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-30" yWindow="1005" windowWidth="11115" windowHeight="11340"/>
  </bookViews>
  <sheets>
    <sheet name="GTA" sheetId="1" r:id="rId1"/>
    <sheet name="BDH" sheetId="9" r:id="rId2"/>
    <sheet name="Poste" sheetId="15" r:id="rId3"/>
  </sheets>
  <definedNames>
    <definedName name="_xlnm._FilterDatabase" localSheetId="0" hidden="1">GTA!$A$1:$BH$10</definedName>
    <definedName name="Accès">BDH!$AG$16</definedName>
    <definedName name="Code">BDH!$AE$51:$AF$70</definedName>
    <definedName name="Date">BDHeures[Date]</definedName>
    <definedName name="Dernièresauvegarde">BDH!$AE$14</definedName>
    <definedName name="Jourférié">BDH!$AF$27:$AG$49</definedName>
    <definedName name="Joursemaine">BDH!$AE$18:$AF$24</definedName>
    <definedName name="Liste">Poste!$B$3:$B$19</definedName>
    <definedName name="Mois">Poste!$H$3:$H$14</definedName>
    <definedName name="Pentecôte">BDH!$AA$5:$AA$370</definedName>
    <definedName name="Plage">BDHeures[[Poste]:[Date saisie congé]]</definedName>
    <definedName name="plage2">GTA!$AD$12:$AF$12</definedName>
    <definedName name="Poste1">BDHeures[[Date]:[Poste]]</definedName>
    <definedName name="Suivis">#REF!</definedName>
    <definedName name="Utilisateur">BDH!$AE$16</definedName>
  </definedNames>
  <calcPr calcId="144525"/>
</workbook>
</file>

<file path=xl/calcChain.xml><?xml version="1.0" encoding="utf-8"?>
<calcChain xmlns="http://schemas.openxmlformats.org/spreadsheetml/2006/main">
  <c r="B13" i="1" l="1"/>
  <c r="C13" i="1" l="1"/>
  <c r="Q48" i="9"/>
  <c r="E19" i="15"/>
  <c r="D13" i="1" l="1"/>
  <c r="M7" i="9"/>
  <c r="M8" i="9"/>
  <c r="M9" i="9"/>
  <c r="M10" i="9"/>
  <c r="M11" i="9"/>
  <c r="M12" i="9"/>
  <c r="M13" i="9"/>
  <c r="M14" i="9"/>
  <c r="M15" i="9"/>
  <c r="M16" i="9"/>
  <c r="M17" i="9"/>
  <c r="M18" i="9"/>
  <c r="M20" i="9"/>
  <c r="M21" i="9"/>
  <c r="M22" i="9"/>
  <c r="M23" i="9"/>
  <c r="M24" i="9"/>
  <c r="M25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70" i="9"/>
  <c r="M71" i="9"/>
  <c r="M72" i="9"/>
  <c r="M73" i="9"/>
  <c r="M74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M109" i="9"/>
  <c r="M110" i="9"/>
  <c r="M117" i="9"/>
  <c r="M118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5" i="9"/>
  <c r="M136" i="9"/>
  <c r="M137" i="9"/>
  <c r="M138" i="9"/>
  <c r="M139" i="9"/>
  <c r="M140" i="9"/>
  <c r="M141" i="9"/>
  <c r="M142" i="9"/>
  <c r="M143" i="9"/>
  <c r="M144" i="9"/>
  <c r="M145" i="9"/>
  <c r="M146" i="9"/>
  <c r="M147" i="9"/>
  <c r="M148" i="9"/>
  <c r="M149" i="9"/>
  <c r="M150" i="9"/>
  <c r="M151" i="9"/>
  <c r="M152" i="9"/>
  <c r="M153" i="9"/>
  <c r="M154" i="9"/>
  <c r="M155" i="9"/>
  <c r="M156" i="9"/>
  <c r="M157" i="9"/>
  <c r="M158" i="9"/>
  <c r="M159" i="9"/>
  <c r="M160" i="9"/>
  <c r="M161" i="9"/>
  <c r="M162" i="9"/>
  <c r="M163" i="9"/>
  <c r="M164" i="9"/>
  <c r="M165" i="9"/>
  <c r="M166" i="9"/>
  <c r="M167" i="9"/>
  <c r="M168" i="9"/>
  <c r="M169" i="9"/>
  <c r="M170" i="9"/>
  <c r="M171" i="9"/>
  <c r="M172" i="9"/>
  <c r="M173" i="9"/>
  <c r="M174" i="9"/>
  <c r="M175" i="9"/>
  <c r="M176" i="9"/>
  <c r="M177" i="9"/>
  <c r="M178" i="9"/>
  <c r="M179" i="9"/>
  <c r="M180" i="9"/>
  <c r="M181" i="9"/>
  <c r="M182" i="9"/>
  <c r="M183" i="9"/>
  <c r="M184" i="9"/>
  <c r="M185" i="9"/>
  <c r="M186" i="9"/>
  <c r="M187" i="9"/>
  <c r="M188" i="9"/>
  <c r="M189" i="9"/>
  <c r="M190" i="9"/>
  <c r="M191" i="9"/>
  <c r="M192" i="9"/>
  <c r="M193" i="9"/>
  <c r="M194" i="9"/>
  <c r="M195" i="9"/>
  <c r="M196" i="9"/>
  <c r="M197" i="9"/>
  <c r="M198" i="9"/>
  <c r="M199" i="9"/>
  <c r="M200" i="9"/>
  <c r="M201" i="9"/>
  <c r="M202" i="9"/>
  <c r="M203" i="9"/>
  <c r="M204" i="9"/>
  <c r="M205" i="9"/>
  <c r="M206" i="9"/>
  <c r="M207" i="9"/>
  <c r="M208" i="9"/>
  <c r="M209" i="9"/>
  <c r="M210" i="9"/>
  <c r="M211" i="9"/>
  <c r="M212" i="9"/>
  <c r="M213" i="9"/>
  <c r="M214" i="9"/>
  <c r="M215" i="9"/>
  <c r="M216" i="9"/>
  <c r="M217" i="9"/>
  <c r="M218" i="9"/>
  <c r="M219" i="9"/>
  <c r="M220" i="9"/>
  <c r="M221" i="9"/>
  <c r="M222" i="9"/>
  <c r="M223" i="9"/>
  <c r="M224" i="9"/>
  <c r="M225" i="9"/>
  <c r="M226" i="9"/>
  <c r="M227" i="9"/>
  <c r="M228" i="9"/>
  <c r="M229" i="9"/>
  <c r="M230" i="9"/>
  <c r="M231" i="9"/>
  <c r="M232" i="9"/>
  <c r="M233" i="9"/>
  <c r="M234" i="9"/>
  <c r="M235" i="9"/>
  <c r="M236" i="9"/>
  <c r="M237" i="9"/>
  <c r="M238" i="9"/>
  <c r="M239" i="9"/>
  <c r="M240" i="9"/>
  <c r="M241" i="9"/>
  <c r="M242" i="9"/>
  <c r="M243" i="9"/>
  <c r="M244" i="9"/>
  <c r="M245" i="9"/>
  <c r="M246" i="9"/>
  <c r="M247" i="9"/>
  <c r="M248" i="9"/>
  <c r="M249" i="9"/>
  <c r="M250" i="9"/>
  <c r="M251" i="9"/>
  <c r="M252" i="9"/>
  <c r="M253" i="9"/>
  <c r="M254" i="9"/>
  <c r="M255" i="9"/>
  <c r="M256" i="9"/>
  <c r="M257" i="9"/>
  <c r="M258" i="9"/>
  <c r="M259" i="9"/>
  <c r="M260" i="9"/>
  <c r="M261" i="9"/>
  <c r="M262" i="9"/>
  <c r="M263" i="9"/>
  <c r="M264" i="9"/>
  <c r="M265" i="9"/>
  <c r="M266" i="9"/>
  <c r="M267" i="9"/>
  <c r="M268" i="9"/>
  <c r="M269" i="9"/>
  <c r="M270" i="9"/>
  <c r="M271" i="9"/>
  <c r="M272" i="9"/>
  <c r="M273" i="9"/>
  <c r="M274" i="9"/>
  <c r="M275" i="9"/>
  <c r="M276" i="9"/>
  <c r="M277" i="9"/>
  <c r="M278" i="9"/>
  <c r="M279" i="9"/>
  <c r="M280" i="9"/>
  <c r="M281" i="9"/>
  <c r="M282" i="9"/>
  <c r="M283" i="9"/>
  <c r="M284" i="9"/>
  <c r="M285" i="9"/>
  <c r="M286" i="9"/>
  <c r="M287" i="9"/>
  <c r="M288" i="9"/>
  <c r="M289" i="9"/>
  <c r="M290" i="9"/>
  <c r="M291" i="9"/>
  <c r="M292" i="9"/>
  <c r="M293" i="9"/>
  <c r="M294" i="9"/>
  <c r="M295" i="9"/>
  <c r="M296" i="9"/>
  <c r="M297" i="9"/>
  <c r="M298" i="9"/>
  <c r="M299" i="9"/>
  <c r="M300" i="9"/>
  <c r="M301" i="9"/>
  <c r="M302" i="9"/>
  <c r="M303" i="9"/>
  <c r="M304" i="9"/>
  <c r="M305" i="9"/>
  <c r="M306" i="9"/>
  <c r="M307" i="9"/>
  <c r="M308" i="9"/>
  <c r="M309" i="9"/>
  <c r="M310" i="9"/>
  <c r="M311" i="9"/>
  <c r="M312" i="9"/>
  <c r="M313" i="9"/>
  <c r="M314" i="9"/>
  <c r="M315" i="9"/>
  <c r="M316" i="9"/>
  <c r="M317" i="9"/>
  <c r="M318" i="9"/>
  <c r="M319" i="9"/>
  <c r="M320" i="9"/>
  <c r="M321" i="9"/>
  <c r="M322" i="9"/>
  <c r="M323" i="9"/>
  <c r="M324" i="9"/>
  <c r="M325" i="9"/>
  <c r="M326" i="9"/>
  <c r="M327" i="9"/>
  <c r="M328" i="9"/>
  <c r="M329" i="9"/>
  <c r="M330" i="9"/>
  <c r="M331" i="9"/>
  <c r="M332" i="9"/>
  <c r="M333" i="9"/>
  <c r="M334" i="9"/>
  <c r="M335" i="9"/>
  <c r="M336" i="9"/>
  <c r="M337" i="9"/>
  <c r="M338" i="9"/>
  <c r="M339" i="9"/>
  <c r="M340" i="9"/>
  <c r="M341" i="9"/>
  <c r="M342" i="9"/>
  <c r="M343" i="9"/>
  <c r="M344" i="9"/>
  <c r="M345" i="9"/>
  <c r="M346" i="9"/>
  <c r="M347" i="9"/>
  <c r="M348" i="9"/>
  <c r="M349" i="9"/>
  <c r="M350" i="9"/>
  <c r="M351" i="9"/>
  <c r="M352" i="9"/>
  <c r="M353" i="9"/>
  <c r="M354" i="9"/>
  <c r="M355" i="9"/>
  <c r="M356" i="9"/>
  <c r="M357" i="9"/>
  <c r="M358" i="9"/>
  <c r="M359" i="9"/>
  <c r="M360" i="9"/>
  <c r="M361" i="9"/>
  <c r="M362" i="9"/>
  <c r="M363" i="9"/>
  <c r="M364" i="9"/>
  <c r="M365" i="9"/>
  <c r="M366" i="9"/>
  <c r="M367" i="9"/>
  <c r="M368" i="9"/>
  <c r="M369" i="9"/>
  <c r="M370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3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K167" i="9"/>
  <c r="K168" i="9"/>
  <c r="K169" i="9"/>
  <c r="K170" i="9"/>
  <c r="K171" i="9"/>
  <c r="K172" i="9"/>
  <c r="K173" i="9"/>
  <c r="K174" i="9"/>
  <c r="K175" i="9"/>
  <c r="K176" i="9"/>
  <c r="K177" i="9"/>
  <c r="K178" i="9"/>
  <c r="K179" i="9"/>
  <c r="K180" i="9"/>
  <c r="K181" i="9"/>
  <c r="K182" i="9"/>
  <c r="K183" i="9"/>
  <c r="K184" i="9"/>
  <c r="K185" i="9"/>
  <c r="K186" i="9"/>
  <c r="K187" i="9"/>
  <c r="K188" i="9"/>
  <c r="K189" i="9"/>
  <c r="K190" i="9"/>
  <c r="K191" i="9"/>
  <c r="K192" i="9"/>
  <c r="K193" i="9"/>
  <c r="K194" i="9"/>
  <c r="K195" i="9"/>
  <c r="K196" i="9"/>
  <c r="K197" i="9"/>
  <c r="K198" i="9"/>
  <c r="K199" i="9"/>
  <c r="K200" i="9"/>
  <c r="K201" i="9"/>
  <c r="K202" i="9"/>
  <c r="K203" i="9"/>
  <c r="K204" i="9"/>
  <c r="K205" i="9"/>
  <c r="K206" i="9"/>
  <c r="K207" i="9"/>
  <c r="K208" i="9"/>
  <c r="K209" i="9"/>
  <c r="K210" i="9"/>
  <c r="K211" i="9"/>
  <c r="K212" i="9"/>
  <c r="K213" i="9"/>
  <c r="K214" i="9"/>
  <c r="K215" i="9"/>
  <c r="K216" i="9"/>
  <c r="K217" i="9"/>
  <c r="K218" i="9"/>
  <c r="K219" i="9"/>
  <c r="K220" i="9"/>
  <c r="K221" i="9"/>
  <c r="K222" i="9"/>
  <c r="K223" i="9"/>
  <c r="K224" i="9"/>
  <c r="K225" i="9"/>
  <c r="K226" i="9"/>
  <c r="K227" i="9"/>
  <c r="K228" i="9"/>
  <c r="K229" i="9"/>
  <c r="K230" i="9"/>
  <c r="K231" i="9"/>
  <c r="K232" i="9"/>
  <c r="K233" i="9"/>
  <c r="K234" i="9"/>
  <c r="K235" i="9"/>
  <c r="K236" i="9"/>
  <c r="K237" i="9"/>
  <c r="K238" i="9"/>
  <c r="K239" i="9"/>
  <c r="K240" i="9"/>
  <c r="K241" i="9"/>
  <c r="K242" i="9"/>
  <c r="K243" i="9"/>
  <c r="K244" i="9"/>
  <c r="K245" i="9"/>
  <c r="K246" i="9"/>
  <c r="K247" i="9"/>
  <c r="K248" i="9"/>
  <c r="K249" i="9"/>
  <c r="K250" i="9"/>
  <c r="K251" i="9"/>
  <c r="K252" i="9"/>
  <c r="K253" i="9"/>
  <c r="K254" i="9"/>
  <c r="K255" i="9"/>
  <c r="K256" i="9"/>
  <c r="K257" i="9"/>
  <c r="K258" i="9"/>
  <c r="K259" i="9"/>
  <c r="K260" i="9"/>
  <c r="K261" i="9"/>
  <c r="K262" i="9"/>
  <c r="K263" i="9"/>
  <c r="K264" i="9"/>
  <c r="K265" i="9"/>
  <c r="K266" i="9"/>
  <c r="K267" i="9"/>
  <c r="K268" i="9"/>
  <c r="K269" i="9"/>
  <c r="K270" i="9"/>
  <c r="K271" i="9"/>
  <c r="K272" i="9"/>
  <c r="K273" i="9"/>
  <c r="K274" i="9"/>
  <c r="K275" i="9"/>
  <c r="K276" i="9"/>
  <c r="K277" i="9"/>
  <c r="K278" i="9"/>
  <c r="K279" i="9"/>
  <c r="K280" i="9"/>
  <c r="K281" i="9"/>
  <c r="K282" i="9"/>
  <c r="K283" i="9"/>
  <c r="K284" i="9"/>
  <c r="K285" i="9"/>
  <c r="K286" i="9"/>
  <c r="K287" i="9"/>
  <c r="K288" i="9"/>
  <c r="K289" i="9"/>
  <c r="K290" i="9"/>
  <c r="K291" i="9"/>
  <c r="K292" i="9"/>
  <c r="K293" i="9"/>
  <c r="K294" i="9"/>
  <c r="K295" i="9"/>
  <c r="K296" i="9"/>
  <c r="K297" i="9"/>
  <c r="K298" i="9"/>
  <c r="K299" i="9"/>
  <c r="K300" i="9"/>
  <c r="K301" i="9"/>
  <c r="K302" i="9"/>
  <c r="K303" i="9"/>
  <c r="K304" i="9"/>
  <c r="K305" i="9"/>
  <c r="K306" i="9"/>
  <c r="K307" i="9"/>
  <c r="K308" i="9"/>
  <c r="K309" i="9"/>
  <c r="K310" i="9"/>
  <c r="K311" i="9"/>
  <c r="K312" i="9"/>
  <c r="K313" i="9"/>
  <c r="K314" i="9"/>
  <c r="K315" i="9"/>
  <c r="K316" i="9"/>
  <c r="K317" i="9"/>
  <c r="K318" i="9"/>
  <c r="K319" i="9"/>
  <c r="K320" i="9"/>
  <c r="K321" i="9"/>
  <c r="K322" i="9"/>
  <c r="K323" i="9"/>
  <c r="K324" i="9"/>
  <c r="K325" i="9"/>
  <c r="K326" i="9"/>
  <c r="K327" i="9"/>
  <c r="K328" i="9"/>
  <c r="K329" i="9"/>
  <c r="K330" i="9"/>
  <c r="K331" i="9"/>
  <c r="K332" i="9"/>
  <c r="K333" i="9"/>
  <c r="K334" i="9"/>
  <c r="K335" i="9"/>
  <c r="K336" i="9"/>
  <c r="K337" i="9"/>
  <c r="K338" i="9"/>
  <c r="K339" i="9"/>
  <c r="K340" i="9"/>
  <c r="K341" i="9"/>
  <c r="K342" i="9"/>
  <c r="K343" i="9"/>
  <c r="K344" i="9"/>
  <c r="K345" i="9"/>
  <c r="K346" i="9"/>
  <c r="K347" i="9"/>
  <c r="K348" i="9"/>
  <c r="K349" i="9"/>
  <c r="K350" i="9"/>
  <c r="K351" i="9"/>
  <c r="K352" i="9"/>
  <c r="K353" i="9"/>
  <c r="K354" i="9"/>
  <c r="K355" i="9"/>
  <c r="K356" i="9"/>
  <c r="K357" i="9"/>
  <c r="K358" i="9"/>
  <c r="K359" i="9"/>
  <c r="K360" i="9"/>
  <c r="K361" i="9"/>
  <c r="K362" i="9"/>
  <c r="K363" i="9"/>
  <c r="K364" i="9"/>
  <c r="K365" i="9"/>
  <c r="K366" i="9"/>
  <c r="K367" i="9"/>
  <c r="K368" i="9"/>
  <c r="K369" i="9"/>
  <c r="K370" i="9"/>
  <c r="L5" i="9"/>
  <c r="L6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2" i="9"/>
  <c r="L103" i="9"/>
  <c r="L104" i="9"/>
  <c r="L105" i="9"/>
  <c r="L106" i="9"/>
  <c r="L107" i="9"/>
  <c r="L108" i="9"/>
  <c r="L109" i="9"/>
  <c r="L110" i="9"/>
  <c r="L111" i="9"/>
  <c r="L112" i="9"/>
  <c r="L113" i="9"/>
  <c r="L114" i="9"/>
  <c r="L115" i="9"/>
  <c r="L116" i="9"/>
  <c r="L117" i="9"/>
  <c r="L118" i="9"/>
  <c r="L119" i="9"/>
  <c r="L120" i="9"/>
  <c r="L121" i="9"/>
  <c r="L122" i="9"/>
  <c r="L123" i="9"/>
  <c r="L124" i="9"/>
  <c r="L125" i="9"/>
  <c r="L126" i="9"/>
  <c r="L127" i="9"/>
  <c r="L128" i="9"/>
  <c r="L129" i="9"/>
  <c r="L130" i="9"/>
  <c r="L131" i="9"/>
  <c r="L132" i="9"/>
  <c r="L133" i="9"/>
  <c r="L134" i="9"/>
  <c r="L135" i="9"/>
  <c r="L136" i="9"/>
  <c r="L137" i="9"/>
  <c r="L138" i="9"/>
  <c r="L139" i="9"/>
  <c r="L140" i="9"/>
  <c r="L141" i="9"/>
  <c r="L142" i="9"/>
  <c r="L143" i="9"/>
  <c r="L144" i="9"/>
  <c r="L145" i="9"/>
  <c r="L146" i="9"/>
  <c r="L147" i="9"/>
  <c r="L148" i="9"/>
  <c r="L149" i="9"/>
  <c r="L150" i="9"/>
  <c r="L151" i="9"/>
  <c r="L152" i="9"/>
  <c r="L153" i="9"/>
  <c r="L154" i="9"/>
  <c r="L155" i="9"/>
  <c r="L156" i="9"/>
  <c r="L157" i="9"/>
  <c r="L158" i="9"/>
  <c r="L159" i="9"/>
  <c r="L160" i="9"/>
  <c r="L161" i="9"/>
  <c r="L162" i="9"/>
  <c r="L163" i="9"/>
  <c r="L164" i="9"/>
  <c r="L165" i="9"/>
  <c r="L166" i="9"/>
  <c r="L167" i="9"/>
  <c r="L168" i="9"/>
  <c r="L169" i="9"/>
  <c r="L170" i="9"/>
  <c r="L171" i="9"/>
  <c r="L172" i="9"/>
  <c r="L173" i="9"/>
  <c r="L174" i="9"/>
  <c r="L175" i="9"/>
  <c r="L176" i="9"/>
  <c r="L177" i="9"/>
  <c r="L178" i="9"/>
  <c r="L179" i="9"/>
  <c r="L180" i="9"/>
  <c r="L181" i="9"/>
  <c r="L182" i="9"/>
  <c r="L183" i="9"/>
  <c r="L184" i="9"/>
  <c r="L185" i="9"/>
  <c r="L186" i="9"/>
  <c r="L187" i="9"/>
  <c r="L188" i="9"/>
  <c r="L189" i="9"/>
  <c r="L190" i="9"/>
  <c r="L191" i="9"/>
  <c r="L192" i="9"/>
  <c r="L193" i="9"/>
  <c r="L194" i="9"/>
  <c r="L195" i="9"/>
  <c r="L196" i="9"/>
  <c r="L197" i="9"/>
  <c r="L198" i="9"/>
  <c r="L199" i="9"/>
  <c r="L200" i="9"/>
  <c r="L201" i="9"/>
  <c r="L202" i="9"/>
  <c r="L203" i="9"/>
  <c r="L204" i="9"/>
  <c r="L205" i="9"/>
  <c r="L206" i="9"/>
  <c r="L207" i="9"/>
  <c r="L208" i="9"/>
  <c r="L209" i="9"/>
  <c r="L210" i="9"/>
  <c r="L211" i="9"/>
  <c r="L212" i="9"/>
  <c r="L213" i="9"/>
  <c r="L214" i="9"/>
  <c r="L215" i="9"/>
  <c r="L216" i="9"/>
  <c r="L217" i="9"/>
  <c r="L218" i="9"/>
  <c r="L219" i="9"/>
  <c r="L220" i="9"/>
  <c r="L221" i="9"/>
  <c r="L222" i="9"/>
  <c r="L223" i="9"/>
  <c r="L224" i="9"/>
  <c r="L225" i="9"/>
  <c r="L226" i="9"/>
  <c r="L227" i="9"/>
  <c r="L228" i="9"/>
  <c r="L229" i="9"/>
  <c r="L230" i="9"/>
  <c r="L231" i="9"/>
  <c r="L232" i="9"/>
  <c r="L233" i="9"/>
  <c r="L234" i="9"/>
  <c r="L235" i="9"/>
  <c r="L236" i="9"/>
  <c r="L237" i="9"/>
  <c r="L238" i="9"/>
  <c r="L239" i="9"/>
  <c r="L240" i="9"/>
  <c r="L241" i="9"/>
  <c r="L242" i="9"/>
  <c r="L243" i="9"/>
  <c r="L244" i="9"/>
  <c r="L245" i="9"/>
  <c r="L246" i="9"/>
  <c r="L247" i="9"/>
  <c r="L248" i="9"/>
  <c r="L249" i="9"/>
  <c r="L250" i="9"/>
  <c r="L251" i="9"/>
  <c r="L252" i="9"/>
  <c r="L253" i="9"/>
  <c r="L254" i="9"/>
  <c r="L255" i="9"/>
  <c r="L256" i="9"/>
  <c r="L257" i="9"/>
  <c r="L258" i="9"/>
  <c r="L259" i="9"/>
  <c r="L260" i="9"/>
  <c r="L261" i="9"/>
  <c r="L262" i="9"/>
  <c r="L263" i="9"/>
  <c r="L264" i="9"/>
  <c r="L265" i="9"/>
  <c r="L266" i="9"/>
  <c r="L267" i="9"/>
  <c r="L268" i="9"/>
  <c r="L269" i="9"/>
  <c r="L270" i="9"/>
  <c r="L271" i="9"/>
  <c r="L272" i="9"/>
  <c r="L273" i="9"/>
  <c r="L274" i="9"/>
  <c r="L275" i="9"/>
  <c r="L276" i="9"/>
  <c r="L277" i="9"/>
  <c r="L278" i="9"/>
  <c r="L279" i="9"/>
  <c r="L280" i="9"/>
  <c r="L281" i="9"/>
  <c r="L282" i="9"/>
  <c r="L283" i="9"/>
  <c r="L284" i="9"/>
  <c r="L285" i="9"/>
  <c r="L286" i="9"/>
  <c r="L287" i="9"/>
  <c r="L288" i="9"/>
  <c r="L289" i="9"/>
  <c r="L290" i="9"/>
  <c r="L291" i="9"/>
  <c r="L292" i="9"/>
  <c r="L293" i="9"/>
  <c r="L294" i="9"/>
  <c r="L295" i="9"/>
  <c r="L296" i="9"/>
  <c r="L297" i="9"/>
  <c r="L298" i="9"/>
  <c r="L299" i="9"/>
  <c r="L300" i="9"/>
  <c r="L301" i="9"/>
  <c r="L302" i="9"/>
  <c r="L303" i="9"/>
  <c r="L304" i="9"/>
  <c r="L305" i="9"/>
  <c r="L306" i="9"/>
  <c r="L307" i="9"/>
  <c r="L308" i="9"/>
  <c r="L309" i="9"/>
  <c r="L310" i="9"/>
  <c r="L311" i="9"/>
  <c r="L312" i="9"/>
  <c r="L313" i="9"/>
  <c r="L314" i="9"/>
  <c r="L315" i="9"/>
  <c r="L316" i="9"/>
  <c r="L317" i="9"/>
  <c r="L318" i="9"/>
  <c r="L319" i="9"/>
  <c r="L320" i="9"/>
  <c r="L321" i="9"/>
  <c r="L322" i="9"/>
  <c r="L323" i="9"/>
  <c r="L324" i="9"/>
  <c r="L325" i="9"/>
  <c r="L326" i="9"/>
  <c r="L327" i="9"/>
  <c r="L328" i="9"/>
  <c r="L329" i="9"/>
  <c r="L330" i="9"/>
  <c r="L331" i="9"/>
  <c r="L332" i="9"/>
  <c r="L333" i="9"/>
  <c r="L334" i="9"/>
  <c r="L335" i="9"/>
  <c r="L336" i="9"/>
  <c r="L337" i="9"/>
  <c r="L338" i="9"/>
  <c r="L339" i="9"/>
  <c r="L340" i="9"/>
  <c r="L341" i="9"/>
  <c r="L342" i="9"/>
  <c r="L343" i="9"/>
  <c r="L344" i="9"/>
  <c r="L345" i="9"/>
  <c r="L346" i="9"/>
  <c r="L347" i="9"/>
  <c r="L348" i="9"/>
  <c r="L349" i="9"/>
  <c r="L350" i="9"/>
  <c r="L351" i="9"/>
  <c r="L352" i="9"/>
  <c r="L353" i="9"/>
  <c r="L354" i="9"/>
  <c r="L355" i="9"/>
  <c r="L356" i="9"/>
  <c r="L357" i="9"/>
  <c r="L358" i="9"/>
  <c r="L359" i="9"/>
  <c r="L360" i="9"/>
  <c r="L361" i="9"/>
  <c r="L362" i="9"/>
  <c r="L363" i="9"/>
  <c r="L364" i="9"/>
  <c r="L365" i="9"/>
  <c r="L366" i="9"/>
  <c r="L367" i="9"/>
  <c r="L368" i="9"/>
  <c r="L369" i="9"/>
  <c r="L370" i="9"/>
  <c r="B23" i="15"/>
  <c r="A23" i="15"/>
  <c r="B24" i="15" s="1"/>
  <c r="AG4" i="9"/>
  <c r="A5" i="9" s="1"/>
  <c r="E13" i="1" l="1"/>
  <c r="A6" i="9"/>
  <c r="A24" i="15"/>
  <c r="B25" i="15" s="1"/>
  <c r="AE9" i="9"/>
  <c r="B373" i="9"/>
  <c r="C373" i="9"/>
  <c r="D373" i="9"/>
  <c r="E373" i="9"/>
  <c r="F373" i="9"/>
  <c r="G373" i="9"/>
  <c r="H373" i="9"/>
  <c r="I373" i="9"/>
  <c r="J373" i="9"/>
  <c r="K373" i="9"/>
  <c r="L373" i="9"/>
  <c r="M373" i="9"/>
  <c r="Q365" i="9"/>
  <c r="A4" i="1"/>
  <c r="AE12" i="9"/>
  <c r="A23" i="1"/>
  <c r="AF48" i="9"/>
  <c r="AF46" i="9"/>
  <c r="AF44" i="9"/>
  <c r="AF42" i="9"/>
  <c r="AF40" i="9"/>
  <c r="AF34" i="9"/>
  <c r="AF32" i="9"/>
  <c r="AF29" i="9"/>
  <c r="AF28" i="9"/>
  <c r="Q370" i="9"/>
  <c r="Q369" i="9"/>
  <c r="Q368" i="9"/>
  <c r="Q367" i="9"/>
  <c r="Q366" i="9"/>
  <c r="Q364" i="9"/>
  <c r="Q363" i="9"/>
  <c r="Q362" i="9"/>
  <c r="Q361" i="9"/>
  <c r="Q360" i="9"/>
  <c r="Q359" i="9"/>
  <c r="Q358" i="9"/>
  <c r="Q357" i="9"/>
  <c r="Q356" i="9"/>
  <c r="Q355" i="9"/>
  <c r="Q354" i="9"/>
  <c r="Q353" i="9"/>
  <c r="Q352" i="9"/>
  <c r="Q351" i="9"/>
  <c r="Q350" i="9"/>
  <c r="Q349" i="9"/>
  <c r="Q348" i="9"/>
  <c r="Q347" i="9"/>
  <c r="Q346" i="9"/>
  <c r="Q345" i="9"/>
  <c r="Q344" i="9"/>
  <c r="Q343" i="9"/>
  <c r="Q342" i="9"/>
  <c r="Q341" i="9"/>
  <c r="Q340" i="9"/>
  <c r="Q339" i="9"/>
  <c r="Q338" i="9"/>
  <c r="Q337" i="9"/>
  <c r="Q336" i="9"/>
  <c r="Q335" i="9"/>
  <c r="Q334" i="9"/>
  <c r="Q333" i="9"/>
  <c r="Q332" i="9"/>
  <c r="Q331" i="9"/>
  <c r="Q330" i="9"/>
  <c r="Q329" i="9"/>
  <c r="Q328" i="9"/>
  <c r="Q327" i="9"/>
  <c r="Q326" i="9"/>
  <c r="Q325" i="9"/>
  <c r="Q324" i="9"/>
  <c r="Q323" i="9"/>
  <c r="Q322" i="9"/>
  <c r="Q321" i="9"/>
  <c r="Q320" i="9"/>
  <c r="Q319" i="9"/>
  <c r="Q318" i="9"/>
  <c r="Q317" i="9"/>
  <c r="Q316" i="9"/>
  <c r="Q315" i="9"/>
  <c r="Q314" i="9"/>
  <c r="Q313" i="9"/>
  <c r="Q312" i="9"/>
  <c r="Q311" i="9"/>
  <c r="Q310" i="9"/>
  <c r="Q309" i="9"/>
  <c r="Q308" i="9"/>
  <c r="Q307" i="9"/>
  <c r="Q306" i="9"/>
  <c r="Q305" i="9"/>
  <c r="Q304" i="9"/>
  <c r="Q303" i="9"/>
  <c r="Q302" i="9"/>
  <c r="Q301" i="9"/>
  <c r="Q300" i="9"/>
  <c r="Q299" i="9"/>
  <c r="Q298" i="9"/>
  <c r="Q297" i="9"/>
  <c r="Q296" i="9"/>
  <c r="Q295" i="9"/>
  <c r="Q294" i="9"/>
  <c r="Q293" i="9"/>
  <c r="Q292" i="9"/>
  <c r="Q291" i="9"/>
  <c r="Q290" i="9"/>
  <c r="Q289" i="9"/>
  <c r="Q288" i="9"/>
  <c r="Q287" i="9"/>
  <c r="Q286" i="9"/>
  <c r="Q285" i="9"/>
  <c r="Q284" i="9"/>
  <c r="Q283" i="9"/>
  <c r="Q282" i="9"/>
  <c r="Q281" i="9"/>
  <c r="Q280" i="9"/>
  <c r="Q279" i="9"/>
  <c r="Q278" i="9"/>
  <c r="Q277" i="9"/>
  <c r="Q276" i="9"/>
  <c r="Q275" i="9"/>
  <c r="Q274" i="9"/>
  <c r="Q273" i="9"/>
  <c r="Q272" i="9"/>
  <c r="Q271" i="9"/>
  <c r="Q270" i="9"/>
  <c r="Q269" i="9"/>
  <c r="Q268" i="9"/>
  <c r="Q267" i="9"/>
  <c r="Q266" i="9"/>
  <c r="Q265" i="9"/>
  <c r="Q264" i="9"/>
  <c r="Q263" i="9"/>
  <c r="Q262" i="9"/>
  <c r="Q261" i="9"/>
  <c r="Q260" i="9"/>
  <c r="Q259" i="9"/>
  <c r="Q258" i="9"/>
  <c r="Q257" i="9"/>
  <c r="Q256" i="9"/>
  <c r="Q255" i="9"/>
  <c r="Q254" i="9"/>
  <c r="Q253" i="9"/>
  <c r="Q252" i="9"/>
  <c r="Q251" i="9"/>
  <c r="Q250" i="9"/>
  <c r="Q249" i="9"/>
  <c r="Q248" i="9"/>
  <c r="Q247" i="9"/>
  <c r="Q246" i="9"/>
  <c r="Q245" i="9"/>
  <c r="Q244" i="9"/>
  <c r="Q243" i="9"/>
  <c r="Q242" i="9"/>
  <c r="Q241" i="9"/>
  <c r="Q240" i="9"/>
  <c r="Q239" i="9"/>
  <c r="Q238" i="9"/>
  <c r="Q237" i="9"/>
  <c r="Q236" i="9"/>
  <c r="Q235" i="9"/>
  <c r="Q234" i="9"/>
  <c r="Q233" i="9"/>
  <c r="Q232" i="9"/>
  <c r="Q231" i="9"/>
  <c r="Q230" i="9"/>
  <c r="Q229" i="9"/>
  <c r="Q228" i="9"/>
  <c r="Q227" i="9"/>
  <c r="Q226" i="9"/>
  <c r="Q225" i="9"/>
  <c r="Q224" i="9"/>
  <c r="Q223" i="9"/>
  <c r="Q222" i="9"/>
  <c r="Q221" i="9"/>
  <c r="Q220" i="9"/>
  <c r="Q219" i="9"/>
  <c r="Q218" i="9"/>
  <c r="Q217" i="9"/>
  <c r="Q216" i="9"/>
  <c r="Q215" i="9"/>
  <c r="Q214" i="9"/>
  <c r="Q213" i="9"/>
  <c r="Q212" i="9"/>
  <c r="Q211" i="9"/>
  <c r="Q210" i="9"/>
  <c r="Q209" i="9"/>
  <c r="Q208" i="9"/>
  <c r="Q207" i="9"/>
  <c r="Q206" i="9"/>
  <c r="Q205" i="9"/>
  <c r="Q204" i="9"/>
  <c r="Q203" i="9"/>
  <c r="Q202" i="9"/>
  <c r="Q201" i="9"/>
  <c r="Q200" i="9"/>
  <c r="Q199" i="9"/>
  <c r="Q198" i="9"/>
  <c r="Q197" i="9"/>
  <c r="Q196" i="9"/>
  <c r="Q195" i="9"/>
  <c r="Q194" i="9"/>
  <c r="Q193" i="9"/>
  <c r="Q192" i="9"/>
  <c r="Q191" i="9"/>
  <c r="Q190" i="9"/>
  <c r="Q189" i="9"/>
  <c r="Q188" i="9"/>
  <c r="Q187" i="9"/>
  <c r="Q186" i="9"/>
  <c r="Q185" i="9"/>
  <c r="Q184" i="9"/>
  <c r="Q183" i="9"/>
  <c r="Q182" i="9"/>
  <c r="Q181" i="9"/>
  <c r="Q180" i="9"/>
  <c r="Q179" i="9"/>
  <c r="Q178" i="9"/>
  <c r="Q177" i="9"/>
  <c r="Q176" i="9"/>
  <c r="Q175" i="9"/>
  <c r="Q174" i="9"/>
  <c r="Q173" i="9"/>
  <c r="Q172" i="9"/>
  <c r="Q171" i="9"/>
  <c r="Q170" i="9"/>
  <c r="Q169" i="9"/>
  <c r="Q168" i="9"/>
  <c r="Q167" i="9"/>
  <c r="Q166" i="9"/>
  <c r="Q165" i="9"/>
  <c r="Q164" i="9"/>
  <c r="Q163" i="9"/>
  <c r="Q162" i="9"/>
  <c r="Q161" i="9"/>
  <c r="Q160" i="9"/>
  <c r="Q159" i="9"/>
  <c r="Q158" i="9"/>
  <c r="Q157" i="9"/>
  <c r="Q156" i="9"/>
  <c r="Q155" i="9"/>
  <c r="Q154" i="9"/>
  <c r="Q153" i="9"/>
  <c r="Q152" i="9"/>
  <c r="Q151" i="9"/>
  <c r="Q150" i="9"/>
  <c r="Q149" i="9"/>
  <c r="Q148" i="9"/>
  <c r="Q147" i="9"/>
  <c r="Q146" i="9"/>
  <c r="Q145" i="9"/>
  <c r="Q144" i="9"/>
  <c r="Q143" i="9"/>
  <c r="Q142" i="9"/>
  <c r="Q141" i="9"/>
  <c r="Q140" i="9"/>
  <c r="Q139" i="9"/>
  <c r="Q138" i="9"/>
  <c r="Q137" i="9"/>
  <c r="Q136" i="9"/>
  <c r="Q135" i="9"/>
  <c r="Q134" i="9"/>
  <c r="Q133" i="9"/>
  <c r="Q132" i="9"/>
  <c r="Q131" i="9"/>
  <c r="Q130" i="9"/>
  <c r="Q129" i="9"/>
  <c r="Q128" i="9"/>
  <c r="Q127" i="9"/>
  <c r="Q126" i="9"/>
  <c r="Q125" i="9"/>
  <c r="Q124" i="9"/>
  <c r="Q123" i="9"/>
  <c r="Q122" i="9"/>
  <c r="Q121" i="9"/>
  <c r="Q120" i="9"/>
  <c r="Q119" i="9"/>
  <c r="Q118" i="9"/>
  <c r="Q117" i="9"/>
  <c r="Q116" i="9"/>
  <c r="Q115" i="9"/>
  <c r="Q114" i="9"/>
  <c r="Q113" i="9"/>
  <c r="Q112" i="9"/>
  <c r="Q111" i="9"/>
  <c r="Q110" i="9"/>
  <c r="Q109" i="9"/>
  <c r="Q108" i="9"/>
  <c r="Q107" i="9"/>
  <c r="Q106" i="9"/>
  <c r="Q105" i="9"/>
  <c r="Q104" i="9"/>
  <c r="Q103" i="9"/>
  <c r="Q102" i="9"/>
  <c r="Q101" i="9"/>
  <c r="Q100" i="9"/>
  <c r="Q99" i="9"/>
  <c r="Q98" i="9"/>
  <c r="Q97" i="9"/>
  <c r="Q96" i="9"/>
  <c r="Q95" i="9"/>
  <c r="Q94" i="9"/>
  <c r="Q93" i="9"/>
  <c r="Q92" i="9"/>
  <c r="Q91" i="9"/>
  <c r="Q90" i="9"/>
  <c r="Q89" i="9"/>
  <c r="Q88" i="9"/>
  <c r="Q87" i="9"/>
  <c r="Q86" i="9"/>
  <c r="Q85" i="9"/>
  <c r="Q84" i="9"/>
  <c r="Q83" i="9"/>
  <c r="Q82" i="9"/>
  <c r="Q81" i="9"/>
  <c r="Q80" i="9"/>
  <c r="Q79" i="9"/>
  <c r="Q78" i="9"/>
  <c r="Q77" i="9"/>
  <c r="Q76" i="9"/>
  <c r="Q75" i="9"/>
  <c r="Q74" i="9"/>
  <c r="Q73" i="9"/>
  <c r="Q72" i="9"/>
  <c r="Q71" i="9"/>
  <c r="Q70" i="9"/>
  <c r="Q69" i="9"/>
  <c r="Q68" i="9"/>
  <c r="Q67" i="9"/>
  <c r="Q66" i="9"/>
  <c r="Q65" i="9"/>
  <c r="Q64" i="9"/>
  <c r="Q63" i="9"/>
  <c r="Q62" i="9"/>
  <c r="Q61" i="9"/>
  <c r="Q60" i="9"/>
  <c r="Q59" i="9"/>
  <c r="Q58" i="9"/>
  <c r="Q57" i="9"/>
  <c r="Q56" i="9"/>
  <c r="Q55" i="9"/>
  <c r="Q54" i="9"/>
  <c r="Q53" i="9"/>
  <c r="Q52" i="9"/>
  <c r="Q51" i="9"/>
  <c r="Q50" i="9"/>
  <c r="Q49" i="9"/>
  <c r="Q47" i="9"/>
  <c r="Q46" i="9"/>
  <c r="Q45" i="9"/>
  <c r="Q44" i="9"/>
  <c r="Q43" i="9"/>
  <c r="Q42" i="9"/>
  <c r="Q41" i="9"/>
  <c r="Q40" i="9"/>
  <c r="Q39" i="9"/>
  <c r="Q38" i="9"/>
  <c r="Q37" i="9"/>
  <c r="Q36" i="9"/>
  <c r="Q35" i="9"/>
  <c r="Q34" i="9"/>
  <c r="Q33" i="9"/>
  <c r="Q32" i="9"/>
  <c r="Q31" i="9"/>
  <c r="Q30" i="9"/>
  <c r="Q29" i="9"/>
  <c r="Q28" i="9"/>
  <c r="Q27" i="9"/>
  <c r="Q26" i="9"/>
  <c r="Q25" i="9"/>
  <c r="Q24" i="9"/>
  <c r="Q23" i="9"/>
  <c r="Q22" i="9"/>
  <c r="Q21" i="9"/>
  <c r="Q20" i="9"/>
  <c r="Q19" i="9"/>
  <c r="Q18" i="9"/>
  <c r="Q17" i="9"/>
  <c r="Q16" i="9"/>
  <c r="Q15" i="9"/>
  <c r="Q14" i="9"/>
  <c r="Q13" i="9"/>
  <c r="Q12" i="9"/>
  <c r="Q11" i="9"/>
  <c r="Q10" i="9"/>
  <c r="Q9" i="9"/>
  <c r="Q8" i="9"/>
  <c r="Q7" i="9"/>
  <c r="Q6" i="9"/>
  <c r="Q5" i="9"/>
  <c r="M5" i="9" l="1"/>
  <c r="M6" i="9"/>
  <c r="F13" i="1"/>
  <c r="A7" i="9"/>
  <c r="AG9" i="9"/>
  <c r="A25" i="15"/>
  <c r="B26" i="15" s="1"/>
  <c r="M19" i="9"/>
  <c r="M49" i="9"/>
  <c r="M69" i="9"/>
  <c r="M113" i="9"/>
  <c r="M26" i="9"/>
  <c r="M114" i="9"/>
  <c r="M75" i="9"/>
  <c r="M111" i="9"/>
  <c r="M115" i="9"/>
  <c r="M76" i="9"/>
  <c r="M112" i="9"/>
  <c r="M116" i="9"/>
  <c r="G6" i="9"/>
  <c r="G5" i="9"/>
  <c r="I5" i="9"/>
  <c r="J5" i="9" s="1"/>
  <c r="H5" i="9"/>
  <c r="G13" i="1" l="1"/>
  <c r="A26" i="15"/>
  <c r="A27" i="15" s="1"/>
  <c r="A8" i="9"/>
  <c r="G7" i="9"/>
  <c r="H6" i="9"/>
  <c r="I6" i="9"/>
  <c r="N5" i="9"/>
  <c r="I7" i="9"/>
  <c r="J7" i="9" s="1"/>
  <c r="B27" i="15" l="1"/>
  <c r="H13" i="1"/>
  <c r="A9" i="9"/>
  <c r="N6" i="9"/>
  <c r="J6" i="9"/>
  <c r="A28" i="15"/>
  <c r="B28" i="15"/>
  <c r="H7" i="9"/>
  <c r="G8" i="9"/>
  <c r="N7" i="9"/>
  <c r="H8" i="9"/>
  <c r="I8" i="9"/>
  <c r="J8" i="9" s="1"/>
  <c r="I13" i="1" l="1"/>
  <c r="A10" i="9"/>
  <c r="A29" i="15"/>
  <c r="B29" i="15"/>
  <c r="G9" i="9"/>
  <c r="I9" i="9"/>
  <c r="J9" i="9" s="1"/>
  <c r="H9" i="9"/>
  <c r="N8" i="9"/>
  <c r="J13" i="1" l="1"/>
  <c r="G10" i="9"/>
  <c r="A11" i="9"/>
  <c r="A30" i="15"/>
  <c r="B30" i="15"/>
  <c r="I10" i="9"/>
  <c r="J10" i="9" s="1"/>
  <c r="H10" i="9"/>
  <c r="N9" i="9"/>
  <c r="K13" i="1" l="1"/>
  <c r="A12" i="9"/>
  <c r="A31" i="15"/>
  <c r="B31" i="15"/>
  <c r="G11" i="9"/>
  <c r="G12" i="9"/>
  <c r="H11" i="9"/>
  <c r="I11" i="9"/>
  <c r="J11" i="9" s="1"/>
  <c r="N10" i="9"/>
  <c r="L13" i="1" l="1"/>
  <c r="A13" i="9"/>
  <c r="A32" i="15"/>
  <c r="B32" i="15"/>
  <c r="N11" i="9"/>
  <c r="H12" i="9"/>
  <c r="I12" i="9"/>
  <c r="J12" i="9" s="1"/>
  <c r="G13" i="9" l="1"/>
  <c r="M13" i="1"/>
  <c r="A14" i="9"/>
  <c r="G14" i="9" s="1"/>
  <c r="A33" i="15"/>
  <c r="B33" i="15"/>
  <c r="N12" i="9"/>
  <c r="I13" i="9"/>
  <c r="J13" i="9" s="1"/>
  <c r="H13" i="9"/>
  <c r="N13" i="1" l="1"/>
  <c r="A15" i="9"/>
  <c r="A34" i="15"/>
  <c r="B34" i="15"/>
  <c r="N13" i="9"/>
  <c r="G15" i="9"/>
  <c r="I14" i="9"/>
  <c r="J14" i="9" s="1"/>
  <c r="H14" i="9"/>
  <c r="O13" i="1" l="1"/>
  <c r="A16" i="9"/>
  <c r="A35" i="15"/>
  <c r="B35" i="15"/>
  <c r="N14" i="9"/>
  <c r="G16" i="9"/>
  <c r="I15" i="9"/>
  <c r="J15" i="9" s="1"/>
  <c r="H15" i="9"/>
  <c r="P13" i="1" l="1"/>
  <c r="A17" i="9"/>
  <c r="G17" i="9" s="1"/>
  <c r="A36" i="15"/>
  <c r="B36" i="15"/>
  <c r="N15" i="9"/>
  <c r="H16" i="9"/>
  <c r="I16" i="9"/>
  <c r="J16" i="9" s="1"/>
  <c r="Q13" i="1" l="1"/>
  <c r="A18" i="9"/>
  <c r="G18" i="9" s="1"/>
  <c r="A37" i="15"/>
  <c r="B37" i="15"/>
  <c r="N16" i="9"/>
  <c r="I17" i="9"/>
  <c r="J17" i="9" s="1"/>
  <c r="H17" i="9"/>
  <c r="R13" i="1" l="1"/>
  <c r="A19" i="9"/>
  <c r="A38" i="15"/>
  <c r="B38" i="15"/>
  <c r="I18" i="9"/>
  <c r="J18" i="9" s="1"/>
  <c r="H18" i="9"/>
  <c r="N17" i="9"/>
  <c r="G19" i="9" l="1"/>
  <c r="S13" i="1"/>
  <c r="A20" i="9"/>
  <c r="A39" i="15"/>
  <c r="B39" i="15"/>
  <c r="N18" i="9"/>
  <c r="G20" i="9"/>
  <c r="H19" i="9"/>
  <c r="I19" i="9"/>
  <c r="J19" i="9" s="1"/>
  <c r="T13" i="1" l="1"/>
  <c r="A21" i="9"/>
  <c r="G21" i="9" s="1"/>
  <c r="A40" i="15"/>
  <c r="B40" i="15"/>
  <c r="N19" i="9"/>
  <c r="H20" i="9"/>
  <c r="I20" i="9"/>
  <c r="J20" i="9" s="1"/>
  <c r="U13" i="1" l="1"/>
  <c r="A22" i="9"/>
  <c r="A41" i="15"/>
  <c r="B41" i="15"/>
  <c r="N20" i="9"/>
  <c r="I21" i="9"/>
  <c r="J21" i="9" s="1"/>
  <c r="H21" i="9"/>
  <c r="G22" i="9" l="1"/>
  <c r="V13" i="1"/>
  <c r="A23" i="9"/>
  <c r="A42" i="15"/>
  <c r="B42" i="15"/>
  <c r="N21" i="9"/>
  <c r="I22" i="9"/>
  <c r="J22" i="9" s="1"/>
  <c r="H22" i="9"/>
  <c r="G23" i="9" l="1"/>
  <c r="W13" i="1"/>
  <c r="A24" i="9"/>
  <c r="G24" i="9" s="1"/>
  <c r="A43" i="15"/>
  <c r="B43" i="15"/>
  <c r="H23" i="9"/>
  <c r="I23" i="9"/>
  <c r="J23" i="9" s="1"/>
  <c r="N22" i="9"/>
  <c r="X13" i="1" l="1"/>
  <c r="A25" i="9"/>
  <c r="G25" i="9" s="1"/>
  <c r="A44" i="15"/>
  <c r="B44" i="15"/>
  <c r="N23" i="9"/>
  <c r="H24" i="9"/>
  <c r="I24" i="9"/>
  <c r="J24" i="9" s="1"/>
  <c r="Y13" i="1" l="1"/>
  <c r="A26" i="9"/>
  <c r="G26" i="9" s="1"/>
  <c r="A45" i="15"/>
  <c r="B45" i="15"/>
  <c r="I25" i="9"/>
  <c r="J25" i="9" s="1"/>
  <c r="H25" i="9"/>
  <c r="N24" i="9"/>
  <c r="Z13" i="1" l="1"/>
  <c r="A27" i="9"/>
  <c r="A46" i="15"/>
  <c r="B46" i="15"/>
  <c r="N25" i="9"/>
  <c r="G27" i="9"/>
  <c r="I26" i="9"/>
  <c r="J26" i="9" s="1"/>
  <c r="H26" i="9"/>
  <c r="AA13" i="1" l="1"/>
  <c r="A28" i="9"/>
  <c r="G28" i="9" s="1"/>
  <c r="A47" i="15"/>
  <c r="B47" i="15"/>
  <c r="H27" i="9"/>
  <c r="I27" i="9"/>
  <c r="J27" i="9" s="1"/>
  <c r="N26" i="9"/>
  <c r="AB13" i="1" l="1"/>
  <c r="A29" i="9"/>
  <c r="G29" i="9" s="1"/>
  <c r="A48" i="15"/>
  <c r="B48" i="15"/>
  <c r="N27" i="9"/>
  <c r="H28" i="9"/>
  <c r="I28" i="9"/>
  <c r="J28" i="9" s="1"/>
  <c r="AC13" i="1" l="1"/>
  <c r="AD13" i="1" s="1"/>
  <c r="AD12" i="1" s="1"/>
  <c r="A30" i="9"/>
  <c r="G30" i="9" s="1"/>
  <c r="A49" i="15"/>
  <c r="B49" i="15"/>
  <c r="N28" i="9"/>
  <c r="I29" i="9"/>
  <c r="J29" i="9" s="1"/>
  <c r="H29" i="9"/>
  <c r="AE13" i="1" l="1"/>
  <c r="AE12" i="1" s="1"/>
  <c r="A31" i="9"/>
  <c r="G31" i="9" s="1"/>
  <c r="A50" i="15"/>
  <c r="B50" i="15"/>
  <c r="I30" i="9"/>
  <c r="J30" i="9" s="1"/>
  <c r="H30" i="9"/>
  <c r="N29" i="9"/>
  <c r="AF13" i="1" l="1"/>
  <c r="AF12" i="1" s="1"/>
  <c r="A32" i="9"/>
  <c r="A51" i="15"/>
  <c r="B51" i="15"/>
  <c r="N30" i="9"/>
  <c r="G32" i="9"/>
  <c r="H31" i="9"/>
  <c r="I31" i="9"/>
  <c r="J31" i="9" s="1"/>
  <c r="A33" i="9" l="1"/>
  <c r="A52" i="15"/>
  <c r="B52" i="15"/>
  <c r="H32" i="9"/>
  <c r="G33" i="9"/>
  <c r="I32" i="9"/>
  <c r="J32" i="9" s="1"/>
  <c r="N31" i="9"/>
  <c r="A34" i="9" l="1"/>
  <c r="A53" i="15"/>
  <c r="B53" i="15"/>
  <c r="N32" i="9"/>
  <c r="I33" i="9"/>
  <c r="J33" i="9" s="1"/>
  <c r="H33" i="9"/>
  <c r="G34" i="9"/>
  <c r="A35" i="9" l="1"/>
  <c r="A54" i="15"/>
  <c r="B54" i="15"/>
  <c r="N33" i="9"/>
  <c r="G35" i="9"/>
  <c r="I34" i="9"/>
  <c r="J34" i="9" s="1"/>
  <c r="H34" i="9"/>
  <c r="A36" i="9" l="1"/>
  <c r="A55" i="15"/>
  <c r="B55" i="15"/>
  <c r="G36" i="9"/>
  <c r="H35" i="9"/>
  <c r="I35" i="9"/>
  <c r="J35" i="9" s="1"/>
  <c r="N34" i="9"/>
  <c r="A37" i="9" l="1"/>
  <c r="A56" i="15"/>
  <c r="B56" i="15"/>
  <c r="N35" i="9"/>
  <c r="H36" i="9"/>
  <c r="I36" i="9"/>
  <c r="J36" i="9" s="1"/>
  <c r="G37" i="9" l="1"/>
  <c r="A38" i="9"/>
  <c r="A57" i="15"/>
  <c r="B57" i="15"/>
  <c r="I37" i="9"/>
  <c r="J37" i="9" s="1"/>
  <c r="H37" i="9"/>
  <c r="N36" i="9"/>
  <c r="G38" i="9" l="1"/>
  <c r="A39" i="9"/>
  <c r="A58" i="15"/>
  <c r="B58" i="15"/>
  <c r="N37" i="9"/>
  <c r="G39" i="9"/>
  <c r="I38" i="9"/>
  <c r="J38" i="9" s="1"/>
  <c r="H38" i="9"/>
  <c r="A40" i="9" l="1"/>
  <c r="A59" i="15"/>
  <c r="B59" i="15"/>
  <c r="N38" i="9"/>
  <c r="G40" i="9"/>
  <c r="H39" i="9"/>
  <c r="I39" i="9"/>
  <c r="J39" i="9" s="1"/>
  <c r="A41" i="9" l="1"/>
  <c r="G41" i="9" s="1"/>
  <c r="A60" i="15"/>
  <c r="B60" i="15"/>
  <c r="N39" i="9"/>
  <c r="H40" i="9"/>
  <c r="I40" i="9"/>
  <c r="J40" i="9" s="1"/>
  <c r="A42" i="9" l="1"/>
  <c r="A61" i="15"/>
  <c r="B61" i="15"/>
  <c r="N40" i="9"/>
  <c r="I41" i="9"/>
  <c r="J41" i="9" s="1"/>
  <c r="H41" i="9"/>
  <c r="G42" i="9"/>
  <c r="A43" i="9" l="1"/>
  <c r="A62" i="15"/>
  <c r="B62" i="15"/>
  <c r="N41" i="9"/>
  <c r="G43" i="9"/>
  <c r="I42" i="9"/>
  <c r="J42" i="9" s="1"/>
  <c r="H42" i="9"/>
  <c r="A44" i="9" l="1"/>
  <c r="G44" i="9" s="1"/>
  <c r="A63" i="15"/>
  <c r="B63" i="15"/>
  <c r="H43" i="9"/>
  <c r="I43" i="9"/>
  <c r="J43" i="9" s="1"/>
  <c r="N42" i="9"/>
  <c r="A45" i="9" l="1"/>
  <c r="G45" i="9" s="1"/>
  <c r="A64" i="15"/>
  <c r="B64" i="15"/>
  <c r="N43" i="9"/>
  <c r="H44" i="9"/>
  <c r="I44" i="9"/>
  <c r="J44" i="9" s="1"/>
  <c r="A46" i="9" l="1"/>
  <c r="G46" i="9" s="1"/>
  <c r="A65" i="15"/>
  <c r="B65" i="15"/>
  <c r="N44" i="9"/>
  <c r="I45" i="9"/>
  <c r="J45" i="9" s="1"/>
  <c r="H45" i="9"/>
  <c r="A47" i="9" l="1"/>
  <c r="A66" i="15"/>
  <c r="B66" i="15"/>
  <c r="G47" i="9"/>
  <c r="I46" i="9"/>
  <c r="J46" i="9" s="1"/>
  <c r="H46" i="9"/>
  <c r="N45" i="9"/>
  <c r="A48" i="9" l="1"/>
  <c r="G48" i="9" s="1"/>
  <c r="A67" i="15"/>
  <c r="B67" i="15"/>
  <c r="H47" i="9"/>
  <c r="I47" i="9"/>
  <c r="J47" i="9" s="1"/>
  <c r="N46" i="9"/>
  <c r="A49" i="9" l="1"/>
  <c r="A68" i="15"/>
  <c r="B68" i="15"/>
  <c r="N47" i="9"/>
  <c r="H48" i="9"/>
  <c r="G49" i="9"/>
  <c r="I48" i="9"/>
  <c r="J48" i="9" s="1"/>
  <c r="A50" i="9" l="1"/>
  <c r="G50" i="9" s="1"/>
  <c r="A69" i="15"/>
  <c r="B69" i="15"/>
  <c r="I49" i="9"/>
  <c r="J49" i="9" s="1"/>
  <c r="H49" i="9"/>
  <c r="N48" i="9"/>
  <c r="A51" i="9" l="1"/>
  <c r="G51" i="9" s="1"/>
  <c r="A70" i="15"/>
  <c r="B70" i="15"/>
  <c r="I50" i="9"/>
  <c r="J50" i="9" s="1"/>
  <c r="H50" i="9"/>
  <c r="N49" i="9"/>
  <c r="A52" i="9" l="1"/>
  <c r="A71" i="15"/>
  <c r="B71" i="15"/>
  <c r="N50" i="9"/>
  <c r="G52" i="9"/>
  <c r="H51" i="9"/>
  <c r="I51" i="9"/>
  <c r="J51" i="9" s="1"/>
  <c r="A53" i="9" l="1"/>
  <c r="G53" i="9" s="1"/>
  <c r="A72" i="15"/>
  <c r="B72" i="15"/>
  <c r="N51" i="9"/>
  <c r="H52" i="9"/>
  <c r="I52" i="9"/>
  <c r="J52" i="9" s="1"/>
  <c r="A54" i="9" l="1"/>
  <c r="G54" i="9" s="1"/>
  <c r="A73" i="15"/>
  <c r="B73" i="15"/>
  <c r="N52" i="9"/>
  <c r="I53" i="9"/>
  <c r="J53" i="9" s="1"/>
  <c r="H53" i="9"/>
  <c r="A55" i="9" l="1"/>
  <c r="A74" i="15"/>
  <c r="B74" i="15"/>
  <c r="N53" i="9"/>
  <c r="G55" i="9"/>
  <c r="I54" i="9"/>
  <c r="J54" i="9" s="1"/>
  <c r="H54" i="9"/>
  <c r="A56" i="9" l="1"/>
  <c r="A75" i="15"/>
  <c r="B75" i="15"/>
  <c r="G56" i="9"/>
  <c r="H55" i="9"/>
  <c r="I55" i="9"/>
  <c r="J55" i="9" s="1"/>
  <c r="N54" i="9"/>
  <c r="A57" i="9" l="1"/>
  <c r="A76" i="15"/>
  <c r="B76" i="15"/>
  <c r="H56" i="9"/>
  <c r="G57" i="9"/>
  <c r="I56" i="9"/>
  <c r="J56" i="9" s="1"/>
  <c r="N55" i="9"/>
  <c r="A58" i="9" l="1"/>
  <c r="G58" i="9" s="1"/>
  <c r="A77" i="15"/>
  <c r="B77" i="15"/>
  <c r="I57" i="9"/>
  <c r="J57" i="9" s="1"/>
  <c r="H57" i="9"/>
  <c r="N56" i="9"/>
  <c r="A59" i="9" l="1"/>
  <c r="A78" i="15"/>
  <c r="B78" i="15"/>
  <c r="N57" i="9"/>
  <c r="G59" i="9"/>
  <c r="I58" i="9"/>
  <c r="J58" i="9" s="1"/>
  <c r="H58" i="9"/>
  <c r="A60" i="9" l="1"/>
  <c r="A79" i="15"/>
  <c r="B79" i="15"/>
  <c r="N58" i="9"/>
  <c r="G60" i="9"/>
  <c r="H59" i="9"/>
  <c r="I59" i="9"/>
  <c r="J59" i="9" s="1"/>
  <c r="A61" i="9" l="1"/>
  <c r="A80" i="15"/>
  <c r="B80" i="15"/>
  <c r="N59" i="9"/>
  <c r="H60" i="9"/>
  <c r="G61" i="9"/>
  <c r="I60" i="9"/>
  <c r="J60" i="9" s="1"/>
  <c r="A62" i="9" l="1"/>
  <c r="A81" i="15"/>
  <c r="B81" i="15"/>
  <c r="N60" i="9"/>
  <c r="I61" i="9"/>
  <c r="J61" i="9" s="1"/>
  <c r="H61" i="9"/>
  <c r="G62" i="9"/>
  <c r="A63" i="9" l="1"/>
  <c r="A82" i="15"/>
  <c r="B82" i="15"/>
  <c r="N61" i="9"/>
  <c r="G63" i="9"/>
  <c r="I62" i="9"/>
  <c r="J62" i="9" s="1"/>
  <c r="H62" i="9"/>
  <c r="A64" i="9" l="1"/>
  <c r="A83" i="15"/>
  <c r="B83" i="15"/>
  <c r="N62" i="9"/>
  <c r="G64" i="9"/>
  <c r="H63" i="9"/>
  <c r="I63" i="9"/>
  <c r="J63" i="9" s="1"/>
  <c r="A65" i="9" l="1"/>
  <c r="A84" i="15"/>
  <c r="B84" i="15"/>
  <c r="H64" i="9"/>
  <c r="I64" i="9"/>
  <c r="J64" i="9" s="1"/>
  <c r="N63" i="9"/>
  <c r="G65" i="9" l="1"/>
  <c r="H65" i="9"/>
  <c r="A66" i="9"/>
  <c r="I65" i="9"/>
  <c r="A85" i="15"/>
  <c r="B85" i="15"/>
  <c r="N64" i="9"/>
  <c r="J65" i="9" l="1"/>
  <c r="N65" i="9"/>
  <c r="G66" i="9"/>
  <c r="A67" i="9"/>
  <c r="I66" i="9"/>
  <c r="H66" i="9"/>
  <c r="A86" i="15"/>
  <c r="B86" i="15"/>
  <c r="J66" i="9" l="1"/>
  <c r="N66" i="9"/>
  <c r="G67" i="9"/>
  <c r="I67" i="9"/>
  <c r="H67" i="9"/>
  <c r="A68" i="9"/>
  <c r="A87" i="15"/>
  <c r="B87" i="15"/>
  <c r="I68" i="9" l="1"/>
  <c r="H68" i="9"/>
  <c r="G68" i="9"/>
  <c r="A69" i="9"/>
  <c r="J67" i="9"/>
  <c r="N67" i="9"/>
  <c r="A88" i="15"/>
  <c r="B88" i="15"/>
  <c r="I69" i="9" l="1"/>
  <c r="H69" i="9"/>
  <c r="G69" i="9"/>
  <c r="A70" i="9"/>
  <c r="J68" i="9"/>
  <c r="N68" i="9"/>
  <c r="A89" i="15"/>
  <c r="B89" i="15"/>
  <c r="J69" i="9" l="1"/>
  <c r="N69" i="9"/>
  <c r="I70" i="9"/>
  <c r="H70" i="9"/>
  <c r="G70" i="9"/>
  <c r="A71" i="9"/>
  <c r="A90" i="15"/>
  <c r="B90" i="15"/>
  <c r="H71" i="9" l="1"/>
  <c r="I71" i="9"/>
  <c r="G71" i="9"/>
  <c r="A72" i="9"/>
  <c r="J70" i="9"/>
  <c r="N70" i="9"/>
  <c r="A91" i="15"/>
  <c r="B91" i="15"/>
  <c r="J71" i="9" l="1"/>
  <c r="N71" i="9"/>
  <c r="H72" i="9"/>
  <c r="I72" i="9"/>
  <c r="G72" i="9"/>
  <c r="A73" i="9"/>
  <c r="A92" i="15"/>
  <c r="B92" i="15"/>
  <c r="H73" i="9" l="1"/>
  <c r="A74" i="9"/>
  <c r="G73" i="9"/>
  <c r="I73" i="9"/>
  <c r="J72" i="9"/>
  <c r="N72" i="9"/>
  <c r="A93" i="15"/>
  <c r="B93" i="15"/>
  <c r="I74" i="9" l="1"/>
  <c r="H74" i="9"/>
  <c r="A75" i="9"/>
  <c r="G74" i="9"/>
  <c r="J73" i="9"/>
  <c r="N73" i="9"/>
  <c r="A94" i="15"/>
  <c r="B94" i="15"/>
  <c r="J74" i="9" l="1"/>
  <c r="N74" i="9"/>
  <c r="I75" i="9"/>
  <c r="H75" i="9"/>
  <c r="G75" i="9"/>
  <c r="A76" i="9"/>
  <c r="A95" i="15"/>
  <c r="B95" i="15"/>
  <c r="I76" i="9" l="1"/>
  <c r="A77" i="9"/>
  <c r="H76" i="9"/>
  <c r="G76" i="9"/>
  <c r="J75" i="9"/>
  <c r="N75" i="9"/>
  <c r="A96" i="15"/>
  <c r="B96" i="15"/>
  <c r="I77" i="9" l="1"/>
  <c r="H77" i="9"/>
  <c r="G77" i="9"/>
  <c r="A78" i="9"/>
  <c r="J76" i="9"/>
  <c r="N76" i="9"/>
  <c r="A97" i="15"/>
  <c r="B97" i="15"/>
  <c r="J77" i="9" l="1"/>
  <c r="N77" i="9"/>
  <c r="H78" i="9"/>
  <c r="I78" i="9"/>
  <c r="G78" i="9"/>
  <c r="A79" i="9"/>
  <c r="A98" i="15"/>
  <c r="B98" i="15"/>
  <c r="H79" i="9" l="1"/>
  <c r="I79" i="9"/>
  <c r="G79" i="9"/>
  <c r="A80" i="9"/>
  <c r="J78" i="9"/>
  <c r="N78" i="9"/>
  <c r="A99" i="15"/>
  <c r="B99" i="15"/>
  <c r="J79" i="9" l="1"/>
  <c r="N79" i="9"/>
  <c r="H80" i="9"/>
  <c r="I80" i="9"/>
  <c r="G80" i="9"/>
  <c r="A81" i="9"/>
  <c r="A100" i="15"/>
  <c r="B100" i="15"/>
  <c r="I81" i="9" l="1"/>
  <c r="H81" i="9"/>
  <c r="G81" i="9"/>
  <c r="A82" i="9"/>
  <c r="J80" i="9"/>
  <c r="N80" i="9"/>
  <c r="A101" i="15"/>
  <c r="B101" i="15"/>
  <c r="J81" i="9" l="1"/>
  <c r="N81" i="9"/>
  <c r="H82" i="9"/>
  <c r="I82" i="9"/>
  <c r="G82" i="9"/>
  <c r="A83" i="9"/>
  <c r="A102" i="15"/>
  <c r="B102" i="15"/>
  <c r="I83" i="9" l="1"/>
  <c r="H83" i="9"/>
  <c r="G83" i="9"/>
  <c r="A84" i="9"/>
  <c r="J82" i="9"/>
  <c r="N82" i="9"/>
  <c r="A103" i="15"/>
  <c r="B103" i="15"/>
  <c r="J83" i="9" l="1"/>
  <c r="N83" i="9"/>
  <c r="I84" i="9"/>
  <c r="H84" i="9"/>
  <c r="G84" i="9"/>
  <c r="A85" i="9"/>
  <c r="A104" i="15"/>
  <c r="B104" i="15"/>
  <c r="H85" i="9" l="1"/>
  <c r="I85" i="9"/>
  <c r="G85" i="9"/>
  <c r="A86" i="9"/>
  <c r="J84" i="9"/>
  <c r="N84" i="9"/>
  <c r="A105" i="15"/>
  <c r="B105" i="15"/>
  <c r="J85" i="9" l="1"/>
  <c r="N85" i="9"/>
  <c r="I86" i="9"/>
  <c r="H86" i="9"/>
  <c r="G86" i="9"/>
  <c r="A87" i="9"/>
  <c r="A106" i="15"/>
  <c r="B106" i="15"/>
  <c r="H87" i="9" l="1"/>
  <c r="I87" i="9"/>
  <c r="G87" i="9"/>
  <c r="A88" i="9"/>
  <c r="J86" i="9"/>
  <c r="N86" i="9"/>
  <c r="A107" i="15"/>
  <c r="B107" i="15"/>
  <c r="J87" i="9" l="1"/>
  <c r="N87" i="9"/>
  <c r="H88" i="9"/>
  <c r="I88" i="9"/>
  <c r="G88" i="9"/>
  <c r="A89" i="9"/>
  <c r="A108" i="15"/>
  <c r="B108" i="15"/>
  <c r="J88" i="9" l="1"/>
  <c r="N88" i="9"/>
  <c r="I89" i="9"/>
  <c r="H89" i="9"/>
  <c r="G89" i="9"/>
  <c r="A90" i="9"/>
  <c r="A109" i="15"/>
  <c r="B109" i="15"/>
  <c r="I90" i="9" l="1"/>
  <c r="A91" i="9"/>
  <c r="G90" i="9"/>
  <c r="H90" i="9"/>
  <c r="J89" i="9"/>
  <c r="N89" i="9"/>
  <c r="A110" i="15"/>
  <c r="B110" i="15"/>
  <c r="H91" i="9" l="1"/>
  <c r="I91" i="9"/>
  <c r="G91" i="9"/>
  <c r="A92" i="9"/>
  <c r="J90" i="9"/>
  <c r="N90" i="9"/>
  <c r="A111" i="15"/>
  <c r="B111" i="15"/>
  <c r="J91" i="9" l="1"/>
  <c r="N91" i="9"/>
  <c r="I92" i="9"/>
  <c r="A93" i="9"/>
  <c r="G92" i="9"/>
  <c r="H92" i="9"/>
  <c r="A112" i="15"/>
  <c r="B112" i="15"/>
  <c r="I93" i="9" l="1"/>
  <c r="H93" i="9"/>
  <c r="A94" i="9"/>
  <c r="G93" i="9"/>
  <c r="J92" i="9"/>
  <c r="N92" i="9"/>
  <c r="A113" i="15"/>
  <c r="B113" i="15"/>
  <c r="J93" i="9" l="1"/>
  <c r="N93" i="9"/>
  <c r="I94" i="9"/>
  <c r="H94" i="9"/>
  <c r="G94" i="9"/>
  <c r="A95" i="9"/>
  <c r="A114" i="15"/>
  <c r="B114" i="15"/>
  <c r="H95" i="9" l="1"/>
  <c r="I95" i="9"/>
  <c r="G95" i="9"/>
  <c r="A96" i="9"/>
  <c r="J94" i="9"/>
  <c r="N94" i="9"/>
  <c r="A115" i="15"/>
  <c r="B115" i="15"/>
  <c r="J95" i="9" l="1"/>
  <c r="N95" i="9"/>
  <c r="H96" i="9"/>
  <c r="I96" i="9"/>
  <c r="G96" i="9"/>
  <c r="A97" i="9"/>
  <c r="A116" i="15"/>
  <c r="B116" i="15"/>
  <c r="H97" i="9" l="1"/>
  <c r="I97" i="9"/>
  <c r="G97" i="9"/>
  <c r="A98" i="9"/>
  <c r="J96" i="9"/>
  <c r="N96" i="9"/>
  <c r="A117" i="15"/>
  <c r="B117" i="15"/>
  <c r="J97" i="9" l="1"/>
  <c r="N97" i="9"/>
  <c r="I98" i="9"/>
  <c r="H98" i="9"/>
  <c r="G98" i="9"/>
  <c r="A99" i="9"/>
  <c r="A118" i="15"/>
  <c r="B118" i="15"/>
  <c r="H99" i="9" l="1"/>
  <c r="A100" i="9"/>
  <c r="G99" i="9"/>
  <c r="I99" i="9"/>
  <c r="J98" i="9"/>
  <c r="N98" i="9"/>
  <c r="A119" i="15"/>
  <c r="B119" i="15"/>
  <c r="I100" i="9" l="1"/>
  <c r="H100" i="9"/>
  <c r="A101" i="9"/>
  <c r="G100" i="9"/>
  <c r="J99" i="9"/>
  <c r="N99" i="9"/>
  <c r="A120" i="15"/>
  <c r="B120" i="15"/>
  <c r="J100" i="9" l="1"/>
  <c r="N100" i="9"/>
  <c r="I101" i="9"/>
  <c r="H101" i="9"/>
  <c r="G101" i="9"/>
  <c r="A102" i="9"/>
  <c r="A121" i="15"/>
  <c r="B121" i="15"/>
  <c r="I102" i="9" l="1"/>
  <c r="H102" i="9"/>
  <c r="G102" i="9"/>
  <c r="A103" i="9"/>
  <c r="J101" i="9"/>
  <c r="N101" i="9"/>
  <c r="A122" i="15"/>
  <c r="B122" i="15"/>
  <c r="J102" i="9" l="1"/>
  <c r="N102" i="9"/>
  <c r="H103" i="9"/>
  <c r="I103" i="9"/>
  <c r="G103" i="9"/>
  <c r="A104" i="9"/>
  <c r="A123" i="15"/>
  <c r="B123" i="15"/>
  <c r="H104" i="9" l="1"/>
  <c r="I104" i="9"/>
  <c r="G104" i="9"/>
  <c r="A105" i="9"/>
  <c r="J103" i="9"/>
  <c r="N103" i="9"/>
  <c r="A124" i="15"/>
  <c r="B124" i="15"/>
  <c r="J104" i="9" l="1"/>
  <c r="N104" i="9"/>
  <c r="H105" i="9"/>
  <c r="I105" i="9"/>
  <c r="G105" i="9"/>
  <c r="A106" i="9"/>
  <c r="A125" i="15"/>
  <c r="B125" i="15"/>
  <c r="H106" i="9" l="1"/>
  <c r="I106" i="9"/>
  <c r="G106" i="9"/>
  <c r="A107" i="9"/>
  <c r="J105" i="9"/>
  <c r="N105" i="9"/>
  <c r="A126" i="15"/>
  <c r="B126" i="15"/>
  <c r="J106" i="9" l="1"/>
  <c r="N106" i="9"/>
  <c r="H107" i="9"/>
  <c r="I107" i="9"/>
  <c r="G107" i="9"/>
  <c r="A108" i="9"/>
  <c r="A127" i="15"/>
  <c r="B127" i="15"/>
  <c r="I108" i="9" l="1"/>
  <c r="H108" i="9"/>
  <c r="G108" i="9"/>
  <c r="A109" i="9"/>
  <c r="J107" i="9"/>
  <c r="N107" i="9"/>
  <c r="A128" i="15"/>
  <c r="B128" i="15"/>
  <c r="J108" i="9" l="1"/>
  <c r="N108" i="9"/>
  <c r="H109" i="9"/>
  <c r="I109" i="9"/>
  <c r="G109" i="9"/>
  <c r="A110" i="9"/>
  <c r="A129" i="15"/>
  <c r="B129" i="15"/>
  <c r="I110" i="9" l="1"/>
  <c r="H110" i="9"/>
  <c r="G110" i="9"/>
  <c r="A111" i="9"/>
  <c r="J109" i="9"/>
  <c r="N109" i="9"/>
  <c r="A130" i="15"/>
  <c r="B130" i="15"/>
  <c r="J110" i="9" l="1"/>
  <c r="N110" i="9"/>
  <c r="I111" i="9"/>
  <c r="H111" i="9"/>
  <c r="G111" i="9"/>
  <c r="A112" i="9"/>
  <c r="A131" i="15"/>
  <c r="B131" i="15"/>
  <c r="H112" i="9" l="1"/>
  <c r="I112" i="9"/>
  <c r="G112" i="9"/>
  <c r="A113" i="9"/>
  <c r="J111" i="9"/>
  <c r="N111" i="9"/>
  <c r="A132" i="15"/>
  <c r="B132" i="15"/>
  <c r="J112" i="9" l="1"/>
  <c r="N112" i="9"/>
  <c r="I113" i="9"/>
  <c r="H113" i="9"/>
  <c r="G113" i="9"/>
  <c r="A114" i="9"/>
  <c r="A133" i="15"/>
  <c r="B133" i="15"/>
  <c r="I114" i="9" l="1"/>
  <c r="H114" i="9"/>
  <c r="G114" i="9"/>
  <c r="A115" i="9"/>
  <c r="J113" i="9"/>
  <c r="N113" i="9"/>
  <c r="A134" i="15"/>
  <c r="B134" i="15"/>
  <c r="J114" i="9" l="1"/>
  <c r="N114" i="9"/>
  <c r="H115" i="9"/>
  <c r="A116" i="9"/>
  <c r="G115" i="9"/>
  <c r="I115" i="9"/>
  <c r="A135" i="15"/>
  <c r="B135" i="15"/>
  <c r="J115" i="9" l="1"/>
  <c r="N115" i="9"/>
  <c r="H116" i="9"/>
  <c r="I116" i="9"/>
  <c r="A117" i="9"/>
  <c r="G116" i="9"/>
  <c r="A136" i="15"/>
  <c r="B136" i="15"/>
  <c r="I117" i="9" l="1"/>
  <c r="H117" i="9"/>
  <c r="G117" i="9"/>
  <c r="A118" i="9"/>
  <c r="J116" i="9"/>
  <c r="N116" i="9"/>
  <c r="A137" i="15"/>
  <c r="B137" i="15"/>
  <c r="J117" i="9" l="1"/>
  <c r="N117" i="9"/>
  <c r="I118" i="9"/>
  <c r="H118" i="9"/>
  <c r="G118" i="9"/>
  <c r="A119" i="9"/>
  <c r="A138" i="15"/>
  <c r="B138" i="15"/>
  <c r="I119" i="9" l="1"/>
  <c r="H119" i="9"/>
  <c r="G119" i="9"/>
  <c r="A120" i="9"/>
  <c r="J118" i="9"/>
  <c r="N118" i="9"/>
  <c r="A139" i="15"/>
  <c r="B139" i="15"/>
  <c r="J119" i="9" l="1"/>
  <c r="N119" i="9"/>
  <c r="H120" i="9"/>
  <c r="I120" i="9"/>
  <c r="G120" i="9"/>
  <c r="A121" i="9"/>
  <c r="A140" i="15"/>
  <c r="B140" i="15"/>
  <c r="I121" i="9" l="1"/>
  <c r="H121" i="9"/>
  <c r="G121" i="9"/>
  <c r="A122" i="9"/>
  <c r="J120" i="9"/>
  <c r="N120" i="9"/>
  <c r="A141" i="15"/>
  <c r="B141" i="15"/>
  <c r="J121" i="9" l="1"/>
  <c r="N121" i="9"/>
  <c r="I122" i="9"/>
  <c r="H122" i="9"/>
  <c r="G122" i="9"/>
  <c r="A123" i="9"/>
  <c r="A142" i="15"/>
  <c r="B142" i="15"/>
  <c r="H123" i="9" l="1"/>
  <c r="I123" i="9"/>
  <c r="G123" i="9"/>
  <c r="A124" i="9"/>
  <c r="J122" i="9"/>
  <c r="N122" i="9"/>
  <c r="A143" i="15"/>
  <c r="B143" i="15"/>
  <c r="J123" i="9" l="1"/>
  <c r="N123" i="9"/>
  <c r="I124" i="9"/>
  <c r="H124" i="9"/>
  <c r="A125" i="9"/>
  <c r="G124" i="9"/>
  <c r="A144" i="15"/>
  <c r="B144" i="15"/>
  <c r="I125" i="9" l="1"/>
  <c r="H125" i="9"/>
  <c r="A126" i="9"/>
  <c r="G125" i="9"/>
  <c r="J124" i="9"/>
  <c r="N124" i="9"/>
  <c r="A145" i="15"/>
  <c r="B145" i="15"/>
  <c r="I126" i="9" l="1"/>
  <c r="H126" i="9"/>
  <c r="A127" i="9"/>
  <c r="G126" i="9"/>
  <c r="J125" i="9"/>
  <c r="N125" i="9"/>
  <c r="A146" i="15"/>
  <c r="B146" i="15"/>
  <c r="J126" i="9" l="1"/>
  <c r="N126" i="9"/>
  <c r="H127" i="9"/>
  <c r="A128" i="9"/>
  <c r="G127" i="9"/>
  <c r="I127" i="9"/>
  <c r="A147" i="15"/>
  <c r="B147" i="15"/>
  <c r="J127" i="9" l="1"/>
  <c r="N127" i="9"/>
  <c r="I128" i="9"/>
  <c r="H128" i="9"/>
  <c r="G128" i="9"/>
  <c r="A129" i="9"/>
  <c r="A148" i="15"/>
  <c r="B148" i="15"/>
  <c r="I129" i="9" l="1"/>
  <c r="H129" i="9"/>
  <c r="A130" i="9"/>
  <c r="G129" i="9"/>
  <c r="J128" i="9"/>
  <c r="N128" i="9"/>
  <c r="A149" i="15"/>
  <c r="B149" i="15"/>
  <c r="J129" i="9" l="1"/>
  <c r="N129" i="9"/>
  <c r="H130" i="9"/>
  <c r="I130" i="9"/>
  <c r="A131" i="9"/>
  <c r="G130" i="9"/>
  <c r="A150" i="15"/>
  <c r="B150" i="15"/>
  <c r="I131" i="9" l="1"/>
  <c r="G131" i="9"/>
  <c r="A132" i="9"/>
  <c r="H131" i="9"/>
  <c r="J130" i="9"/>
  <c r="N130" i="9"/>
  <c r="A151" i="15"/>
  <c r="B151" i="15"/>
  <c r="I132" i="9" l="1"/>
  <c r="H132" i="9"/>
  <c r="A133" i="9"/>
  <c r="G132" i="9"/>
  <c r="J131" i="9"/>
  <c r="N131" i="9"/>
  <c r="A152" i="15"/>
  <c r="B152" i="15"/>
  <c r="I133" i="9" l="1"/>
  <c r="H133" i="9"/>
  <c r="G133" i="9"/>
  <c r="A134" i="9"/>
  <c r="J132" i="9"/>
  <c r="N132" i="9"/>
  <c r="A153" i="15"/>
  <c r="B153" i="15"/>
  <c r="H134" i="9" l="1"/>
  <c r="I134" i="9"/>
  <c r="A135" i="9"/>
  <c r="G134" i="9"/>
  <c r="J133" i="9"/>
  <c r="N133" i="9"/>
  <c r="A154" i="15"/>
  <c r="B154" i="15"/>
  <c r="J134" i="9" l="1"/>
  <c r="N134" i="9"/>
  <c r="H135" i="9"/>
  <c r="I135" i="9"/>
  <c r="A136" i="9"/>
  <c r="G135" i="9"/>
  <c r="A155" i="15"/>
  <c r="B155" i="15"/>
  <c r="H136" i="9" l="1"/>
  <c r="I136" i="9"/>
  <c r="A137" i="9"/>
  <c r="G136" i="9"/>
  <c r="J135" i="9"/>
  <c r="N135" i="9"/>
  <c r="A156" i="15"/>
  <c r="B156" i="15"/>
  <c r="J136" i="9" l="1"/>
  <c r="N136" i="9"/>
  <c r="I137" i="9"/>
  <c r="H137" i="9"/>
  <c r="G137" i="9"/>
  <c r="A138" i="9"/>
  <c r="A157" i="15"/>
  <c r="B157" i="15"/>
  <c r="I138" i="9" l="1"/>
  <c r="H138" i="9"/>
  <c r="A139" i="9"/>
  <c r="G138" i="9"/>
  <c r="J137" i="9"/>
  <c r="N137" i="9"/>
  <c r="A158" i="15"/>
  <c r="B158" i="15"/>
  <c r="I139" i="9" l="1"/>
  <c r="H139" i="9"/>
  <c r="A140" i="9"/>
  <c r="G139" i="9"/>
  <c r="J138" i="9"/>
  <c r="N138" i="9"/>
  <c r="A159" i="15"/>
  <c r="B159" i="15"/>
  <c r="J139" i="9" l="1"/>
  <c r="N139" i="9"/>
  <c r="I140" i="9"/>
  <c r="H140" i="9"/>
  <c r="G140" i="9"/>
  <c r="A141" i="9"/>
  <c r="A160" i="15"/>
  <c r="B160" i="15"/>
  <c r="H141" i="9" l="1"/>
  <c r="I141" i="9"/>
  <c r="A142" i="9"/>
  <c r="G141" i="9"/>
  <c r="J140" i="9"/>
  <c r="N140" i="9"/>
  <c r="A161" i="15"/>
  <c r="B161" i="15"/>
  <c r="J141" i="9" l="1"/>
  <c r="N141" i="9"/>
  <c r="I142" i="9"/>
  <c r="H142" i="9"/>
  <c r="A143" i="9"/>
  <c r="G142" i="9"/>
  <c r="A162" i="15"/>
  <c r="B162" i="15"/>
  <c r="J142" i="9" l="1"/>
  <c r="N142" i="9"/>
  <c r="I143" i="9"/>
  <c r="H143" i="9"/>
  <c r="G143" i="9"/>
  <c r="A144" i="9"/>
  <c r="A163" i="15"/>
  <c r="B163" i="15"/>
  <c r="I144" i="9" l="1"/>
  <c r="H144" i="9"/>
  <c r="A145" i="9"/>
  <c r="G144" i="9"/>
  <c r="J143" i="9"/>
  <c r="N143" i="9"/>
  <c r="A164" i="15"/>
  <c r="B164" i="15"/>
  <c r="H145" i="9" l="1"/>
  <c r="I145" i="9"/>
  <c r="A146" i="9"/>
  <c r="G145" i="9"/>
  <c r="J144" i="9"/>
  <c r="N144" i="9"/>
  <c r="A165" i="15"/>
  <c r="B165" i="15"/>
  <c r="J145" i="9" l="1"/>
  <c r="N145" i="9"/>
  <c r="H146" i="9"/>
  <c r="I146" i="9"/>
  <c r="A147" i="9"/>
  <c r="G146" i="9"/>
  <c r="A166" i="15"/>
  <c r="B166" i="15"/>
  <c r="I147" i="9" l="1"/>
  <c r="H147" i="9"/>
  <c r="A148" i="9"/>
  <c r="G147" i="9"/>
  <c r="J146" i="9"/>
  <c r="N146" i="9"/>
  <c r="A167" i="15"/>
  <c r="B167" i="15"/>
  <c r="J147" i="9" l="1"/>
  <c r="N147" i="9"/>
  <c r="H148" i="9"/>
  <c r="I148" i="9"/>
  <c r="A149" i="9"/>
  <c r="G148" i="9"/>
  <c r="A168" i="15"/>
  <c r="B168" i="15"/>
  <c r="I149" i="9" l="1"/>
  <c r="H149" i="9"/>
  <c r="A150" i="9"/>
  <c r="G149" i="9"/>
  <c r="J148" i="9"/>
  <c r="N148" i="9"/>
  <c r="A169" i="15"/>
  <c r="B169" i="15"/>
  <c r="I150" i="9" l="1"/>
  <c r="H150" i="9"/>
  <c r="A151" i="9"/>
  <c r="G150" i="9"/>
  <c r="J149" i="9"/>
  <c r="N149" i="9"/>
  <c r="A170" i="15"/>
  <c r="B170" i="15"/>
  <c r="H151" i="9" l="1"/>
  <c r="I151" i="9"/>
  <c r="G151" i="9"/>
  <c r="A152" i="9"/>
  <c r="J150" i="9"/>
  <c r="N150" i="9"/>
  <c r="A171" i="15"/>
  <c r="B171" i="15"/>
  <c r="J151" i="9" l="1"/>
  <c r="N151" i="9"/>
  <c r="H152" i="9"/>
  <c r="I152" i="9"/>
  <c r="G152" i="9"/>
  <c r="A153" i="9"/>
  <c r="A172" i="15"/>
  <c r="B172" i="15"/>
  <c r="I153" i="9" l="1"/>
  <c r="H153" i="9"/>
  <c r="A154" i="9"/>
  <c r="G153" i="9"/>
  <c r="J152" i="9"/>
  <c r="N152" i="9"/>
  <c r="A173" i="15"/>
  <c r="B173" i="15"/>
  <c r="J153" i="9" l="1"/>
  <c r="N153" i="9"/>
  <c r="I154" i="9"/>
  <c r="H154" i="9"/>
  <c r="A155" i="9"/>
  <c r="G154" i="9"/>
  <c r="A174" i="15"/>
  <c r="B174" i="15"/>
  <c r="I155" i="9" l="1"/>
  <c r="H155" i="9"/>
  <c r="A156" i="9"/>
  <c r="G155" i="9"/>
  <c r="J154" i="9"/>
  <c r="N154" i="9"/>
  <c r="A175" i="15"/>
  <c r="B175" i="15"/>
  <c r="H156" i="9" l="1"/>
  <c r="I156" i="9"/>
  <c r="A157" i="9"/>
  <c r="G156" i="9"/>
  <c r="J155" i="9"/>
  <c r="N155" i="9"/>
  <c r="A176" i="15"/>
  <c r="B176" i="15"/>
  <c r="J156" i="9" l="1"/>
  <c r="N156" i="9"/>
  <c r="H157" i="9"/>
  <c r="I157" i="9"/>
  <c r="A158" i="9"/>
  <c r="G157" i="9"/>
  <c r="A177" i="15"/>
  <c r="B177" i="15"/>
  <c r="I158" i="9" l="1"/>
  <c r="H158" i="9"/>
  <c r="A159" i="9"/>
  <c r="G158" i="9"/>
  <c r="J157" i="9"/>
  <c r="N157" i="9"/>
  <c r="A178" i="15"/>
  <c r="B178" i="15"/>
  <c r="J158" i="9" l="1"/>
  <c r="N158" i="9"/>
  <c r="I159" i="9"/>
  <c r="H159" i="9"/>
  <c r="A160" i="9"/>
  <c r="G159" i="9"/>
  <c r="A179" i="15"/>
  <c r="B179" i="15"/>
  <c r="J159" i="9" l="1"/>
  <c r="N159" i="9"/>
  <c r="I160" i="9"/>
  <c r="H160" i="9"/>
  <c r="A161" i="9"/>
  <c r="G160" i="9"/>
  <c r="A180" i="15"/>
  <c r="B180" i="15"/>
  <c r="J160" i="9" l="1"/>
  <c r="N160" i="9"/>
  <c r="H161" i="9"/>
  <c r="I161" i="9"/>
  <c r="G161" i="9"/>
  <c r="A162" i="9"/>
  <c r="A181" i="15"/>
  <c r="B181" i="15"/>
  <c r="I162" i="9" l="1"/>
  <c r="A163" i="9"/>
  <c r="G162" i="9"/>
  <c r="H162" i="9"/>
  <c r="J161" i="9"/>
  <c r="N161" i="9"/>
  <c r="A182" i="15"/>
  <c r="B182" i="15"/>
  <c r="I163" i="9" l="1"/>
  <c r="H163" i="9"/>
  <c r="A164" i="9"/>
  <c r="G163" i="9"/>
  <c r="J162" i="9"/>
  <c r="N162" i="9"/>
  <c r="A183" i="15"/>
  <c r="B183" i="15"/>
  <c r="I164" i="9" l="1"/>
  <c r="H164" i="9"/>
  <c r="A165" i="9"/>
  <c r="G164" i="9"/>
  <c r="J163" i="9"/>
  <c r="N163" i="9"/>
  <c r="A184" i="15"/>
  <c r="B184" i="15"/>
  <c r="J164" i="9" l="1"/>
  <c r="N164" i="9"/>
  <c r="H165" i="9"/>
  <c r="I165" i="9"/>
  <c r="A166" i="9"/>
  <c r="G165" i="9"/>
  <c r="A185" i="15"/>
  <c r="B185" i="15"/>
  <c r="I166" i="9" l="1"/>
  <c r="H166" i="9"/>
  <c r="A167" i="9"/>
  <c r="G166" i="9"/>
  <c r="J165" i="9"/>
  <c r="N165" i="9"/>
  <c r="A186" i="15"/>
  <c r="B186" i="15"/>
  <c r="J166" i="9" l="1"/>
  <c r="N166" i="9"/>
  <c r="I167" i="9"/>
  <c r="H167" i="9"/>
  <c r="A168" i="9"/>
  <c r="G167" i="9"/>
  <c r="A187" i="15"/>
  <c r="B187" i="15"/>
  <c r="H168" i="9" l="1"/>
  <c r="I168" i="9"/>
  <c r="A169" i="9"/>
  <c r="G168" i="9"/>
  <c r="J167" i="9"/>
  <c r="N167" i="9"/>
  <c r="A188" i="15"/>
  <c r="B188" i="15"/>
  <c r="J168" i="9" l="1"/>
  <c r="N168" i="9"/>
  <c r="H169" i="9"/>
  <c r="I169" i="9"/>
  <c r="A170" i="9"/>
  <c r="G169" i="9"/>
  <c r="A189" i="15"/>
  <c r="B189" i="15"/>
  <c r="H170" i="9" l="1"/>
  <c r="I170" i="9"/>
  <c r="A171" i="9"/>
  <c r="G170" i="9"/>
  <c r="J169" i="9"/>
  <c r="N169" i="9"/>
  <c r="A190" i="15"/>
  <c r="B190" i="15"/>
  <c r="J170" i="9" l="1"/>
  <c r="N170" i="9"/>
  <c r="I171" i="9"/>
  <c r="H171" i="9"/>
  <c r="A172" i="9"/>
  <c r="G171" i="9"/>
  <c r="A191" i="15"/>
  <c r="B191" i="15"/>
  <c r="I172" i="9" l="1"/>
  <c r="H172" i="9"/>
  <c r="A173" i="9"/>
  <c r="G172" i="9"/>
  <c r="J171" i="9"/>
  <c r="N171" i="9"/>
  <c r="A192" i="15"/>
  <c r="B192" i="15"/>
  <c r="J172" i="9" l="1"/>
  <c r="N172" i="9"/>
  <c r="H173" i="9"/>
  <c r="I173" i="9"/>
  <c r="A174" i="9"/>
  <c r="G173" i="9"/>
  <c r="A193" i="15"/>
  <c r="B193" i="15"/>
  <c r="I174" i="9" l="1"/>
  <c r="H174" i="9"/>
  <c r="A175" i="9"/>
  <c r="G174" i="9"/>
  <c r="J173" i="9"/>
  <c r="N173" i="9"/>
  <c r="A194" i="15"/>
  <c r="B194" i="15"/>
  <c r="J174" i="9" l="1"/>
  <c r="N174" i="9"/>
  <c r="I175" i="9"/>
  <c r="H175" i="9"/>
  <c r="A176" i="9"/>
  <c r="G175" i="9"/>
  <c r="A195" i="15"/>
  <c r="B195" i="15"/>
  <c r="I176" i="9" l="1"/>
  <c r="H176" i="9"/>
  <c r="A177" i="9"/>
  <c r="G176" i="9"/>
  <c r="J175" i="9"/>
  <c r="N175" i="9"/>
  <c r="A196" i="15"/>
  <c r="B196" i="15"/>
  <c r="J176" i="9" l="1"/>
  <c r="N176" i="9"/>
  <c r="I177" i="9"/>
  <c r="H177" i="9"/>
  <c r="A178" i="9"/>
  <c r="G177" i="9"/>
  <c r="A197" i="15"/>
  <c r="B197" i="15"/>
  <c r="I178" i="9" l="1"/>
  <c r="H178" i="9"/>
  <c r="A179" i="9"/>
  <c r="G178" i="9"/>
  <c r="J177" i="9"/>
  <c r="N177" i="9"/>
  <c r="A198" i="15"/>
  <c r="B198" i="15"/>
  <c r="J178" i="9" l="1"/>
  <c r="N178" i="9"/>
  <c r="I179" i="9"/>
  <c r="H179" i="9"/>
  <c r="A180" i="9"/>
  <c r="G179" i="9"/>
  <c r="A199" i="15"/>
  <c r="B199" i="15"/>
  <c r="I180" i="9" l="1"/>
  <c r="H180" i="9"/>
  <c r="A181" i="9"/>
  <c r="G180" i="9"/>
  <c r="J179" i="9"/>
  <c r="N179" i="9"/>
  <c r="A200" i="15"/>
  <c r="B200" i="15"/>
  <c r="J180" i="9" l="1"/>
  <c r="N180" i="9"/>
  <c r="I181" i="9"/>
  <c r="H181" i="9"/>
  <c r="A182" i="9"/>
  <c r="G181" i="9"/>
  <c r="A201" i="15"/>
  <c r="B201" i="15"/>
  <c r="I182" i="9" l="1"/>
  <c r="H182" i="9"/>
  <c r="A183" i="9"/>
  <c r="G182" i="9"/>
  <c r="J181" i="9"/>
  <c r="N181" i="9"/>
  <c r="A202" i="15"/>
  <c r="B202" i="15"/>
  <c r="J182" i="9" l="1"/>
  <c r="N182" i="9"/>
  <c r="H183" i="9"/>
  <c r="I183" i="9"/>
  <c r="G183" i="9"/>
  <c r="A184" i="9"/>
  <c r="A203" i="15"/>
  <c r="B203" i="15"/>
  <c r="H184" i="9" l="1"/>
  <c r="I184" i="9"/>
  <c r="A185" i="9"/>
  <c r="G184" i="9"/>
  <c r="J183" i="9"/>
  <c r="N183" i="9"/>
  <c r="A204" i="15"/>
  <c r="B204" i="15"/>
  <c r="J184" i="9" l="1"/>
  <c r="N184" i="9"/>
  <c r="H185" i="9"/>
  <c r="I185" i="9"/>
  <c r="A186" i="9"/>
  <c r="G185" i="9"/>
  <c r="A205" i="15"/>
  <c r="B205" i="15"/>
  <c r="I186" i="9" l="1"/>
  <c r="H186" i="9"/>
  <c r="G186" i="9"/>
  <c r="A187" i="9"/>
  <c r="J185" i="9"/>
  <c r="N185" i="9"/>
  <c r="A206" i="15"/>
  <c r="B206" i="15"/>
  <c r="H187" i="9" l="1"/>
  <c r="I187" i="9"/>
  <c r="A188" i="9"/>
  <c r="G187" i="9"/>
  <c r="J186" i="9"/>
  <c r="N186" i="9"/>
  <c r="A207" i="15"/>
  <c r="B207" i="15"/>
  <c r="J187" i="9" l="1"/>
  <c r="N187" i="9"/>
  <c r="H188" i="9"/>
  <c r="I188" i="9"/>
  <c r="A189" i="9"/>
  <c r="G188" i="9"/>
  <c r="A208" i="15"/>
  <c r="B208" i="15"/>
  <c r="H189" i="9" l="1"/>
  <c r="I189" i="9"/>
  <c r="A190" i="9"/>
  <c r="G189" i="9"/>
  <c r="J188" i="9"/>
  <c r="N188" i="9"/>
  <c r="A209" i="15"/>
  <c r="B209" i="15"/>
  <c r="J189" i="9" l="1"/>
  <c r="N189" i="9"/>
  <c r="I190" i="9"/>
  <c r="H190" i="9"/>
  <c r="A191" i="9"/>
  <c r="G190" i="9"/>
  <c r="A210" i="15"/>
  <c r="B210" i="15"/>
  <c r="I191" i="9" l="1"/>
  <c r="H191" i="9"/>
  <c r="A192" i="9"/>
  <c r="G191" i="9"/>
  <c r="J190" i="9"/>
  <c r="N190" i="9"/>
  <c r="A211" i="15"/>
  <c r="B211" i="15"/>
  <c r="J191" i="9" l="1"/>
  <c r="N191" i="9"/>
  <c r="I192" i="9"/>
  <c r="H192" i="9"/>
  <c r="G192" i="9"/>
  <c r="A193" i="9"/>
  <c r="A212" i="15"/>
  <c r="B212" i="15"/>
  <c r="I193" i="9" l="1"/>
  <c r="H193" i="9"/>
  <c r="A194" i="9"/>
  <c r="G193" i="9"/>
  <c r="J192" i="9"/>
  <c r="N192" i="9"/>
  <c r="A213" i="15"/>
  <c r="B213" i="15"/>
  <c r="J193" i="9" l="1"/>
  <c r="N193" i="9"/>
  <c r="I194" i="9"/>
  <c r="H194" i="9"/>
  <c r="A195" i="9"/>
  <c r="G194" i="9"/>
  <c r="A214" i="15"/>
  <c r="B214" i="15"/>
  <c r="I195" i="9" l="1"/>
  <c r="H195" i="9"/>
  <c r="A196" i="9"/>
  <c r="G195" i="9"/>
  <c r="J194" i="9"/>
  <c r="N194" i="9"/>
  <c r="A215" i="15"/>
  <c r="B215" i="15"/>
  <c r="J195" i="9" l="1"/>
  <c r="N195" i="9"/>
  <c r="H196" i="9"/>
  <c r="I196" i="9"/>
  <c r="A197" i="9"/>
  <c r="G196" i="9"/>
  <c r="A216" i="15"/>
  <c r="B216" i="15"/>
  <c r="I197" i="9" l="1"/>
  <c r="H197" i="9"/>
  <c r="A198" i="9"/>
  <c r="G197" i="9"/>
  <c r="J196" i="9"/>
  <c r="N196" i="9"/>
  <c r="A217" i="15"/>
  <c r="B217" i="15"/>
  <c r="J197" i="9" l="1"/>
  <c r="N197" i="9"/>
  <c r="I198" i="9"/>
  <c r="H198" i="9"/>
  <c r="A199" i="9"/>
  <c r="G198" i="9"/>
  <c r="A218" i="15"/>
  <c r="B218" i="15"/>
  <c r="H199" i="9" l="1"/>
  <c r="I199" i="9"/>
  <c r="A200" i="9"/>
  <c r="G199" i="9"/>
  <c r="J198" i="9"/>
  <c r="N198" i="9"/>
  <c r="A219" i="15"/>
  <c r="B219" i="15"/>
  <c r="J199" i="9" l="1"/>
  <c r="N199" i="9"/>
  <c r="I200" i="9"/>
  <c r="H200" i="9"/>
  <c r="A201" i="9"/>
  <c r="G200" i="9"/>
  <c r="A220" i="15"/>
  <c r="B220" i="15"/>
  <c r="H201" i="9" l="1"/>
  <c r="I201" i="9"/>
  <c r="A202" i="9"/>
  <c r="G201" i="9"/>
  <c r="J200" i="9"/>
  <c r="N200" i="9"/>
  <c r="A221" i="15"/>
  <c r="B221" i="15"/>
  <c r="J201" i="9" l="1"/>
  <c r="N201" i="9"/>
  <c r="I202" i="9"/>
  <c r="H202" i="9"/>
  <c r="A203" i="9"/>
  <c r="G202" i="9"/>
  <c r="A222" i="15"/>
  <c r="B222" i="15"/>
  <c r="H203" i="9" l="1"/>
  <c r="I203" i="9"/>
  <c r="A204" i="9"/>
  <c r="G203" i="9"/>
  <c r="J202" i="9"/>
  <c r="N202" i="9"/>
  <c r="A223" i="15"/>
  <c r="B223" i="15"/>
  <c r="J203" i="9" l="1"/>
  <c r="N203" i="9"/>
  <c r="I204" i="9"/>
  <c r="H204" i="9"/>
  <c r="A205" i="9"/>
  <c r="G204" i="9"/>
  <c r="A224" i="15"/>
  <c r="B224" i="15"/>
  <c r="H205" i="9" l="1"/>
  <c r="I205" i="9"/>
  <c r="A206" i="9"/>
  <c r="G205" i="9"/>
  <c r="J204" i="9"/>
  <c r="N204" i="9"/>
  <c r="A225" i="15"/>
  <c r="B225" i="15"/>
  <c r="J205" i="9" l="1"/>
  <c r="N205" i="9"/>
  <c r="H206" i="9"/>
  <c r="I206" i="9"/>
  <c r="A207" i="9"/>
  <c r="G206" i="9"/>
  <c r="A226" i="15"/>
  <c r="B226" i="15"/>
  <c r="I207" i="9" l="1"/>
  <c r="H207" i="9"/>
  <c r="A208" i="9"/>
  <c r="G207" i="9"/>
  <c r="J206" i="9"/>
  <c r="N206" i="9"/>
  <c r="A227" i="15"/>
  <c r="B227" i="15"/>
  <c r="J207" i="9" l="1"/>
  <c r="N207" i="9"/>
  <c r="I208" i="9"/>
  <c r="H208" i="9"/>
  <c r="G208" i="9"/>
  <c r="A209" i="9"/>
  <c r="A228" i="15"/>
  <c r="B228" i="15"/>
  <c r="H209" i="9" l="1"/>
  <c r="I209" i="9"/>
  <c r="A210" i="9"/>
  <c r="G209" i="9"/>
  <c r="J208" i="9"/>
  <c r="N208" i="9"/>
  <c r="A229" i="15"/>
  <c r="B229" i="15"/>
  <c r="J209" i="9" l="1"/>
  <c r="N209" i="9"/>
  <c r="I210" i="9"/>
  <c r="H210" i="9"/>
  <c r="A211" i="9"/>
  <c r="G210" i="9"/>
  <c r="A230" i="15"/>
  <c r="B230" i="15"/>
  <c r="I211" i="9" l="1"/>
  <c r="H211" i="9"/>
  <c r="G211" i="9"/>
  <c r="A212" i="9"/>
  <c r="J210" i="9"/>
  <c r="N210" i="9"/>
  <c r="A231" i="15"/>
  <c r="B231" i="15"/>
  <c r="J211" i="9" l="1"/>
  <c r="N211" i="9"/>
  <c r="I212" i="9"/>
  <c r="H212" i="9"/>
  <c r="A213" i="9"/>
  <c r="G212" i="9"/>
  <c r="A232" i="15"/>
  <c r="B232" i="15"/>
  <c r="H213" i="9" l="1"/>
  <c r="I213" i="9"/>
  <c r="A214" i="9"/>
  <c r="G213" i="9"/>
  <c r="J212" i="9"/>
  <c r="N212" i="9"/>
  <c r="A233" i="15"/>
  <c r="B233" i="15"/>
  <c r="J213" i="9" l="1"/>
  <c r="N213" i="9"/>
  <c r="H214" i="9"/>
  <c r="I214" i="9"/>
  <c r="A215" i="9"/>
  <c r="G214" i="9"/>
  <c r="A234" i="15"/>
  <c r="B234" i="15"/>
  <c r="I215" i="9" l="1"/>
  <c r="H215" i="9"/>
  <c r="A216" i="9"/>
  <c r="G215" i="9"/>
  <c r="J214" i="9"/>
  <c r="N214" i="9"/>
  <c r="A235" i="15"/>
  <c r="B235" i="15"/>
  <c r="J215" i="9" l="1"/>
  <c r="N215" i="9"/>
  <c r="H216" i="9"/>
  <c r="I216" i="9"/>
  <c r="A217" i="9"/>
  <c r="G216" i="9"/>
  <c r="A236" i="15"/>
  <c r="B236" i="15"/>
  <c r="H217" i="9" l="1"/>
  <c r="I217" i="9"/>
  <c r="A218" i="9"/>
  <c r="G217" i="9"/>
  <c r="J216" i="9"/>
  <c r="N216" i="9"/>
  <c r="A237" i="15"/>
  <c r="B237" i="15"/>
  <c r="J217" i="9" l="1"/>
  <c r="N217" i="9"/>
  <c r="H218" i="9"/>
  <c r="I218" i="9"/>
  <c r="A219" i="9"/>
  <c r="G218" i="9"/>
  <c r="A238" i="15"/>
  <c r="B238" i="15"/>
  <c r="I219" i="9" l="1"/>
  <c r="H219" i="9"/>
  <c r="A220" i="9"/>
  <c r="G219" i="9"/>
  <c r="J218" i="9"/>
  <c r="N218" i="9"/>
  <c r="A239" i="15"/>
  <c r="B239" i="15"/>
  <c r="J219" i="9" l="1"/>
  <c r="N219" i="9"/>
  <c r="I220" i="9"/>
  <c r="H220" i="9"/>
  <c r="A221" i="9"/>
  <c r="G220" i="9"/>
  <c r="A240" i="15"/>
  <c r="B240" i="15"/>
  <c r="H221" i="9" l="1"/>
  <c r="I221" i="9"/>
  <c r="A222" i="9"/>
  <c r="G221" i="9"/>
  <c r="J220" i="9"/>
  <c r="N220" i="9"/>
  <c r="A241" i="15"/>
  <c r="B241" i="15"/>
  <c r="J221" i="9" l="1"/>
  <c r="N221" i="9"/>
  <c r="I222" i="9"/>
  <c r="H222" i="9"/>
  <c r="A223" i="9"/>
  <c r="G222" i="9"/>
  <c r="A242" i="15"/>
  <c r="B242" i="15"/>
  <c r="H223" i="9" l="1"/>
  <c r="I223" i="9"/>
  <c r="A224" i="9"/>
  <c r="G223" i="9"/>
  <c r="J222" i="9"/>
  <c r="N222" i="9"/>
  <c r="A243" i="15"/>
  <c r="B243" i="15"/>
  <c r="J223" i="9" l="1"/>
  <c r="N223" i="9"/>
  <c r="H224" i="9"/>
  <c r="I224" i="9"/>
  <c r="A225" i="9"/>
  <c r="G224" i="9"/>
  <c r="A244" i="15"/>
  <c r="B244" i="15"/>
  <c r="H225" i="9" l="1"/>
  <c r="I225" i="9"/>
  <c r="A226" i="9"/>
  <c r="G225" i="9"/>
  <c r="J224" i="9"/>
  <c r="N224" i="9"/>
  <c r="A245" i="15"/>
  <c r="B245" i="15"/>
  <c r="J225" i="9" l="1"/>
  <c r="N225" i="9"/>
  <c r="I226" i="9"/>
  <c r="H226" i="9"/>
  <c r="A227" i="9"/>
  <c r="G226" i="9"/>
  <c r="A246" i="15"/>
  <c r="B246" i="15"/>
  <c r="H227" i="9" l="1"/>
  <c r="I227" i="9"/>
  <c r="A228" i="9"/>
  <c r="G227" i="9"/>
  <c r="J226" i="9"/>
  <c r="N226" i="9"/>
  <c r="A247" i="15"/>
  <c r="B247" i="15"/>
  <c r="J227" i="9" l="1"/>
  <c r="N227" i="9"/>
  <c r="H228" i="9"/>
  <c r="I228" i="9"/>
  <c r="A229" i="9"/>
  <c r="G228" i="9"/>
  <c r="A248" i="15"/>
  <c r="B248" i="15"/>
  <c r="I229" i="9" l="1"/>
  <c r="H229" i="9"/>
  <c r="A230" i="9"/>
  <c r="G229" i="9"/>
  <c r="J228" i="9"/>
  <c r="N228" i="9"/>
  <c r="A249" i="15"/>
  <c r="B249" i="15"/>
  <c r="J229" i="9" l="1"/>
  <c r="N229" i="9"/>
  <c r="I230" i="9"/>
  <c r="H230" i="9"/>
  <c r="A231" i="9"/>
  <c r="G230" i="9"/>
  <c r="A250" i="15"/>
  <c r="B250" i="15"/>
  <c r="I231" i="9" l="1"/>
  <c r="H231" i="9"/>
  <c r="A232" i="9"/>
  <c r="G231" i="9"/>
  <c r="J230" i="9"/>
  <c r="N230" i="9"/>
  <c r="A251" i="15"/>
  <c r="B251" i="15"/>
  <c r="J231" i="9" l="1"/>
  <c r="N231" i="9"/>
  <c r="H232" i="9"/>
  <c r="I232" i="9"/>
  <c r="A233" i="9"/>
  <c r="G232" i="9"/>
  <c r="A252" i="15"/>
  <c r="B252" i="15"/>
  <c r="H233" i="9" l="1"/>
  <c r="I233" i="9"/>
  <c r="A234" i="9"/>
  <c r="G233" i="9"/>
  <c r="J232" i="9"/>
  <c r="N232" i="9"/>
  <c r="A253" i="15"/>
  <c r="B253" i="15"/>
  <c r="J233" i="9" l="1"/>
  <c r="N233" i="9"/>
  <c r="H234" i="9"/>
  <c r="I234" i="9"/>
  <c r="A235" i="9"/>
  <c r="G234" i="9"/>
  <c r="A254" i="15"/>
  <c r="B254" i="15"/>
  <c r="H235" i="9" l="1"/>
  <c r="I235" i="9"/>
  <c r="A236" i="9"/>
  <c r="G235" i="9"/>
  <c r="J234" i="9"/>
  <c r="N234" i="9"/>
  <c r="A255" i="15"/>
  <c r="B255" i="15"/>
  <c r="J235" i="9" l="1"/>
  <c r="N235" i="9"/>
  <c r="H236" i="9"/>
  <c r="I236" i="9"/>
  <c r="G236" i="9"/>
  <c r="A237" i="9"/>
  <c r="A256" i="15"/>
  <c r="B256" i="15"/>
  <c r="I237" i="9" l="1"/>
  <c r="H237" i="9"/>
  <c r="A238" i="9"/>
  <c r="G237" i="9"/>
  <c r="J236" i="9"/>
  <c r="N236" i="9"/>
  <c r="A257" i="15"/>
  <c r="B257" i="15"/>
  <c r="J237" i="9" l="1"/>
  <c r="N237" i="9"/>
  <c r="I238" i="9"/>
  <c r="H238" i="9"/>
  <c r="A239" i="9"/>
  <c r="G238" i="9"/>
  <c r="A258" i="15"/>
  <c r="B258" i="15"/>
  <c r="H239" i="9" l="1"/>
  <c r="I239" i="9"/>
  <c r="A240" i="9"/>
  <c r="G239" i="9"/>
  <c r="J238" i="9"/>
  <c r="N238" i="9"/>
  <c r="A259" i="15"/>
  <c r="B259" i="15"/>
  <c r="J239" i="9" l="1"/>
  <c r="N239" i="9"/>
  <c r="H240" i="9"/>
  <c r="I240" i="9"/>
  <c r="G240" i="9"/>
  <c r="A241" i="9"/>
  <c r="A260" i="15"/>
  <c r="B260" i="15"/>
  <c r="H241" i="9" l="1"/>
  <c r="I241" i="9"/>
  <c r="A242" i="9"/>
  <c r="G241" i="9"/>
  <c r="J240" i="9"/>
  <c r="N240" i="9"/>
  <c r="A261" i="15"/>
  <c r="B261" i="15"/>
  <c r="J241" i="9" l="1"/>
  <c r="N241" i="9"/>
  <c r="H242" i="9"/>
  <c r="I242" i="9"/>
  <c r="A243" i="9"/>
  <c r="G242" i="9"/>
  <c r="A262" i="15"/>
  <c r="B262" i="15"/>
  <c r="H243" i="9" l="1"/>
  <c r="I243" i="9"/>
  <c r="A244" i="9"/>
  <c r="G243" i="9"/>
  <c r="J242" i="9"/>
  <c r="N242" i="9"/>
  <c r="A263" i="15"/>
  <c r="B263" i="15"/>
  <c r="J243" i="9" l="1"/>
  <c r="N243" i="9"/>
  <c r="I244" i="9"/>
  <c r="H244" i="9"/>
  <c r="A245" i="9"/>
  <c r="G244" i="9"/>
  <c r="A264" i="15"/>
  <c r="B264" i="15"/>
  <c r="I245" i="9" l="1"/>
  <c r="H245" i="9"/>
  <c r="G245" i="9"/>
  <c r="A246" i="9"/>
  <c r="J244" i="9"/>
  <c r="N244" i="9"/>
  <c r="A265" i="15"/>
  <c r="B265" i="15"/>
  <c r="J245" i="9" l="1"/>
  <c r="N245" i="9"/>
  <c r="I246" i="9"/>
  <c r="H246" i="9"/>
  <c r="A247" i="9"/>
  <c r="G246" i="9"/>
  <c r="A266" i="15"/>
  <c r="B266" i="15"/>
  <c r="I247" i="9" l="1"/>
  <c r="H247" i="9"/>
  <c r="A248" i="9"/>
  <c r="G247" i="9"/>
  <c r="J246" i="9"/>
  <c r="N246" i="9"/>
  <c r="A267" i="15"/>
  <c r="B267" i="15"/>
  <c r="J247" i="9" l="1"/>
  <c r="N247" i="9"/>
  <c r="I248" i="9"/>
  <c r="H248" i="9"/>
  <c r="A249" i="9"/>
  <c r="G248" i="9"/>
  <c r="A268" i="15"/>
  <c r="B268" i="15"/>
  <c r="H249" i="9" l="1"/>
  <c r="I249" i="9"/>
  <c r="G249" i="9"/>
  <c r="A250" i="9"/>
  <c r="J248" i="9"/>
  <c r="N248" i="9"/>
  <c r="A269" i="15"/>
  <c r="B269" i="15"/>
  <c r="J249" i="9" l="1"/>
  <c r="N249" i="9"/>
  <c r="I250" i="9"/>
  <c r="H250" i="9"/>
  <c r="A251" i="9"/>
  <c r="G250" i="9"/>
  <c r="A270" i="15"/>
  <c r="B270" i="15"/>
  <c r="I251" i="9" l="1"/>
  <c r="H251" i="9"/>
  <c r="A252" i="9"/>
  <c r="G251" i="9"/>
  <c r="J250" i="9"/>
  <c r="N250" i="9"/>
  <c r="A271" i="15"/>
  <c r="B271" i="15"/>
  <c r="J251" i="9" l="1"/>
  <c r="N251" i="9"/>
  <c r="I252" i="9"/>
  <c r="H252" i="9"/>
  <c r="A253" i="9"/>
  <c r="G252" i="9"/>
  <c r="A272" i="15"/>
  <c r="B272" i="15"/>
  <c r="H253" i="9" l="1"/>
  <c r="I253" i="9"/>
  <c r="G253" i="9"/>
  <c r="A254" i="9"/>
  <c r="J252" i="9"/>
  <c r="N252" i="9"/>
  <c r="A273" i="15"/>
  <c r="B273" i="15"/>
  <c r="J253" i="9" l="1"/>
  <c r="N253" i="9"/>
  <c r="I254" i="9"/>
  <c r="H254" i="9"/>
  <c r="A255" i="9"/>
  <c r="G254" i="9"/>
  <c r="A274" i="15"/>
  <c r="B274" i="15"/>
  <c r="I255" i="9" l="1"/>
  <c r="H255" i="9"/>
  <c r="A256" i="9"/>
  <c r="G255" i="9"/>
  <c r="J254" i="9"/>
  <c r="N254" i="9"/>
  <c r="A275" i="15"/>
  <c r="B275" i="15"/>
  <c r="J255" i="9" l="1"/>
  <c r="N255" i="9"/>
  <c r="H256" i="9"/>
  <c r="I256" i="9"/>
  <c r="A257" i="9"/>
  <c r="G256" i="9"/>
  <c r="A276" i="15"/>
  <c r="B276" i="15"/>
  <c r="I257" i="9" l="1"/>
  <c r="H257" i="9"/>
  <c r="G257" i="9"/>
  <c r="A258" i="9"/>
  <c r="J256" i="9"/>
  <c r="N256" i="9"/>
  <c r="A277" i="15"/>
  <c r="B277" i="15"/>
  <c r="J257" i="9" l="1"/>
  <c r="N257" i="9"/>
  <c r="H258" i="9"/>
  <c r="I258" i="9"/>
  <c r="A259" i="9"/>
  <c r="G258" i="9"/>
  <c r="A278" i="15"/>
  <c r="B278" i="15"/>
  <c r="H259" i="9" l="1"/>
  <c r="I259" i="9"/>
  <c r="G259" i="9"/>
  <c r="A260" i="9"/>
  <c r="J258" i="9"/>
  <c r="N258" i="9"/>
  <c r="A279" i="15"/>
  <c r="B279" i="15"/>
  <c r="J259" i="9" l="1"/>
  <c r="N259" i="9"/>
  <c r="H260" i="9"/>
  <c r="I260" i="9"/>
  <c r="A261" i="9"/>
  <c r="G260" i="9"/>
  <c r="A280" i="15"/>
  <c r="B280" i="15"/>
  <c r="J260" i="9" l="1"/>
  <c r="N260" i="9"/>
  <c r="H261" i="9"/>
  <c r="I261" i="9"/>
  <c r="G261" i="9"/>
  <c r="A262" i="9"/>
  <c r="A281" i="15"/>
  <c r="B281" i="15"/>
  <c r="I262" i="9" l="1"/>
  <c r="H262" i="9"/>
  <c r="A263" i="9"/>
  <c r="G262" i="9"/>
  <c r="J261" i="9"/>
  <c r="N261" i="9"/>
  <c r="A282" i="15"/>
  <c r="B282" i="15"/>
  <c r="J262" i="9" l="1"/>
  <c r="N262" i="9"/>
  <c r="I263" i="9"/>
  <c r="H263" i="9"/>
  <c r="G263" i="9"/>
  <c r="A264" i="9"/>
  <c r="A283" i="15"/>
  <c r="B283" i="15"/>
  <c r="H264" i="9" l="1"/>
  <c r="I264" i="9"/>
  <c r="A265" i="9"/>
  <c r="G264" i="9"/>
  <c r="J263" i="9"/>
  <c r="N263" i="9"/>
  <c r="A284" i="15"/>
  <c r="B284" i="15"/>
  <c r="J264" i="9" l="1"/>
  <c r="N264" i="9"/>
  <c r="I265" i="9"/>
  <c r="H265" i="9"/>
  <c r="A266" i="9"/>
  <c r="G265" i="9"/>
  <c r="A285" i="15"/>
  <c r="B285" i="15"/>
  <c r="I266" i="9" l="1"/>
  <c r="H266" i="9"/>
  <c r="A267" i="9"/>
  <c r="G266" i="9"/>
  <c r="J265" i="9"/>
  <c r="N265" i="9"/>
  <c r="A286" i="15"/>
  <c r="B286" i="15"/>
  <c r="J266" i="9" l="1"/>
  <c r="N266" i="9"/>
  <c r="I267" i="9"/>
  <c r="H267" i="9"/>
  <c r="G267" i="9"/>
  <c r="A268" i="9"/>
  <c r="A287" i="15"/>
  <c r="B287" i="15"/>
  <c r="H268" i="9" l="1"/>
  <c r="I268" i="9"/>
  <c r="A269" i="9"/>
  <c r="G268" i="9"/>
  <c r="J267" i="9"/>
  <c r="N267" i="9"/>
  <c r="A288" i="15"/>
  <c r="B288" i="15"/>
  <c r="J268" i="9" l="1"/>
  <c r="N268" i="9"/>
  <c r="I269" i="9"/>
  <c r="H269" i="9"/>
  <c r="G269" i="9"/>
  <c r="A270" i="9"/>
  <c r="A289" i="15"/>
  <c r="B289" i="15"/>
  <c r="H270" i="9" l="1"/>
  <c r="I270" i="9"/>
  <c r="A271" i="9"/>
  <c r="G270" i="9"/>
  <c r="J269" i="9"/>
  <c r="N269" i="9"/>
  <c r="A290" i="15"/>
  <c r="B290" i="15"/>
  <c r="J270" i="9" l="1"/>
  <c r="N270" i="9"/>
  <c r="H271" i="9"/>
  <c r="I271" i="9"/>
  <c r="G271" i="9"/>
  <c r="A272" i="9"/>
  <c r="A291" i="15"/>
  <c r="B291" i="15"/>
  <c r="I272" i="9" l="1"/>
  <c r="H272" i="9"/>
  <c r="A273" i="9"/>
  <c r="G272" i="9"/>
  <c r="J271" i="9"/>
  <c r="N271" i="9"/>
  <c r="A292" i="15"/>
  <c r="B292" i="15"/>
  <c r="J272" i="9" l="1"/>
  <c r="N272" i="9"/>
  <c r="I273" i="9"/>
  <c r="H273" i="9"/>
  <c r="A274" i="9"/>
  <c r="G273" i="9"/>
  <c r="A293" i="15"/>
  <c r="B293" i="15"/>
  <c r="H274" i="9" l="1"/>
  <c r="I274" i="9"/>
  <c r="A275" i="9"/>
  <c r="G274" i="9"/>
  <c r="J273" i="9"/>
  <c r="N273" i="9"/>
  <c r="A294" i="15"/>
  <c r="B294" i="15"/>
  <c r="J274" i="9" l="1"/>
  <c r="N274" i="9"/>
  <c r="I275" i="9"/>
  <c r="H275" i="9"/>
  <c r="A276" i="9"/>
  <c r="G275" i="9"/>
  <c r="A295" i="15"/>
  <c r="B295" i="15"/>
  <c r="I276" i="9" l="1"/>
  <c r="H276" i="9"/>
  <c r="A277" i="9"/>
  <c r="G276" i="9"/>
  <c r="J275" i="9"/>
  <c r="N275" i="9"/>
  <c r="A296" i="15"/>
  <c r="B296" i="15"/>
  <c r="J276" i="9" l="1"/>
  <c r="N276" i="9"/>
  <c r="I277" i="9"/>
  <c r="H277" i="9"/>
  <c r="A278" i="9"/>
  <c r="G277" i="9"/>
  <c r="A297" i="15"/>
  <c r="B297" i="15"/>
  <c r="I278" i="9" l="1"/>
  <c r="H278" i="9"/>
  <c r="A279" i="9"/>
  <c r="G278" i="9"/>
  <c r="J277" i="9"/>
  <c r="N277" i="9"/>
  <c r="A298" i="15"/>
  <c r="B298" i="15"/>
  <c r="J278" i="9" l="1"/>
  <c r="N278" i="9"/>
  <c r="I279" i="9"/>
  <c r="H279" i="9"/>
  <c r="A280" i="9"/>
  <c r="G279" i="9"/>
  <c r="A299" i="15"/>
  <c r="B299" i="15"/>
  <c r="H280" i="9" l="1"/>
  <c r="I280" i="9"/>
  <c r="A281" i="9"/>
  <c r="G280" i="9"/>
  <c r="J279" i="9"/>
  <c r="N279" i="9"/>
  <c r="A300" i="15"/>
  <c r="B300" i="15"/>
  <c r="J280" i="9" l="1"/>
  <c r="N280" i="9"/>
  <c r="H281" i="9"/>
  <c r="I281" i="9"/>
  <c r="G281" i="9"/>
  <c r="A282" i="9"/>
  <c r="A301" i="15"/>
  <c r="B301" i="15"/>
  <c r="I282" i="9" l="1"/>
  <c r="H282" i="9"/>
  <c r="A283" i="9"/>
  <c r="G282" i="9"/>
  <c r="J281" i="9"/>
  <c r="N281" i="9"/>
  <c r="A302" i="15"/>
  <c r="B302" i="15"/>
  <c r="J282" i="9" l="1"/>
  <c r="N282" i="9"/>
  <c r="I283" i="9"/>
  <c r="H283" i="9"/>
  <c r="A284" i="9"/>
  <c r="G283" i="9"/>
  <c r="A303" i="15"/>
  <c r="B303" i="15"/>
  <c r="H284" i="9" l="1"/>
  <c r="I284" i="9"/>
  <c r="A285" i="9"/>
  <c r="G284" i="9"/>
  <c r="J283" i="9"/>
  <c r="N283" i="9"/>
  <c r="A304" i="15"/>
  <c r="B304" i="15"/>
  <c r="J284" i="9" l="1"/>
  <c r="N284" i="9"/>
  <c r="H285" i="9"/>
  <c r="I285" i="9"/>
  <c r="G285" i="9"/>
  <c r="A286" i="9"/>
  <c r="A305" i="15"/>
  <c r="B305" i="15"/>
  <c r="I286" i="9" l="1"/>
  <c r="H286" i="9"/>
  <c r="A287" i="9"/>
  <c r="G286" i="9"/>
  <c r="J285" i="9"/>
  <c r="N285" i="9"/>
  <c r="A306" i="15"/>
  <c r="B306" i="15"/>
  <c r="J286" i="9" l="1"/>
  <c r="N286" i="9"/>
  <c r="I287" i="9"/>
  <c r="H287" i="9"/>
  <c r="A288" i="9"/>
  <c r="G287" i="9"/>
  <c r="A307" i="15"/>
  <c r="B307" i="15"/>
  <c r="H288" i="9" l="1"/>
  <c r="I288" i="9"/>
  <c r="A289" i="9"/>
  <c r="G288" i="9"/>
  <c r="J287" i="9"/>
  <c r="N287" i="9"/>
  <c r="A308" i="15"/>
  <c r="B308" i="15"/>
  <c r="J288" i="9" l="1"/>
  <c r="N288" i="9"/>
  <c r="I289" i="9"/>
  <c r="H289" i="9"/>
  <c r="G289" i="9"/>
  <c r="A290" i="9"/>
  <c r="A309" i="15"/>
  <c r="B309" i="15"/>
  <c r="H290" i="9" l="1"/>
  <c r="I290" i="9"/>
  <c r="A291" i="9"/>
  <c r="G290" i="9"/>
  <c r="J289" i="9"/>
  <c r="N289" i="9"/>
  <c r="A310" i="15"/>
  <c r="B310" i="15"/>
  <c r="J290" i="9" l="1"/>
  <c r="N290" i="9"/>
  <c r="H291" i="9"/>
  <c r="I291" i="9"/>
  <c r="A292" i="9"/>
  <c r="G291" i="9"/>
  <c r="A311" i="15"/>
  <c r="B311" i="15"/>
  <c r="I292" i="9" l="1"/>
  <c r="H292" i="9"/>
  <c r="A293" i="9"/>
  <c r="G292" i="9"/>
  <c r="J291" i="9"/>
  <c r="N291" i="9"/>
  <c r="A312" i="15"/>
  <c r="B312" i="15"/>
  <c r="J292" i="9" l="1"/>
  <c r="N292" i="9"/>
  <c r="H293" i="9"/>
  <c r="I293" i="9"/>
  <c r="A294" i="9"/>
  <c r="G293" i="9"/>
  <c r="A313" i="15"/>
  <c r="B313" i="15"/>
  <c r="I294" i="9" l="1"/>
  <c r="H294" i="9"/>
  <c r="A295" i="9"/>
  <c r="G294" i="9"/>
  <c r="J293" i="9"/>
  <c r="N293" i="9"/>
  <c r="A314" i="15"/>
  <c r="B314" i="15"/>
  <c r="J294" i="9" l="1"/>
  <c r="N294" i="9"/>
  <c r="I295" i="9"/>
  <c r="H295" i="9"/>
  <c r="A296" i="9"/>
  <c r="G295" i="9"/>
  <c r="A315" i="15"/>
  <c r="B315" i="15"/>
  <c r="H296" i="9" l="1"/>
  <c r="I296" i="9"/>
  <c r="A297" i="9"/>
  <c r="G296" i="9"/>
  <c r="J295" i="9"/>
  <c r="N295" i="9"/>
  <c r="A316" i="15"/>
  <c r="B316" i="15"/>
  <c r="J296" i="9" l="1"/>
  <c r="N296" i="9"/>
  <c r="I297" i="9"/>
  <c r="H297" i="9"/>
  <c r="A298" i="9"/>
  <c r="G297" i="9"/>
  <c r="A317" i="15"/>
  <c r="B317" i="15"/>
  <c r="I298" i="9" l="1"/>
  <c r="H298" i="9"/>
  <c r="A299" i="9"/>
  <c r="G298" i="9"/>
  <c r="J297" i="9"/>
  <c r="N297" i="9"/>
  <c r="A318" i="15"/>
  <c r="B318" i="15"/>
  <c r="J298" i="9" l="1"/>
  <c r="N298" i="9"/>
  <c r="H299" i="9"/>
  <c r="I299" i="9"/>
  <c r="A300" i="9"/>
  <c r="G299" i="9"/>
  <c r="A319" i="15"/>
  <c r="B319" i="15"/>
  <c r="J299" i="9" l="1"/>
  <c r="N299" i="9"/>
  <c r="I300" i="9"/>
  <c r="H300" i="9"/>
  <c r="A301" i="9"/>
  <c r="G300" i="9"/>
  <c r="A320" i="15"/>
  <c r="B320" i="15"/>
  <c r="I301" i="9" l="1"/>
  <c r="H301" i="9"/>
  <c r="A302" i="9"/>
  <c r="G301" i="9"/>
  <c r="J300" i="9"/>
  <c r="N300" i="9"/>
  <c r="A321" i="15"/>
  <c r="B321" i="15"/>
  <c r="J301" i="9" l="1"/>
  <c r="N301" i="9"/>
  <c r="H302" i="9"/>
  <c r="I302" i="9"/>
  <c r="A303" i="9"/>
  <c r="G302" i="9"/>
  <c r="A322" i="15"/>
  <c r="B322" i="15"/>
  <c r="H303" i="9" l="1"/>
  <c r="I303" i="9"/>
  <c r="A304" i="9"/>
  <c r="G303" i="9"/>
  <c r="J302" i="9"/>
  <c r="N302" i="9"/>
  <c r="A323" i="15"/>
  <c r="B323" i="15"/>
  <c r="J303" i="9" l="1"/>
  <c r="N303" i="9"/>
  <c r="I304" i="9"/>
  <c r="H304" i="9"/>
  <c r="A305" i="9"/>
  <c r="G304" i="9"/>
  <c r="A324" i="15"/>
  <c r="B324" i="15"/>
  <c r="H305" i="9" l="1"/>
  <c r="I305" i="9"/>
  <c r="A306" i="9"/>
  <c r="G305" i="9"/>
  <c r="J304" i="9"/>
  <c r="N304" i="9"/>
  <c r="A325" i="15"/>
  <c r="B325" i="15"/>
  <c r="J305" i="9" l="1"/>
  <c r="N305" i="9"/>
  <c r="H306" i="9"/>
  <c r="I306" i="9"/>
  <c r="A307" i="9"/>
  <c r="G306" i="9"/>
  <c r="A326" i="15"/>
  <c r="B326" i="15"/>
  <c r="H307" i="9" l="1"/>
  <c r="I307" i="9"/>
  <c r="A308" i="9"/>
  <c r="G307" i="9"/>
  <c r="J306" i="9"/>
  <c r="N306" i="9"/>
  <c r="A327" i="15"/>
  <c r="B327" i="15"/>
  <c r="J307" i="9" l="1"/>
  <c r="N307" i="9"/>
  <c r="H308" i="9"/>
  <c r="I308" i="9"/>
  <c r="A309" i="9"/>
  <c r="G308" i="9"/>
  <c r="A328" i="15"/>
  <c r="B328" i="15"/>
  <c r="H309" i="9" l="1"/>
  <c r="I309" i="9"/>
  <c r="A310" i="9"/>
  <c r="G309" i="9"/>
  <c r="J308" i="9"/>
  <c r="N308" i="9"/>
  <c r="A329" i="15"/>
  <c r="B329" i="15"/>
  <c r="J309" i="9" l="1"/>
  <c r="N309" i="9"/>
  <c r="I310" i="9"/>
  <c r="H310" i="9"/>
  <c r="A311" i="9"/>
  <c r="G310" i="9"/>
  <c r="A330" i="15"/>
  <c r="B330" i="15"/>
  <c r="H311" i="9" l="1"/>
  <c r="I311" i="9"/>
  <c r="G311" i="9"/>
  <c r="A312" i="9"/>
  <c r="J310" i="9"/>
  <c r="N310" i="9"/>
  <c r="A331" i="15"/>
  <c r="B331" i="15"/>
  <c r="J311" i="9" l="1"/>
  <c r="N311" i="9"/>
  <c r="H312" i="9"/>
  <c r="I312" i="9"/>
  <c r="A313" i="9"/>
  <c r="G312" i="9"/>
  <c r="A332" i="15"/>
  <c r="B332" i="15"/>
  <c r="I313" i="9" l="1"/>
  <c r="H313" i="9"/>
  <c r="A314" i="9"/>
  <c r="G313" i="9"/>
  <c r="J312" i="9"/>
  <c r="N312" i="9"/>
  <c r="A333" i="15"/>
  <c r="B333" i="15"/>
  <c r="J313" i="9" l="1"/>
  <c r="N313" i="9"/>
  <c r="I314" i="9"/>
  <c r="H314" i="9"/>
  <c r="A315" i="9"/>
  <c r="G314" i="9"/>
  <c r="A334" i="15"/>
  <c r="B334" i="15"/>
  <c r="J314" i="9" l="1"/>
  <c r="N314" i="9"/>
  <c r="H315" i="9"/>
  <c r="I315" i="9"/>
  <c r="A316" i="9"/>
  <c r="G315" i="9"/>
  <c r="A335" i="15"/>
  <c r="B335" i="15"/>
  <c r="I316" i="9" l="1"/>
  <c r="H316" i="9"/>
  <c r="A317" i="9"/>
  <c r="G316" i="9"/>
  <c r="J315" i="9"/>
  <c r="N315" i="9"/>
  <c r="A336" i="15"/>
  <c r="B336" i="15"/>
  <c r="J316" i="9" l="1"/>
  <c r="N316" i="9"/>
  <c r="I317" i="9"/>
  <c r="H317" i="9"/>
  <c r="A318" i="9"/>
  <c r="G317" i="9"/>
  <c r="A337" i="15"/>
  <c r="B337" i="15"/>
  <c r="J317" i="9" l="1"/>
  <c r="N317" i="9"/>
  <c r="H318" i="9"/>
  <c r="I318" i="9"/>
  <c r="A319" i="9"/>
  <c r="G318" i="9"/>
  <c r="A338" i="15"/>
  <c r="B338" i="15"/>
  <c r="C1" i="1"/>
  <c r="I319" i="9" l="1"/>
  <c r="H319" i="9"/>
  <c r="G319" i="9"/>
  <c r="A320" i="9"/>
  <c r="J318" i="9"/>
  <c r="N318" i="9"/>
  <c r="A339" i="15"/>
  <c r="B339" i="15"/>
  <c r="J319" i="9" l="1"/>
  <c r="N319" i="9"/>
  <c r="I320" i="9"/>
  <c r="H320" i="9"/>
  <c r="A321" i="9"/>
  <c r="G320" i="9"/>
  <c r="A340" i="15"/>
  <c r="B340" i="15"/>
  <c r="I321" i="9" l="1"/>
  <c r="H321" i="9"/>
  <c r="A322" i="9"/>
  <c r="G321" i="9"/>
  <c r="J320" i="9"/>
  <c r="N320" i="9"/>
  <c r="A341" i="15"/>
  <c r="B341" i="15"/>
  <c r="I322" i="9" l="1"/>
  <c r="H322" i="9"/>
  <c r="A323" i="9"/>
  <c r="G322" i="9"/>
  <c r="J321" i="9"/>
  <c r="N321" i="9"/>
  <c r="A342" i="15"/>
  <c r="B342" i="15"/>
  <c r="J322" i="9" l="1"/>
  <c r="N322" i="9"/>
  <c r="I323" i="9"/>
  <c r="H323" i="9"/>
  <c r="A324" i="9"/>
  <c r="G323" i="9"/>
  <c r="A343" i="15"/>
  <c r="B343" i="15"/>
  <c r="J323" i="9" l="1"/>
  <c r="N323" i="9"/>
  <c r="I324" i="9"/>
  <c r="H324" i="9"/>
  <c r="G324" i="9"/>
  <c r="A325" i="9"/>
  <c r="A344" i="15"/>
  <c r="B344" i="15"/>
  <c r="I325" i="9" l="1"/>
  <c r="H325" i="9"/>
  <c r="A326" i="9"/>
  <c r="G325" i="9"/>
  <c r="J324" i="9"/>
  <c r="N324" i="9"/>
  <c r="A345" i="15"/>
  <c r="B345" i="15"/>
  <c r="J325" i="9" l="1"/>
  <c r="N325" i="9"/>
  <c r="I326" i="9"/>
  <c r="H326" i="9"/>
  <c r="A327" i="9"/>
  <c r="G326" i="9"/>
  <c r="A346" i="15"/>
  <c r="B346" i="15"/>
  <c r="AG16" i="9"/>
  <c r="H327" i="9" l="1"/>
  <c r="I327" i="9"/>
  <c r="A328" i="9"/>
  <c r="G327" i="9"/>
  <c r="J326" i="9"/>
  <c r="N326" i="9"/>
  <c r="A347" i="15"/>
  <c r="B347" i="15"/>
  <c r="J327" i="9" l="1"/>
  <c r="N327" i="9"/>
  <c r="H328" i="9"/>
  <c r="I328" i="9"/>
  <c r="A329" i="9"/>
  <c r="G328" i="9"/>
  <c r="A348" i="15"/>
  <c r="B348" i="15"/>
  <c r="H329" i="9" l="1"/>
  <c r="I329" i="9"/>
  <c r="A330" i="9"/>
  <c r="G329" i="9"/>
  <c r="J328" i="9"/>
  <c r="N328" i="9"/>
  <c r="A349" i="15"/>
  <c r="B349" i="15"/>
  <c r="J329" i="9" l="1"/>
  <c r="N329" i="9"/>
  <c r="H330" i="9"/>
  <c r="I330" i="9"/>
  <c r="A331" i="9"/>
  <c r="G330" i="9"/>
  <c r="A350" i="15"/>
  <c r="B350" i="15"/>
  <c r="AF43" i="9"/>
  <c r="AF39" i="9"/>
  <c r="AF31" i="9"/>
  <c r="AB330" i="9" s="1"/>
  <c r="AF27" i="9"/>
  <c r="AF45" i="9"/>
  <c r="AF41" i="9"/>
  <c r="AF33" i="9"/>
  <c r="Z5" i="9"/>
  <c r="Z6" i="9"/>
  <c r="Z10" i="9"/>
  <c r="Z14" i="9"/>
  <c r="Z18" i="9"/>
  <c r="Z22" i="9"/>
  <c r="Z26" i="9"/>
  <c r="Z30" i="9"/>
  <c r="Z34" i="9"/>
  <c r="Z38" i="9"/>
  <c r="Z42" i="9"/>
  <c r="Z46" i="9"/>
  <c r="Z50" i="9"/>
  <c r="Z54" i="9"/>
  <c r="Z58" i="9"/>
  <c r="Z62" i="9"/>
  <c r="Z66" i="9"/>
  <c r="Z70" i="9"/>
  <c r="Z74" i="9"/>
  <c r="Z78" i="9"/>
  <c r="Z82" i="9"/>
  <c r="Z86" i="9"/>
  <c r="Z90" i="9"/>
  <c r="Z94" i="9"/>
  <c r="Z98" i="9"/>
  <c r="Z102" i="9"/>
  <c r="Z106" i="9"/>
  <c r="Z110" i="9"/>
  <c r="Z114" i="9"/>
  <c r="Z118" i="9"/>
  <c r="Z122" i="9"/>
  <c r="Z126" i="9"/>
  <c r="Z130" i="9"/>
  <c r="Z134" i="9"/>
  <c r="Z138" i="9"/>
  <c r="Z142" i="9"/>
  <c r="Z146" i="9"/>
  <c r="Z150" i="9"/>
  <c r="Z154" i="9"/>
  <c r="Z158" i="9"/>
  <c r="Z162" i="9"/>
  <c r="Z166" i="9"/>
  <c r="Z170" i="9"/>
  <c r="Z174" i="9"/>
  <c r="Z178" i="9"/>
  <c r="Z182" i="9"/>
  <c r="Z186" i="9"/>
  <c r="Z190" i="9"/>
  <c r="Z194" i="9"/>
  <c r="Z198" i="9"/>
  <c r="Z202" i="9"/>
  <c r="Z206" i="9"/>
  <c r="Z210" i="9"/>
  <c r="Z214" i="9"/>
  <c r="Z218" i="9"/>
  <c r="Z222" i="9"/>
  <c r="Z226" i="9"/>
  <c r="Z230" i="9"/>
  <c r="Z234" i="9"/>
  <c r="Z238" i="9"/>
  <c r="Z242" i="9"/>
  <c r="Z246" i="9"/>
  <c r="Z250" i="9"/>
  <c r="Z254" i="9"/>
  <c r="Z258" i="9"/>
  <c r="Z262" i="9"/>
  <c r="Z266" i="9"/>
  <c r="Z7" i="9"/>
  <c r="Z11" i="9"/>
  <c r="Z15" i="9"/>
  <c r="Z19" i="9"/>
  <c r="Z23" i="9"/>
  <c r="Z27" i="9"/>
  <c r="Z31" i="9"/>
  <c r="Z35" i="9"/>
  <c r="Z39" i="9"/>
  <c r="Z43" i="9"/>
  <c r="Z47" i="9"/>
  <c r="Z51" i="9"/>
  <c r="Z55" i="9"/>
  <c r="Z59" i="9"/>
  <c r="Z63" i="9"/>
  <c r="Z67" i="9"/>
  <c r="Z71" i="9"/>
  <c r="Z75" i="9"/>
  <c r="Z79" i="9"/>
  <c r="Z83" i="9"/>
  <c r="Z87" i="9"/>
  <c r="Z91" i="9"/>
  <c r="Z95" i="9"/>
  <c r="Z99" i="9"/>
  <c r="Z103" i="9"/>
  <c r="Z107" i="9"/>
  <c r="Z111" i="9"/>
  <c r="Z115" i="9"/>
  <c r="Z119" i="9"/>
  <c r="Z123" i="9"/>
  <c r="Z127" i="9"/>
  <c r="Z131" i="9"/>
  <c r="Z135" i="9"/>
  <c r="Z139" i="9"/>
  <c r="Z143" i="9"/>
  <c r="Z147" i="9"/>
  <c r="Z151" i="9"/>
  <c r="Z155" i="9"/>
  <c r="Z159" i="9"/>
  <c r="Z163" i="9"/>
  <c r="Z167" i="9"/>
  <c r="Z171" i="9"/>
  <c r="Z175" i="9"/>
  <c r="Z179" i="9"/>
  <c r="Z183" i="9"/>
  <c r="Z187" i="9"/>
  <c r="Z191" i="9"/>
  <c r="Z195" i="9"/>
  <c r="Z199" i="9"/>
  <c r="Z203" i="9"/>
  <c r="Z207" i="9"/>
  <c r="Z211" i="9"/>
  <c r="Z215" i="9"/>
  <c r="Z219" i="9"/>
  <c r="Z223" i="9"/>
  <c r="Z227" i="9"/>
  <c r="Z231" i="9"/>
  <c r="Z235" i="9"/>
  <c r="Z239" i="9"/>
  <c r="Z243" i="9"/>
  <c r="Z247" i="9"/>
  <c r="Z251" i="9"/>
  <c r="Z255" i="9"/>
  <c r="Z259" i="9"/>
  <c r="Z263" i="9"/>
  <c r="Z267" i="9"/>
  <c r="Z271" i="9"/>
  <c r="Z275" i="9"/>
  <c r="Z279" i="9"/>
  <c r="Z283" i="9"/>
  <c r="Z287" i="9"/>
  <c r="Z291" i="9"/>
  <c r="Z295" i="9"/>
  <c r="Z299" i="9"/>
  <c r="Z303" i="9"/>
  <c r="Z307" i="9"/>
  <c r="Z8" i="9"/>
  <c r="Z12" i="9"/>
  <c r="Z16" i="9"/>
  <c r="Z20" i="9"/>
  <c r="Z24" i="9"/>
  <c r="Z28" i="9"/>
  <c r="Z32" i="9"/>
  <c r="Z36" i="9"/>
  <c r="Z40" i="9"/>
  <c r="Z44" i="9"/>
  <c r="Z48" i="9"/>
  <c r="Z52" i="9"/>
  <c r="Z56" i="9"/>
  <c r="Z60" i="9"/>
  <c r="Z64" i="9"/>
  <c r="Z68" i="9"/>
  <c r="Z72" i="9"/>
  <c r="Z76" i="9"/>
  <c r="Z80" i="9"/>
  <c r="Z84" i="9"/>
  <c r="Z88" i="9"/>
  <c r="Z92" i="9"/>
  <c r="Z96" i="9"/>
  <c r="Z100" i="9"/>
  <c r="Z104" i="9"/>
  <c r="Z108" i="9"/>
  <c r="Z112" i="9"/>
  <c r="Z116" i="9"/>
  <c r="Z120" i="9"/>
  <c r="Z124" i="9"/>
  <c r="Z128" i="9"/>
  <c r="Z132" i="9"/>
  <c r="Z136" i="9"/>
  <c r="Z140" i="9"/>
  <c r="Z144" i="9"/>
  <c r="Z148" i="9"/>
  <c r="Z152" i="9"/>
  <c r="Z156" i="9"/>
  <c r="Z160" i="9"/>
  <c r="Z164" i="9"/>
  <c r="Z168" i="9"/>
  <c r="Z172" i="9"/>
  <c r="Z176" i="9"/>
  <c r="Z180" i="9"/>
  <c r="Z184" i="9"/>
  <c r="Z9" i="9"/>
  <c r="Z13" i="9"/>
  <c r="Z17" i="9"/>
  <c r="Z21" i="9"/>
  <c r="Z25" i="9"/>
  <c r="Z29" i="9"/>
  <c r="Z33" i="9"/>
  <c r="Z37" i="9"/>
  <c r="Z41" i="9"/>
  <c r="Z45" i="9"/>
  <c r="Z49" i="9"/>
  <c r="Z53" i="9"/>
  <c r="Z57" i="9"/>
  <c r="Z61" i="9"/>
  <c r="Z65" i="9"/>
  <c r="Z69" i="9"/>
  <c r="Z73" i="9"/>
  <c r="Z77" i="9"/>
  <c r="Z81" i="9"/>
  <c r="Z85" i="9"/>
  <c r="Z89" i="9"/>
  <c r="Z93" i="9"/>
  <c r="Z97" i="9"/>
  <c r="Z101" i="9"/>
  <c r="Z105" i="9"/>
  <c r="Z109" i="9"/>
  <c r="Z113" i="9"/>
  <c r="Z117" i="9"/>
  <c r="Z121" i="9"/>
  <c r="Z125" i="9"/>
  <c r="Z129" i="9"/>
  <c r="Z133" i="9"/>
  <c r="Z137" i="9"/>
  <c r="Z141" i="9"/>
  <c r="Z145" i="9"/>
  <c r="Z149" i="9"/>
  <c r="Z153" i="9"/>
  <c r="Z157" i="9"/>
  <c r="Z161" i="9"/>
  <c r="Z165" i="9"/>
  <c r="Z169" i="9"/>
  <c r="Z173" i="9"/>
  <c r="Z177" i="9"/>
  <c r="Z181" i="9"/>
  <c r="Z185" i="9"/>
  <c r="Z189" i="9"/>
  <c r="Z193" i="9"/>
  <c r="Z197" i="9"/>
  <c r="Z201" i="9"/>
  <c r="Z205" i="9"/>
  <c r="Z209" i="9"/>
  <c r="Z213" i="9"/>
  <c r="Z217" i="9"/>
  <c r="Z221" i="9"/>
  <c r="Z225" i="9"/>
  <c r="Z229" i="9"/>
  <c r="Z233" i="9"/>
  <c r="Z237" i="9"/>
  <c r="Z241" i="9"/>
  <c r="Z245" i="9"/>
  <c r="Z249" i="9"/>
  <c r="Z253" i="9"/>
  <c r="Z257" i="9"/>
  <c r="Z261" i="9"/>
  <c r="Z265" i="9"/>
  <c r="Z269" i="9"/>
  <c r="Z273" i="9"/>
  <c r="Z277" i="9"/>
  <c r="Z281" i="9"/>
  <c r="Z285" i="9"/>
  <c r="Z289" i="9"/>
  <c r="Z293" i="9"/>
  <c r="Z297" i="9"/>
  <c r="Z301" i="9"/>
  <c r="Z305" i="9"/>
  <c r="Z309" i="9"/>
  <c r="Z313" i="9"/>
  <c r="Z317" i="9"/>
  <c r="Z321" i="9"/>
  <c r="Z325" i="9"/>
  <c r="Z329" i="9"/>
  <c r="Z188" i="9"/>
  <c r="Z204" i="9"/>
  <c r="Z220" i="9"/>
  <c r="Z236" i="9"/>
  <c r="Z252" i="9"/>
  <c r="Z268" i="9"/>
  <c r="Z276" i="9"/>
  <c r="Z284" i="9"/>
  <c r="Z292" i="9"/>
  <c r="Z300" i="9"/>
  <c r="Z308" i="9"/>
  <c r="Z314" i="9"/>
  <c r="Z319" i="9"/>
  <c r="Z324" i="9"/>
  <c r="Z330" i="9"/>
  <c r="Z192" i="9"/>
  <c r="Z208" i="9"/>
  <c r="Z224" i="9"/>
  <c r="Z240" i="9"/>
  <c r="Z256" i="9"/>
  <c r="Z270" i="9"/>
  <c r="Z278" i="9"/>
  <c r="Z286" i="9"/>
  <c r="Z294" i="9"/>
  <c r="Z302" i="9"/>
  <c r="Z310" i="9"/>
  <c r="Z315" i="9"/>
  <c r="Z320" i="9"/>
  <c r="Z326" i="9"/>
  <c r="Z331" i="9"/>
  <c r="Z196" i="9"/>
  <c r="Z212" i="9"/>
  <c r="Z228" i="9"/>
  <c r="Z244" i="9"/>
  <c r="Z260" i="9"/>
  <c r="Z272" i="9"/>
  <c r="Z280" i="9"/>
  <c r="Z288" i="9"/>
  <c r="Z296" i="9"/>
  <c r="Z304" i="9"/>
  <c r="Z311" i="9"/>
  <c r="Z316" i="9"/>
  <c r="Z322" i="9"/>
  <c r="Z327" i="9"/>
  <c r="Z200" i="9"/>
  <c r="Z216" i="9"/>
  <c r="Z232" i="9"/>
  <c r="Z248" i="9"/>
  <c r="Z264" i="9"/>
  <c r="Z274" i="9"/>
  <c r="Z282" i="9"/>
  <c r="Z290" i="9"/>
  <c r="Z298" i="9"/>
  <c r="Z306" i="9"/>
  <c r="Z312" i="9"/>
  <c r="Z318" i="9"/>
  <c r="Z323" i="9"/>
  <c r="Z328" i="9"/>
  <c r="AB331" i="9" l="1"/>
  <c r="I331" i="9"/>
  <c r="H331" i="9"/>
  <c r="A332" i="9"/>
  <c r="G331" i="9"/>
  <c r="J330" i="9"/>
  <c r="N330" i="9"/>
  <c r="AB5" i="9"/>
  <c r="AB6" i="9"/>
  <c r="AB7" i="9"/>
  <c r="AB8" i="9"/>
  <c r="AB9" i="9"/>
  <c r="AB10" i="9"/>
  <c r="AB11" i="9"/>
  <c r="AB12" i="9"/>
  <c r="AB13" i="9"/>
  <c r="AB14" i="9"/>
  <c r="AB15" i="9"/>
  <c r="AB16" i="9"/>
  <c r="AB17" i="9"/>
  <c r="AB18" i="9"/>
  <c r="AB19" i="9"/>
  <c r="AB20" i="9"/>
  <c r="AB21" i="9"/>
  <c r="AB22" i="9"/>
  <c r="AB23" i="9"/>
  <c r="AB24" i="9"/>
  <c r="AB25" i="9"/>
  <c r="AB26" i="9"/>
  <c r="AB27" i="9"/>
  <c r="AB28" i="9"/>
  <c r="AB29" i="9"/>
  <c r="AB30" i="9"/>
  <c r="AB31" i="9"/>
  <c r="AB32" i="9"/>
  <c r="AB33" i="9"/>
  <c r="AB34" i="9"/>
  <c r="AB35" i="9"/>
  <c r="AB36" i="9"/>
  <c r="AB37" i="9"/>
  <c r="AB38" i="9"/>
  <c r="AB39" i="9"/>
  <c r="AB40" i="9"/>
  <c r="AB41" i="9"/>
  <c r="AB42" i="9"/>
  <c r="AB43" i="9"/>
  <c r="AB44" i="9"/>
  <c r="AB45" i="9"/>
  <c r="AB46" i="9"/>
  <c r="AB47" i="9"/>
  <c r="AB48" i="9"/>
  <c r="AB49" i="9"/>
  <c r="AB50" i="9"/>
  <c r="AB51" i="9"/>
  <c r="AB52" i="9"/>
  <c r="AB53" i="9"/>
  <c r="AB54" i="9"/>
  <c r="AB55" i="9"/>
  <c r="AB56" i="9"/>
  <c r="AB57" i="9"/>
  <c r="AB58" i="9"/>
  <c r="AB59" i="9"/>
  <c r="AB60" i="9"/>
  <c r="AB61" i="9"/>
  <c r="AB62" i="9"/>
  <c r="AB63" i="9"/>
  <c r="AB64" i="9"/>
  <c r="AB65" i="9"/>
  <c r="AB66" i="9"/>
  <c r="AB67" i="9"/>
  <c r="AB68" i="9"/>
  <c r="AB69" i="9"/>
  <c r="AB70" i="9"/>
  <c r="AB71" i="9"/>
  <c r="AB72" i="9"/>
  <c r="AB73" i="9"/>
  <c r="AB74" i="9"/>
  <c r="AB75" i="9"/>
  <c r="AB76" i="9"/>
  <c r="AB77" i="9"/>
  <c r="AB78" i="9"/>
  <c r="AB79" i="9"/>
  <c r="AB80" i="9"/>
  <c r="AB81" i="9"/>
  <c r="AB82" i="9"/>
  <c r="AB83" i="9"/>
  <c r="AB84" i="9"/>
  <c r="AB85" i="9"/>
  <c r="AB86" i="9"/>
  <c r="AB87" i="9"/>
  <c r="AB88" i="9"/>
  <c r="AB89" i="9"/>
  <c r="AB90" i="9"/>
  <c r="AB91" i="9"/>
  <c r="AB92" i="9"/>
  <c r="AB93" i="9"/>
  <c r="AB94" i="9"/>
  <c r="AB95" i="9"/>
  <c r="AB96" i="9"/>
  <c r="AB97" i="9"/>
  <c r="AB98" i="9"/>
  <c r="AB99" i="9"/>
  <c r="AB100" i="9"/>
  <c r="AB101" i="9"/>
  <c r="AB102" i="9"/>
  <c r="AB103" i="9"/>
  <c r="AB104" i="9"/>
  <c r="AB105" i="9"/>
  <c r="AB106" i="9"/>
  <c r="AB107" i="9"/>
  <c r="AB108" i="9"/>
  <c r="AB109" i="9"/>
  <c r="AB110" i="9"/>
  <c r="AB111" i="9"/>
  <c r="AB112" i="9"/>
  <c r="AB113" i="9"/>
  <c r="AB114" i="9"/>
  <c r="AB115" i="9"/>
  <c r="AB116" i="9"/>
  <c r="AB117" i="9"/>
  <c r="AB118" i="9"/>
  <c r="AB119" i="9"/>
  <c r="AB120" i="9"/>
  <c r="AB121" i="9"/>
  <c r="AB122" i="9"/>
  <c r="AB123" i="9"/>
  <c r="AB124" i="9"/>
  <c r="AB125" i="9"/>
  <c r="AB126" i="9"/>
  <c r="AB127" i="9"/>
  <c r="AB128" i="9"/>
  <c r="AB129" i="9"/>
  <c r="AB130" i="9"/>
  <c r="AB131" i="9"/>
  <c r="AB132" i="9"/>
  <c r="AB133" i="9"/>
  <c r="AB134" i="9"/>
  <c r="AB135" i="9"/>
  <c r="AB136" i="9"/>
  <c r="AB137" i="9"/>
  <c r="AB138" i="9"/>
  <c r="AB139" i="9"/>
  <c r="AB140" i="9"/>
  <c r="AB141" i="9"/>
  <c r="AB142" i="9"/>
  <c r="AB143" i="9"/>
  <c r="AB144" i="9"/>
  <c r="AB145" i="9"/>
  <c r="AB146" i="9"/>
  <c r="AB147" i="9"/>
  <c r="AB148" i="9"/>
  <c r="AB149" i="9"/>
  <c r="AB150" i="9"/>
  <c r="AB151" i="9"/>
  <c r="AB152" i="9"/>
  <c r="AB153" i="9"/>
  <c r="AB154" i="9"/>
  <c r="AB155" i="9"/>
  <c r="AB156" i="9"/>
  <c r="AB157" i="9"/>
  <c r="AB158" i="9"/>
  <c r="AB159" i="9"/>
  <c r="AB160" i="9"/>
  <c r="AB161" i="9"/>
  <c r="AB162" i="9"/>
  <c r="AB163" i="9"/>
  <c r="AB164" i="9"/>
  <c r="AB165" i="9"/>
  <c r="AB166" i="9"/>
  <c r="AB167" i="9"/>
  <c r="AB168" i="9"/>
  <c r="AB169" i="9"/>
  <c r="AB170" i="9"/>
  <c r="AB171" i="9"/>
  <c r="AB172" i="9"/>
  <c r="AB173" i="9"/>
  <c r="AB174" i="9"/>
  <c r="AB175" i="9"/>
  <c r="AB176" i="9"/>
  <c r="AB177" i="9"/>
  <c r="AB178" i="9"/>
  <c r="AB179" i="9"/>
  <c r="AB180" i="9"/>
  <c r="AB181" i="9"/>
  <c r="AB182" i="9"/>
  <c r="AB183" i="9"/>
  <c r="AB184" i="9"/>
  <c r="AB185" i="9"/>
  <c r="AB186" i="9"/>
  <c r="AB187" i="9"/>
  <c r="AB188" i="9"/>
  <c r="AB189" i="9"/>
  <c r="AB190" i="9"/>
  <c r="AB191" i="9"/>
  <c r="AB192" i="9"/>
  <c r="AB193" i="9"/>
  <c r="AB194" i="9"/>
  <c r="AB195" i="9"/>
  <c r="AB196" i="9"/>
  <c r="AB197" i="9"/>
  <c r="AB198" i="9"/>
  <c r="AB199" i="9"/>
  <c r="AB200" i="9"/>
  <c r="AB201" i="9"/>
  <c r="AB202" i="9"/>
  <c r="AB203" i="9"/>
  <c r="AB204" i="9"/>
  <c r="AB205" i="9"/>
  <c r="AB206" i="9"/>
  <c r="AB207" i="9"/>
  <c r="AB208" i="9"/>
  <c r="AB209" i="9"/>
  <c r="AB210" i="9"/>
  <c r="AB211" i="9"/>
  <c r="AB212" i="9"/>
  <c r="AB213" i="9"/>
  <c r="AB214" i="9"/>
  <c r="AB215" i="9"/>
  <c r="AB216" i="9"/>
  <c r="AB217" i="9"/>
  <c r="AB218" i="9"/>
  <c r="AB219" i="9"/>
  <c r="AB220" i="9"/>
  <c r="AB221" i="9"/>
  <c r="AB222" i="9"/>
  <c r="AB223" i="9"/>
  <c r="AB224" i="9"/>
  <c r="AB225" i="9"/>
  <c r="AB226" i="9"/>
  <c r="AB227" i="9"/>
  <c r="AB228" i="9"/>
  <c r="AB229" i="9"/>
  <c r="AB230" i="9"/>
  <c r="AB231" i="9"/>
  <c r="AB232" i="9"/>
  <c r="AB233" i="9"/>
  <c r="AB234" i="9"/>
  <c r="AB235" i="9"/>
  <c r="AB236" i="9"/>
  <c r="AB237" i="9"/>
  <c r="AB238" i="9"/>
  <c r="AB239" i="9"/>
  <c r="AB240" i="9"/>
  <c r="AB241" i="9"/>
  <c r="AB242" i="9"/>
  <c r="AB243" i="9"/>
  <c r="AB244" i="9"/>
  <c r="AB245" i="9"/>
  <c r="AB246" i="9"/>
  <c r="AB247" i="9"/>
  <c r="AB248" i="9"/>
  <c r="AB249" i="9"/>
  <c r="AB250" i="9"/>
  <c r="AB251" i="9"/>
  <c r="AB252" i="9"/>
  <c r="AB253" i="9"/>
  <c r="AB254" i="9"/>
  <c r="AB255" i="9"/>
  <c r="AB256" i="9"/>
  <c r="AB257" i="9"/>
  <c r="AB258" i="9"/>
  <c r="AB259" i="9"/>
  <c r="AB260" i="9"/>
  <c r="AB261" i="9"/>
  <c r="AB262" i="9"/>
  <c r="AB263" i="9"/>
  <c r="AB264" i="9"/>
  <c r="AB265" i="9"/>
  <c r="AB266" i="9"/>
  <c r="AB267" i="9"/>
  <c r="AB268" i="9"/>
  <c r="AB269" i="9"/>
  <c r="AB270" i="9"/>
  <c r="AB271" i="9"/>
  <c r="AB272" i="9"/>
  <c r="AB273" i="9"/>
  <c r="AB274" i="9"/>
  <c r="AB275" i="9"/>
  <c r="AB276" i="9"/>
  <c r="AB277" i="9"/>
  <c r="AB278" i="9"/>
  <c r="AB279" i="9"/>
  <c r="AB280" i="9"/>
  <c r="AB281" i="9"/>
  <c r="AB282" i="9"/>
  <c r="AB283" i="9"/>
  <c r="AB284" i="9"/>
  <c r="AB285" i="9"/>
  <c r="AB286" i="9"/>
  <c r="AB287" i="9"/>
  <c r="AB288" i="9"/>
  <c r="AB289" i="9"/>
  <c r="AB290" i="9"/>
  <c r="AB291" i="9"/>
  <c r="AB292" i="9"/>
  <c r="AB293" i="9"/>
  <c r="AB294" i="9"/>
  <c r="AB295" i="9"/>
  <c r="AB296" i="9"/>
  <c r="AB297" i="9"/>
  <c r="AB298" i="9"/>
  <c r="AB299" i="9"/>
  <c r="AB300" i="9"/>
  <c r="AB301" i="9"/>
  <c r="AB302" i="9"/>
  <c r="AB303" i="9"/>
  <c r="AB304" i="9"/>
  <c r="AB305" i="9"/>
  <c r="AB306" i="9"/>
  <c r="AB307" i="9"/>
  <c r="AB308" i="9"/>
  <c r="AB309" i="9"/>
  <c r="AB310" i="9"/>
  <c r="AB311" i="9"/>
  <c r="AB312" i="9"/>
  <c r="AB313" i="9"/>
  <c r="AB314" i="9"/>
  <c r="AB315" i="9"/>
  <c r="AB316" i="9"/>
  <c r="AB317" i="9"/>
  <c r="AB318" i="9"/>
  <c r="AB319" i="9"/>
  <c r="AB320" i="9"/>
  <c r="AB321" i="9"/>
  <c r="AB322" i="9"/>
  <c r="AB323" i="9"/>
  <c r="AB324" i="9"/>
  <c r="AB325" i="9"/>
  <c r="AB326" i="9"/>
  <c r="AB327" i="9"/>
  <c r="AB328" i="9"/>
  <c r="AB329" i="9"/>
  <c r="A351" i="15"/>
  <c r="B351" i="15"/>
  <c r="P5" i="9"/>
  <c r="O5" i="9" s="1"/>
  <c r="AF49" i="9"/>
  <c r="AF47" i="9"/>
  <c r="AF37" i="9"/>
  <c r="AF38" i="9" s="1"/>
  <c r="AF36" i="9"/>
  <c r="AF35" i="9" s="1"/>
  <c r="AF30" i="9"/>
  <c r="AA5" i="9" l="1"/>
  <c r="AA6" i="9"/>
  <c r="AA7" i="9"/>
  <c r="AA8" i="9"/>
  <c r="AA9" i="9"/>
  <c r="AA10" i="9"/>
  <c r="AA11" i="9"/>
  <c r="AA12" i="9"/>
  <c r="AA13" i="9"/>
  <c r="AA14" i="9"/>
  <c r="AA15" i="9"/>
  <c r="AA16" i="9"/>
  <c r="AA17" i="9"/>
  <c r="AA18" i="9"/>
  <c r="AA19" i="9"/>
  <c r="AA20" i="9"/>
  <c r="AA21" i="9"/>
  <c r="AA22" i="9"/>
  <c r="AA23" i="9"/>
  <c r="AA24" i="9"/>
  <c r="AA25" i="9"/>
  <c r="AA26" i="9"/>
  <c r="AA27" i="9"/>
  <c r="AA28" i="9"/>
  <c r="AA29" i="9"/>
  <c r="AA30" i="9"/>
  <c r="AA31" i="9"/>
  <c r="AA32" i="9"/>
  <c r="AA33" i="9"/>
  <c r="AA34" i="9"/>
  <c r="AA35" i="9"/>
  <c r="AA36" i="9"/>
  <c r="AA37" i="9"/>
  <c r="AA38" i="9"/>
  <c r="AA39" i="9"/>
  <c r="AA40" i="9"/>
  <c r="AA41" i="9"/>
  <c r="AA42" i="9"/>
  <c r="AA43" i="9"/>
  <c r="AA44" i="9"/>
  <c r="AA45" i="9"/>
  <c r="AA46" i="9"/>
  <c r="AA47" i="9"/>
  <c r="AA48" i="9"/>
  <c r="AA49" i="9"/>
  <c r="AA50" i="9"/>
  <c r="AA51" i="9"/>
  <c r="AA52" i="9"/>
  <c r="AA53" i="9"/>
  <c r="AA54" i="9"/>
  <c r="AA55" i="9"/>
  <c r="AA56" i="9"/>
  <c r="AA57" i="9"/>
  <c r="AA58" i="9"/>
  <c r="AA59" i="9"/>
  <c r="AA60" i="9"/>
  <c r="AA61" i="9"/>
  <c r="AA62" i="9"/>
  <c r="AA63" i="9"/>
  <c r="AA64" i="9"/>
  <c r="AA65" i="9"/>
  <c r="AA66" i="9"/>
  <c r="AA67" i="9"/>
  <c r="AA68" i="9"/>
  <c r="AA69" i="9"/>
  <c r="AA70" i="9"/>
  <c r="AA71" i="9"/>
  <c r="AA72" i="9"/>
  <c r="AA73" i="9"/>
  <c r="AA74" i="9"/>
  <c r="AA75" i="9"/>
  <c r="AA76" i="9"/>
  <c r="AA77" i="9"/>
  <c r="AA78" i="9"/>
  <c r="AA79" i="9"/>
  <c r="AA80" i="9"/>
  <c r="AA81" i="9"/>
  <c r="AA82" i="9"/>
  <c r="AA83" i="9"/>
  <c r="AA84" i="9"/>
  <c r="AA85" i="9"/>
  <c r="AA86" i="9"/>
  <c r="AA87" i="9"/>
  <c r="AA88" i="9"/>
  <c r="AA89" i="9"/>
  <c r="AA90" i="9"/>
  <c r="AA91" i="9"/>
  <c r="AA92" i="9"/>
  <c r="AA93" i="9"/>
  <c r="AA94" i="9"/>
  <c r="AA95" i="9"/>
  <c r="AA96" i="9"/>
  <c r="AA97" i="9"/>
  <c r="AA98" i="9"/>
  <c r="AA99" i="9"/>
  <c r="AA100" i="9"/>
  <c r="AA101" i="9"/>
  <c r="AA102" i="9"/>
  <c r="AA103" i="9"/>
  <c r="AA104" i="9"/>
  <c r="AA105" i="9"/>
  <c r="AA106" i="9"/>
  <c r="AA107" i="9"/>
  <c r="AA108" i="9"/>
  <c r="AA109" i="9"/>
  <c r="AA110" i="9"/>
  <c r="AA111" i="9"/>
  <c r="AA112" i="9"/>
  <c r="AA113" i="9"/>
  <c r="AA114" i="9"/>
  <c r="AA115" i="9"/>
  <c r="AA116" i="9"/>
  <c r="AA117" i="9"/>
  <c r="AA118" i="9"/>
  <c r="AA119" i="9"/>
  <c r="AA120" i="9"/>
  <c r="AA121" i="9"/>
  <c r="AA122" i="9"/>
  <c r="AA123" i="9"/>
  <c r="AA124" i="9"/>
  <c r="AA125" i="9"/>
  <c r="AA126" i="9"/>
  <c r="AA127" i="9"/>
  <c r="AA128" i="9"/>
  <c r="AA129" i="9"/>
  <c r="AA130" i="9"/>
  <c r="AA131" i="9"/>
  <c r="AA132" i="9"/>
  <c r="AA133" i="9"/>
  <c r="AA134" i="9"/>
  <c r="AA135" i="9"/>
  <c r="AA136" i="9"/>
  <c r="AA137" i="9"/>
  <c r="AA138" i="9"/>
  <c r="AA139" i="9"/>
  <c r="AA140" i="9"/>
  <c r="AA141" i="9"/>
  <c r="AA142" i="9"/>
  <c r="AA143" i="9"/>
  <c r="AA144" i="9"/>
  <c r="AA145" i="9"/>
  <c r="AA146" i="9"/>
  <c r="AA147" i="9"/>
  <c r="AA148" i="9"/>
  <c r="AA149" i="9"/>
  <c r="AA150" i="9"/>
  <c r="AA151" i="9"/>
  <c r="AA152" i="9"/>
  <c r="AA153" i="9"/>
  <c r="AA154" i="9"/>
  <c r="AA155" i="9"/>
  <c r="AA156" i="9"/>
  <c r="AA157" i="9"/>
  <c r="AA158" i="9"/>
  <c r="AA159" i="9"/>
  <c r="AA160" i="9"/>
  <c r="AA161" i="9"/>
  <c r="AA162" i="9"/>
  <c r="AA163" i="9"/>
  <c r="AA164" i="9"/>
  <c r="AA165" i="9"/>
  <c r="AA166" i="9"/>
  <c r="AA167" i="9"/>
  <c r="AA168" i="9"/>
  <c r="AA169" i="9"/>
  <c r="AA170" i="9"/>
  <c r="AA171" i="9"/>
  <c r="AA172" i="9"/>
  <c r="AA173" i="9"/>
  <c r="AA174" i="9"/>
  <c r="AA175" i="9"/>
  <c r="AA176" i="9"/>
  <c r="AA177" i="9"/>
  <c r="AA178" i="9"/>
  <c r="AA179" i="9"/>
  <c r="AA180" i="9"/>
  <c r="AA181" i="9"/>
  <c r="AA182" i="9"/>
  <c r="AA183" i="9"/>
  <c r="AA184" i="9"/>
  <c r="AA185" i="9"/>
  <c r="AA186" i="9"/>
  <c r="AA187" i="9"/>
  <c r="AA188" i="9"/>
  <c r="AA189" i="9"/>
  <c r="AA190" i="9"/>
  <c r="AA191" i="9"/>
  <c r="AA192" i="9"/>
  <c r="AA193" i="9"/>
  <c r="AA194" i="9"/>
  <c r="AA195" i="9"/>
  <c r="AA196" i="9"/>
  <c r="AA197" i="9"/>
  <c r="AA198" i="9"/>
  <c r="AA199" i="9"/>
  <c r="AA200" i="9"/>
  <c r="AA201" i="9"/>
  <c r="AA202" i="9"/>
  <c r="AA203" i="9"/>
  <c r="AA204" i="9"/>
  <c r="AA205" i="9"/>
  <c r="AA206" i="9"/>
  <c r="AA207" i="9"/>
  <c r="AA208" i="9"/>
  <c r="AA209" i="9"/>
  <c r="AA210" i="9"/>
  <c r="AA211" i="9"/>
  <c r="AA212" i="9"/>
  <c r="AA213" i="9"/>
  <c r="AA214" i="9"/>
  <c r="AA215" i="9"/>
  <c r="AA216" i="9"/>
  <c r="AA217" i="9"/>
  <c r="AA218" i="9"/>
  <c r="AA219" i="9"/>
  <c r="AA220" i="9"/>
  <c r="AA221" i="9"/>
  <c r="AA222" i="9"/>
  <c r="AA223" i="9"/>
  <c r="AA224" i="9"/>
  <c r="AA225" i="9"/>
  <c r="AA226" i="9"/>
  <c r="AA227" i="9"/>
  <c r="AA228" i="9"/>
  <c r="AA229" i="9"/>
  <c r="AA230" i="9"/>
  <c r="AA231" i="9"/>
  <c r="AA232" i="9"/>
  <c r="AA233" i="9"/>
  <c r="AA234" i="9"/>
  <c r="AA235" i="9"/>
  <c r="AA236" i="9"/>
  <c r="AA237" i="9"/>
  <c r="AA238" i="9"/>
  <c r="AA239" i="9"/>
  <c r="AA240" i="9"/>
  <c r="AA241" i="9"/>
  <c r="AA242" i="9"/>
  <c r="AA243" i="9"/>
  <c r="AA244" i="9"/>
  <c r="AA245" i="9"/>
  <c r="AA246" i="9"/>
  <c r="AA247" i="9"/>
  <c r="AA248" i="9"/>
  <c r="AA249" i="9"/>
  <c r="AA250" i="9"/>
  <c r="AA251" i="9"/>
  <c r="AA252" i="9"/>
  <c r="AA253" i="9"/>
  <c r="AA254" i="9"/>
  <c r="AA255" i="9"/>
  <c r="AA256" i="9"/>
  <c r="AA257" i="9"/>
  <c r="AA258" i="9"/>
  <c r="AA259" i="9"/>
  <c r="AA260" i="9"/>
  <c r="AA261" i="9"/>
  <c r="AA262" i="9"/>
  <c r="AA263" i="9"/>
  <c r="AA264" i="9"/>
  <c r="AA265" i="9"/>
  <c r="AA266" i="9"/>
  <c r="AA267" i="9"/>
  <c r="AA268" i="9"/>
  <c r="AA269" i="9"/>
  <c r="AA270" i="9"/>
  <c r="AA271" i="9"/>
  <c r="AA272" i="9"/>
  <c r="AA273" i="9"/>
  <c r="AA274" i="9"/>
  <c r="AA275" i="9"/>
  <c r="AA276" i="9"/>
  <c r="AA277" i="9"/>
  <c r="AA278" i="9"/>
  <c r="AA279" i="9"/>
  <c r="AA280" i="9"/>
  <c r="AA281" i="9"/>
  <c r="AA282" i="9"/>
  <c r="AA283" i="9"/>
  <c r="AA284" i="9"/>
  <c r="AA285" i="9"/>
  <c r="AA286" i="9"/>
  <c r="AA287" i="9"/>
  <c r="AA288" i="9"/>
  <c r="AA289" i="9"/>
  <c r="AA290" i="9"/>
  <c r="AA291" i="9"/>
  <c r="AA292" i="9"/>
  <c r="AA293" i="9"/>
  <c r="AA294" i="9"/>
  <c r="AA295" i="9"/>
  <c r="AA296" i="9"/>
  <c r="AA297" i="9"/>
  <c r="AA298" i="9"/>
  <c r="AA299" i="9"/>
  <c r="AA300" i="9"/>
  <c r="AA301" i="9"/>
  <c r="AA302" i="9"/>
  <c r="AA303" i="9"/>
  <c r="AA304" i="9"/>
  <c r="AA305" i="9"/>
  <c r="AA306" i="9"/>
  <c r="AA307" i="9"/>
  <c r="AA308" i="9"/>
  <c r="AA309" i="9"/>
  <c r="AA310" i="9"/>
  <c r="AA311" i="9"/>
  <c r="AA312" i="9"/>
  <c r="AA313" i="9"/>
  <c r="AA314" i="9"/>
  <c r="AA315" i="9"/>
  <c r="AA316" i="9"/>
  <c r="AA317" i="9"/>
  <c r="AA318" i="9"/>
  <c r="AA319" i="9"/>
  <c r="AA320" i="9"/>
  <c r="AA321" i="9"/>
  <c r="AA322" i="9"/>
  <c r="AA323" i="9"/>
  <c r="AA324" i="9"/>
  <c r="AA325" i="9"/>
  <c r="AA326" i="9"/>
  <c r="AA327" i="9"/>
  <c r="AA328" i="9"/>
  <c r="AA329" i="9"/>
  <c r="AA330" i="9"/>
  <c r="J331" i="9"/>
  <c r="N331" i="9"/>
  <c r="AA331" i="9"/>
  <c r="AB332" i="9"/>
  <c r="AA332" i="9"/>
  <c r="I332" i="9"/>
  <c r="H332" i="9"/>
  <c r="A333" i="9"/>
  <c r="P333" i="9" s="1"/>
  <c r="G332" i="9"/>
  <c r="Z332" i="9"/>
  <c r="A352" i="15"/>
  <c r="B352" i="15"/>
  <c r="W5" i="9"/>
  <c r="X5" i="9"/>
  <c r="Y5" i="9"/>
  <c r="P150" i="9"/>
  <c r="O150" i="9" s="1"/>
  <c r="P158" i="9"/>
  <c r="R158" i="9" s="1"/>
  <c r="P107" i="9"/>
  <c r="O107" i="9" s="1"/>
  <c r="P326" i="9"/>
  <c r="O326" i="9" s="1"/>
  <c r="P310" i="9"/>
  <c r="O310" i="9" s="1"/>
  <c r="P294" i="9"/>
  <c r="O294" i="9" s="1"/>
  <c r="P278" i="9"/>
  <c r="O278" i="9" s="1"/>
  <c r="P262" i="9"/>
  <c r="O262" i="9" s="1"/>
  <c r="P246" i="9"/>
  <c r="O246" i="9" s="1"/>
  <c r="P230" i="9"/>
  <c r="O230" i="9" s="1"/>
  <c r="P214" i="9"/>
  <c r="O214" i="9" s="1"/>
  <c r="P198" i="9"/>
  <c r="O198" i="9" s="1"/>
  <c r="P182" i="9"/>
  <c r="O182" i="9" s="1"/>
  <c r="P166" i="9"/>
  <c r="O166" i="9" s="1"/>
  <c r="P65" i="9"/>
  <c r="O65" i="9" s="1"/>
  <c r="P67" i="9"/>
  <c r="O67" i="9" s="1"/>
  <c r="P69" i="9"/>
  <c r="O69" i="9" s="1"/>
  <c r="P71" i="9"/>
  <c r="O71" i="9" s="1"/>
  <c r="P73" i="9"/>
  <c r="O73" i="9" s="1"/>
  <c r="P75" i="9"/>
  <c r="O75" i="9" s="1"/>
  <c r="P77" i="9"/>
  <c r="O77" i="9" s="1"/>
  <c r="P19" i="9"/>
  <c r="O19" i="9" s="1"/>
  <c r="P21" i="9"/>
  <c r="O21" i="9" s="1"/>
  <c r="P83" i="9"/>
  <c r="O83" i="9" s="1"/>
  <c r="P25" i="9"/>
  <c r="O25" i="9" s="1"/>
  <c r="P87" i="9"/>
  <c r="O87" i="9" s="1"/>
  <c r="P29" i="9"/>
  <c r="O29" i="9" s="1"/>
  <c r="P31" i="9"/>
  <c r="O31" i="9" s="1"/>
  <c r="P93" i="9"/>
  <c r="O93" i="9" s="1"/>
  <c r="P35" i="9"/>
  <c r="O35" i="9" s="1"/>
  <c r="P97" i="9"/>
  <c r="O97" i="9" s="1"/>
  <c r="P39" i="9"/>
  <c r="O39" i="9" s="1"/>
  <c r="P41" i="9"/>
  <c r="O41" i="9" s="1"/>
  <c r="P43" i="9"/>
  <c r="O43" i="9" s="1"/>
  <c r="P45" i="9"/>
  <c r="O45" i="9" s="1"/>
  <c r="P47" i="9"/>
  <c r="O47" i="9" s="1"/>
  <c r="P49" i="9"/>
  <c r="O49" i="9" s="1"/>
  <c r="P111" i="9"/>
  <c r="O111" i="9" s="1"/>
  <c r="P53" i="9"/>
  <c r="O53" i="9" s="1"/>
  <c r="P55" i="9"/>
  <c r="O55" i="9" s="1"/>
  <c r="P117" i="9"/>
  <c r="O117" i="9" s="1"/>
  <c r="P59" i="9"/>
  <c r="O59" i="9" s="1"/>
  <c r="P61" i="9"/>
  <c r="O61" i="9" s="1"/>
  <c r="P63" i="9"/>
  <c r="O63" i="9" s="1"/>
  <c r="P125" i="9"/>
  <c r="O125" i="9" s="1"/>
  <c r="P129" i="9"/>
  <c r="O129" i="9" s="1"/>
  <c r="P133" i="9"/>
  <c r="O133" i="9" s="1"/>
  <c r="P137" i="9"/>
  <c r="O137" i="9" s="1"/>
  <c r="P141" i="9"/>
  <c r="O141" i="9" s="1"/>
  <c r="P145" i="9"/>
  <c r="O145" i="9" s="1"/>
  <c r="P149" i="9"/>
  <c r="O149" i="9" s="1"/>
  <c r="P153" i="9"/>
  <c r="O153" i="9" s="1"/>
  <c r="P157" i="9"/>
  <c r="O157" i="9" s="1"/>
  <c r="P161" i="9"/>
  <c r="O161" i="9" s="1"/>
  <c r="P165" i="9"/>
  <c r="O165" i="9" s="1"/>
  <c r="P169" i="9"/>
  <c r="O169" i="9" s="1"/>
  <c r="P173" i="9"/>
  <c r="O173" i="9" s="1"/>
  <c r="P177" i="9"/>
  <c r="O177" i="9" s="1"/>
  <c r="P181" i="9"/>
  <c r="O181" i="9" s="1"/>
  <c r="P185" i="9"/>
  <c r="O185" i="9" s="1"/>
  <c r="P189" i="9"/>
  <c r="O189" i="9" s="1"/>
  <c r="P193" i="9"/>
  <c r="O193" i="9" s="1"/>
  <c r="P197" i="9"/>
  <c r="O197" i="9" s="1"/>
  <c r="P201" i="9"/>
  <c r="O201" i="9" s="1"/>
  <c r="P205" i="9"/>
  <c r="O205" i="9" s="1"/>
  <c r="P209" i="9"/>
  <c r="O209" i="9" s="1"/>
  <c r="P213" i="9"/>
  <c r="O213" i="9" s="1"/>
  <c r="P217" i="9"/>
  <c r="O217" i="9" s="1"/>
  <c r="P221" i="9"/>
  <c r="O221" i="9" s="1"/>
  <c r="P225" i="9"/>
  <c r="O225" i="9" s="1"/>
  <c r="P229" i="9"/>
  <c r="O229" i="9" s="1"/>
  <c r="P233" i="9"/>
  <c r="O233" i="9" s="1"/>
  <c r="P237" i="9"/>
  <c r="O237" i="9" s="1"/>
  <c r="P241" i="9"/>
  <c r="O241" i="9" s="1"/>
  <c r="P245" i="9"/>
  <c r="O245" i="9" s="1"/>
  <c r="P249" i="9"/>
  <c r="O249" i="9" s="1"/>
  <c r="P253" i="9"/>
  <c r="O253" i="9" s="1"/>
  <c r="P257" i="9"/>
  <c r="O257" i="9" s="1"/>
  <c r="P261" i="9"/>
  <c r="O261" i="9" s="1"/>
  <c r="P265" i="9"/>
  <c r="O265" i="9" s="1"/>
  <c r="P269" i="9"/>
  <c r="O269" i="9" s="1"/>
  <c r="P273" i="9"/>
  <c r="O273" i="9" s="1"/>
  <c r="P277" i="9"/>
  <c r="O277" i="9" s="1"/>
  <c r="P281" i="9"/>
  <c r="O281" i="9" s="1"/>
  <c r="P285" i="9"/>
  <c r="O285" i="9" s="1"/>
  <c r="P289" i="9"/>
  <c r="O289" i="9" s="1"/>
  <c r="P293" i="9"/>
  <c r="O293" i="9" s="1"/>
  <c r="P297" i="9"/>
  <c r="O297" i="9" s="1"/>
  <c r="P301" i="9"/>
  <c r="O301" i="9" s="1"/>
  <c r="P305" i="9"/>
  <c r="O305" i="9" s="1"/>
  <c r="P309" i="9"/>
  <c r="O309" i="9" s="1"/>
  <c r="P313" i="9"/>
  <c r="O313" i="9" s="1"/>
  <c r="P317" i="9"/>
  <c r="O317" i="9" s="1"/>
  <c r="P321" i="9"/>
  <c r="O321" i="9" s="1"/>
  <c r="P325" i="9"/>
  <c r="O325" i="9" s="1"/>
  <c r="P6" i="9"/>
  <c r="O6" i="9" s="1"/>
  <c r="P66" i="9"/>
  <c r="O66" i="9" s="1"/>
  <c r="P9" i="9"/>
  <c r="O9" i="9" s="1"/>
  <c r="P11" i="9"/>
  <c r="O11" i="9" s="1"/>
  <c r="P13" i="9"/>
  <c r="O13" i="9" s="1"/>
  <c r="P15" i="9"/>
  <c r="O15" i="9" s="1"/>
  <c r="P17" i="9"/>
  <c r="O17" i="9" s="1"/>
  <c r="P79" i="9"/>
  <c r="O79" i="9" s="1"/>
  <c r="P81" i="9"/>
  <c r="O81" i="9" s="1"/>
  <c r="P23" i="9"/>
  <c r="O23" i="9" s="1"/>
  <c r="P85" i="9"/>
  <c r="O85" i="9" s="1"/>
  <c r="P27" i="9"/>
  <c r="O27" i="9" s="1"/>
  <c r="P89" i="9"/>
  <c r="O89" i="9" s="1"/>
  <c r="P91" i="9"/>
  <c r="O91" i="9" s="1"/>
  <c r="P33" i="9"/>
  <c r="O33" i="9" s="1"/>
  <c r="P95" i="9"/>
  <c r="O95" i="9" s="1"/>
  <c r="P37" i="9"/>
  <c r="O37" i="9" s="1"/>
  <c r="P99" i="9"/>
  <c r="O99" i="9" s="1"/>
  <c r="P101" i="9"/>
  <c r="O101" i="9" s="1"/>
  <c r="P103" i="9"/>
  <c r="O103" i="9" s="1"/>
  <c r="P105" i="9"/>
  <c r="O105" i="9" s="1"/>
  <c r="P109" i="9"/>
  <c r="O109" i="9" s="1"/>
  <c r="P51" i="9"/>
  <c r="O51" i="9" s="1"/>
  <c r="P113" i="9"/>
  <c r="O113" i="9" s="1"/>
  <c r="P115" i="9"/>
  <c r="O115" i="9" s="1"/>
  <c r="P57" i="9"/>
  <c r="O57" i="9" s="1"/>
  <c r="P119" i="9"/>
  <c r="O119" i="9" s="1"/>
  <c r="P121" i="9"/>
  <c r="O121" i="9" s="1"/>
  <c r="P123" i="9"/>
  <c r="O123" i="9" s="1"/>
  <c r="P126" i="9"/>
  <c r="O126" i="9" s="1"/>
  <c r="P130" i="9"/>
  <c r="O130" i="9" s="1"/>
  <c r="P134" i="9"/>
  <c r="O134" i="9" s="1"/>
  <c r="P138" i="9"/>
  <c r="O138" i="9" s="1"/>
  <c r="P142" i="9"/>
  <c r="O142" i="9" s="1"/>
  <c r="P8" i="9"/>
  <c r="O8" i="9" s="1"/>
  <c r="P10" i="9"/>
  <c r="O10" i="9" s="1"/>
  <c r="P72" i="9"/>
  <c r="O72" i="9" s="1"/>
  <c r="P14" i="9"/>
  <c r="O14" i="9" s="1"/>
  <c r="P76" i="9"/>
  <c r="O76" i="9" s="1"/>
  <c r="P18" i="9"/>
  <c r="O18" i="9" s="1"/>
  <c r="P20" i="9"/>
  <c r="O20" i="9" s="1"/>
  <c r="P22" i="9"/>
  <c r="O22" i="9" s="1"/>
  <c r="P24" i="9"/>
  <c r="O24" i="9" s="1"/>
  <c r="P26" i="9"/>
  <c r="O26" i="9" s="1"/>
  <c r="P28" i="9"/>
  <c r="O28" i="9" s="1"/>
  <c r="P30" i="9"/>
  <c r="O30" i="9" s="1"/>
  <c r="P32" i="9"/>
  <c r="O32" i="9" s="1"/>
  <c r="P34" i="9"/>
  <c r="O34" i="9" s="1"/>
  <c r="P36" i="9"/>
  <c r="O36" i="9" s="1"/>
  <c r="P38" i="9"/>
  <c r="O38" i="9" s="1"/>
  <c r="P40" i="9"/>
  <c r="O40" i="9" s="1"/>
  <c r="P42" i="9"/>
  <c r="O42" i="9" s="1"/>
  <c r="P44" i="9"/>
  <c r="O44" i="9" s="1"/>
  <c r="P46" i="9"/>
  <c r="O46" i="9" s="1"/>
  <c r="P48" i="9"/>
  <c r="O48" i="9" s="1"/>
  <c r="P110" i="9"/>
  <c r="O110" i="9" s="1"/>
  <c r="P52" i="9"/>
  <c r="O52" i="9" s="1"/>
  <c r="P114" i="9"/>
  <c r="O114" i="9" s="1"/>
  <c r="P116" i="9"/>
  <c r="O116" i="9" s="1"/>
  <c r="P118" i="9"/>
  <c r="O118" i="9" s="1"/>
  <c r="P60" i="9"/>
  <c r="O60" i="9" s="1"/>
  <c r="P122" i="9"/>
  <c r="O122" i="9" s="1"/>
  <c r="P124" i="9"/>
  <c r="O124" i="9" s="1"/>
  <c r="P127" i="9"/>
  <c r="O127" i="9" s="1"/>
  <c r="P131" i="9"/>
  <c r="O131" i="9" s="1"/>
  <c r="P135" i="9"/>
  <c r="O135" i="9" s="1"/>
  <c r="P139" i="9"/>
  <c r="O139" i="9" s="1"/>
  <c r="P143" i="9"/>
  <c r="O143" i="9" s="1"/>
  <c r="P147" i="9"/>
  <c r="O147" i="9" s="1"/>
  <c r="P151" i="9"/>
  <c r="O151" i="9" s="1"/>
  <c r="P155" i="9"/>
  <c r="O155" i="9" s="1"/>
  <c r="P159" i="9"/>
  <c r="O159" i="9" s="1"/>
  <c r="P163" i="9"/>
  <c r="O163" i="9" s="1"/>
  <c r="P167" i="9"/>
  <c r="O167" i="9" s="1"/>
  <c r="P171" i="9"/>
  <c r="O171" i="9" s="1"/>
  <c r="P175" i="9"/>
  <c r="O175" i="9" s="1"/>
  <c r="P179" i="9"/>
  <c r="O179" i="9" s="1"/>
  <c r="P183" i="9"/>
  <c r="O183" i="9" s="1"/>
  <c r="P187" i="9"/>
  <c r="O187" i="9" s="1"/>
  <c r="P191" i="9"/>
  <c r="O191" i="9" s="1"/>
  <c r="P195" i="9"/>
  <c r="O195" i="9" s="1"/>
  <c r="P199" i="9"/>
  <c r="O199" i="9" s="1"/>
  <c r="P203" i="9"/>
  <c r="O203" i="9" s="1"/>
  <c r="P207" i="9"/>
  <c r="O207" i="9" s="1"/>
  <c r="P211" i="9"/>
  <c r="O211" i="9" s="1"/>
  <c r="P215" i="9"/>
  <c r="O215" i="9" s="1"/>
  <c r="P219" i="9"/>
  <c r="O219" i="9" s="1"/>
  <c r="P223" i="9"/>
  <c r="O223" i="9" s="1"/>
  <c r="P227" i="9"/>
  <c r="O227" i="9" s="1"/>
  <c r="P231" i="9"/>
  <c r="O231" i="9" s="1"/>
  <c r="P235" i="9"/>
  <c r="O235" i="9" s="1"/>
  <c r="P239" i="9"/>
  <c r="O239" i="9" s="1"/>
  <c r="P243" i="9"/>
  <c r="O243" i="9" s="1"/>
  <c r="P247" i="9"/>
  <c r="O247" i="9" s="1"/>
  <c r="P251" i="9"/>
  <c r="O251" i="9" s="1"/>
  <c r="P255" i="9"/>
  <c r="O255" i="9" s="1"/>
  <c r="P259" i="9"/>
  <c r="O259" i="9" s="1"/>
  <c r="P263" i="9"/>
  <c r="O263" i="9" s="1"/>
  <c r="P267" i="9"/>
  <c r="O267" i="9" s="1"/>
  <c r="P271" i="9"/>
  <c r="O271" i="9" s="1"/>
  <c r="P275" i="9"/>
  <c r="O275" i="9" s="1"/>
  <c r="P279" i="9"/>
  <c r="O279" i="9" s="1"/>
  <c r="P283" i="9"/>
  <c r="O283" i="9" s="1"/>
  <c r="P287" i="9"/>
  <c r="O287" i="9" s="1"/>
  <c r="P291" i="9"/>
  <c r="O291" i="9" s="1"/>
  <c r="P295" i="9"/>
  <c r="O295" i="9" s="1"/>
  <c r="P299" i="9"/>
  <c r="O299" i="9" s="1"/>
  <c r="P303" i="9"/>
  <c r="O303" i="9" s="1"/>
  <c r="P307" i="9"/>
  <c r="O307" i="9" s="1"/>
  <c r="P311" i="9"/>
  <c r="O311" i="9" s="1"/>
  <c r="P315" i="9"/>
  <c r="O315" i="9" s="1"/>
  <c r="P319" i="9"/>
  <c r="O319" i="9" s="1"/>
  <c r="P323" i="9"/>
  <c r="O323" i="9" s="1"/>
  <c r="P327" i="9"/>
  <c r="O327" i="9" s="1"/>
  <c r="P7" i="9"/>
  <c r="O7" i="9" s="1"/>
  <c r="P68" i="9"/>
  <c r="O68" i="9" s="1"/>
  <c r="P70" i="9"/>
  <c r="O70" i="9" s="1"/>
  <c r="P12" i="9"/>
  <c r="O12" i="9" s="1"/>
  <c r="P74" i="9"/>
  <c r="O74" i="9" s="1"/>
  <c r="P16" i="9"/>
  <c r="O16" i="9" s="1"/>
  <c r="P78" i="9"/>
  <c r="O78" i="9" s="1"/>
  <c r="P80" i="9"/>
  <c r="O80" i="9" s="1"/>
  <c r="P82" i="9"/>
  <c r="O82" i="9" s="1"/>
  <c r="P84" i="9"/>
  <c r="O84" i="9" s="1"/>
  <c r="P86" i="9"/>
  <c r="O86" i="9" s="1"/>
  <c r="P88" i="9"/>
  <c r="O88" i="9" s="1"/>
  <c r="P90" i="9"/>
  <c r="O90" i="9" s="1"/>
  <c r="P92" i="9"/>
  <c r="O92" i="9" s="1"/>
  <c r="P94" i="9"/>
  <c r="O94" i="9" s="1"/>
  <c r="P96" i="9"/>
  <c r="O96" i="9" s="1"/>
  <c r="P98" i="9"/>
  <c r="O98" i="9" s="1"/>
  <c r="P100" i="9"/>
  <c r="O100" i="9" s="1"/>
  <c r="P102" i="9"/>
  <c r="O102" i="9" s="1"/>
  <c r="P104" i="9"/>
  <c r="O104" i="9" s="1"/>
  <c r="P106" i="9"/>
  <c r="O106" i="9" s="1"/>
  <c r="P108" i="9"/>
  <c r="O108" i="9" s="1"/>
  <c r="P50" i="9"/>
  <c r="O50" i="9" s="1"/>
  <c r="P112" i="9"/>
  <c r="O112" i="9" s="1"/>
  <c r="P54" i="9"/>
  <c r="O54" i="9" s="1"/>
  <c r="P56" i="9"/>
  <c r="O56" i="9" s="1"/>
  <c r="P58" i="9"/>
  <c r="O58" i="9" s="1"/>
  <c r="P120" i="9"/>
  <c r="O120" i="9" s="1"/>
  <c r="P62" i="9"/>
  <c r="O62" i="9" s="1"/>
  <c r="P64" i="9"/>
  <c r="O64" i="9" s="1"/>
  <c r="P128" i="9"/>
  <c r="O128" i="9" s="1"/>
  <c r="P132" i="9"/>
  <c r="O132" i="9" s="1"/>
  <c r="P136" i="9"/>
  <c r="O136" i="9" s="1"/>
  <c r="P140" i="9"/>
  <c r="O140" i="9" s="1"/>
  <c r="P144" i="9"/>
  <c r="O144" i="9" s="1"/>
  <c r="P148" i="9"/>
  <c r="O148" i="9" s="1"/>
  <c r="P152" i="9"/>
  <c r="O152" i="9" s="1"/>
  <c r="P156" i="9"/>
  <c r="O156" i="9" s="1"/>
  <c r="P160" i="9"/>
  <c r="O160" i="9" s="1"/>
  <c r="P164" i="9"/>
  <c r="O164" i="9" s="1"/>
  <c r="P168" i="9"/>
  <c r="O168" i="9" s="1"/>
  <c r="P172" i="9"/>
  <c r="O172" i="9" s="1"/>
  <c r="P176" i="9"/>
  <c r="O176" i="9" s="1"/>
  <c r="P180" i="9"/>
  <c r="O180" i="9" s="1"/>
  <c r="P184" i="9"/>
  <c r="O184" i="9" s="1"/>
  <c r="P188" i="9"/>
  <c r="O188" i="9" s="1"/>
  <c r="P192" i="9"/>
  <c r="O192" i="9" s="1"/>
  <c r="P196" i="9"/>
  <c r="O196" i="9" s="1"/>
  <c r="P200" i="9"/>
  <c r="O200" i="9" s="1"/>
  <c r="P204" i="9"/>
  <c r="O204" i="9" s="1"/>
  <c r="P208" i="9"/>
  <c r="O208" i="9" s="1"/>
  <c r="P212" i="9"/>
  <c r="O212" i="9" s="1"/>
  <c r="P216" i="9"/>
  <c r="O216" i="9" s="1"/>
  <c r="P220" i="9"/>
  <c r="O220" i="9" s="1"/>
  <c r="P224" i="9"/>
  <c r="O224" i="9" s="1"/>
  <c r="P228" i="9"/>
  <c r="O228" i="9" s="1"/>
  <c r="P232" i="9"/>
  <c r="O232" i="9" s="1"/>
  <c r="P236" i="9"/>
  <c r="O236" i="9" s="1"/>
  <c r="P240" i="9"/>
  <c r="O240" i="9" s="1"/>
  <c r="P244" i="9"/>
  <c r="O244" i="9" s="1"/>
  <c r="P248" i="9"/>
  <c r="O248" i="9" s="1"/>
  <c r="P252" i="9"/>
  <c r="O252" i="9" s="1"/>
  <c r="P256" i="9"/>
  <c r="O256" i="9" s="1"/>
  <c r="P260" i="9"/>
  <c r="O260" i="9" s="1"/>
  <c r="P264" i="9"/>
  <c r="O264" i="9" s="1"/>
  <c r="P268" i="9"/>
  <c r="O268" i="9" s="1"/>
  <c r="P272" i="9"/>
  <c r="O272" i="9" s="1"/>
  <c r="P276" i="9"/>
  <c r="O276" i="9" s="1"/>
  <c r="P280" i="9"/>
  <c r="O280" i="9" s="1"/>
  <c r="P284" i="9"/>
  <c r="O284" i="9" s="1"/>
  <c r="P288" i="9"/>
  <c r="O288" i="9" s="1"/>
  <c r="P292" i="9"/>
  <c r="O292" i="9" s="1"/>
  <c r="P296" i="9"/>
  <c r="O296" i="9" s="1"/>
  <c r="P300" i="9"/>
  <c r="O300" i="9" s="1"/>
  <c r="P304" i="9"/>
  <c r="O304" i="9" s="1"/>
  <c r="P308" i="9"/>
  <c r="O308" i="9" s="1"/>
  <c r="P312" i="9"/>
  <c r="O312" i="9" s="1"/>
  <c r="P316" i="9"/>
  <c r="O316" i="9" s="1"/>
  <c r="P320" i="9"/>
  <c r="O320" i="9" s="1"/>
  <c r="P324" i="9"/>
  <c r="O324" i="9" s="1"/>
  <c r="P328" i="9"/>
  <c r="O328" i="9" s="1"/>
  <c r="P332" i="9"/>
  <c r="P331" i="9"/>
  <c r="O331" i="9" s="1"/>
  <c r="P322" i="9"/>
  <c r="O322" i="9" s="1"/>
  <c r="P306" i="9"/>
  <c r="O306" i="9" s="1"/>
  <c r="P290" i="9"/>
  <c r="O290" i="9" s="1"/>
  <c r="P274" i="9"/>
  <c r="O274" i="9" s="1"/>
  <c r="P258" i="9"/>
  <c r="O258" i="9" s="1"/>
  <c r="P242" i="9"/>
  <c r="O242" i="9" s="1"/>
  <c r="P226" i="9"/>
  <c r="O226" i="9" s="1"/>
  <c r="P210" i="9"/>
  <c r="O210" i="9" s="1"/>
  <c r="P194" i="9"/>
  <c r="O194" i="9" s="1"/>
  <c r="P178" i="9"/>
  <c r="O178" i="9" s="1"/>
  <c r="P162" i="9"/>
  <c r="O162" i="9" s="1"/>
  <c r="P146" i="9"/>
  <c r="O146" i="9" s="1"/>
  <c r="P330" i="9"/>
  <c r="O330" i="9" s="1"/>
  <c r="P318" i="9"/>
  <c r="O318" i="9" s="1"/>
  <c r="P302" i="9"/>
  <c r="O302" i="9" s="1"/>
  <c r="P286" i="9"/>
  <c r="O286" i="9" s="1"/>
  <c r="P270" i="9"/>
  <c r="O270" i="9" s="1"/>
  <c r="P254" i="9"/>
  <c r="O254" i="9" s="1"/>
  <c r="P238" i="9"/>
  <c r="O238" i="9" s="1"/>
  <c r="P222" i="9"/>
  <c r="O222" i="9" s="1"/>
  <c r="P206" i="9"/>
  <c r="O206" i="9" s="1"/>
  <c r="P190" i="9"/>
  <c r="O190" i="9" s="1"/>
  <c r="P174" i="9"/>
  <c r="O174" i="9" s="1"/>
  <c r="P329" i="9"/>
  <c r="O329" i="9" s="1"/>
  <c r="P314" i="9"/>
  <c r="O314" i="9" s="1"/>
  <c r="P298" i="9"/>
  <c r="O298" i="9" s="1"/>
  <c r="P282" i="9"/>
  <c r="O282" i="9" s="1"/>
  <c r="P266" i="9"/>
  <c r="O266" i="9" s="1"/>
  <c r="P250" i="9"/>
  <c r="O250" i="9" s="1"/>
  <c r="P234" i="9"/>
  <c r="O234" i="9" s="1"/>
  <c r="P218" i="9"/>
  <c r="O218" i="9" s="1"/>
  <c r="P202" i="9"/>
  <c r="O202" i="9" s="1"/>
  <c r="P186" i="9"/>
  <c r="O186" i="9" s="1"/>
  <c r="P170" i="9"/>
  <c r="O170" i="9" s="1"/>
  <c r="P154" i="9"/>
  <c r="O154" i="9" s="1"/>
  <c r="V5" i="9"/>
  <c r="T5" i="9"/>
  <c r="R5" i="9"/>
  <c r="S5" i="9"/>
  <c r="U5" i="9"/>
  <c r="V107" i="9" l="1"/>
  <c r="O332" i="9"/>
  <c r="AB333" i="9"/>
  <c r="AA333" i="9"/>
  <c r="H333" i="9"/>
  <c r="I333" i="9"/>
  <c r="A334" i="9"/>
  <c r="G333" i="9"/>
  <c r="Z333" i="9"/>
  <c r="O333" i="9"/>
  <c r="J332" i="9"/>
  <c r="N332" i="9"/>
  <c r="T107" i="9"/>
  <c r="R107" i="9"/>
  <c r="S107" i="9"/>
  <c r="U107" i="9"/>
  <c r="A353" i="15"/>
  <c r="B353" i="15"/>
  <c r="S150" i="9"/>
  <c r="U150" i="9"/>
  <c r="T150" i="9"/>
  <c r="R150" i="9"/>
  <c r="V150" i="9"/>
  <c r="Y186" i="9"/>
  <c r="X186" i="9"/>
  <c r="W186" i="9"/>
  <c r="X250" i="9"/>
  <c r="W250" i="9"/>
  <c r="Y250" i="9"/>
  <c r="X314" i="9"/>
  <c r="W314" i="9"/>
  <c r="Y314" i="9"/>
  <c r="X190" i="9"/>
  <c r="Y190" i="9"/>
  <c r="W190" i="9"/>
  <c r="X254" i="9"/>
  <c r="Y254" i="9"/>
  <c r="W254" i="9"/>
  <c r="X318" i="9"/>
  <c r="Y318" i="9"/>
  <c r="W318" i="9"/>
  <c r="X162" i="9"/>
  <c r="Y162" i="9"/>
  <c r="W162" i="9"/>
  <c r="X226" i="9"/>
  <c r="Y226" i="9"/>
  <c r="W226" i="9"/>
  <c r="X290" i="9"/>
  <c r="Y290" i="9"/>
  <c r="W290" i="9"/>
  <c r="X328" i="9"/>
  <c r="W328" i="9"/>
  <c r="Y328" i="9"/>
  <c r="W312" i="9"/>
  <c r="X312" i="9"/>
  <c r="Y312" i="9"/>
  <c r="X296" i="9"/>
  <c r="Y296" i="9"/>
  <c r="W296" i="9"/>
  <c r="Y280" i="9"/>
  <c r="W280" i="9"/>
  <c r="X280" i="9"/>
  <c r="X264" i="9"/>
  <c r="Y264" i="9"/>
  <c r="W264" i="9"/>
  <c r="Y248" i="9"/>
  <c r="X248" i="9"/>
  <c r="W248" i="9"/>
  <c r="Y232" i="9"/>
  <c r="X232" i="9"/>
  <c r="W232" i="9"/>
  <c r="X216" i="9"/>
  <c r="W216" i="9"/>
  <c r="Y216" i="9"/>
  <c r="X200" i="9"/>
  <c r="Y200" i="9"/>
  <c r="W200" i="9"/>
  <c r="X184" i="9"/>
  <c r="W184" i="9"/>
  <c r="Y184" i="9"/>
  <c r="X168" i="9"/>
  <c r="W168" i="9"/>
  <c r="Y168" i="9"/>
  <c r="X152" i="9"/>
  <c r="Y152" i="9"/>
  <c r="W152" i="9"/>
  <c r="W136" i="9"/>
  <c r="X136" i="9"/>
  <c r="Y136" i="9"/>
  <c r="Y62" i="9"/>
  <c r="X62" i="9"/>
  <c r="W62" i="9"/>
  <c r="X54" i="9"/>
  <c r="W54" i="9"/>
  <c r="Y54" i="9"/>
  <c r="X106" i="9"/>
  <c r="Y106" i="9"/>
  <c r="W106" i="9"/>
  <c r="X98" i="9"/>
  <c r="Y98" i="9"/>
  <c r="W98" i="9"/>
  <c r="X90" i="9"/>
  <c r="Y90" i="9"/>
  <c r="W90" i="9"/>
  <c r="X82" i="9"/>
  <c r="Y82" i="9"/>
  <c r="W82" i="9"/>
  <c r="X74" i="9"/>
  <c r="W74" i="9"/>
  <c r="Y74" i="9"/>
  <c r="X7" i="9"/>
  <c r="Y7" i="9"/>
  <c r="W7" i="9"/>
  <c r="X315" i="9"/>
  <c r="W315" i="9"/>
  <c r="Y315" i="9"/>
  <c r="X299" i="9"/>
  <c r="Y299" i="9"/>
  <c r="W299" i="9"/>
  <c r="Y283" i="9"/>
  <c r="X283" i="9"/>
  <c r="W283" i="9"/>
  <c r="X267" i="9"/>
  <c r="W267" i="9"/>
  <c r="Y267" i="9"/>
  <c r="W251" i="9"/>
  <c r="X251" i="9"/>
  <c r="Y251" i="9"/>
  <c r="X235" i="9"/>
  <c r="Y235" i="9"/>
  <c r="W235" i="9"/>
  <c r="X219" i="9"/>
  <c r="W219" i="9"/>
  <c r="Y219" i="9"/>
  <c r="W203" i="9"/>
  <c r="X203" i="9"/>
  <c r="Y203" i="9"/>
  <c r="X187" i="9"/>
  <c r="Y187" i="9"/>
  <c r="W187" i="9"/>
  <c r="X171" i="9"/>
  <c r="Y171" i="9"/>
  <c r="W171" i="9"/>
  <c r="Y155" i="9"/>
  <c r="X155" i="9"/>
  <c r="W155" i="9"/>
  <c r="W139" i="9"/>
  <c r="Y139" i="9"/>
  <c r="X139" i="9"/>
  <c r="X124" i="9"/>
  <c r="W124" i="9"/>
  <c r="Y124" i="9"/>
  <c r="W116" i="9"/>
  <c r="Y116" i="9"/>
  <c r="X116" i="9"/>
  <c r="X48" i="9"/>
  <c r="W48" i="9"/>
  <c r="Y48" i="9"/>
  <c r="X40" i="9"/>
  <c r="Y40" i="9"/>
  <c r="W40" i="9"/>
  <c r="Y32" i="9"/>
  <c r="X32" i="9"/>
  <c r="W32" i="9"/>
  <c r="X24" i="9"/>
  <c r="Y24" i="9"/>
  <c r="W24" i="9"/>
  <c r="W76" i="9"/>
  <c r="Y76" i="9"/>
  <c r="X76" i="9"/>
  <c r="X8" i="9"/>
  <c r="W8" i="9"/>
  <c r="Y8" i="9"/>
  <c r="X130" i="9"/>
  <c r="W130" i="9"/>
  <c r="Y130" i="9"/>
  <c r="X119" i="9"/>
  <c r="Y119" i="9"/>
  <c r="W119" i="9"/>
  <c r="X51" i="9"/>
  <c r="W51" i="9"/>
  <c r="Y51" i="9"/>
  <c r="X101" i="9"/>
  <c r="Y101" i="9"/>
  <c r="W101" i="9"/>
  <c r="X33" i="9"/>
  <c r="W33" i="9"/>
  <c r="Y33" i="9"/>
  <c r="X85" i="9"/>
  <c r="W85" i="9"/>
  <c r="Y85" i="9"/>
  <c r="X17" i="9"/>
  <c r="W17" i="9"/>
  <c r="Y17" i="9"/>
  <c r="X9" i="9"/>
  <c r="W9" i="9"/>
  <c r="Y9" i="9"/>
  <c r="W321" i="9"/>
  <c r="Y321" i="9"/>
  <c r="X321" i="9"/>
  <c r="X305" i="9"/>
  <c r="W305" i="9"/>
  <c r="Y305" i="9"/>
  <c r="X289" i="9"/>
  <c r="Y289" i="9"/>
  <c r="W289" i="9"/>
  <c r="X273" i="9"/>
  <c r="W273" i="9"/>
  <c r="Y273" i="9"/>
  <c r="X257" i="9"/>
  <c r="Y257" i="9"/>
  <c r="W257" i="9"/>
  <c r="Y241" i="9"/>
  <c r="X241" i="9"/>
  <c r="W241" i="9"/>
  <c r="X225" i="9"/>
  <c r="Y225" i="9"/>
  <c r="W225" i="9"/>
  <c r="X209" i="9"/>
  <c r="W209" i="9"/>
  <c r="Y209" i="9"/>
  <c r="X193" i="9"/>
  <c r="W193" i="9"/>
  <c r="Y193" i="9"/>
  <c r="W177" i="9"/>
  <c r="X177" i="9"/>
  <c r="Y177" i="9"/>
  <c r="X161" i="9"/>
  <c r="Y161" i="9"/>
  <c r="W161" i="9"/>
  <c r="X145" i="9"/>
  <c r="W145" i="9"/>
  <c r="Y145" i="9"/>
  <c r="X129" i="9"/>
  <c r="W129" i="9"/>
  <c r="Y129" i="9"/>
  <c r="X59" i="9"/>
  <c r="W59" i="9"/>
  <c r="Y59" i="9"/>
  <c r="X111" i="9"/>
  <c r="Y111" i="9"/>
  <c r="W111" i="9"/>
  <c r="X43" i="9"/>
  <c r="Y43" i="9"/>
  <c r="W43" i="9"/>
  <c r="X35" i="9"/>
  <c r="Y35" i="9"/>
  <c r="W35" i="9"/>
  <c r="X87" i="9"/>
  <c r="W87" i="9"/>
  <c r="Y87" i="9"/>
  <c r="X19" i="9"/>
  <c r="Y19" i="9"/>
  <c r="W19" i="9"/>
  <c r="X71" i="9"/>
  <c r="Y71" i="9"/>
  <c r="W71" i="9"/>
  <c r="X166" i="9"/>
  <c r="Y166" i="9"/>
  <c r="W166" i="9"/>
  <c r="X230" i="9"/>
  <c r="W230" i="9"/>
  <c r="Y230" i="9"/>
  <c r="X294" i="9"/>
  <c r="Y294" i="9"/>
  <c r="W294" i="9"/>
  <c r="X150" i="9"/>
  <c r="W150" i="9"/>
  <c r="Y150" i="9"/>
  <c r="X202" i="9"/>
  <c r="Y202" i="9"/>
  <c r="W202" i="9"/>
  <c r="X266" i="9"/>
  <c r="W266" i="9"/>
  <c r="Y266" i="9"/>
  <c r="X329" i="9"/>
  <c r="Y329" i="9"/>
  <c r="W329" i="9"/>
  <c r="X206" i="9"/>
  <c r="Y206" i="9"/>
  <c r="W206" i="9"/>
  <c r="X270" i="9"/>
  <c r="W270" i="9"/>
  <c r="Y270" i="9"/>
  <c r="W330" i="9"/>
  <c r="Y330" i="9"/>
  <c r="X330" i="9"/>
  <c r="W178" i="9"/>
  <c r="Y178" i="9"/>
  <c r="X178" i="9"/>
  <c r="X242" i="9"/>
  <c r="W242" i="9"/>
  <c r="Y242" i="9"/>
  <c r="W306" i="9"/>
  <c r="X306" i="9"/>
  <c r="Y306" i="9"/>
  <c r="X324" i="9"/>
  <c r="W324" i="9"/>
  <c r="Y324" i="9"/>
  <c r="W308" i="9"/>
  <c r="X308" i="9"/>
  <c r="Y308" i="9"/>
  <c r="X292" i="9"/>
  <c r="Y292" i="9"/>
  <c r="W292" i="9"/>
  <c r="X276" i="9"/>
  <c r="Y276" i="9"/>
  <c r="W276" i="9"/>
  <c r="X260" i="9"/>
  <c r="Y260" i="9"/>
  <c r="W260" i="9"/>
  <c r="X244" i="9"/>
  <c r="W244" i="9"/>
  <c r="Y244" i="9"/>
  <c r="X228" i="9"/>
  <c r="Y228" i="9"/>
  <c r="W228" i="9"/>
  <c r="X212" i="9"/>
  <c r="Y212" i="9"/>
  <c r="W212" i="9"/>
  <c r="Y196" i="9"/>
  <c r="X196" i="9"/>
  <c r="W196" i="9"/>
  <c r="Y180" i="9"/>
  <c r="X180" i="9"/>
  <c r="W180" i="9"/>
  <c r="X164" i="9"/>
  <c r="W164" i="9"/>
  <c r="Y164" i="9"/>
  <c r="X148" i="9"/>
  <c r="W148" i="9"/>
  <c r="Y148" i="9"/>
  <c r="X132" i="9"/>
  <c r="Y132" i="9"/>
  <c r="W132" i="9"/>
  <c r="X120" i="9"/>
  <c r="W120" i="9"/>
  <c r="Y120" i="9"/>
  <c r="Y112" i="9"/>
  <c r="X112" i="9"/>
  <c r="W112" i="9"/>
  <c r="X104" i="9"/>
  <c r="W104" i="9"/>
  <c r="Y104" i="9"/>
  <c r="X96" i="9"/>
  <c r="Y96" i="9"/>
  <c r="W96" i="9"/>
  <c r="X88" i="9"/>
  <c r="W88" i="9"/>
  <c r="Y88" i="9"/>
  <c r="X80" i="9"/>
  <c r="Y80" i="9"/>
  <c r="W80" i="9"/>
  <c r="X12" i="9"/>
  <c r="Y12" i="9"/>
  <c r="W12" i="9"/>
  <c r="X327" i="9"/>
  <c r="W327" i="9"/>
  <c r="Y327" i="9"/>
  <c r="X311" i="9"/>
  <c r="Y311" i="9"/>
  <c r="W311" i="9"/>
  <c r="X295" i="9"/>
  <c r="Y295" i="9"/>
  <c r="W295" i="9"/>
  <c r="X279" i="9"/>
  <c r="Y279" i="9"/>
  <c r="W279" i="9"/>
  <c r="Y263" i="9"/>
  <c r="X263" i="9"/>
  <c r="W263" i="9"/>
  <c r="Y247" i="9"/>
  <c r="X247" i="9"/>
  <c r="W247" i="9"/>
  <c r="W231" i="9"/>
  <c r="X231" i="9"/>
  <c r="Y231" i="9"/>
  <c r="W215" i="9"/>
  <c r="X215" i="9"/>
  <c r="Y215" i="9"/>
  <c r="X199" i="9"/>
  <c r="Y199" i="9"/>
  <c r="W199" i="9"/>
  <c r="Y183" i="9"/>
  <c r="X183" i="9"/>
  <c r="W183" i="9"/>
  <c r="X167" i="9"/>
  <c r="Y167" i="9"/>
  <c r="W167" i="9"/>
  <c r="W151" i="9"/>
  <c r="X151" i="9"/>
  <c r="Y151" i="9"/>
  <c r="Y135" i="9"/>
  <c r="X135" i="9"/>
  <c r="W135" i="9"/>
  <c r="X122" i="9"/>
  <c r="Y122" i="9"/>
  <c r="W122" i="9"/>
  <c r="Y114" i="9"/>
  <c r="W114" i="9"/>
  <c r="X114" i="9"/>
  <c r="W46" i="9"/>
  <c r="Y46" i="9"/>
  <c r="X46" i="9"/>
  <c r="X38" i="9"/>
  <c r="Y38" i="9"/>
  <c r="W38" i="9"/>
  <c r="W30" i="9"/>
  <c r="Y30" i="9"/>
  <c r="X30" i="9"/>
  <c r="X22" i="9"/>
  <c r="W22" i="9"/>
  <c r="Y22" i="9"/>
  <c r="W14" i="9"/>
  <c r="X14" i="9"/>
  <c r="Y14" i="9"/>
  <c r="X142" i="9"/>
  <c r="W142" i="9"/>
  <c r="Y142" i="9"/>
  <c r="X126" i="9"/>
  <c r="Y126" i="9"/>
  <c r="W126" i="9"/>
  <c r="X57" i="9"/>
  <c r="W57" i="9"/>
  <c r="Y57" i="9"/>
  <c r="X109" i="9"/>
  <c r="Y109" i="9"/>
  <c r="W109" i="9"/>
  <c r="X99" i="9"/>
  <c r="Y99" i="9"/>
  <c r="W99" i="9"/>
  <c r="X91" i="9"/>
  <c r="Y91" i="9"/>
  <c r="W91" i="9"/>
  <c r="X23" i="9"/>
  <c r="W23" i="9"/>
  <c r="Y23" i="9"/>
  <c r="X15" i="9"/>
  <c r="Y15" i="9"/>
  <c r="W15" i="9"/>
  <c r="X66" i="9"/>
  <c r="Y66" i="9"/>
  <c r="W66" i="9"/>
  <c r="X317" i="9"/>
  <c r="Y317" i="9"/>
  <c r="W317" i="9"/>
  <c r="W301" i="9"/>
  <c r="X301" i="9"/>
  <c r="Y301" i="9"/>
  <c r="X285" i="9"/>
  <c r="Y285" i="9"/>
  <c r="W285" i="9"/>
  <c r="Y269" i="9"/>
  <c r="X269" i="9"/>
  <c r="W269" i="9"/>
  <c r="Y253" i="9"/>
  <c r="X253" i="9"/>
  <c r="W253" i="9"/>
  <c r="W237" i="9"/>
  <c r="Y237" i="9"/>
  <c r="X237" i="9"/>
  <c r="Y221" i="9"/>
  <c r="X221" i="9"/>
  <c r="W221" i="9"/>
  <c r="Y205" i="9"/>
  <c r="X205" i="9"/>
  <c r="W205" i="9"/>
  <c r="X189" i="9"/>
  <c r="Y189" i="9"/>
  <c r="W189" i="9"/>
  <c r="X173" i="9"/>
  <c r="Y173" i="9"/>
  <c r="W173" i="9"/>
  <c r="X157" i="9"/>
  <c r="W157" i="9"/>
  <c r="Y157" i="9"/>
  <c r="X141" i="9"/>
  <c r="Y141" i="9"/>
  <c r="W141" i="9"/>
  <c r="X125" i="9"/>
  <c r="Y125" i="9"/>
  <c r="W125" i="9"/>
  <c r="X117" i="9"/>
  <c r="Y117" i="9"/>
  <c r="W117" i="9"/>
  <c r="X49" i="9"/>
  <c r="W49" i="9"/>
  <c r="Y49" i="9"/>
  <c r="W41" i="9"/>
  <c r="X41" i="9"/>
  <c r="Y41" i="9"/>
  <c r="X93" i="9"/>
  <c r="Y93" i="9"/>
  <c r="W93" i="9"/>
  <c r="X25" i="9"/>
  <c r="W25" i="9"/>
  <c r="Y25" i="9"/>
  <c r="X77" i="9"/>
  <c r="W77" i="9"/>
  <c r="Y77" i="9"/>
  <c r="X69" i="9"/>
  <c r="Y69" i="9"/>
  <c r="W69" i="9"/>
  <c r="W182" i="9"/>
  <c r="X182" i="9"/>
  <c r="Y182" i="9"/>
  <c r="X246" i="9"/>
  <c r="W246" i="9"/>
  <c r="Y246" i="9"/>
  <c r="W310" i="9"/>
  <c r="X310" i="9"/>
  <c r="Y310" i="9"/>
  <c r="Y154" i="9"/>
  <c r="X154" i="9"/>
  <c r="W154" i="9"/>
  <c r="Y218" i="9"/>
  <c r="X218" i="9"/>
  <c r="W218" i="9"/>
  <c r="W282" i="9"/>
  <c r="X282" i="9"/>
  <c r="Y282" i="9"/>
  <c r="X222" i="9"/>
  <c r="W222" i="9"/>
  <c r="Y222" i="9"/>
  <c r="X286" i="9"/>
  <c r="Y286" i="9"/>
  <c r="W286" i="9"/>
  <c r="W194" i="9"/>
  <c r="X194" i="9"/>
  <c r="Y194" i="9"/>
  <c r="X258" i="9"/>
  <c r="Y258" i="9"/>
  <c r="W258" i="9"/>
  <c r="X322" i="9"/>
  <c r="Y322" i="9"/>
  <c r="W322" i="9"/>
  <c r="X320" i="9"/>
  <c r="W320" i="9"/>
  <c r="Y320" i="9"/>
  <c r="X304" i="9"/>
  <c r="W304" i="9"/>
  <c r="Y304" i="9"/>
  <c r="X288" i="9"/>
  <c r="Y288" i="9"/>
  <c r="W288" i="9"/>
  <c r="X272" i="9"/>
  <c r="W272" i="9"/>
  <c r="Y272" i="9"/>
  <c r="X256" i="9"/>
  <c r="W256" i="9"/>
  <c r="Y256" i="9"/>
  <c r="Y240" i="9"/>
  <c r="W240" i="9"/>
  <c r="X240" i="9"/>
  <c r="X224" i="9"/>
  <c r="W224" i="9"/>
  <c r="Y224" i="9"/>
  <c r="X208" i="9"/>
  <c r="W208" i="9"/>
  <c r="Y208" i="9"/>
  <c r="W192" i="9"/>
  <c r="X192" i="9"/>
  <c r="Y192" i="9"/>
  <c r="Y176" i="9"/>
  <c r="X176" i="9"/>
  <c r="W176" i="9"/>
  <c r="Y160" i="9"/>
  <c r="X160" i="9"/>
  <c r="W160" i="9"/>
  <c r="X144" i="9"/>
  <c r="W144" i="9"/>
  <c r="Y144" i="9"/>
  <c r="X128" i="9"/>
  <c r="W128" i="9"/>
  <c r="Y128" i="9"/>
  <c r="X58" i="9"/>
  <c r="W58" i="9"/>
  <c r="Y58" i="9"/>
  <c r="X50" i="9"/>
  <c r="W50" i="9"/>
  <c r="Y50" i="9"/>
  <c r="X102" i="9"/>
  <c r="Y102" i="9"/>
  <c r="W102" i="9"/>
  <c r="X94" i="9"/>
  <c r="Y94" i="9"/>
  <c r="W94" i="9"/>
  <c r="X86" i="9"/>
  <c r="Y86" i="9"/>
  <c r="W86" i="9"/>
  <c r="Y78" i="9"/>
  <c r="W78" i="9"/>
  <c r="X78" i="9"/>
  <c r="W70" i="9"/>
  <c r="X70" i="9"/>
  <c r="Y70" i="9"/>
  <c r="X323" i="9"/>
  <c r="W323" i="9"/>
  <c r="Y323" i="9"/>
  <c r="X307" i="9"/>
  <c r="Y307" i="9"/>
  <c r="W307" i="9"/>
  <c r="X291" i="9"/>
  <c r="Y291" i="9"/>
  <c r="W291" i="9"/>
  <c r="X275" i="9"/>
  <c r="Y275" i="9"/>
  <c r="W275" i="9"/>
  <c r="X259" i="9"/>
  <c r="W259" i="9"/>
  <c r="Y259" i="9"/>
  <c r="X243" i="9"/>
  <c r="W243" i="9"/>
  <c r="Y243" i="9"/>
  <c r="X227" i="9"/>
  <c r="Y227" i="9"/>
  <c r="W227" i="9"/>
  <c r="W211" i="9"/>
  <c r="X211" i="9"/>
  <c r="Y211" i="9"/>
  <c r="X195" i="9"/>
  <c r="Y195" i="9"/>
  <c r="W195" i="9"/>
  <c r="X179" i="9"/>
  <c r="W179" i="9"/>
  <c r="Y179" i="9"/>
  <c r="X163" i="9"/>
  <c r="W163" i="9"/>
  <c r="Y163" i="9"/>
  <c r="X147" i="9"/>
  <c r="Y147" i="9"/>
  <c r="W147" i="9"/>
  <c r="X131" i="9"/>
  <c r="Y131" i="9"/>
  <c r="W131" i="9"/>
  <c r="X60" i="9"/>
  <c r="Y60" i="9"/>
  <c r="W60" i="9"/>
  <c r="X52" i="9"/>
  <c r="Y52" i="9"/>
  <c r="W52" i="9"/>
  <c r="Y44" i="9"/>
  <c r="W44" i="9"/>
  <c r="X44" i="9"/>
  <c r="Y36" i="9"/>
  <c r="W36" i="9"/>
  <c r="X36" i="9"/>
  <c r="X28" i="9"/>
  <c r="Y28" i="9"/>
  <c r="W28" i="9"/>
  <c r="X20" i="9"/>
  <c r="W20" i="9"/>
  <c r="Y20" i="9"/>
  <c r="X72" i="9"/>
  <c r="W72" i="9"/>
  <c r="Y72" i="9"/>
  <c r="X138" i="9"/>
  <c r="Y138" i="9"/>
  <c r="W138" i="9"/>
  <c r="X123" i="9"/>
  <c r="W123" i="9"/>
  <c r="Y123" i="9"/>
  <c r="W115" i="9"/>
  <c r="Y115" i="9"/>
  <c r="X115" i="9"/>
  <c r="W105" i="9"/>
  <c r="X105" i="9"/>
  <c r="Y105" i="9"/>
  <c r="X37" i="9"/>
  <c r="Y37" i="9"/>
  <c r="W37" i="9"/>
  <c r="W89" i="9"/>
  <c r="X89" i="9"/>
  <c r="Y89" i="9"/>
  <c r="X81" i="9"/>
  <c r="W81" i="9"/>
  <c r="Y81" i="9"/>
  <c r="X13" i="9"/>
  <c r="Y13" i="9"/>
  <c r="W13" i="9"/>
  <c r="W6" i="9"/>
  <c r="Y6" i="9"/>
  <c r="X6" i="9"/>
  <c r="X313" i="9"/>
  <c r="Y313" i="9"/>
  <c r="W313" i="9"/>
  <c r="X297" i="9"/>
  <c r="Y297" i="9"/>
  <c r="W297" i="9"/>
  <c r="X281" i="9"/>
  <c r="W281" i="9"/>
  <c r="Y281" i="9"/>
  <c r="X265" i="9"/>
  <c r="Y265" i="9"/>
  <c r="W265" i="9"/>
  <c r="Y249" i="9"/>
  <c r="X249" i="9"/>
  <c r="W249" i="9"/>
  <c r="Y233" i="9"/>
  <c r="W233" i="9"/>
  <c r="X233" i="9"/>
  <c r="X217" i="9"/>
  <c r="Y217" i="9"/>
  <c r="W217" i="9"/>
  <c r="X201" i="9"/>
  <c r="Y201" i="9"/>
  <c r="W201" i="9"/>
  <c r="X185" i="9"/>
  <c r="W185" i="9"/>
  <c r="Y185" i="9"/>
  <c r="W169" i="9"/>
  <c r="Y169" i="9"/>
  <c r="X169" i="9"/>
  <c r="X153" i="9"/>
  <c r="W153" i="9"/>
  <c r="Y153" i="9"/>
  <c r="X137" i="9"/>
  <c r="Y137" i="9"/>
  <c r="W137" i="9"/>
  <c r="X63" i="9"/>
  <c r="Y63" i="9"/>
  <c r="W63" i="9"/>
  <c r="X55" i="9"/>
  <c r="W55" i="9"/>
  <c r="Y55" i="9"/>
  <c r="X47" i="9"/>
  <c r="Y47" i="9"/>
  <c r="W47" i="9"/>
  <c r="X39" i="9"/>
  <c r="Y39" i="9"/>
  <c r="W39" i="9"/>
  <c r="W31" i="9"/>
  <c r="Y31" i="9"/>
  <c r="X31" i="9"/>
  <c r="X83" i="9"/>
  <c r="Y83" i="9"/>
  <c r="W83" i="9"/>
  <c r="X75" i="9"/>
  <c r="Y75" i="9"/>
  <c r="W75" i="9"/>
  <c r="X67" i="9"/>
  <c r="Y67" i="9"/>
  <c r="W67" i="9"/>
  <c r="X198" i="9"/>
  <c r="Y198" i="9"/>
  <c r="W198" i="9"/>
  <c r="X262" i="9"/>
  <c r="Y262" i="9"/>
  <c r="W262" i="9"/>
  <c r="X326" i="9"/>
  <c r="W326" i="9"/>
  <c r="Y326" i="9"/>
  <c r="W107" i="9"/>
  <c r="X107" i="9"/>
  <c r="Y107" i="9"/>
  <c r="X170" i="9"/>
  <c r="W170" i="9"/>
  <c r="Y170" i="9"/>
  <c r="X234" i="9"/>
  <c r="Y234" i="9"/>
  <c r="W234" i="9"/>
  <c r="X298" i="9"/>
  <c r="Y298" i="9"/>
  <c r="W298" i="9"/>
  <c r="X174" i="9"/>
  <c r="W174" i="9"/>
  <c r="Y174" i="9"/>
  <c r="X238" i="9"/>
  <c r="W238" i="9"/>
  <c r="Y238" i="9"/>
  <c r="X302" i="9"/>
  <c r="W302" i="9"/>
  <c r="Y302" i="9"/>
  <c r="X146" i="9"/>
  <c r="Y146" i="9"/>
  <c r="W146" i="9"/>
  <c r="X210" i="9"/>
  <c r="W210" i="9"/>
  <c r="Y210" i="9"/>
  <c r="X274" i="9"/>
  <c r="Y274" i="9"/>
  <c r="W274" i="9"/>
  <c r="X331" i="9"/>
  <c r="Y331" i="9"/>
  <c r="W331" i="9"/>
  <c r="Y332" i="9"/>
  <c r="X332" i="9"/>
  <c r="W332" i="9"/>
  <c r="X316" i="9"/>
  <c r="W316" i="9"/>
  <c r="Y316" i="9"/>
  <c r="Y300" i="9"/>
  <c r="X300" i="9"/>
  <c r="W300" i="9"/>
  <c r="W284" i="9"/>
  <c r="X284" i="9"/>
  <c r="Y284" i="9"/>
  <c r="W268" i="9"/>
  <c r="X268" i="9"/>
  <c r="Y268" i="9"/>
  <c r="X252" i="9"/>
  <c r="Y252" i="9"/>
  <c r="W252" i="9"/>
  <c r="X236" i="9"/>
  <c r="W236" i="9"/>
  <c r="Y236" i="9"/>
  <c r="X220" i="9"/>
  <c r="W220" i="9"/>
  <c r="Y220" i="9"/>
  <c r="X204" i="9"/>
  <c r="Y204" i="9"/>
  <c r="W204" i="9"/>
  <c r="W188" i="9"/>
  <c r="X188" i="9"/>
  <c r="Y188" i="9"/>
  <c r="X172" i="9"/>
  <c r="W172" i="9"/>
  <c r="Y172" i="9"/>
  <c r="Y156" i="9"/>
  <c r="X156" i="9"/>
  <c r="W156" i="9"/>
  <c r="X140" i="9"/>
  <c r="Y140" i="9"/>
  <c r="W140" i="9"/>
  <c r="X64" i="9"/>
  <c r="W64" i="9"/>
  <c r="Y64" i="9"/>
  <c r="X56" i="9"/>
  <c r="W56" i="9"/>
  <c r="Y56" i="9"/>
  <c r="X108" i="9"/>
  <c r="W108" i="9"/>
  <c r="Y108" i="9"/>
  <c r="X100" i="9"/>
  <c r="W100" i="9"/>
  <c r="Y100" i="9"/>
  <c r="X92" i="9"/>
  <c r="Y92" i="9"/>
  <c r="W92" i="9"/>
  <c r="X84" i="9"/>
  <c r="W84" i="9"/>
  <c r="Y84" i="9"/>
  <c r="X16" i="9"/>
  <c r="W16" i="9"/>
  <c r="Y16" i="9"/>
  <c r="Y68" i="9"/>
  <c r="X68" i="9"/>
  <c r="W68" i="9"/>
  <c r="X319" i="9"/>
  <c r="Y319" i="9"/>
  <c r="W319" i="9"/>
  <c r="X303" i="9"/>
  <c r="W303" i="9"/>
  <c r="Y303" i="9"/>
  <c r="X287" i="9"/>
  <c r="Y287" i="9"/>
  <c r="W287" i="9"/>
  <c r="Y271" i="9"/>
  <c r="X271" i="9"/>
  <c r="W271" i="9"/>
  <c r="X255" i="9"/>
  <c r="Y255" i="9"/>
  <c r="W255" i="9"/>
  <c r="W239" i="9"/>
  <c r="Y239" i="9"/>
  <c r="X239" i="9"/>
  <c r="W223" i="9"/>
  <c r="Y223" i="9"/>
  <c r="X223" i="9"/>
  <c r="X207" i="9"/>
  <c r="W207" i="9"/>
  <c r="Y207" i="9"/>
  <c r="Y191" i="9"/>
  <c r="X191" i="9"/>
  <c r="W191" i="9"/>
  <c r="X175" i="9"/>
  <c r="W175" i="9"/>
  <c r="Y175" i="9"/>
  <c r="Y159" i="9"/>
  <c r="X159" i="9"/>
  <c r="W159" i="9"/>
  <c r="X143" i="9"/>
  <c r="W143" i="9"/>
  <c r="Y143" i="9"/>
  <c r="X127" i="9"/>
  <c r="Y127" i="9"/>
  <c r="W127" i="9"/>
  <c r="X118" i="9"/>
  <c r="Y118" i="9"/>
  <c r="W118" i="9"/>
  <c r="X110" i="9"/>
  <c r="Y110" i="9"/>
  <c r="W110" i="9"/>
  <c r="X42" i="9"/>
  <c r="Y42" i="9"/>
  <c r="W42" i="9"/>
  <c r="X34" i="9"/>
  <c r="W34" i="9"/>
  <c r="Y34" i="9"/>
  <c r="X26" i="9"/>
  <c r="W26" i="9"/>
  <c r="Y26" i="9"/>
  <c r="Y18" i="9"/>
  <c r="X18" i="9"/>
  <c r="W18" i="9"/>
  <c r="X10" i="9"/>
  <c r="Y10" i="9"/>
  <c r="W10" i="9"/>
  <c r="X134" i="9"/>
  <c r="W134" i="9"/>
  <c r="Y134" i="9"/>
  <c r="X121" i="9"/>
  <c r="W121" i="9"/>
  <c r="Y121" i="9"/>
  <c r="X113" i="9"/>
  <c r="W113" i="9"/>
  <c r="Y113" i="9"/>
  <c r="X103" i="9"/>
  <c r="Y103" i="9"/>
  <c r="W103" i="9"/>
  <c r="Y95" i="9"/>
  <c r="W95" i="9"/>
  <c r="X95" i="9"/>
  <c r="X27" i="9"/>
  <c r="Y27" i="9"/>
  <c r="W27" i="9"/>
  <c r="W79" i="9"/>
  <c r="X79" i="9"/>
  <c r="Y79" i="9"/>
  <c r="X11" i="9"/>
  <c r="Y11" i="9"/>
  <c r="W11" i="9"/>
  <c r="X325" i="9"/>
  <c r="W325" i="9"/>
  <c r="Y325" i="9"/>
  <c r="X309" i="9"/>
  <c r="W309" i="9"/>
  <c r="Y309" i="9"/>
  <c r="X293" i="9"/>
  <c r="Y293" i="9"/>
  <c r="W293" i="9"/>
  <c r="X277" i="9"/>
  <c r="Y277" i="9"/>
  <c r="W277" i="9"/>
  <c r="X261" i="9"/>
  <c r="Y261" i="9"/>
  <c r="W261" i="9"/>
  <c r="X245" i="9"/>
  <c r="Y245" i="9"/>
  <c r="W245" i="9"/>
  <c r="X229" i="9"/>
  <c r="Y229" i="9"/>
  <c r="W229" i="9"/>
  <c r="Y213" i="9"/>
  <c r="X213" i="9"/>
  <c r="W213" i="9"/>
  <c r="X197" i="9"/>
  <c r="Y197" i="9"/>
  <c r="W197" i="9"/>
  <c r="X181" i="9"/>
  <c r="Y181" i="9"/>
  <c r="W181" i="9"/>
  <c r="X165" i="9"/>
  <c r="Y165" i="9"/>
  <c r="W165" i="9"/>
  <c r="X149" i="9"/>
  <c r="Y149" i="9"/>
  <c r="W149" i="9"/>
  <c r="X133" i="9"/>
  <c r="Y133" i="9"/>
  <c r="W133" i="9"/>
  <c r="W61" i="9"/>
  <c r="X61" i="9"/>
  <c r="Y61" i="9"/>
  <c r="X53" i="9"/>
  <c r="W53" i="9"/>
  <c r="Y53" i="9"/>
  <c r="X45" i="9"/>
  <c r="W45" i="9"/>
  <c r="Y45" i="9"/>
  <c r="X97" i="9"/>
  <c r="Y97" i="9"/>
  <c r="W97" i="9"/>
  <c r="X29" i="9"/>
  <c r="Y29" i="9"/>
  <c r="W29" i="9"/>
  <c r="X21" i="9"/>
  <c r="W21" i="9"/>
  <c r="Y21" i="9"/>
  <c r="X73" i="9"/>
  <c r="W73" i="9"/>
  <c r="Y73" i="9"/>
  <c r="W65" i="9"/>
  <c r="X65" i="9"/>
  <c r="Y65" i="9"/>
  <c r="X214" i="9"/>
  <c r="W214" i="9"/>
  <c r="Y214" i="9"/>
  <c r="X278" i="9"/>
  <c r="W278" i="9"/>
  <c r="Y278" i="9"/>
  <c r="X333" i="9"/>
  <c r="Y333" i="9"/>
  <c r="W333" i="9"/>
  <c r="T158" i="9"/>
  <c r="O158" i="9"/>
  <c r="V158" i="9"/>
  <c r="U158" i="9"/>
  <c r="S158" i="9"/>
  <c r="V186" i="9"/>
  <c r="T186" i="9"/>
  <c r="S186" i="9"/>
  <c r="R186" i="9"/>
  <c r="U186" i="9"/>
  <c r="V254" i="9"/>
  <c r="R254" i="9"/>
  <c r="T254" i="9"/>
  <c r="U254" i="9"/>
  <c r="S254" i="9"/>
  <c r="V162" i="9"/>
  <c r="U162" i="9"/>
  <c r="S162" i="9"/>
  <c r="R162" i="9"/>
  <c r="T162" i="9"/>
  <c r="V154" i="9"/>
  <c r="U154" i="9"/>
  <c r="S154" i="9"/>
  <c r="R154" i="9"/>
  <c r="T154" i="9"/>
  <c r="V218" i="9"/>
  <c r="U218" i="9"/>
  <c r="S218" i="9"/>
  <c r="R218" i="9"/>
  <c r="T218" i="9"/>
  <c r="V282" i="9"/>
  <c r="S282" i="9"/>
  <c r="U282" i="9"/>
  <c r="T282" i="9"/>
  <c r="R282" i="9"/>
  <c r="V222" i="9"/>
  <c r="R222" i="9"/>
  <c r="T222" i="9"/>
  <c r="U222" i="9"/>
  <c r="S222" i="9"/>
  <c r="V286" i="9"/>
  <c r="U286" i="9"/>
  <c r="T286" i="9"/>
  <c r="S286" i="9"/>
  <c r="R286" i="9"/>
  <c r="V194" i="9"/>
  <c r="T194" i="9"/>
  <c r="U194" i="9"/>
  <c r="S194" i="9"/>
  <c r="R194" i="9"/>
  <c r="V258" i="9"/>
  <c r="S258" i="9"/>
  <c r="U258" i="9"/>
  <c r="T258" i="9"/>
  <c r="R258" i="9"/>
  <c r="V322" i="9"/>
  <c r="S322" i="9"/>
  <c r="T322" i="9"/>
  <c r="U322" i="9"/>
  <c r="R322" i="9"/>
  <c r="V320" i="9"/>
  <c r="U320" i="9"/>
  <c r="S320" i="9"/>
  <c r="R320" i="9"/>
  <c r="T320" i="9"/>
  <c r="V304" i="9"/>
  <c r="S304" i="9"/>
  <c r="T304" i="9"/>
  <c r="U304" i="9"/>
  <c r="R304" i="9"/>
  <c r="V288" i="9"/>
  <c r="T288" i="9"/>
  <c r="R288" i="9"/>
  <c r="S288" i="9"/>
  <c r="U288" i="9"/>
  <c r="V272" i="9"/>
  <c r="T272" i="9"/>
  <c r="U272" i="9"/>
  <c r="R272" i="9"/>
  <c r="S272" i="9"/>
  <c r="V256" i="9"/>
  <c r="S256" i="9"/>
  <c r="T256" i="9"/>
  <c r="R256" i="9"/>
  <c r="U256" i="9"/>
  <c r="V240" i="9"/>
  <c r="S240" i="9"/>
  <c r="U240" i="9"/>
  <c r="R240" i="9"/>
  <c r="T240" i="9"/>
  <c r="V224" i="9"/>
  <c r="R224" i="9"/>
  <c r="T224" i="9"/>
  <c r="S224" i="9"/>
  <c r="U224" i="9"/>
  <c r="V208" i="9"/>
  <c r="U208" i="9"/>
  <c r="T208" i="9"/>
  <c r="R208" i="9"/>
  <c r="S208" i="9"/>
  <c r="V192" i="9"/>
  <c r="T192" i="9"/>
  <c r="U192" i="9"/>
  <c r="S192" i="9"/>
  <c r="R192" i="9"/>
  <c r="V176" i="9"/>
  <c r="R176" i="9"/>
  <c r="S176" i="9"/>
  <c r="U176" i="9"/>
  <c r="T176" i="9"/>
  <c r="V160" i="9"/>
  <c r="U160" i="9"/>
  <c r="R160" i="9"/>
  <c r="T160" i="9"/>
  <c r="S160" i="9"/>
  <c r="V144" i="9"/>
  <c r="U144" i="9"/>
  <c r="T144" i="9"/>
  <c r="R144" i="9"/>
  <c r="S144" i="9"/>
  <c r="V128" i="9"/>
  <c r="U128" i="9"/>
  <c r="S128" i="9"/>
  <c r="T128" i="9"/>
  <c r="R128" i="9"/>
  <c r="V58" i="9"/>
  <c r="U58" i="9"/>
  <c r="R58" i="9"/>
  <c r="S58" i="9"/>
  <c r="T58" i="9"/>
  <c r="V50" i="9"/>
  <c r="U50" i="9"/>
  <c r="T50" i="9"/>
  <c r="S50" i="9"/>
  <c r="R50" i="9"/>
  <c r="V102" i="9"/>
  <c r="R102" i="9"/>
  <c r="T102" i="9"/>
  <c r="S102" i="9"/>
  <c r="U102" i="9"/>
  <c r="V94" i="9"/>
  <c r="S94" i="9"/>
  <c r="U94" i="9"/>
  <c r="T94" i="9"/>
  <c r="R94" i="9"/>
  <c r="V86" i="9"/>
  <c r="R86" i="9"/>
  <c r="S86" i="9"/>
  <c r="U86" i="9"/>
  <c r="T86" i="9"/>
  <c r="V78" i="9"/>
  <c r="R78" i="9"/>
  <c r="T78" i="9"/>
  <c r="U78" i="9"/>
  <c r="S78" i="9"/>
  <c r="V70" i="9"/>
  <c r="S70" i="9"/>
  <c r="R70" i="9"/>
  <c r="U70" i="9"/>
  <c r="T70" i="9"/>
  <c r="V323" i="9"/>
  <c r="U323" i="9"/>
  <c r="S323" i="9"/>
  <c r="T323" i="9"/>
  <c r="R323" i="9"/>
  <c r="V307" i="9"/>
  <c r="U307" i="9"/>
  <c r="R307" i="9"/>
  <c r="T307" i="9"/>
  <c r="S307" i="9"/>
  <c r="V291" i="9"/>
  <c r="R291" i="9"/>
  <c r="U291" i="9"/>
  <c r="T291" i="9"/>
  <c r="S291" i="9"/>
  <c r="V275" i="9"/>
  <c r="T275" i="9"/>
  <c r="R275" i="9"/>
  <c r="U275" i="9"/>
  <c r="S275" i="9"/>
  <c r="V259" i="9"/>
  <c r="R259" i="9"/>
  <c r="T259" i="9"/>
  <c r="U259" i="9"/>
  <c r="S259" i="9"/>
  <c r="V243" i="9"/>
  <c r="R243" i="9"/>
  <c r="U243" i="9"/>
  <c r="S243" i="9"/>
  <c r="T243" i="9"/>
  <c r="V227" i="9"/>
  <c r="T227" i="9"/>
  <c r="S227" i="9"/>
  <c r="U227" i="9"/>
  <c r="R227" i="9"/>
  <c r="V211" i="9"/>
  <c r="T211" i="9"/>
  <c r="R211" i="9"/>
  <c r="S211" i="9"/>
  <c r="U211" i="9"/>
  <c r="V195" i="9"/>
  <c r="S195" i="9"/>
  <c r="R195" i="9"/>
  <c r="T195" i="9"/>
  <c r="U195" i="9"/>
  <c r="V179" i="9"/>
  <c r="R179" i="9"/>
  <c r="T179" i="9"/>
  <c r="U179" i="9"/>
  <c r="S179" i="9"/>
  <c r="V163" i="9"/>
  <c r="S163" i="9"/>
  <c r="T163" i="9"/>
  <c r="R163" i="9"/>
  <c r="U163" i="9"/>
  <c r="V147" i="9"/>
  <c r="U147" i="9"/>
  <c r="T147" i="9"/>
  <c r="S147" i="9"/>
  <c r="R147" i="9"/>
  <c r="V131" i="9"/>
  <c r="U131" i="9"/>
  <c r="T131" i="9"/>
  <c r="S131" i="9"/>
  <c r="R131" i="9"/>
  <c r="V60" i="9"/>
  <c r="R60" i="9"/>
  <c r="S60" i="9"/>
  <c r="T60" i="9"/>
  <c r="U60" i="9"/>
  <c r="V52" i="9"/>
  <c r="R52" i="9"/>
  <c r="U52" i="9"/>
  <c r="S52" i="9"/>
  <c r="T52" i="9"/>
  <c r="V44" i="9"/>
  <c r="T44" i="9"/>
  <c r="U44" i="9"/>
  <c r="R44" i="9"/>
  <c r="S44" i="9"/>
  <c r="V36" i="9"/>
  <c r="T36" i="9"/>
  <c r="R36" i="9"/>
  <c r="U36" i="9"/>
  <c r="S36" i="9"/>
  <c r="V28" i="9"/>
  <c r="S28" i="9"/>
  <c r="T28" i="9"/>
  <c r="U28" i="9"/>
  <c r="R28" i="9"/>
  <c r="V20" i="9"/>
  <c r="R20" i="9"/>
  <c r="S20" i="9"/>
  <c r="T20" i="9"/>
  <c r="U20" i="9"/>
  <c r="V72" i="9"/>
  <c r="R72" i="9"/>
  <c r="T72" i="9"/>
  <c r="S72" i="9"/>
  <c r="U72" i="9"/>
  <c r="V138" i="9"/>
  <c r="U138" i="9"/>
  <c r="R138" i="9"/>
  <c r="T138" i="9"/>
  <c r="S138" i="9"/>
  <c r="V123" i="9"/>
  <c r="R123" i="9"/>
  <c r="U123" i="9"/>
  <c r="S123" i="9"/>
  <c r="T123" i="9"/>
  <c r="V115" i="9"/>
  <c r="T115" i="9"/>
  <c r="S115" i="9"/>
  <c r="R115" i="9"/>
  <c r="U115" i="9"/>
  <c r="V105" i="9"/>
  <c r="U105" i="9"/>
  <c r="T105" i="9"/>
  <c r="S105" i="9"/>
  <c r="R105" i="9"/>
  <c r="V37" i="9"/>
  <c r="U37" i="9"/>
  <c r="T37" i="9"/>
  <c r="R37" i="9"/>
  <c r="S37" i="9"/>
  <c r="V89" i="9"/>
  <c r="S89" i="9"/>
  <c r="T89" i="9"/>
  <c r="R89" i="9"/>
  <c r="U89" i="9"/>
  <c r="V81" i="9"/>
  <c r="R81" i="9"/>
  <c r="U81" i="9"/>
  <c r="T81" i="9"/>
  <c r="S81" i="9"/>
  <c r="V13" i="9"/>
  <c r="U13" i="9"/>
  <c r="S13" i="9"/>
  <c r="T13" i="9"/>
  <c r="R13" i="9"/>
  <c r="V6" i="9"/>
  <c r="S6" i="9"/>
  <c r="U6" i="9"/>
  <c r="T6" i="9"/>
  <c r="R6" i="9"/>
  <c r="V313" i="9"/>
  <c r="R313" i="9"/>
  <c r="U313" i="9"/>
  <c r="S313" i="9"/>
  <c r="T313" i="9"/>
  <c r="V297" i="9"/>
  <c r="T297" i="9"/>
  <c r="S297" i="9"/>
  <c r="R297" i="9"/>
  <c r="U297" i="9"/>
  <c r="V281" i="9"/>
  <c r="S281" i="9"/>
  <c r="T281" i="9"/>
  <c r="U281" i="9"/>
  <c r="R281" i="9"/>
  <c r="V265" i="9"/>
  <c r="R265" i="9"/>
  <c r="T265" i="9"/>
  <c r="S265" i="9"/>
  <c r="U265" i="9"/>
  <c r="V249" i="9"/>
  <c r="T249" i="9"/>
  <c r="R249" i="9"/>
  <c r="S249" i="9"/>
  <c r="U249" i="9"/>
  <c r="V233" i="9"/>
  <c r="R233" i="9"/>
  <c r="S233" i="9"/>
  <c r="T233" i="9"/>
  <c r="U233" i="9"/>
  <c r="V217" i="9"/>
  <c r="S217" i="9"/>
  <c r="T217" i="9"/>
  <c r="U217" i="9"/>
  <c r="R217" i="9"/>
  <c r="V201" i="9"/>
  <c r="U201" i="9"/>
  <c r="R201" i="9"/>
  <c r="S201" i="9"/>
  <c r="T201" i="9"/>
  <c r="V185" i="9"/>
  <c r="R185" i="9"/>
  <c r="U185" i="9"/>
  <c r="T185" i="9"/>
  <c r="S185" i="9"/>
  <c r="V169" i="9"/>
  <c r="R169" i="9"/>
  <c r="S169" i="9"/>
  <c r="T169" i="9"/>
  <c r="U169" i="9"/>
  <c r="V153" i="9"/>
  <c r="R153" i="9"/>
  <c r="S153" i="9"/>
  <c r="T153" i="9"/>
  <c r="U153" i="9"/>
  <c r="V137" i="9"/>
  <c r="S137" i="9"/>
  <c r="R137" i="9"/>
  <c r="T137" i="9"/>
  <c r="U137" i="9"/>
  <c r="V63" i="9"/>
  <c r="T63" i="9"/>
  <c r="S63" i="9"/>
  <c r="R63" i="9"/>
  <c r="U63" i="9"/>
  <c r="V55" i="9"/>
  <c r="U55" i="9"/>
  <c r="S55" i="9"/>
  <c r="R55" i="9"/>
  <c r="T55" i="9"/>
  <c r="V47" i="9"/>
  <c r="S47" i="9"/>
  <c r="U47" i="9"/>
  <c r="T47" i="9"/>
  <c r="R47" i="9"/>
  <c r="V39" i="9"/>
  <c r="R39" i="9"/>
  <c r="T39" i="9"/>
  <c r="S39" i="9"/>
  <c r="U39" i="9"/>
  <c r="V31" i="9"/>
  <c r="S31" i="9"/>
  <c r="R31" i="9"/>
  <c r="T31" i="9"/>
  <c r="U31" i="9"/>
  <c r="V83" i="9"/>
  <c r="U83" i="9"/>
  <c r="T83" i="9"/>
  <c r="R83" i="9"/>
  <c r="S83" i="9"/>
  <c r="V75" i="9"/>
  <c r="S75" i="9"/>
  <c r="R75" i="9"/>
  <c r="T75" i="9"/>
  <c r="U75" i="9"/>
  <c r="V67" i="9"/>
  <c r="S67" i="9"/>
  <c r="R67" i="9"/>
  <c r="U67" i="9"/>
  <c r="T67" i="9"/>
  <c r="V198" i="9"/>
  <c r="U198" i="9"/>
  <c r="S198" i="9"/>
  <c r="R198" i="9"/>
  <c r="T198" i="9"/>
  <c r="V262" i="9"/>
  <c r="S262" i="9"/>
  <c r="T262" i="9"/>
  <c r="R262" i="9"/>
  <c r="U262" i="9"/>
  <c r="V326" i="9"/>
  <c r="S326" i="9"/>
  <c r="U326" i="9"/>
  <c r="T326" i="9"/>
  <c r="R326" i="9"/>
  <c r="V170" i="9"/>
  <c r="U170" i="9"/>
  <c r="R170" i="9"/>
  <c r="T170" i="9"/>
  <c r="S170" i="9"/>
  <c r="V234" i="9"/>
  <c r="U234" i="9"/>
  <c r="R234" i="9"/>
  <c r="S234" i="9"/>
  <c r="T234" i="9"/>
  <c r="V298" i="9"/>
  <c r="U298" i="9"/>
  <c r="T298" i="9"/>
  <c r="S298" i="9"/>
  <c r="R298" i="9"/>
  <c r="V174" i="9"/>
  <c r="U174" i="9"/>
  <c r="S174" i="9"/>
  <c r="R174" i="9"/>
  <c r="T174" i="9"/>
  <c r="V238" i="9"/>
  <c r="R238" i="9"/>
  <c r="U238" i="9"/>
  <c r="S238" i="9"/>
  <c r="T238" i="9"/>
  <c r="V302" i="9"/>
  <c r="R302" i="9"/>
  <c r="T302" i="9"/>
  <c r="U302" i="9"/>
  <c r="S302" i="9"/>
  <c r="V146" i="9"/>
  <c r="R146" i="9"/>
  <c r="U146" i="9"/>
  <c r="S146" i="9"/>
  <c r="T146" i="9"/>
  <c r="V210" i="9"/>
  <c r="R210" i="9"/>
  <c r="T210" i="9"/>
  <c r="U210" i="9"/>
  <c r="S210" i="9"/>
  <c r="V274" i="9"/>
  <c r="S274" i="9"/>
  <c r="R274" i="9"/>
  <c r="U274" i="9"/>
  <c r="T274" i="9"/>
  <c r="V331" i="9"/>
  <c r="R331" i="9"/>
  <c r="U331" i="9"/>
  <c r="S331" i="9"/>
  <c r="T331" i="9"/>
  <c r="V332" i="9"/>
  <c r="U332" i="9"/>
  <c r="T332" i="9"/>
  <c r="S332" i="9"/>
  <c r="R332" i="9"/>
  <c r="V316" i="9"/>
  <c r="U316" i="9"/>
  <c r="T316" i="9"/>
  <c r="S316" i="9"/>
  <c r="R316" i="9"/>
  <c r="V300" i="9"/>
  <c r="S300" i="9"/>
  <c r="T300" i="9"/>
  <c r="R300" i="9"/>
  <c r="U300" i="9"/>
  <c r="V284" i="9"/>
  <c r="R284" i="9"/>
  <c r="T284" i="9"/>
  <c r="U284" i="9"/>
  <c r="S284" i="9"/>
  <c r="V268" i="9"/>
  <c r="S268" i="9"/>
  <c r="U268" i="9"/>
  <c r="T268" i="9"/>
  <c r="R268" i="9"/>
  <c r="V252" i="9"/>
  <c r="T252" i="9"/>
  <c r="R252" i="9"/>
  <c r="S252" i="9"/>
  <c r="U252" i="9"/>
  <c r="V236" i="9"/>
  <c r="R236" i="9"/>
  <c r="T236" i="9"/>
  <c r="S236" i="9"/>
  <c r="U236" i="9"/>
  <c r="V220" i="9"/>
  <c r="U220" i="9"/>
  <c r="T220" i="9"/>
  <c r="S220" i="9"/>
  <c r="R220" i="9"/>
  <c r="V204" i="9"/>
  <c r="U204" i="9"/>
  <c r="T204" i="9"/>
  <c r="S204" i="9"/>
  <c r="R204" i="9"/>
  <c r="V188" i="9"/>
  <c r="U188" i="9"/>
  <c r="T188" i="9"/>
  <c r="S188" i="9"/>
  <c r="R188" i="9"/>
  <c r="V172" i="9"/>
  <c r="S172" i="9"/>
  <c r="T172" i="9"/>
  <c r="R172" i="9"/>
  <c r="U172" i="9"/>
  <c r="V156" i="9"/>
  <c r="S156" i="9"/>
  <c r="R156" i="9"/>
  <c r="U156" i="9"/>
  <c r="T156" i="9"/>
  <c r="V140" i="9"/>
  <c r="U140" i="9"/>
  <c r="S140" i="9"/>
  <c r="T140" i="9"/>
  <c r="R140" i="9"/>
  <c r="V64" i="9"/>
  <c r="U64" i="9"/>
  <c r="R64" i="9"/>
  <c r="S64" i="9"/>
  <c r="T64" i="9"/>
  <c r="V56" i="9"/>
  <c r="T56" i="9"/>
  <c r="U56" i="9"/>
  <c r="R56" i="9"/>
  <c r="S56" i="9"/>
  <c r="V108" i="9"/>
  <c r="T108" i="9"/>
  <c r="R108" i="9"/>
  <c r="U108" i="9"/>
  <c r="S108" i="9"/>
  <c r="V100" i="9"/>
  <c r="U100" i="9"/>
  <c r="S100" i="9"/>
  <c r="T100" i="9"/>
  <c r="R100" i="9"/>
  <c r="V92" i="9"/>
  <c r="T92" i="9"/>
  <c r="U92" i="9"/>
  <c r="S92" i="9"/>
  <c r="R92" i="9"/>
  <c r="V84" i="9"/>
  <c r="T84" i="9"/>
  <c r="S84" i="9"/>
  <c r="R84" i="9"/>
  <c r="U84" i="9"/>
  <c r="V16" i="9"/>
  <c r="R16" i="9"/>
  <c r="T16" i="9"/>
  <c r="S16" i="9"/>
  <c r="U16" i="9"/>
  <c r="V68" i="9"/>
  <c r="S68" i="9"/>
  <c r="U68" i="9"/>
  <c r="R68" i="9"/>
  <c r="T68" i="9"/>
  <c r="V319" i="9"/>
  <c r="S319" i="9"/>
  <c r="R319" i="9"/>
  <c r="T319" i="9"/>
  <c r="U319" i="9"/>
  <c r="V303" i="9"/>
  <c r="S303" i="9"/>
  <c r="T303" i="9"/>
  <c r="U303" i="9"/>
  <c r="R303" i="9"/>
  <c r="V287" i="9"/>
  <c r="R287" i="9"/>
  <c r="T287" i="9"/>
  <c r="S287" i="9"/>
  <c r="U287" i="9"/>
  <c r="V271" i="9"/>
  <c r="R271" i="9"/>
  <c r="S271" i="9"/>
  <c r="T271" i="9"/>
  <c r="U271" i="9"/>
  <c r="V255" i="9"/>
  <c r="U255" i="9"/>
  <c r="S255" i="9"/>
  <c r="R255" i="9"/>
  <c r="T255" i="9"/>
  <c r="V239" i="9"/>
  <c r="S239" i="9"/>
  <c r="U239" i="9"/>
  <c r="T239" i="9"/>
  <c r="R239" i="9"/>
  <c r="V223" i="9"/>
  <c r="R223" i="9"/>
  <c r="U223" i="9"/>
  <c r="T223" i="9"/>
  <c r="S223" i="9"/>
  <c r="V207" i="9"/>
  <c r="S207" i="9"/>
  <c r="T207" i="9"/>
  <c r="R207" i="9"/>
  <c r="U207" i="9"/>
  <c r="V191" i="9"/>
  <c r="T191" i="9"/>
  <c r="U191" i="9"/>
  <c r="S191" i="9"/>
  <c r="R191" i="9"/>
  <c r="V175" i="9"/>
  <c r="U175" i="9"/>
  <c r="R175" i="9"/>
  <c r="S175" i="9"/>
  <c r="T175" i="9"/>
  <c r="V159" i="9"/>
  <c r="T159" i="9"/>
  <c r="U159" i="9"/>
  <c r="S159" i="9"/>
  <c r="R159" i="9"/>
  <c r="V143" i="9"/>
  <c r="T143" i="9"/>
  <c r="S143" i="9"/>
  <c r="U143" i="9"/>
  <c r="R143" i="9"/>
  <c r="V127" i="9"/>
  <c r="S127" i="9"/>
  <c r="U127" i="9"/>
  <c r="R127" i="9"/>
  <c r="T127" i="9"/>
  <c r="V118" i="9"/>
  <c r="R118" i="9"/>
  <c r="S118" i="9"/>
  <c r="T118" i="9"/>
  <c r="U118" i="9"/>
  <c r="V110" i="9"/>
  <c r="R110" i="9"/>
  <c r="S110" i="9"/>
  <c r="T110" i="9"/>
  <c r="U110" i="9"/>
  <c r="V42" i="9"/>
  <c r="U42" i="9"/>
  <c r="T42" i="9"/>
  <c r="R42" i="9"/>
  <c r="S42" i="9"/>
  <c r="V34" i="9"/>
  <c r="S34" i="9"/>
  <c r="R34" i="9"/>
  <c r="T34" i="9"/>
  <c r="U34" i="9"/>
  <c r="V26" i="9"/>
  <c r="R26" i="9"/>
  <c r="S26" i="9"/>
  <c r="U26" i="9"/>
  <c r="T26" i="9"/>
  <c r="V18" i="9"/>
  <c r="U18" i="9"/>
  <c r="S18" i="9"/>
  <c r="R18" i="9"/>
  <c r="T18" i="9"/>
  <c r="V10" i="9"/>
  <c r="S10" i="9"/>
  <c r="T10" i="9"/>
  <c r="R10" i="9"/>
  <c r="U10" i="9"/>
  <c r="V134" i="9"/>
  <c r="U134" i="9"/>
  <c r="R134" i="9"/>
  <c r="T134" i="9"/>
  <c r="S134" i="9"/>
  <c r="V121" i="9"/>
  <c r="U121" i="9"/>
  <c r="T121" i="9"/>
  <c r="S121" i="9"/>
  <c r="R121" i="9"/>
  <c r="V113" i="9"/>
  <c r="S113" i="9"/>
  <c r="R113" i="9"/>
  <c r="U113" i="9"/>
  <c r="T113" i="9"/>
  <c r="V103" i="9"/>
  <c r="U103" i="9"/>
  <c r="R103" i="9"/>
  <c r="T103" i="9"/>
  <c r="S103" i="9"/>
  <c r="V95" i="9"/>
  <c r="T95" i="9"/>
  <c r="S95" i="9"/>
  <c r="U95" i="9"/>
  <c r="R95" i="9"/>
  <c r="V27" i="9"/>
  <c r="T27" i="9"/>
  <c r="R27" i="9"/>
  <c r="U27" i="9"/>
  <c r="S27" i="9"/>
  <c r="V79" i="9"/>
  <c r="R79" i="9"/>
  <c r="S79" i="9"/>
  <c r="U79" i="9"/>
  <c r="T79" i="9"/>
  <c r="V11" i="9"/>
  <c r="T11" i="9"/>
  <c r="S11" i="9"/>
  <c r="R11" i="9"/>
  <c r="U11" i="9"/>
  <c r="V325" i="9"/>
  <c r="U325" i="9"/>
  <c r="R325" i="9"/>
  <c r="S325" i="9"/>
  <c r="T325" i="9"/>
  <c r="V309" i="9"/>
  <c r="S309" i="9"/>
  <c r="T309" i="9"/>
  <c r="R309" i="9"/>
  <c r="U309" i="9"/>
  <c r="V293" i="9"/>
  <c r="T293" i="9"/>
  <c r="R293" i="9"/>
  <c r="S293" i="9"/>
  <c r="U293" i="9"/>
  <c r="V277" i="9"/>
  <c r="S277" i="9"/>
  <c r="U277" i="9"/>
  <c r="T277" i="9"/>
  <c r="R277" i="9"/>
  <c r="V261" i="9"/>
  <c r="T261" i="9"/>
  <c r="R261" i="9"/>
  <c r="U261" i="9"/>
  <c r="S261" i="9"/>
  <c r="V245" i="9"/>
  <c r="T245" i="9"/>
  <c r="S245" i="9"/>
  <c r="U245" i="9"/>
  <c r="R245" i="9"/>
  <c r="V229" i="9"/>
  <c r="U229" i="9"/>
  <c r="R229" i="9"/>
  <c r="T229" i="9"/>
  <c r="S229" i="9"/>
  <c r="V213" i="9"/>
  <c r="U213" i="9"/>
  <c r="R213" i="9"/>
  <c r="S213" i="9"/>
  <c r="T213" i="9"/>
  <c r="V197" i="9"/>
  <c r="S197" i="9"/>
  <c r="U197" i="9"/>
  <c r="T197" i="9"/>
  <c r="R197" i="9"/>
  <c r="V181" i="9"/>
  <c r="R181" i="9"/>
  <c r="S181" i="9"/>
  <c r="U181" i="9"/>
  <c r="T181" i="9"/>
  <c r="V165" i="9"/>
  <c r="R165" i="9"/>
  <c r="S165" i="9"/>
  <c r="U165" i="9"/>
  <c r="T165" i="9"/>
  <c r="V149" i="9"/>
  <c r="R149" i="9"/>
  <c r="S149" i="9"/>
  <c r="U149" i="9"/>
  <c r="T149" i="9"/>
  <c r="V133" i="9"/>
  <c r="T133" i="9"/>
  <c r="R133" i="9"/>
  <c r="S133" i="9"/>
  <c r="U133" i="9"/>
  <c r="V61" i="9"/>
  <c r="S61" i="9"/>
  <c r="U61" i="9"/>
  <c r="T61" i="9"/>
  <c r="R61" i="9"/>
  <c r="V53" i="9"/>
  <c r="U53" i="9"/>
  <c r="T53" i="9"/>
  <c r="R53" i="9"/>
  <c r="S53" i="9"/>
  <c r="V45" i="9"/>
  <c r="T45" i="9"/>
  <c r="R45" i="9"/>
  <c r="S45" i="9"/>
  <c r="U45" i="9"/>
  <c r="V97" i="9"/>
  <c r="U97" i="9"/>
  <c r="T97" i="9"/>
  <c r="S97" i="9"/>
  <c r="R97" i="9"/>
  <c r="V29" i="9"/>
  <c r="U29" i="9"/>
  <c r="R29" i="9"/>
  <c r="S29" i="9"/>
  <c r="T29" i="9"/>
  <c r="V21" i="9"/>
  <c r="T21" i="9"/>
  <c r="R21" i="9"/>
  <c r="S21" i="9"/>
  <c r="U21" i="9"/>
  <c r="V73" i="9"/>
  <c r="U73" i="9"/>
  <c r="S73" i="9"/>
  <c r="T73" i="9"/>
  <c r="R73" i="9"/>
  <c r="V65" i="9"/>
  <c r="S65" i="9"/>
  <c r="R65" i="9"/>
  <c r="U65" i="9"/>
  <c r="T65" i="9"/>
  <c r="V214" i="9"/>
  <c r="R214" i="9"/>
  <c r="T214" i="9"/>
  <c r="U214" i="9"/>
  <c r="S214" i="9"/>
  <c r="V278" i="9"/>
  <c r="R278" i="9"/>
  <c r="S278" i="9"/>
  <c r="U278" i="9"/>
  <c r="T278" i="9"/>
  <c r="V333" i="9"/>
  <c r="V314" i="9"/>
  <c r="R314" i="9"/>
  <c r="U314" i="9"/>
  <c r="T314" i="9"/>
  <c r="S314" i="9"/>
  <c r="V190" i="9"/>
  <c r="U190" i="9"/>
  <c r="R190" i="9"/>
  <c r="T190" i="9"/>
  <c r="S190" i="9"/>
  <c r="V226" i="9"/>
  <c r="U226" i="9"/>
  <c r="R226" i="9"/>
  <c r="S226" i="9"/>
  <c r="T226" i="9"/>
  <c r="V290" i="9"/>
  <c r="S290" i="9"/>
  <c r="R290" i="9"/>
  <c r="U290" i="9"/>
  <c r="T290" i="9"/>
  <c r="V328" i="9"/>
  <c r="U328" i="9"/>
  <c r="S328" i="9"/>
  <c r="R328" i="9"/>
  <c r="T328" i="9"/>
  <c r="V312" i="9"/>
  <c r="R312" i="9"/>
  <c r="T312" i="9"/>
  <c r="U312" i="9"/>
  <c r="S312" i="9"/>
  <c r="V296" i="9"/>
  <c r="U296" i="9"/>
  <c r="R296" i="9"/>
  <c r="S296" i="9"/>
  <c r="T296" i="9"/>
  <c r="V280" i="9"/>
  <c r="T280" i="9"/>
  <c r="S280" i="9"/>
  <c r="U280" i="9"/>
  <c r="R280" i="9"/>
  <c r="V264" i="9"/>
  <c r="U264" i="9"/>
  <c r="R264" i="9"/>
  <c r="T264" i="9"/>
  <c r="S264" i="9"/>
  <c r="V248" i="9"/>
  <c r="T248" i="9"/>
  <c r="S248" i="9"/>
  <c r="R248" i="9"/>
  <c r="U248" i="9"/>
  <c r="V232" i="9"/>
  <c r="S232" i="9"/>
  <c r="R232" i="9"/>
  <c r="T232" i="9"/>
  <c r="U232" i="9"/>
  <c r="V216" i="9"/>
  <c r="S216" i="9"/>
  <c r="U216" i="9"/>
  <c r="T216" i="9"/>
  <c r="R216" i="9"/>
  <c r="V200" i="9"/>
  <c r="T200" i="9"/>
  <c r="S200" i="9"/>
  <c r="U200" i="9"/>
  <c r="R200" i="9"/>
  <c r="V184" i="9"/>
  <c r="S184" i="9"/>
  <c r="T184" i="9"/>
  <c r="R184" i="9"/>
  <c r="U184" i="9"/>
  <c r="V168" i="9"/>
  <c r="R168" i="9"/>
  <c r="U168" i="9"/>
  <c r="S168" i="9"/>
  <c r="T168" i="9"/>
  <c r="V152" i="9"/>
  <c r="S152" i="9"/>
  <c r="T152" i="9"/>
  <c r="R152" i="9"/>
  <c r="U152" i="9"/>
  <c r="V136" i="9"/>
  <c r="R136" i="9"/>
  <c r="U136" i="9"/>
  <c r="T136" i="9"/>
  <c r="S136" i="9"/>
  <c r="V62" i="9"/>
  <c r="R62" i="9"/>
  <c r="S62" i="9"/>
  <c r="T62" i="9"/>
  <c r="U62" i="9"/>
  <c r="V54" i="9"/>
  <c r="U54" i="9"/>
  <c r="R54" i="9"/>
  <c r="T54" i="9"/>
  <c r="S54" i="9"/>
  <c r="V106" i="9"/>
  <c r="U106" i="9"/>
  <c r="T106" i="9"/>
  <c r="S106" i="9"/>
  <c r="R106" i="9"/>
  <c r="V98" i="9"/>
  <c r="R98" i="9"/>
  <c r="U98" i="9"/>
  <c r="T98" i="9"/>
  <c r="S98" i="9"/>
  <c r="V90" i="9"/>
  <c r="R90" i="9"/>
  <c r="T90" i="9"/>
  <c r="S90" i="9"/>
  <c r="U90" i="9"/>
  <c r="V82" i="9"/>
  <c r="T82" i="9"/>
  <c r="U82" i="9"/>
  <c r="R82" i="9"/>
  <c r="S82" i="9"/>
  <c r="V74" i="9"/>
  <c r="R74" i="9"/>
  <c r="S74" i="9"/>
  <c r="T74" i="9"/>
  <c r="U74" i="9"/>
  <c r="V7" i="9"/>
  <c r="S7" i="9"/>
  <c r="R7" i="9"/>
  <c r="U7" i="9"/>
  <c r="T7" i="9"/>
  <c r="V315" i="9"/>
  <c r="U315" i="9"/>
  <c r="R315" i="9"/>
  <c r="S315" i="9"/>
  <c r="T315" i="9"/>
  <c r="V299" i="9"/>
  <c r="U299" i="9"/>
  <c r="R299" i="9"/>
  <c r="T299" i="9"/>
  <c r="S299" i="9"/>
  <c r="V283" i="9"/>
  <c r="S283" i="9"/>
  <c r="U283" i="9"/>
  <c r="T283" i="9"/>
  <c r="R283" i="9"/>
  <c r="V267" i="9"/>
  <c r="R267" i="9"/>
  <c r="T267" i="9"/>
  <c r="S267" i="9"/>
  <c r="U267" i="9"/>
  <c r="V251" i="9"/>
  <c r="U251" i="9"/>
  <c r="S251" i="9"/>
  <c r="R251" i="9"/>
  <c r="T251" i="9"/>
  <c r="V235" i="9"/>
  <c r="T235" i="9"/>
  <c r="S235" i="9"/>
  <c r="U235" i="9"/>
  <c r="R235" i="9"/>
  <c r="V219" i="9"/>
  <c r="R219" i="9"/>
  <c r="S219" i="9"/>
  <c r="U219" i="9"/>
  <c r="T219" i="9"/>
  <c r="V203" i="9"/>
  <c r="T203" i="9"/>
  <c r="U203" i="9"/>
  <c r="R203" i="9"/>
  <c r="S203" i="9"/>
  <c r="V187" i="9"/>
  <c r="S187" i="9"/>
  <c r="T187" i="9"/>
  <c r="U187" i="9"/>
  <c r="R187" i="9"/>
  <c r="V171" i="9"/>
  <c r="U171" i="9"/>
  <c r="S171" i="9"/>
  <c r="T171" i="9"/>
  <c r="R171" i="9"/>
  <c r="V155" i="9"/>
  <c r="S155" i="9"/>
  <c r="U155" i="9"/>
  <c r="T155" i="9"/>
  <c r="R155" i="9"/>
  <c r="V139" i="9"/>
  <c r="R139" i="9"/>
  <c r="U139" i="9"/>
  <c r="T139" i="9"/>
  <c r="S139" i="9"/>
  <c r="V124" i="9"/>
  <c r="S124" i="9"/>
  <c r="T124" i="9"/>
  <c r="R124" i="9"/>
  <c r="U124" i="9"/>
  <c r="V116" i="9"/>
  <c r="U116" i="9"/>
  <c r="S116" i="9"/>
  <c r="T116" i="9"/>
  <c r="R116" i="9"/>
  <c r="V48" i="9"/>
  <c r="R48" i="9"/>
  <c r="S48" i="9"/>
  <c r="T48" i="9"/>
  <c r="U48" i="9"/>
  <c r="V40" i="9"/>
  <c r="T40" i="9"/>
  <c r="U40" i="9"/>
  <c r="R40" i="9"/>
  <c r="S40" i="9"/>
  <c r="V32" i="9"/>
  <c r="S32" i="9"/>
  <c r="U32" i="9"/>
  <c r="R32" i="9"/>
  <c r="T32" i="9"/>
  <c r="V24" i="9"/>
  <c r="R24" i="9"/>
  <c r="S24" i="9"/>
  <c r="U24" i="9"/>
  <c r="T24" i="9"/>
  <c r="V76" i="9"/>
  <c r="R76" i="9"/>
  <c r="T76" i="9"/>
  <c r="S76" i="9"/>
  <c r="U76" i="9"/>
  <c r="V8" i="9"/>
  <c r="R8" i="9"/>
  <c r="S8" i="9"/>
  <c r="T8" i="9"/>
  <c r="U8" i="9"/>
  <c r="V130" i="9"/>
  <c r="T130" i="9"/>
  <c r="S130" i="9"/>
  <c r="U130" i="9"/>
  <c r="R130" i="9"/>
  <c r="V119" i="9"/>
  <c r="R119" i="9"/>
  <c r="T119" i="9"/>
  <c r="S119" i="9"/>
  <c r="U119" i="9"/>
  <c r="V51" i="9"/>
  <c r="U51" i="9"/>
  <c r="T51" i="9"/>
  <c r="S51" i="9"/>
  <c r="R51" i="9"/>
  <c r="V101" i="9"/>
  <c r="U101" i="9"/>
  <c r="T101" i="9"/>
  <c r="R101" i="9"/>
  <c r="S101" i="9"/>
  <c r="V33" i="9"/>
  <c r="R33" i="9"/>
  <c r="S33" i="9"/>
  <c r="U33" i="9"/>
  <c r="T33" i="9"/>
  <c r="V85" i="9"/>
  <c r="T85" i="9"/>
  <c r="R85" i="9"/>
  <c r="U85" i="9"/>
  <c r="S85" i="9"/>
  <c r="V17" i="9"/>
  <c r="U17" i="9"/>
  <c r="T17" i="9"/>
  <c r="R17" i="9"/>
  <c r="S17" i="9"/>
  <c r="V9" i="9"/>
  <c r="R9" i="9"/>
  <c r="S9" i="9"/>
  <c r="U9" i="9"/>
  <c r="T9" i="9"/>
  <c r="V321" i="9"/>
  <c r="T321" i="9"/>
  <c r="R321" i="9"/>
  <c r="S321" i="9"/>
  <c r="U321" i="9"/>
  <c r="V305" i="9"/>
  <c r="S305" i="9"/>
  <c r="U305" i="9"/>
  <c r="R305" i="9"/>
  <c r="T305" i="9"/>
  <c r="V289" i="9"/>
  <c r="R289" i="9"/>
  <c r="T289" i="9"/>
  <c r="U289" i="9"/>
  <c r="S289" i="9"/>
  <c r="V273" i="9"/>
  <c r="U273" i="9"/>
  <c r="S273" i="9"/>
  <c r="T273" i="9"/>
  <c r="R273" i="9"/>
  <c r="V257" i="9"/>
  <c r="S257" i="9"/>
  <c r="R257" i="9"/>
  <c r="U257" i="9"/>
  <c r="T257" i="9"/>
  <c r="V241" i="9"/>
  <c r="S241" i="9"/>
  <c r="T241" i="9"/>
  <c r="R241" i="9"/>
  <c r="U241" i="9"/>
  <c r="V225" i="9"/>
  <c r="R225" i="9"/>
  <c r="S225" i="9"/>
  <c r="T225" i="9"/>
  <c r="U225" i="9"/>
  <c r="V209" i="9"/>
  <c r="S209" i="9"/>
  <c r="U209" i="9"/>
  <c r="T209" i="9"/>
  <c r="R209" i="9"/>
  <c r="V193" i="9"/>
  <c r="R193" i="9"/>
  <c r="S193" i="9"/>
  <c r="U193" i="9"/>
  <c r="T193" i="9"/>
  <c r="V177" i="9"/>
  <c r="R177" i="9"/>
  <c r="U177" i="9"/>
  <c r="T177" i="9"/>
  <c r="S177" i="9"/>
  <c r="V161" i="9"/>
  <c r="T161" i="9"/>
  <c r="S161" i="9"/>
  <c r="R161" i="9"/>
  <c r="U161" i="9"/>
  <c r="V145" i="9"/>
  <c r="T145" i="9"/>
  <c r="R145" i="9"/>
  <c r="U145" i="9"/>
  <c r="S145" i="9"/>
  <c r="V129" i="9"/>
  <c r="T129" i="9"/>
  <c r="S129" i="9"/>
  <c r="U129" i="9"/>
  <c r="R129" i="9"/>
  <c r="V59" i="9"/>
  <c r="U59" i="9"/>
  <c r="S59" i="9"/>
  <c r="R59" i="9"/>
  <c r="T59" i="9"/>
  <c r="V111" i="9"/>
  <c r="U111" i="9"/>
  <c r="R111" i="9"/>
  <c r="S111" i="9"/>
  <c r="T111" i="9"/>
  <c r="V43" i="9"/>
  <c r="U43" i="9"/>
  <c r="T43" i="9"/>
  <c r="R43" i="9"/>
  <c r="S43" i="9"/>
  <c r="V35" i="9"/>
  <c r="U35" i="9"/>
  <c r="S35" i="9"/>
  <c r="R35" i="9"/>
  <c r="T35" i="9"/>
  <c r="V87" i="9"/>
  <c r="R87" i="9"/>
  <c r="S87" i="9"/>
  <c r="T87" i="9"/>
  <c r="U87" i="9"/>
  <c r="V19" i="9"/>
  <c r="U19" i="9"/>
  <c r="R19" i="9"/>
  <c r="T19" i="9"/>
  <c r="S19" i="9"/>
  <c r="V71" i="9"/>
  <c r="S71" i="9"/>
  <c r="T71" i="9"/>
  <c r="U71" i="9"/>
  <c r="R71" i="9"/>
  <c r="V166" i="9"/>
  <c r="R166" i="9"/>
  <c r="T166" i="9"/>
  <c r="U166" i="9"/>
  <c r="S166" i="9"/>
  <c r="V230" i="9"/>
  <c r="T230" i="9"/>
  <c r="S230" i="9"/>
  <c r="R230" i="9"/>
  <c r="U230" i="9"/>
  <c r="V294" i="9"/>
  <c r="U294" i="9"/>
  <c r="S294" i="9"/>
  <c r="R294" i="9"/>
  <c r="T294" i="9"/>
  <c r="V250" i="9"/>
  <c r="R250" i="9"/>
  <c r="S250" i="9"/>
  <c r="T250" i="9"/>
  <c r="U250" i="9"/>
  <c r="V318" i="9"/>
  <c r="U318" i="9"/>
  <c r="S318" i="9"/>
  <c r="R318" i="9"/>
  <c r="T318" i="9"/>
  <c r="V202" i="9"/>
  <c r="R202" i="9"/>
  <c r="T202" i="9"/>
  <c r="U202" i="9"/>
  <c r="S202" i="9"/>
  <c r="V266" i="9"/>
  <c r="S266" i="9"/>
  <c r="U266" i="9"/>
  <c r="R266" i="9"/>
  <c r="T266" i="9"/>
  <c r="V329" i="9"/>
  <c r="T329" i="9"/>
  <c r="R329" i="9"/>
  <c r="S329" i="9"/>
  <c r="U329" i="9"/>
  <c r="V206" i="9"/>
  <c r="R206" i="9"/>
  <c r="U206" i="9"/>
  <c r="S206" i="9"/>
  <c r="T206" i="9"/>
  <c r="V270" i="9"/>
  <c r="T270" i="9"/>
  <c r="R270" i="9"/>
  <c r="U270" i="9"/>
  <c r="S270" i="9"/>
  <c r="V330" i="9"/>
  <c r="U330" i="9"/>
  <c r="R330" i="9"/>
  <c r="T330" i="9"/>
  <c r="S330" i="9"/>
  <c r="V178" i="9"/>
  <c r="T178" i="9"/>
  <c r="S178" i="9"/>
  <c r="R178" i="9"/>
  <c r="U178" i="9"/>
  <c r="V242" i="9"/>
  <c r="R242" i="9"/>
  <c r="U242" i="9"/>
  <c r="T242" i="9"/>
  <c r="S242" i="9"/>
  <c r="V306" i="9"/>
  <c r="R306" i="9"/>
  <c r="T306" i="9"/>
  <c r="S306" i="9"/>
  <c r="U306" i="9"/>
  <c r="V324" i="9"/>
  <c r="T324" i="9"/>
  <c r="S324" i="9"/>
  <c r="R324" i="9"/>
  <c r="U324" i="9"/>
  <c r="V308" i="9"/>
  <c r="R308" i="9"/>
  <c r="T308" i="9"/>
  <c r="U308" i="9"/>
  <c r="S308" i="9"/>
  <c r="V292" i="9"/>
  <c r="S292" i="9"/>
  <c r="T292" i="9"/>
  <c r="R292" i="9"/>
  <c r="U292" i="9"/>
  <c r="V276" i="9"/>
  <c r="R276" i="9"/>
  <c r="T276" i="9"/>
  <c r="S276" i="9"/>
  <c r="U276" i="9"/>
  <c r="V260" i="9"/>
  <c r="U260" i="9"/>
  <c r="T260" i="9"/>
  <c r="S260" i="9"/>
  <c r="R260" i="9"/>
  <c r="V244" i="9"/>
  <c r="T244" i="9"/>
  <c r="U244" i="9"/>
  <c r="R244" i="9"/>
  <c r="S244" i="9"/>
  <c r="V228" i="9"/>
  <c r="R228" i="9"/>
  <c r="T228" i="9"/>
  <c r="S228" i="9"/>
  <c r="U228" i="9"/>
  <c r="V212" i="9"/>
  <c r="S212" i="9"/>
  <c r="U212" i="9"/>
  <c r="T212" i="9"/>
  <c r="R212" i="9"/>
  <c r="V196" i="9"/>
  <c r="R196" i="9"/>
  <c r="S196" i="9"/>
  <c r="T196" i="9"/>
  <c r="U196" i="9"/>
  <c r="V180" i="9"/>
  <c r="U180" i="9"/>
  <c r="S180" i="9"/>
  <c r="R180" i="9"/>
  <c r="T180" i="9"/>
  <c r="V164" i="9"/>
  <c r="U164" i="9"/>
  <c r="T164" i="9"/>
  <c r="R164" i="9"/>
  <c r="S164" i="9"/>
  <c r="V148" i="9"/>
  <c r="T148" i="9"/>
  <c r="R148" i="9"/>
  <c r="S148" i="9"/>
  <c r="U148" i="9"/>
  <c r="V132" i="9"/>
  <c r="T132" i="9"/>
  <c r="R132" i="9"/>
  <c r="U132" i="9"/>
  <c r="S132" i="9"/>
  <c r="V120" i="9"/>
  <c r="T120" i="9"/>
  <c r="R120" i="9"/>
  <c r="U120" i="9"/>
  <c r="S120" i="9"/>
  <c r="V112" i="9"/>
  <c r="U112" i="9"/>
  <c r="T112" i="9"/>
  <c r="S112" i="9"/>
  <c r="R112" i="9"/>
  <c r="V104" i="9"/>
  <c r="R104" i="9"/>
  <c r="U104" i="9"/>
  <c r="S104" i="9"/>
  <c r="T104" i="9"/>
  <c r="V96" i="9"/>
  <c r="T96" i="9"/>
  <c r="S96" i="9"/>
  <c r="R96" i="9"/>
  <c r="U96" i="9"/>
  <c r="V88" i="9"/>
  <c r="T88" i="9"/>
  <c r="U88" i="9"/>
  <c r="R88" i="9"/>
  <c r="S88" i="9"/>
  <c r="V80" i="9"/>
  <c r="S80" i="9"/>
  <c r="R80" i="9"/>
  <c r="T80" i="9"/>
  <c r="U80" i="9"/>
  <c r="V12" i="9"/>
  <c r="R12" i="9"/>
  <c r="S12" i="9"/>
  <c r="T12" i="9"/>
  <c r="U12" i="9"/>
  <c r="V327" i="9"/>
  <c r="U327" i="9"/>
  <c r="R327" i="9"/>
  <c r="T327" i="9"/>
  <c r="S327" i="9"/>
  <c r="V311" i="9"/>
  <c r="S311" i="9"/>
  <c r="T311" i="9"/>
  <c r="U311" i="9"/>
  <c r="R311" i="9"/>
  <c r="V295" i="9"/>
  <c r="R295" i="9"/>
  <c r="T295" i="9"/>
  <c r="S295" i="9"/>
  <c r="U295" i="9"/>
  <c r="V279" i="9"/>
  <c r="T279" i="9"/>
  <c r="S279" i="9"/>
  <c r="R279" i="9"/>
  <c r="U279" i="9"/>
  <c r="V263" i="9"/>
  <c r="R263" i="9"/>
  <c r="T263" i="9"/>
  <c r="S263" i="9"/>
  <c r="U263" i="9"/>
  <c r="V247" i="9"/>
  <c r="R247" i="9"/>
  <c r="T247" i="9"/>
  <c r="U247" i="9"/>
  <c r="S247" i="9"/>
  <c r="V231" i="9"/>
  <c r="S231" i="9"/>
  <c r="U231" i="9"/>
  <c r="T231" i="9"/>
  <c r="R231" i="9"/>
  <c r="V215" i="9"/>
  <c r="S215" i="9"/>
  <c r="U215" i="9"/>
  <c r="T215" i="9"/>
  <c r="R215" i="9"/>
  <c r="V199" i="9"/>
  <c r="S199" i="9"/>
  <c r="U199" i="9"/>
  <c r="T199" i="9"/>
  <c r="R199" i="9"/>
  <c r="V183" i="9"/>
  <c r="T183" i="9"/>
  <c r="R183" i="9"/>
  <c r="S183" i="9"/>
  <c r="U183" i="9"/>
  <c r="V167" i="9"/>
  <c r="S167" i="9"/>
  <c r="U167" i="9"/>
  <c r="T167" i="9"/>
  <c r="R167" i="9"/>
  <c r="V151" i="9"/>
  <c r="S151" i="9"/>
  <c r="T151" i="9"/>
  <c r="R151" i="9"/>
  <c r="U151" i="9"/>
  <c r="V135" i="9"/>
  <c r="U135" i="9"/>
  <c r="T135" i="9"/>
  <c r="S135" i="9"/>
  <c r="R135" i="9"/>
  <c r="V122" i="9"/>
  <c r="U122" i="9"/>
  <c r="S122" i="9"/>
  <c r="T122" i="9"/>
  <c r="R122" i="9"/>
  <c r="V114" i="9"/>
  <c r="S114" i="9"/>
  <c r="R114" i="9"/>
  <c r="U114" i="9"/>
  <c r="T114" i="9"/>
  <c r="V46" i="9"/>
  <c r="T46" i="9"/>
  <c r="S46" i="9"/>
  <c r="U46" i="9"/>
  <c r="R46" i="9"/>
  <c r="V38" i="9"/>
  <c r="R38" i="9"/>
  <c r="T38" i="9"/>
  <c r="U38" i="9"/>
  <c r="S38" i="9"/>
  <c r="V30" i="9"/>
  <c r="T30" i="9"/>
  <c r="S30" i="9"/>
  <c r="U30" i="9"/>
  <c r="R30" i="9"/>
  <c r="V22" i="9"/>
  <c r="R22" i="9"/>
  <c r="T22" i="9"/>
  <c r="S22" i="9"/>
  <c r="U22" i="9"/>
  <c r="V14" i="9"/>
  <c r="U14" i="9"/>
  <c r="T14" i="9"/>
  <c r="R14" i="9"/>
  <c r="S14" i="9"/>
  <c r="V142" i="9"/>
  <c r="R142" i="9"/>
  <c r="U142" i="9"/>
  <c r="S142" i="9"/>
  <c r="T142" i="9"/>
  <c r="V126" i="9"/>
  <c r="U126" i="9"/>
  <c r="R126" i="9"/>
  <c r="T126" i="9"/>
  <c r="S126" i="9"/>
  <c r="V57" i="9"/>
  <c r="U57" i="9"/>
  <c r="T57" i="9"/>
  <c r="R57" i="9"/>
  <c r="S57" i="9"/>
  <c r="V109" i="9"/>
  <c r="T109" i="9"/>
  <c r="S109" i="9"/>
  <c r="R109" i="9"/>
  <c r="U109" i="9"/>
  <c r="V99" i="9"/>
  <c r="T99" i="9"/>
  <c r="R99" i="9"/>
  <c r="S99" i="9"/>
  <c r="U99" i="9"/>
  <c r="V91" i="9"/>
  <c r="T91" i="9"/>
  <c r="U91" i="9"/>
  <c r="S91" i="9"/>
  <c r="R91" i="9"/>
  <c r="V23" i="9"/>
  <c r="T23" i="9"/>
  <c r="U23" i="9"/>
  <c r="S23" i="9"/>
  <c r="R23" i="9"/>
  <c r="V15" i="9"/>
  <c r="S15" i="9"/>
  <c r="R15" i="9"/>
  <c r="U15" i="9"/>
  <c r="T15" i="9"/>
  <c r="V66" i="9"/>
  <c r="T66" i="9"/>
  <c r="R66" i="9"/>
  <c r="U66" i="9"/>
  <c r="S66" i="9"/>
  <c r="V317" i="9"/>
  <c r="S317" i="9"/>
  <c r="T317" i="9"/>
  <c r="U317" i="9"/>
  <c r="R317" i="9"/>
  <c r="V301" i="9"/>
  <c r="U301" i="9"/>
  <c r="R301" i="9"/>
  <c r="S301" i="9"/>
  <c r="T301" i="9"/>
  <c r="V285" i="9"/>
  <c r="U285" i="9"/>
  <c r="S285" i="9"/>
  <c r="T285" i="9"/>
  <c r="R285" i="9"/>
  <c r="V269" i="9"/>
  <c r="U269" i="9"/>
  <c r="S269" i="9"/>
  <c r="T269" i="9"/>
  <c r="R269" i="9"/>
  <c r="V253" i="9"/>
  <c r="T253" i="9"/>
  <c r="U253" i="9"/>
  <c r="S253" i="9"/>
  <c r="R253" i="9"/>
  <c r="V237" i="9"/>
  <c r="T237" i="9"/>
  <c r="S237" i="9"/>
  <c r="R237" i="9"/>
  <c r="U237" i="9"/>
  <c r="V221" i="9"/>
  <c r="R221" i="9"/>
  <c r="S221" i="9"/>
  <c r="U221" i="9"/>
  <c r="T221" i="9"/>
  <c r="V205" i="9"/>
  <c r="T205" i="9"/>
  <c r="R205" i="9"/>
  <c r="U205" i="9"/>
  <c r="S205" i="9"/>
  <c r="V189" i="9"/>
  <c r="R189" i="9"/>
  <c r="T189" i="9"/>
  <c r="U189" i="9"/>
  <c r="S189" i="9"/>
  <c r="V173" i="9"/>
  <c r="S173" i="9"/>
  <c r="R173" i="9"/>
  <c r="U173" i="9"/>
  <c r="T173" i="9"/>
  <c r="V157" i="9"/>
  <c r="T157" i="9"/>
  <c r="S157" i="9"/>
  <c r="R157" i="9"/>
  <c r="U157" i="9"/>
  <c r="V141" i="9"/>
  <c r="U141" i="9"/>
  <c r="T141" i="9"/>
  <c r="R141" i="9"/>
  <c r="S141" i="9"/>
  <c r="V125" i="9"/>
  <c r="U125" i="9"/>
  <c r="T125" i="9"/>
  <c r="S125" i="9"/>
  <c r="R125" i="9"/>
  <c r="V117" i="9"/>
  <c r="S117" i="9"/>
  <c r="U117" i="9"/>
  <c r="R117" i="9"/>
  <c r="T117" i="9"/>
  <c r="V49" i="9"/>
  <c r="R49" i="9"/>
  <c r="S49" i="9"/>
  <c r="U49" i="9"/>
  <c r="T49" i="9"/>
  <c r="V41" i="9"/>
  <c r="U41" i="9"/>
  <c r="T41" i="9"/>
  <c r="R41" i="9"/>
  <c r="S41" i="9"/>
  <c r="V93" i="9"/>
  <c r="T93" i="9"/>
  <c r="S93" i="9"/>
  <c r="R93" i="9"/>
  <c r="U93" i="9"/>
  <c r="V25" i="9"/>
  <c r="R25" i="9"/>
  <c r="S25" i="9"/>
  <c r="U25" i="9"/>
  <c r="T25" i="9"/>
  <c r="V77" i="9"/>
  <c r="U77" i="9"/>
  <c r="T77" i="9"/>
  <c r="R77" i="9"/>
  <c r="S77" i="9"/>
  <c r="V69" i="9"/>
  <c r="U69" i="9"/>
  <c r="S69" i="9"/>
  <c r="T69" i="9"/>
  <c r="R69" i="9"/>
  <c r="V182" i="9"/>
  <c r="T182" i="9"/>
  <c r="U182" i="9"/>
  <c r="S182" i="9"/>
  <c r="R182" i="9"/>
  <c r="V246" i="9"/>
  <c r="R246" i="9"/>
  <c r="S246" i="9"/>
  <c r="U246" i="9"/>
  <c r="T246" i="9"/>
  <c r="V310" i="9"/>
  <c r="R310" i="9"/>
  <c r="T310" i="9"/>
  <c r="U310" i="9"/>
  <c r="S310" i="9"/>
  <c r="J333" i="9" l="1"/>
  <c r="N333" i="9"/>
  <c r="AB334" i="9"/>
  <c r="AA334" i="9"/>
  <c r="I334" i="9"/>
  <c r="H334" i="9"/>
  <c r="G334" i="9"/>
  <c r="A335" i="9"/>
  <c r="Z334" i="9"/>
  <c r="P334" i="9"/>
  <c r="A354" i="15"/>
  <c r="B354" i="15"/>
  <c r="Y158" i="9"/>
  <c r="X158" i="9"/>
  <c r="W158" i="9"/>
  <c r="AB335" i="9" l="1"/>
  <c r="AA335" i="9"/>
  <c r="I335" i="9"/>
  <c r="H335" i="9"/>
  <c r="A336" i="9"/>
  <c r="G335" i="9"/>
  <c r="Z335" i="9"/>
  <c r="P335" i="9"/>
  <c r="O334" i="9"/>
  <c r="V334" i="9"/>
  <c r="J334" i="9"/>
  <c r="N334" i="9"/>
  <c r="S333" i="9"/>
  <c r="T333" i="9"/>
  <c r="R333" i="9"/>
  <c r="U333" i="9"/>
  <c r="A355" i="15"/>
  <c r="B355" i="15"/>
  <c r="R334" i="9" l="1"/>
  <c r="U334" i="9"/>
  <c r="S334" i="9"/>
  <c r="T334" i="9"/>
  <c r="X334" i="9"/>
  <c r="W334" i="9"/>
  <c r="Y334" i="9"/>
  <c r="J335" i="9"/>
  <c r="N335" i="9"/>
  <c r="AB336" i="9"/>
  <c r="AA336" i="9"/>
  <c r="H336" i="9"/>
  <c r="I336" i="9"/>
  <c r="G336" i="9"/>
  <c r="A337" i="9"/>
  <c r="Z336" i="9"/>
  <c r="P336" i="9"/>
  <c r="O335" i="9"/>
  <c r="V335" i="9"/>
  <c r="A356" i="15"/>
  <c r="B356" i="15"/>
  <c r="S335" i="9" l="1"/>
  <c r="U335" i="9"/>
  <c r="R335" i="9"/>
  <c r="T335" i="9"/>
  <c r="AB337" i="9"/>
  <c r="AA337" i="9"/>
  <c r="H337" i="9"/>
  <c r="I337" i="9"/>
  <c r="A338" i="9"/>
  <c r="G337" i="9"/>
  <c r="Z337" i="9"/>
  <c r="P337" i="9"/>
  <c r="Y335" i="9"/>
  <c r="X335" i="9"/>
  <c r="W335" i="9"/>
  <c r="O336" i="9"/>
  <c r="V336" i="9"/>
  <c r="J336" i="9"/>
  <c r="N336" i="9"/>
  <c r="A357" i="15"/>
  <c r="B357" i="15"/>
  <c r="T336" i="9" l="1"/>
  <c r="S336" i="9"/>
  <c r="R336" i="9"/>
  <c r="U336" i="9"/>
  <c r="AB338" i="9"/>
  <c r="AA338" i="9"/>
  <c r="H338" i="9"/>
  <c r="I338" i="9"/>
  <c r="G338" i="9"/>
  <c r="A339" i="9"/>
  <c r="Z338" i="9"/>
  <c r="P338" i="9"/>
  <c r="O337" i="9"/>
  <c r="V337" i="9"/>
  <c r="J337" i="9"/>
  <c r="N337" i="9"/>
  <c r="Y336" i="9"/>
  <c r="W336" i="9"/>
  <c r="X336" i="9"/>
  <c r="A358" i="15"/>
  <c r="B358" i="15"/>
  <c r="X337" i="9" l="1"/>
  <c r="Y337" i="9"/>
  <c r="W337" i="9"/>
  <c r="O338" i="9"/>
  <c r="V338" i="9"/>
  <c r="J338" i="9"/>
  <c r="N338" i="9"/>
  <c r="S337" i="9"/>
  <c r="R337" i="9"/>
  <c r="U337" i="9"/>
  <c r="T337" i="9"/>
  <c r="AB339" i="9"/>
  <c r="AA339" i="9"/>
  <c r="I339" i="9"/>
  <c r="H339" i="9"/>
  <c r="A340" i="9"/>
  <c r="G339" i="9"/>
  <c r="Z339" i="9"/>
  <c r="P339" i="9"/>
  <c r="A359" i="15"/>
  <c r="B359" i="15"/>
  <c r="O339" i="9" l="1"/>
  <c r="V339" i="9"/>
  <c r="J339" i="9"/>
  <c r="N339" i="9"/>
  <c r="X338" i="9"/>
  <c r="W338" i="9"/>
  <c r="Y338" i="9"/>
  <c r="AB340" i="9"/>
  <c r="AA340" i="9"/>
  <c r="I340" i="9"/>
  <c r="H340" i="9"/>
  <c r="A341" i="9"/>
  <c r="G340" i="9"/>
  <c r="Z340" i="9"/>
  <c r="P340" i="9"/>
  <c r="S338" i="9"/>
  <c r="R338" i="9"/>
  <c r="U338" i="9"/>
  <c r="T338" i="9"/>
  <c r="A360" i="15"/>
  <c r="B360" i="15"/>
  <c r="AB341" i="9" l="1"/>
  <c r="AA341" i="9"/>
  <c r="H341" i="9"/>
  <c r="I341" i="9"/>
  <c r="A342" i="9"/>
  <c r="G341" i="9"/>
  <c r="Z341" i="9"/>
  <c r="P341" i="9"/>
  <c r="O340" i="9"/>
  <c r="V340" i="9"/>
  <c r="W339" i="9"/>
  <c r="Y339" i="9"/>
  <c r="X339" i="9"/>
  <c r="J340" i="9"/>
  <c r="N340" i="9"/>
  <c r="T339" i="9"/>
  <c r="S339" i="9"/>
  <c r="U339" i="9"/>
  <c r="R339" i="9"/>
  <c r="A361" i="15"/>
  <c r="B361" i="15"/>
  <c r="AB342" i="9" l="1"/>
  <c r="AA342" i="9"/>
  <c r="H342" i="9"/>
  <c r="I342" i="9"/>
  <c r="G342" i="9"/>
  <c r="A343" i="9"/>
  <c r="Z342" i="9"/>
  <c r="P342" i="9"/>
  <c r="O341" i="9"/>
  <c r="V341" i="9"/>
  <c r="J341" i="9"/>
  <c r="N341" i="9"/>
  <c r="U340" i="9"/>
  <c r="T340" i="9"/>
  <c r="R340" i="9"/>
  <c r="S340" i="9"/>
  <c r="X340" i="9"/>
  <c r="Y340" i="9"/>
  <c r="W340" i="9"/>
  <c r="A362" i="15"/>
  <c r="B362" i="15"/>
  <c r="R341" i="9" l="1"/>
  <c r="U341" i="9"/>
  <c r="T341" i="9"/>
  <c r="S341" i="9"/>
  <c r="O342" i="9"/>
  <c r="V342" i="9"/>
  <c r="J342" i="9"/>
  <c r="N342" i="9"/>
  <c r="Y341" i="9"/>
  <c r="X341" i="9"/>
  <c r="W341" i="9"/>
  <c r="AB343" i="9"/>
  <c r="AA343" i="9"/>
  <c r="H343" i="9"/>
  <c r="I343" i="9"/>
  <c r="A344" i="9"/>
  <c r="G343" i="9"/>
  <c r="Z343" i="9"/>
  <c r="P343" i="9"/>
  <c r="A363" i="15"/>
  <c r="B363" i="15"/>
  <c r="AB344" i="9" l="1"/>
  <c r="AA344" i="9"/>
  <c r="I344" i="9"/>
  <c r="H344" i="9"/>
  <c r="A345" i="9"/>
  <c r="G344" i="9"/>
  <c r="Z344" i="9"/>
  <c r="P344" i="9"/>
  <c r="U342" i="9"/>
  <c r="R342" i="9"/>
  <c r="T342" i="9"/>
  <c r="S342" i="9"/>
  <c r="O343" i="9"/>
  <c r="V343" i="9"/>
  <c r="J343" i="9"/>
  <c r="N343" i="9"/>
  <c r="Y342" i="9"/>
  <c r="W342" i="9"/>
  <c r="X342" i="9"/>
  <c r="A364" i="15"/>
  <c r="B364" i="15"/>
  <c r="AI414" i="9"/>
  <c r="J344" i="9" l="1"/>
  <c r="N344" i="9"/>
  <c r="U343" i="9"/>
  <c r="S343" i="9"/>
  <c r="T343" i="9"/>
  <c r="R343" i="9"/>
  <c r="AB345" i="9"/>
  <c r="AA345" i="9"/>
  <c r="I345" i="9"/>
  <c r="H345" i="9"/>
  <c r="A346" i="9"/>
  <c r="G345" i="9"/>
  <c r="Z345" i="9"/>
  <c r="P345" i="9"/>
  <c r="X343" i="9"/>
  <c r="W343" i="9"/>
  <c r="Y343" i="9"/>
  <c r="O344" i="9"/>
  <c r="V344" i="9"/>
  <c r="A365" i="15"/>
  <c r="B365" i="15"/>
  <c r="X344" i="9" l="1"/>
  <c r="Y344" i="9"/>
  <c r="W344" i="9"/>
  <c r="AA346" i="9"/>
  <c r="AB346" i="9"/>
  <c r="H346" i="9"/>
  <c r="I346" i="9"/>
  <c r="G346" i="9"/>
  <c r="A347" i="9"/>
  <c r="Z346" i="9"/>
  <c r="P346" i="9"/>
  <c r="O345" i="9"/>
  <c r="V345" i="9"/>
  <c r="J345" i="9"/>
  <c r="N345" i="9"/>
  <c r="T344" i="9"/>
  <c r="R344" i="9"/>
  <c r="S344" i="9"/>
  <c r="U344" i="9"/>
  <c r="A366" i="15"/>
  <c r="B366" i="15"/>
  <c r="Y345" i="9" l="1"/>
  <c r="X345" i="9"/>
  <c r="W345" i="9"/>
  <c r="O346" i="9"/>
  <c r="V346" i="9"/>
  <c r="J346" i="9"/>
  <c r="N346" i="9"/>
  <c r="T345" i="9"/>
  <c r="S345" i="9"/>
  <c r="U345" i="9"/>
  <c r="R345" i="9"/>
  <c r="AB347" i="9"/>
  <c r="AA347" i="9"/>
  <c r="H347" i="9"/>
  <c r="I347" i="9"/>
  <c r="A348" i="9"/>
  <c r="G347" i="9"/>
  <c r="Z347" i="9"/>
  <c r="P347" i="9"/>
  <c r="A367" i="15"/>
  <c r="B367" i="15"/>
  <c r="J347" i="9" l="1"/>
  <c r="N347" i="9"/>
  <c r="Y346" i="9"/>
  <c r="W346" i="9"/>
  <c r="X346" i="9"/>
  <c r="R346" i="9"/>
  <c r="T346" i="9"/>
  <c r="S346" i="9"/>
  <c r="U346" i="9"/>
  <c r="AB348" i="9"/>
  <c r="AA348" i="9"/>
  <c r="I348" i="9"/>
  <c r="H348" i="9"/>
  <c r="A349" i="9"/>
  <c r="G348" i="9"/>
  <c r="Z348" i="9"/>
  <c r="P348" i="9"/>
  <c r="O347" i="9"/>
  <c r="V347" i="9"/>
  <c r="A368" i="15"/>
  <c r="B368" i="15"/>
  <c r="X347" i="9" l="1"/>
  <c r="W347" i="9"/>
  <c r="Y347" i="9"/>
  <c r="AB349" i="9"/>
  <c r="AA349" i="9"/>
  <c r="H349" i="9"/>
  <c r="I349" i="9"/>
  <c r="A350" i="9"/>
  <c r="G349" i="9"/>
  <c r="Z349" i="9"/>
  <c r="P349" i="9"/>
  <c r="J348" i="9"/>
  <c r="N348" i="9"/>
  <c r="O348" i="9"/>
  <c r="V348" i="9"/>
  <c r="T347" i="9"/>
  <c r="S347" i="9"/>
  <c r="U347" i="9"/>
  <c r="R347" i="9"/>
  <c r="A369" i="15"/>
  <c r="B369" i="15"/>
  <c r="R348" i="9" l="1"/>
  <c r="S348" i="9"/>
  <c r="U348" i="9"/>
  <c r="T348" i="9"/>
  <c r="AB350" i="9"/>
  <c r="AA350" i="9"/>
  <c r="I350" i="9"/>
  <c r="H350" i="9"/>
  <c r="A351" i="9"/>
  <c r="G350" i="9"/>
  <c r="Z350" i="9"/>
  <c r="P350" i="9"/>
  <c r="O349" i="9"/>
  <c r="V349" i="9"/>
  <c r="J349" i="9"/>
  <c r="N349" i="9"/>
  <c r="X348" i="9"/>
  <c r="Y348" i="9"/>
  <c r="W348" i="9"/>
  <c r="A370" i="15"/>
  <c r="B370" i="15"/>
  <c r="O350" i="9" l="1"/>
  <c r="V350" i="9"/>
  <c r="T349" i="9"/>
  <c r="S349" i="9"/>
  <c r="R349" i="9"/>
  <c r="U349" i="9"/>
  <c r="J350" i="9"/>
  <c r="N350" i="9"/>
  <c r="X349" i="9"/>
  <c r="Y349" i="9"/>
  <c r="W349" i="9"/>
  <c r="AB351" i="9"/>
  <c r="AA351" i="9"/>
  <c r="I351" i="9"/>
  <c r="H351" i="9"/>
  <c r="A352" i="9"/>
  <c r="G351" i="9"/>
  <c r="Z351" i="9"/>
  <c r="P351" i="9"/>
  <c r="A371" i="15"/>
  <c r="B371" i="15"/>
  <c r="AB352" i="9" l="1"/>
  <c r="AA352" i="9"/>
  <c r="I352" i="9"/>
  <c r="H352" i="9"/>
  <c r="A353" i="9"/>
  <c r="G352" i="9"/>
  <c r="Z352" i="9"/>
  <c r="P352" i="9"/>
  <c r="O351" i="9"/>
  <c r="V351" i="9"/>
  <c r="S350" i="9"/>
  <c r="T350" i="9"/>
  <c r="R350" i="9"/>
  <c r="U350" i="9"/>
  <c r="J351" i="9"/>
  <c r="N351" i="9"/>
  <c r="X350" i="9"/>
  <c r="W350" i="9"/>
  <c r="Y350" i="9"/>
  <c r="A372" i="15"/>
  <c r="B372" i="15"/>
  <c r="O352" i="9" l="1"/>
  <c r="V352" i="9"/>
  <c r="R351" i="9"/>
  <c r="S351" i="9"/>
  <c r="T351" i="9"/>
  <c r="U351" i="9"/>
  <c r="J352" i="9"/>
  <c r="N352" i="9"/>
  <c r="X351" i="9"/>
  <c r="W351" i="9"/>
  <c r="Y351" i="9"/>
  <c r="AB353" i="9"/>
  <c r="AA353" i="9"/>
  <c r="I353" i="9"/>
  <c r="H353" i="9"/>
  <c r="A354" i="9"/>
  <c r="G353" i="9"/>
  <c r="Z353" i="9"/>
  <c r="P353" i="9"/>
  <c r="A373" i="15"/>
  <c r="B373" i="15"/>
  <c r="AB354" i="9" l="1"/>
  <c r="AA354" i="9"/>
  <c r="H354" i="9"/>
  <c r="I354" i="9"/>
  <c r="G354" i="9"/>
  <c r="A355" i="9"/>
  <c r="Z354" i="9"/>
  <c r="P354" i="9"/>
  <c r="O353" i="9"/>
  <c r="V353" i="9"/>
  <c r="R352" i="9"/>
  <c r="T352" i="9"/>
  <c r="S352" i="9"/>
  <c r="U352" i="9"/>
  <c r="J353" i="9"/>
  <c r="N353" i="9"/>
  <c r="Y352" i="9"/>
  <c r="W352" i="9"/>
  <c r="X352" i="9"/>
  <c r="A374" i="15"/>
  <c r="B374" i="15"/>
  <c r="O354" i="9" l="1"/>
  <c r="V354" i="9"/>
  <c r="J354" i="9"/>
  <c r="N354" i="9"/>
  <c r="T353" i="9"/>
  <c r="R353" i="9"/>
  <c r="U353" i="9"/>
  <c r="S353" i="9"/>
  <c r="AB355" i="9"/>
  <c r="AA355" i="9"/>
  <c r="I355" i="9"/>
  <c r="H355" i="9"/>
  <c r="A356" i="9"/>
  <c r="G355" i="9"/>
  <c r="Z355" i="9"/>
  <c r="P355" i="9"/>
  <c r="W353" i="9"/>
  <c r="X353" i="9"/>
  <c r="Y353" i="9"/>
  <c r="A375" i="15"/>
  <c r="B375" i="15"/>
  <c r="O355" i="9" l="1"/>
  <c r="V355" i="9"/>
  <c r="J355" i="9"/>
  <c r="N355" i="9"/>
  <c r="S354" i="9"/>
  <c r="U354" i="9"/>
  <c r="T354" i="9"/>
  <c r="R354" i="9"/>
  <c r="AB356" i="9"/>
  <c r="AA356" i="9"/>
  <c r="H356" i="9"/>
  <c r="I356" i="9"/>
  <c r="G356" i="9"/>
  <c r="A357" i="9"/>
  <c r="Z356" i="9"/>
  <c r="P356" i="9"/>
  <c r="X354" i="9"/>
  <c r="W354" i="9"/>
  <c r="Y354" i="9"/>
  <c r="A376" i="15"/>
  <c r="B376" i="15"/>
  <c r="J356" i="9" l="1"/>
  <c r="N356" i="9"/>
  <c r="R355" i="9"/>
  <c r="T355" i="9"/>
  <c r="U355" i="9"/>
  <c r="S355" i="9"/>
  <c r="O356" i="9"/>
  <c r="V356" i="9"/>
  <c r="AB357" i="9"/>
  <c r="AA357" i="9"/>
  <c r="I357" i="9"/>
  <c r="H357" i="9"/>
  <c r="A358" i="9"/>
  <c r="G357" i="9"/>
  <c r="Z357" i="9"/>
  <c r="P357" i="9"/>
  <c r="X355" i="9"/>
  <c r="W355" i="9"/>
  <c r="Y355" i="9"/>
  <c r="A377" i="15"/>
  <c r="B377" i="15"/>
  <c r="O357" i="9" l="1"/>
  <c r="V357" i="9"/>
  <c r="J357" i="9"/>
  <c r="N357" i="9"/>
  <c r="Y356" i="9"/>
  <c r="X356" i="9"/>
  <c r="W356" i="9"/>
  <c r="AB358" i="9"/>
  <c r="AA358" i="9"/>
  <c r="H358" i="9"/>
  <c r="I358" i="9"/>
  <c r="A359" i="9"/>
  <c r="G358" i="9"/>
  <c r="Z358" i="9"/>
  <c r="P358" i="9"/>
  <c r="S356" i="9"/>
  <c r="U356" i="9"/>
  <c r="R356" i="9"/>
  <c r="T356" i="9"/>
  <c r="A378" i="15"/>
  <c r="B378" i="15"/>
  <c r="AB359" i="9" l="1"/>
  <c r="AA359" i="9"/>
  <c r="I359" i="9"/>
  <c r="H359" i="9"/>
  <c r="G359" i="9"/>
  <c r="A360" i="9"/>
  <c r="Z359" i="9"/>
  <c r="P359" i="9"/>
  <c r="J358" i="9"/>
  <c r="N358" i="9"/>
  <c r="U357" i="9"/>
  <c r="R357" i="9"/>
  <c r="T357" i="9"/>
  <c r="S357" i="9"/>
  <c r="O358" i="9"/>
  <c r="V358" i="9"/>
  <c r="Y357" i="9"/>
  <c r="X357" i="9"/>
  <c r="W357" i="9"/>
  <c r="A379" i="15"/>
  <c r="B379" i="15"/>
  <c r="O359" i="9" l="1"/>
  <c r="V359" i="9"/>
  <c r="J359" i="9"/>
  <c r="N359" i="9"/>
  <c r="AB360" i="9"/>
  <c r="AA360" i="9"/>
  <c r="I360" i="9"/>
  <c r="H360" i="9"/>
  <c r="A361" i="9"/>
  <c r="G360" i="9"/>
  <c r="Z360" i="9"/>
  <c r="P360" i="9"/>
  <c r="X358" i="9"/>
  <c r="W358" i="9"/>
  <c r="Y358" i="9"/>
  <c r="R358" i="9"/>
  <c r="S358" i="9"/>
  <c r="U358" i="9"/>
  <c r="T358" i="9"/>
  <c r="A380" i="15"/>
  <c r="B380" i="15"/>
  <c r="J360" i="9" l="1"/>
  <c r="N360" i="9"/>
  <c r="U359" i="9"/>
  <c r="S359" i="9"/>
  <c r="T359" i="9"/>
  <c r="R359" i="9"/>
  <c r="O360" i="9"/>
  <c r="V360" i="9"/>
  <c r="AB361" i="9"/>
  <c r="AA361" i="9"/>
  <c r="I361" i="9"/>
  <c r="H361" i="9"/>
  <c r="A362" i="9"/>
  <c r="G361" i="9"/>
  <c r="Z361" i="9"/>
  <c r="P361" i="9"/>
  <c r="W359" i="9"/>
  <c r="Y359" i="9"/>
  <c r="X359" i="9"/>
  <c r="A381" i="15"/>
  <c r="B381" i="15"/>
  <c r="O361" i="9" l="1"/>
  <c r="V361" i="9"/>
  <c r="J361" i="9"/>
  <c r="N361" i="9"/>
  <c r="W360" i="9"/>
  <c r="Y360" i="9"/>
  <c r="X360" i="9"/>
  <c r="AA362" i="9"/>
  <c r="AB362" i="9"/>
  <c r="H362" i="9"/>
  <c r="I362" i="9"/>
  <c r="A363" i="9"/>
  <c r="G362" i="9"/>
  <c r="Z362" i="9"/>
  <c r="P362" i="9"/>
  <c r="T360" i="9"/>
  <c r="S360" i="9"/>
  <c r="U360" i="9"/>
  <c r="R360" i="9"/>
  <c r="A382" i="15"/>
  <c r="B382" i="15"/>
  <c r="AB363" i="9" l="1"/>
  <c r="AA363" i="9"/>
  <c r="I363" i="9"/>
  <c r="H363" i="9"/>
  <c r="A364" i="9"/>
  <c r="G363" i="9"/>
  <c r="Z363" i="9"/>
  <c r="P363" i="9"/>
  <c r="J362" i="9"/>
  <c r="N362" i="9"/>
  <c r="U361" i="9"/>
  <c r="S361" i="9"/>
  <c r="R361" i="9"/>
  <c r="T361" i="9"/>
  <c r="O362" i="9"/>
  <c r="V362" i="9"/>
  <c r="X361" i="9"/>
  <c r="W361" i="9"/>
  <c r="Y361" i="9"/>
  <c r="A383" i="15"/>
  <c r="B383" i="15"/>
  <c r="O363" i="9" l="1"/>
  <c r="V363" i="9"/>
  <c r="J363" i="9"/>
  <c r="N363" i="9"/>
  <c r="Y362" i="9"/>
  <c r="X362" i="9"/>
  <c r="W362" i="9"/>
  <c r="R362" i="9"/>
  <c r="T362" i="9"/>
  <c r="S362" i="9"/>
  <c r="U362" i="9"/>
  <c r="AB364" i="9"/>
  <c r="AA364" i="9"/>
  <c r="I364" i="9"/>
  <c r="H364" i="9"/>
  <c r="A365" i="9"/>
  <c r="G364" i="9"/>
  <c r="Z364" i="9"/>
  <c r="P364" i="9"/>
  <c r="A384" i="15"/>
  <c r="B384" i="15"/>
  <c r="AB365" i="9" l="1"/>
  <c r="AA365" i="9"/>
  <c r="H365" i="9"/>
  <c r="I365" i="9"/>
  <c r="A366" i="9"/>
  <c r="G365" i="9"/>
  <c r="Z365" i="9"/>
  <c r="P365" i="9"/>
  <c r="O364" i="9"/>
  <c r="V364" i="9"/>
  <c r="S363" i="9"/>
  <c r="R363" i="9"/>
  <c r="U363" i="9"/>
  <c r="T363" i="9"/>
  <c r="J364" i="9"/>
  <c r="N364" i="9"/>
  <c r="Y363" i="9"/>
  <c r="W363" i="9"/>
  <c r="X363" i="9"/>
  <c r="A385" i="15"/>
  <c r="B385" i="15"/>
  <c r="J365" i="9" l="1"/>
  <c r="N365" i="9"/>
  <c r="R364" i="9"/>
  <c r="U364" i="9"/>
  <c r="T364" i="9"/>
  <c r="S364" i="9"/>
  <c r="O365" i="9"/>
  <c r="V365" i="9"/>
  <c r="X364" i="9"/>
  <c r="Y364" i="9"/>
  <c r="W364" i="9"/>
  <c r="AB366" i="9"/>
  <c r="AA366" i="9"/>
  <c r="I366" i="9"/>
  <c r="H366" i="9"/>
  <c r="A367" i="9"/>
  <c r="G366" i="9"/>
  <c r="Z366" i="9"/>
  <c r="P366" i="9"/>
  <c r="A386" i="15"/>
  <c r="B386" i="15"/>
  <c r="AB367" i="9" l="1"/>
  <c r="AA367" i="9"/>
  <c r="I367" i="9"/>
  <c r="H367" i="9"/>
  <c r="A368" i="9"/>
  <c r="G367" i="9"/>
  <c r="Z367" i="9"/>
  <c r="P367" i="9"/>
  <c r="O366" i="9"/>
  <c r="V366" i="9"/>
  <c r="X365" i="9"/>
  <c r="Y365" i="9"/>
  <c r="W365" i="9"/>
  <c r="J366" i="9"/>
  <c r="N366" i="9"/>
  <c r="T365" i="9"/>
  <c r="S365" i="9"/>
  <c r="R365" i="9"/>
  <c r="U365" i="9"/>
  <c r="A387" i="15"/>
  <c r="B387" i="15"/>
  <c r="O367" i="9" l="1"/>
  <c r="V367" i="9"/>
  <c r="J367" i="9"/>
  <c r="N367" i="9"/>
  <c r="T366" i="9"/>
  <c r="R366" i="9"/>
  <c r="U366" i="9"/>
  <c r="S366" i="9"/>
  <c r="W366" i="9"/>
  <c r="Y366" i="9"/>
  <c r="X366" i="9"/>
  <c r="AB368" i="9"/>
  <c r="AA368" i="9"/>
  <c r="I368" i="9"/>
  <c r="H368" i="9"/>
  <c r="A369" i="9"/>
  <c r="G368" i="9"/>
  <c r="Z368" i="9"/>
  <c r="P368" i="9"/>
  <c r="B388" i="15"/>
  <c r="A388" i="15"/>
  <c r="AB369" i="9" l="1"/>
  <c r="AA369" i="9"/>
  <c r="H369" i="9"/>
  <c r="I369" i="9"/>
  <c r="A370" i="9"/>
  <c r="G369" i="9"/>
  <c r="Z369" i="9"/>
  <c r="P369" i="9"/>
  <c r="O368" i="9"/>
  <c r="V368" i="9"/>
  <c r="T367" i="9"/>
  <c r="S367" i="9"/>
  <c r="R367" i="9"/>
  <c r="U367" i="9"/>
  <c r="J368" i="9"/>
  <c r="N368" i="9"/>
  <c r="W367" i="9"/>
  <c r="Y367" i="9"/>
  <c r="X367" i="9"/>
  <c r="J369" i="9" l="1"/>
  <c r="N369" i="9"/>
  <c r="O369" i="9"/>
  <c r="V369" i="9"/>
  <c r="R368" i="9"/>
  <c r="T368" i="9"/>
  <c r="S368" i="9"/>
  <c r="U368" i="9"/>
  <c r="X368" i="9"/>
  <c r="W368" i="9"/>
  <c r="Y368" i="9"/>
  <c r="AB370" i="9"/>
  <c r="AA370" i="9"/>
  <c r="AE74" i="9" s="1"/>
  <c r="AE76" i="9" s="1"/>
  <c r="G370" i="9"/>
  <c r="H370" i="9"/>
  <c r="I370" i="9"/>
  <c r="I395" i="9"/>
  <c r="F395" i="9"/>
  <c r="I382" i="9"/>
  <c r="K376" i="9"/>
  <c r="B376" i="9"/>
  <c r="C375" i="9"/>
  <c r="F382" i="9"/>
  <c r="K381" i="9"/>
  <c r="H382" i="9"/>
  <c r="K377" i="9"/>
  <c r="K386" i="9"/>
  <c r="M379" i="9"/>
  <c r="H379" i="9"/>
  <c r="M385" i="9"/>
  <c r="L382" i="9"/>
  <c r="B380" i="9"/>
  <c r="E387" i="9"/>
  <c r="I378" i="9"/>
  <c r="E395" i="9"/>
  <c r="L381" i="9"/>
  <c r="H385" i="9"/>
  <c r="L389" i="9"/>
  <c r="C383" i="9"/>
  <c r="G378" i="9"/>
  <c r="D382" i="9"/>
  <c r="E379" i="9"/>
  <c r="I380" i="9"/>
  <c r="H375" i="9"/>
  <c r="D395" i="9"/>
  <c r="G387" i="9"/>
  <c r="J383" i="9"/>
  <c r="I379" i="9"/>
  <c r="K395" i="9"/>
  <c r="I377" i="9"/>
  <c r="J389" i="9"/>
  <c r="D383" i="9"/>
  <c r="E376" i="9"/>
  <c r="M389" i="9"/>
  <c r="C379" i="9"/>
  <c r="L386" i="9"/>
  <c r="D379" i="9"/>
  <c r="C385" i="9"/>
  <c r="K380" i="9"/>
  <c r="L385" i="9"/>
  <c r="G380" i="9"/>
  <c r="I375" i="9"/>
  <c r="D377" i="9"/>
  <c r="K378" i="9"/>
  <c r="D381" i="9"/>
  <c r="B386" i="9"/>
  <c r="D390" i="9"/>
  <c r="G381" i="9"/>
  <c r="K389" i="9"/>
  <c r="J375" i="9"/>
  <c r="G395" i="9"/>
  <c r="F384" i="9"/>
  <c r="M395" i="9"/>
  <c r="F385" i="9"/>
  <c r="B379" i="9"/>
  <c r="H384" i="9"/>
  <c r="L387" i="9"/>
  <c r="H395" i="9"/>
  <c r="E377" i="9"/>
  <c r="C384" i="9"/>
  <c r="F390" i="9"/>
  <c r="L376" i="9"/>
  <c r="L384" i="9"/>
  <c r="H383" i="9"/>
  <c r="F375" i="9"/>
  <c r="B377" i="9"/>
  <c r="B381" i="9"/>
  <c r="C381" i="9"/>
  <c r="B395" i="9"/>
  <c r="K382" i="9"/>
  <c r="B385" i="9"/>
  <c r="E385" i="9"/>
  <c r="F386" i="9"/>
  <c r="J379" i="9"/>
  <c r="E390" i="9"/>
  <c r="B384" i="9"/>
  <c r="F378" i="9"/>
  <c r="J395" i="9"/>
  <c r="I386" i="9"/>
  <c r="M375" i="9"/>
  <c r="E384" i="9"/>
  <c r="B387" i="9"/>
  <c r="D387" i="9"/>
  <c r="J384" i="9"/>
  <c r="I387" i="9"/>
  <c r="J381" i="9"/>
  <c r="K385" i="9"/>
  <c r="G375" i="9"/>
  <c r="E378" i="9"/>
  <c r="C376" i="9"/>
  <c r="K379" i="9"/>
  <c r="J382" i="9"/>
  <c r="H376" i="9"/>
  <c r="J376" i="9"/>
  <c r="I376" i="9"/>
  <c r="I389" i="9"/>
  <c r="C389" i="9"/>
  <c r="C380" i="9"/>
  <c r="J390" i="9"/>
  <c r="E383" i="9"/>
  <c r="D380" i="9"/>
  <c r="M377" i="9"/>
  <c r="J387" i="9"/>
  <c r="D389" i="9"/>
  <c r="L375" i="9"/>
  <c r="L383" i="9"/>
  <c r="G390" i="9"/>
  <c r="B375" i="9"/>
  <c r="G386" i="9"/>
  <c r="E381" i="9"/>
  <c r="M384" i="9"/>
  <c r="K387" i="9"/>
  <c r="D385" i="9"/>
  <c r="F389" i="9"/>
  <c r="J380" i="9"/>
  <c r="J377" i="9"/>
  <c r="M382" i="9"/>
  <c r="H389" i="9"/>
  <c r="B390" i="9"/>
  <c r="B391" i="9"/>
  <c r="M381" i="9"/>
  <c r="J386" i="9"/>
  <c r="L379" i="9"/>
  <c r="E389" i="9"/>
  <c r="M376" i="9"/>
  <c r="J385" i="9"/>
  <c r="B388" i="9"/>
  <c r="B382" i="9"/>
  <c r="G389" i="9"/>
  <c r="F387" i="9"/>
  <c r="H387" i="9"/>
  <c r="F381" i="9"/>
  <c r="I384" i="9"/>
  <c r="C378" i="9"/>
  <c r="D386" i="9"/>
  <c r="K383" i="9"/>
  <c r="C386" i="9"/>
  <c r="G376" i="9"/>
  <c r="I385" i="9"/>
  <c r="M386" i="9"/>
  <c r="G383" i="9"/>
  <c r="M387" i="9"/>
  <c r="I383" i="9"/>
  <c r="C395" i="9"/>
  <c r="J378" i="9"/>
  <c r="K375" i="9"/>
  <c r="C387" i="9"/>
  <c r="E375" i="9"/>
  <c r="B383" i="9"/>
  <c r="L380" i="9"/>
  <c r="C390" i="9"/>
  <c r="K384" i="9"/>
  <c r="H378" i="9"/>
  <c r="H377" i="9"/>
  <c r="F376" i="9"/>
  <c r="C382" i="9"/>
  <c r="C377" i="9"/>
  <c r="B389" i="9"/>
  <c r="H390" i="9"/>
  <c r="K390" i="9"/>
  <c r="E386" i="9"/>
  <c r="F383" i="9"/>
  <c r="G379" i="9"/>
  <c r="L378" i="9"/>
  <c r="H386" i="9"/>
  <c r="F377" i="9"/>
  <c r="D376" i="9"/>
  <c r="I381" i="9"/>
  <c r="F380" i="9"/>
  <c r="B378" i="9"/>
  <c r="D384" i="9"/>
  <c r="E380" i="9"/>
  <c r="L377" i="9"/>
  <c r="G384" i="9"/>
  <c r="G385" i="9"/>
  <c r="I390" i="9"/>
  <c r="M390" i="9"/>
  <c r="D378" i="9"/>
  <c r="M383" i="9"/>
  <c r="F379" i="9"/>
  <c r="H381" i="9"/>
  <c r="M380" i="9"/>
  <c r="L390" i="9"/>
  <c r="G382" i="9"/>
  <c r="M378" i="9"/>
  <c r="H380" i="9"/>
  <c r="D375" i="9"/>
  <c r="L395" i="9"/>
  <c r="G377" i="9"/>
  <c r="H392" i="9"/>
  <c r="G391" i="9"/>
  <c r="H391" i="9"/>
  <c r="M388" i="9"/>
  <c r="E388" i="9"/>
  <c r="E382" i="9"/>
  <c r="B392" i="9"/>
  <c r="F392" i="9"/>
  <c r="G392" i="9"/>
  <c r="D391" i="9"/>
  <c r="D392" i="9"/>
  <c r="J391" i="9"/>
  <c r="F388" i="9"/>
  <c r="L388" i="9"/>
  <c r="E391" i="9"/>
  <c r="M391" i="9"/>
  <c r="C392" i="9"/>
  <c r="M392" i="9"/>
  <c r="I392" i="9"/>
  <c r="J392" i="9"/>
  <c r="K388" i="9"/>
  <c r="G388" i="9"/>
  <c r="C388" i="9"/>
  <c r="I391" i="9"/>
  <c r="L392" i="9"/>
  <c r="J388" i="9"/>
  <c r="F391" i="9"/>
  <c r="K392" i="9"/>
  <c r="L391" i="9"/>
  <c r="E392" i="9"/>
  <c r="I388" i="9"/>
  <c r="H388" i="9"/>
  <c r="K391" i="9"/>
  <c r="D388" i="9"/>
  <c r="C391" i="9"/>
  <c r="Z370" i="9"/>
  <c r="AG81" i="9" s="1"/>
  <c r="P370" i="9"/>
  <c r="AD16" i="1" l="1"/>
  <c r="AD15" i="1"/>
  <c r="AD14" i="1"/>
  <c r="AF15" i="1"/>
  <c r="AE15" i="1"/>
  <c r="AE16" i="1"/>
  <c r="AF18" i="1"/>
  <c r="AD18" i="1"/>
  <c r="AE17" i="1"/>
  <c r="AD17" i="1"/>
  <c r="AF17" i="1"/>
  <c r="AF16" i="1"/>
  <c r="AE18" i="1"/>
  <c r="AE14" i="1"/>
  <c r="AF14" i="1"/>
  <c r="D18" i="1"/>
  <c r="C14" i="1"/>
  <c r="B14" i="1"/>
  <c r="C15" i="1"/>
  <c r="B17" i="1"/>
  <c r="E17" i="1"/>
  <c r="C16" i="1"/>
  <c r="D16" i="1"/>
  <c r="D15" i="1"/>
  <c r="D17" i="1"/>
  <c r="B18" i="1"/>
  <c r="C17" i="1"/>
  <c r="C18" i="1"/>
  <c r="E18" i="1"/>
  <c r="E16" i="1"/>
  <c r="E15" i="1"/>
  <c r="D14" i="1"/>
  <c r="F17" i="1"/>
  <c r="B15" i="1"/>
  <c r="B16" i="1"/>
  <c r="E14" i="1"/>
  <c r="H17" i="1"/>
  <c r="F16" i="1"/>
  <c r="F18" i="1"/>
  <c r="F14" i="1"/>
  <c r="I18" i="1"/>
  <c r="G14" i="1"/>
  <c r="F15" i="1"/>
  <c r="I15" i="1"/>
  <c r="H16" i="1"/>
  <c r="H18" i="1"/>
  <c r="G16" i="1"/>
  <c r="G15" i="1"/>
  <c r="H14" i="1"/>
  <c r="H15" i="1"/>
  <c r="G17" i="1"/>
  <c r="G18" i="1"/>
  <c r="I17" i="1"/>
  <c r="I14" i="1"/>
  <c r="J15" i="1"/>
  <c r="J17" i="1"/>
  <c r="J18" i="1"/>
  <c r="K16" i="1"/>
  <c r="I16" i="1"/>
  <c r="J14" i="1"/>
  <c r="L17" i="1"/>
  <c r="K18" i="1"/>
  <c r="K15" i="1"/>
  <c r="J16" i="1"/>
  <c r="K17" i="1"/>
  <c r="L15" i="1"/>
  <c r="K14" i="1"/>
  <c r="N15" i="1"/>
  <c r="L16" i="1"/>
  <c r="M15" i="1"/>
  <c r="L14" i="1"/>
  <c r="L18" i="1"/>
  <c r="M16" i="1"/>
  <c r="M14" i="1"/>
  <c r="M18" i="1"/>
  <c r="N17" i="1"/>
  <c r="N14" i="1"/>
  <c r="M17" i="1"/>
  <c r="N18" i="1"/>
  <c r="N16" i="1"/>
  <c r="P15" i="1"/>
  <c r="O16" i="1"/>
  <c r="O17" i="1"/>
  <c r="O18" i="1"/>
  <c r="O14" i="1"/>
  <c r="O15" i="1"/>
  <c r="P17" i="1"/>
  <c r="P14" i="1"/>
  <c r="P16" i="1"/>
  <c r="Q16" i="1"/>
  <c r="Q15" i="1"/>
  <c r="P18" i="1"/>
  <c r="Q14" i="1"/>
  <c r="S18" i="1"/>
  <c r="R17" i="1"/>
  <c r="S15" i="1"/>
  <c r="Q18" i="1"/>
  <c r="Q17" i="1"/>
  <c r="R14" i="1"/>
  <c r="S14" i="1"/>
  <c r="R18" i="1"/>
  <c r="R16" i="1"/>
  <c r="R15" i="1"/>
  <c r="T14" i="1"/>
  <c r="S16" i="1"/>
  <c r="S17" i="1"/>
  <c r="T15" i="1"/>
  <c r="T18" i="1"/>
  <c r="U17" i="1"/>
  <c r="U16" i="1"/>
  <c r="U18" i="1"/>
  <c r="U15" i="1"/>
  <c r="T17" i="1"/>
  <c r="T16" i="1"/>
  <c r="W14" i="1"/>
  <c r="V16" i="1"/>
  <c r="U14" i="1"/>
  <c r="V15" i="1"/>
  <c r="V17" i="1"/>
  <c r="W16" i="1"/>
  <c r="W15" i="1"/>
  <c r="V14" i="1"/>
  <c r="V18" i="1"/>
  <c r="W18" i="1"/>
  <c r="X17" i="1"/>
  <c r="Y14" i="1"/>
  <c r="W17" i="1"/>
  <c r="Z16" i="1"/>
  <c r="X16" i="1"/>
  <c r="X15" i="1"/>
  <c r="X18" i="1"/>
  <c r="X14" i="1"/>
  <c r="Z15" i="1"/>
  <c r="Y18" i="1"/>
  <c r="Y17" i="1"/>
  <c r="Z17" i="1"/>
  <c r="Y15" i="1"/>
  <c r="Y16" i="1"/>
  <c r="Z14" i="1"/>
  <c r="AA14" i="1"/>
  <c r="Z18" i="1"/>
  <c r="AA18" i="1"/>
  <c r="AB14" i="1"/>
  <c r="AA15" i="1"/>
  <c r="AA17" i="1"/>
  <c r="AB18" i="1"/>
  <c r="AB15" i="1"/>
  <c r="AA16" i="1"/>
  <c r="AB17" i="1"/>
  <c r="AB16" i="1"/>
  <c r="AC17" i="1"/>
  <c r="AC14" i="1"/>
  <c r="AC18" i="1"/>
  <c r="AC15" i="1"/>
  <c r="AC16" i="1"/>
  <c r="O370" i="9"/>
  <c r="V370" i="9"/>
  <c r="I410" i="9"/>
  <c r="C410" i="9"/>
  <c r="N392" i="9"/>
  <c r="E393" i="9"/>
  <c r="E394" i="9"/>
  <c r="E402" i="9"/>
  <c r="K409" i="9"/>
  <c r="N391" i="9"/>
  <c r="J403" i="9"/>
  <c r="J404" i="9"/>
  <c r="B394" i="9"/>
  <c r="B393" i="9"/>
  <c r="N375" i="9"/>
  <c r="B402" i="9"/>
  <c r="E409" i="9"/>
  <c r="G394" i="9"/>
  <c r="G402" i="9"/>
  <c r="G393" i="9"/>
  <c r="M393" i="9"/>
  <c r="M394" i="9"/>
  <c r="M402" i="9"/>
  <c r="H409" i="9"/>
  <c r="D409" i="9"/>
  <c r="H393" i="9"/>
  <c r="H394" i="9"/>
  <c r="H402" i="9"/>
  <c r="J370" i="9"/>
  <c r="N370" i="9"/>
  <c r="H410" i="9"/>
  <c r="D410" i="9"/>
  <c r="J410" i="9"/>
  <c r="G410" i="9"/>
  <c r="L393" i="9"/>
  <c r="L410" i="9"/>
  <c r="D393" i="9"/>
  <c r="D394" i="9"/>
  <c r="D402" i="9"/>
  <c r="M409" i="9"/>
  <c r="I409" i="9"/>
  <c r="N388" i="9"/>
  <c r="B410" i="9"/>
  <c r="N390" i="9"/>
  <c r="N385" i="9"/>
  <c r="N381" i="9"/>
  <c r="E404" i="9"/>
  <c r="E403" i="9"/>
  <c r="N379" i="9"/>
  <c r="D403" i="9"/>
  <c r="D404" i="9"/>
  <c r="J409" i="9"/>
  <c r="C409" i="9"/>
  <c r="C457" i="9"/>
  <c r="D457" i="9" s="1"/>
  <c r="C422" i="9"/>
  <c r="D422" i="9" s="1"/>
  <c r="C426" i="9"/>
  <c r="D426" i="9" s="1"/>
  <c r="C439" i="9"/>
  <c r="D439" i="9" s="1"/>
  <c r="C434" i="9"/>
  <c r="D434" i="9" s="1"/>
  <c r="C430" i="9"/>
  <c r="D430" i="9" s="1"/>
  <c r="C462" i="9"/>
  <c r="D462" i="9" s="1"/>
  <c r="C428" i="9"/>
  <c r="D428" i="9" s="1"/>
  <c r="C459" i="9"/>
  <c r="D459" i="9" s="1"/>
  <c r="C420" i="9"/>
  <c r="D420" i="9" s="1"/>
  <c r="C429" i="9"/>
  <c r="D429" i="9" s="1"/>
  <c r="C427" i="9"/>
  <c r="D427" i="9" s="1"/>
  <c r="C447" i="9"/>
  <c r="D447" i="9" s="1"/>
  <c r="C438" i="9"/>
  <c r="D438" i="9" s="1"/>
  <c r="C432" i="9"/>
  <c r="D432" i="9" s="1"/>
  <c r="C454" i="9"/>
  <c r="D454" i="9" s="1"/>
  <c r="C424" i="9"/>
  <c r="D424" i="9" s="1"/>
  <c r="C449" i="9"/>
  <c r="D449" i="9" s="1"/>
  <c r="C431" i="9"/>
  <c r="D431" i="9" s="1"/>
  <c r="C442" i="9"/>
  <c r="D442" i="9" s="1"/>
  <c r="C443" i="9"/>
  <c r="D443" i="9" s="1"/>
  <c r="C417" i="9"/>
  <c r="D417" i="9" s="1"/>
  <c r="C463" i="9"/>
  <c r="D463" i="9" s="1"/>
  <c r="C416" i="9"/>
  <c r="D416" i="9" s="1"/>
  <c r="C418" i="9"/>
  <c r="D418" i="9" s="1"/>
  <c r="C464" i="9"/>
  <c r="D464" i="9" s="1"/>
  <c r="C445" i="9"/>
  <c r="D445" i="9" s="1"/>
  <c r="C437" i="9"/>
  <c r="D437" i="9" s="1"/>
  <c r="C440" i="9"/>
  <c r="D440" i="9" s="1"/>
  <c r="C461" i="9"/>
  <c r="D461" i="9" s="1"/>
  <c r="C452" i="9"/>
  <c r="D452" i="9" s="1"/>
  <c r="C453" i="9"/>
  <c r="D453" i="9" s="1"/>
  <c r="C444" i="9"/>
  <c r="D444" i="9" s="1"/>
  <c r="C448" i="9"/>
  <c r="D448" i="9" s="1"/>
  <c r="C456" i="9"/>
  <c r="D456" i="9" s="1"/>
  <c r="C450" i="9"/>
  <c r="D450" i="9" s="1"/>
  <c r="C433" i="9"/>
  <c r="D433" i="9" s="1"/>
  <c r="C460" i="9"/>
  <c r="D460" i="9" s="1"/>
  <c r="C425" i="9"/>
  <c r="D425" i="9" s="1"/>
  <c r="C415" i="9"/>
  <c r="D415" i="9" s="1"/>
  <c r="C423" i="9"/>
  <c r="D423" i="9" s="1"/>
  <c r="C465" i="9"/>
  <c r="D465" i="9" s="1"/>
  <c r="C446" i="9"/>
  <c r="D446" i="9" s="1"/>
  <c r="C455" i="9"/>
  <c r="D455" i="9" s="1"/>
  <c r="C441" i="9"/>
  <c r="D441" i="9" s="1"/>
  <c r="C436" i="9"/>
  <c r="D436" i="9" s="1"/>
  <c r="C451" i="9"/>
  <c r="D451" i="9" s="1"/>
  <c r="C466" i="9"/>
  <c r="D466" i="9" s="1"/>
  <c r="C421" i="9"/>
  <c r="D421" i="9" s="1"/>
  <c r="C435" i="9"/>
  <c r="D435" i="9" s="1"/>
  <c r="C419" i="9"/>
  <c r="D419" i="9" s="1"/>
  <c r="Y369" i="9"/>
  <c r="W369" i="9"/>
  <c r="X369" i="9"/>
  <c r="K410" i="9"/>
  <c r="F393" i="9"/>
  <c r="F410" i="9"/>
  <c r="E410" i="9"/>
  <c r="N378" i="9"/>
  <c r="F404" i="9"/>
  <c r="F403" i="9"/>
  <c r="F409" i="9"/>
  <c r="N389" i="9"/>
  <c r="H404" i="9"/>
  <c r="H403" i="9"/>
  <c r="K402" i="9"/>
  <c r="K393" i="9"/>
  <c r="K394" i="9"/>
  <c r="L409" i="9"/>
  <c r="M404" i="9"/>
  <c r="M403" i="9"/>
  <c r="N387" i="9"/>
  <c r="N377" i="9"/>
  <c r="B403" i="9"/>
  <c r="B404" i="9"/>
  <c r="J402" i="9"/>
  <c r="J393" i="9"/>
  <c r="J394" i="9"/>
  <c r="N386" i="9"/>
  <c r="I402" i="9"/>
  <c r="I393" i="9"/>
  <c r="I394" i="9"/>
  <c r="I404" i="9"/>
  <c r="I403" i="9"/>
  <c r="K404" i="9"/>
  <c r="K403" i="9"/>
  <c r="C393" i="9"/>
  <c r="C402" i="9"/>
  <c r="C394" i="9"/>
  <c r="M410" i="9"/>
  <c r="G404" i="9"/>
  <c r="G403" i="9"/>
  <c r="L403" i="9"/>
  <c r="L404" i="9"/>
  <c r="C403" i="9"/>
  <c r="C404" i="9"/>
  <c r="N383" i="9"/>
  <c r="B409" i="9"/>
  <c r="N384" i="9"/>
  <c r="G409" i="9"/>
  <c r="L402" i="9"/>
  <c r="L394" i="9"/>
  <c r="N395" i="9"/>
  <c r="F394" i="9"/>
  <c r="F402" i="9"/>
  <c r="N376" i="9"/>
  <c r="S369" i="9"/>
  <c r="R369" i="9"/>
  <c r="T369" i="9"/>
  <c r="U369" i="9"/>
  <c r="AE84" i="9" l="1"/>
  <c r="AG84" i="9" s="1"/>
  <c r="AG80" i="9"/>
  <c r="C414" i="9"/>
  <c r="D414" i="9" s="1"/>
  <c r="C458" i="9"/>
  <c r="D458" i="9" s="1"/>
  <c r="G396" i="9"/>
  <c r="N402" i="9"/>
  <c r="B396" i="9"/>
  <c r="N394" i="9"/>
  <c r="F396" i="9"/>
  <c r="U370" i="9"/>
  <c r="S370" i="9"/>
  <c r="T370" i="9"/>
  <c r="R370" i="9"/>
  <c r="E396" i="9"/>
  <c r="N404" i="9"/>
  <c r="L396" i="9"/>
  <c r="N403" i="9"/>
  <c r="K396" i="9"/>
  <c r="H396" i="9"/>
  <c r="N393" i="9"/>
  <c r="E401" i="9"/>
  <c r="F401" i="9"/>
  <c r="J396" i="9"/>
  <c r="N409" i="9"/>
  <c r="C396" i="9"/>
  <c r="I396" i="9"/>
  <c r="N410" i="9"/>
  <c r="D396" i="9"/>
  <c r="M396" i="9"/>
  <c r="Y370" i="9"/>
  <c r="X370" i="9"/>
  <c r="W370" i="9"/>
  <c r="H400" i="9" l="1"/>
  <c r="D400" i="9"/>
  <c r="K400" i="9"/>
  <c r="J400" i="9"/>
  <c r="E400" i="9"/>
  <c r="L400" i="9"/>
  <c r="B400" i="9"/>
  <c r="I400" i="9"/>
  <c r="C400" i="9"/>
  <c r="G400" i="9"/>
  <c r="M400" i="9"/>
  <c r="F400" i="9"/>
  <c r="N396" i="9"/>
  <c r="E407" i="9"/>
  <c r="K407" i="9"/>
  <c r="M407" i="9"/>
  <c r="J407" i="9"/>
  <c r="F407" i="9"/>
  <c r="G407" i="9"/>
  <c r="I407" i="9"/>
  <c r="B407" i="9"/>
  <c r="C407" i="9"/>
  <c r="H407" i="9"/>
  <c r="D407" i="9"/>
  <c r="L407" i="9"/>
  <c r="I397" i="9"/>
  <c r="L397" i="9"/>
  <c r="G397" i="9"/>
  <c r="K397" i="9"/>
  <c r="D397" i="9"/>
  <c r="E397" i="9"/>
  <c r="B397" i="9"/>
  <c r="C397" i="9"/>
  <c r="H397" i="9"/>
  <c r="F397" i="9"/>
  <c r="M397" i="9"/>
  <c r="J397" i="9"/>
  <c r="D467" i="9"/>
  <c r="K398" i="9"/>
  <c r="L398" i="9"/>
  <c r="J398" i="9"/>
  <c r="F398" i="9"/>
  <c r="C398" i="9"/>
  <c r="G398" i="9"/>
  <c r="D398" i="9"/>
  <c r="H398" i="9"/>
  <c r="I398" i="9"/>
  <c r="M398" i="9"/>
  <c r="E398" i="9"/>
  <c r="B398" i="9"/>
  <c r="N401" i="9"/>
  <c r="H406" i="9"/>
  <c r="D406" i="9"/>
  <c r="F406" i="9"/>
  <c r="C406" i="9"/>
  <c r="M406" i="9"/>
  <c r="L406" i="9"/>
  <c r="B406" i="9"/>
  <c r="I406" i="9"/>
  <c r="G406" i="9"/>
  <c r="J406" i="9"/>
  <c r="E406" i="9"/>
  <c r="K406" i="9"/>
  <c r="G399" i="9"/>
  <c r="L399" i="9"/>
  <c r="K399" i="9"/>
  <c r="M399" i="9"/>
  <c r="E399" i="9"/>
  <c r="C399" i="9"/>
  <c r="J399" i="9"/>
  <c r="D399" i="9"/>
  <c r="I399" i="9"/>
  <c r="F399" i="9"/>
  <c r="B399" i="9"/>
  <c r="H399" i="9"/>
  <c r="C405" i="9"/>
  <c r="L405" i="9"/>
  <c r="H405" i="9"/>
  <c r="F405" i="9"/>
  <c r="K405" i="9"/>
  <c r="B405" i="9"/>
  <c r="I405" i="9"/>
  <c r="G405" i="9"/>
  <c r="J405" i="9"/>
  <c r="M405" i="9"/>
  <c r="E405" i="9"/>
  <c r="D405" i="9"/>
  <c r="N399" i="9" l="1"/>
  <c r="J408" i="9"/>
  <c r="N398" i="9"/>
  <c r="N407" i="9"/>
  <c r="C408" i="9"/>
  <c r="D408" i="9"/>
  <c r="G408" i="9"/>
  <c r="F408" i="9"/>
  <c r="N397" i="9"/>
  <c r="N400" i="9"/>
  <c r="K408" i="9"/>
  <c r="I408" i="9"/>
  <c r="H408" i="9"/>
  <c r="N406" i="9"/>
  <c r="E408" i="9"/>
  <c r="M408" i="9"/>
  <c r="B408" i="9"/>
  <c r="N405" i="9"/>
  <c r="L408" i="9"/>
  <c r="N408" i="9" l="1"/>
</calcChain>
</file>

<file path=xl/sharedStrings.xml><?xml version="1.0" encoding="utf-8"?>
<sst xmlns="http://schemas.openxmlformats.org/spreadsheetml/2006/main" count="310" uniqueCount="183">
  <si>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</si>
  <si>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</si>
  <si>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</si>
  <si>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</si>
  <si>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</si>
  <si>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</si>
  <si>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</si>
  <si>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</si>
  <si>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</si>
  <si>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</si>
  <si>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</si>
  <si>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</si>
  <si>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</t>
  </si>
  <si>
    <t>S</t>
  </si>
  <si>
    <t>N</t>
  </si>
  <si>
    <t>J</t>
  </si>
  <si>
    <t>EF</t>
  </si>
  <si>
    <t>JCN</t>
  </si>
  <si>
    <t>RSU</t>
  </si>
  <si>
    <t>HAR/HPC</t>
  </si>
  <si>
    <t>REC</t>
  </si>
  <si>
    <t>AM</t>
  </si>
  <si>
    <t>GRV</t>
  </si>
  <si>
    <t>Hrs réunions et sup.</t>
  </si>
  <si>
    <t>Total de poste</t>
  </si>
  <si>
    <t>Total poste réalisé</t>
  </si>
  <si>
    <t>Total maintien de poste</t>
  </si>
  <si>
    <t>Panier de jour</t>
  </si>
  <si>
    <t>Panier de nuit</t>
  </si>
  <si>
    <t>Total Hrs de nuit</t>
  </si>
  <si>
    <t>Heures dimanche</t>
  </si>
  <si>
    <t>Total Hrs de dimanche</t>
  </si>
  <si>
    <t>Total de CP pris</t>
  </si>
  <si>
    <t>Total jour d'AM</t>
  </si>
  <si>
    <t>Total</t>
  </si>
  <si>
    <t>Jours Fériés</t>
  </si>
  <si>
    <t>1er Janvier</t>
  </si>
  <si>
    <t>Pâques</t>
  </si>
  <si>
    <t>Lun. De Pâques</t>
  </si>
  <si>
    <t>1er Mai</t>
  </si>
  <si>
    <t>Armistice 39/45</t>
  </si>
  <si>
    <t>Ascension</t>
  </si>
  <si>
    <t>Pentecôte</t>
  </si>
  <si>
    <t>Fête nationnale</t>
  </si>
  <si>
    <t>Assomption</t>
  </si>
  <si>
    <t>Toussaint</t>
  </si>
  <si>
    <t>Armistice 14/18</t>
  </si>
  <si>
    <t>Noël</t>
  </si>
  <si>
    <t>R.S.</t>
  </si>
  <si>
    <t>Total Hrs 1er Mai</t>
  </si>
  <si>
    <t>CP1/CP</t>
  </si>
  <si>
    <t>CPN1/CPN</t>
  </si>
  <si>
    <t>Heures sam/dim N</t>
  </si>
  <si>
    <t>Heures dim/lun N</t>
  </si>
  <si>
    <t>Travail Lun. Pentecôte</t>
  </si>
  <si>
    <t>Calcul Lun. de Pentecôte</t>
  </si>
  <si>
    <t>Jour travaillé</t>
  </si>
  <si>
    <t>Calcul pour JCN</t>
  </si>
  <si>
    <t>JCN obtenu sur l'année</t>
  </si>
  <si>
    <t>Année bissextile</t>
  </si>
  <si>
    <t>Base de donnée pour calcul heures de dimanche, jours fériés, heures supplémentaire et travail du lundi de pentecôte</t>
  </si>
  <si>
    <t>Année</t>
  </si>
  <si>
    <t>Date</t>
  </si>
  <si>
    <t>FOS/FOSN</t>
  </si>
  <si>
    <t>H.S.</t>
  </si>
  <si>
    <t>DEL/DELN</t>
  </si>
  <si>
    <t>Date du jour</t>
  </si>
  <si>
    <t>Temp réel</t>
  </si>
  <si>
    <t>Calcul annuel</t>
  </si>
  <si>
    <t>GTA</t>
  </si>
  <si>
    <t>Calcul pour bouton HAR</t>
  </si>
  <si>
    <t>Menu liste déroulante</t>
  </si>
  <si>
    <t>Intitulé</t>
  </si>
  <si>
    <t>Poste</t>
  </si>
  <si>
    <t>Soir</t>
  </si>
  <si>
    <t>Nuit</t>
  </si>
  <si>
    <t>Journée</t>
  </si>
  <si>
    <t>Congé Payé</t>
  </si>
  <si>
    <t>CP</t>
  </si>
  <si>
    <t>Congé Payé nuit</t>
  </si>
  <si>
    <t>CPN</t>
  </si>
  <si>
    <t>Evènement Familial</t>
  </si>
  <si>
    <t>Arrêt Maladie</t>
  </si>
  <si>
    <t>Journée compensation de nuit</t>
  </si>
  <si>
    <t>Heures à récupérer</t>
  </si>
  <si>
    <t>HAR</t>
  </si>
  <si>
    <t>Récuparation 1er Mai</t>
  </si>
  <si>
    <t>Récupération</t>
  </si>
  <si>
    <t>Grêviste</t>
  </si>
  <si>
    <t>Formastion Syndicale</t>
  </si>
  <si>
    <t>FOS</t>
  </si>
  <si>
    <t>Formation Syndicale sur heure de nuit</t>
  </si>
  <si>
    <t>FOSN</t>
  </si>
  <si>
    <t>Délégation</t>
  </si>
  <si>
    <t>DEL</t>
  </si>
  <si>
    <t>Délégation sur heure de nuit</t>
  </si>
  <si>
    <t>DELN</t>
  </si>
  <si>
    <t>Matin (4h-12h)</t>
  </si>
  <si>
    <t>Mois</t>
  </si>
  <si>
    <t>N° Semaine</t>
  </si>
  <si>
    <t>Heures travaillées</t>
  </si>
  <si>
    <t>Postes</t>
  </si>
  <si>
    <t>Code poste</t>
  </si>
  <si>
    <t>N°</t>
  </si>
  <si>
    <t>31 Décembre</t>
  </si>
  <si>
    <t>Jour</t>
  </si>
  <si>
    <t>Type jour</t>
  </si>
  <si>
    <t>Code Dimanche</t>
  </si>
  <si>
    <t>Code Jours fériés</t>
  </si>
  <si>
    <t>LU</t>
  </si>
  <si>
    <t>Semaine</t>
  </si>
  <si>
    <t>MA</t>
  </si>
  <si>
    <t>ME</t>
  </si>
  <si>
    <t>JE</t>
  </si>
  <si>
    <t>VE</t>
  </si>
  <si>
    <t>SA</t>
  </si>
  <si>
    <t>Samedi</t>
  </si>
  <si>
    <t>DI</t>
  </si>
  <si>
    <t>Dimanche</t>
  </si>
  <si>
    <t>VeilleFérié</t>
  </si>
  <si>
    <t>JourFérié</t>
  </si>
  <si>
    <t>30 avril</t>
  </si>
  <si>
    <t>Veille1erMai</t>
  </si>
  <si>
    <t>1erMai</t>
  </si>
  <si>
    <t>Veille Armistice 39/45</t>
  </si>
  <si>
    <t>Veille Ascension</t>
  </si>
  <si>
    <t>Lun. de Pentecôte</t>
  </si>
  <si>
    <t>Veille Fête nationnale</t>
  </si>
  <si>
    <t>Veille Assomption</t>
  </si>
  <si>
    <t>Veille Toussaint</t>
  </si>
  <si>
    <t>Veille Armistice</t>
  </si>
  <si>
    <t>Veille Noël</t>
  </si>
  <si>
    <t>Calcul J.F.</t>
  </si>
  <si>
    <t>Calcul J.F. Sam/Dim</t>
  </si>
  <si>
    <t>Calcul J.F. Dim</t>
  </si>
  <si>
    <t>Calcul J.F. Dim/Lun</t>
  </si>
  <si>
    <t>Calcul 1er Mai</t>
  </si>
  <si>
    <t>Calcul Nuit Sam/Dim</t>
  </si>
  <si>
    <t>Calcul Dim</t>
  </si>
  <si>
    <t>Calcul Dim/Lun</t>
  </si>
  <si>
    <t>Calcul Lun. Pent.</t>
  </si>
  <si>
    <t>Intitulé/Mois</t>
  </si>
  <si>
    <t>Heures jour férié</t>
  </si>
  <si>
    <t>Heures fériés Sam/Dim</t>
  </si>
  <si>
    <t>Heures fériés Dim/Lun</t>
  </si>
  <si>
    <t>Heures fériés Dimanche</t>
  </si>
  <si>
    <t>Semaine n°</t>
  </si>
  <si>
    <t>Total HRS</t>
  </si>
  <si>
    <t>Numéro de semaine</t>
  </si>
  <si>
    <t>Hrs. Au-dela de 48h</t>
  </si>
  <si>
    <t>Total heures supplémentaires</t>
  </si>
  <si>
    <t>Validation Congé</t>
  </si>
  <si>
    <t>Commentaires</t>
  </si>
  <si>
    <t xml:space="preserve">Poste </t>
  </si>
  <si>
    <t>x</t>
  </si>
  <si>
    <t xml:space="preserve">Année : </t>
  </si>
  <si>
    <t>Sélection</t>
  </si>
  <si>
    <t>Validation de congés</t>
  </si>
  <si>
    <t>Code Com.</t>
  </si>
  <si>
    <t>Date saisie congé</t>
  </si>
  <si>
    <t>Date CP+15</t>
  </si>
  <si>
    <t>ACTP</t>
  </si>
  <si>
    <t>Activité Chomage Partiel</t>
  </si>
  <si>
    <t>r</t>
  </si>
  <si>
    <t>Calcul obtention 1er Mai</t>
  </si>
  <si>
    <t>Mois sélectionné ComboBox</t>
  </si>
  <si>
    <t>DATE</t>
  </si>
  <si>
    <t>Heure(s) sup.</t>
  </si>
  <si>
    <t>Réunion sécurité</t>
  </si>
  <si>
    <t>Année :</t>
  </si>
  <si>
    <t>Mois Sélectionné :</t>
  </si>
  <si>
    <t>Heures</t>
  </si>
  <si>
    <t>Paye</t>
  </si>
  <si>
    <t>Suivis mensuel</t>
  </si>
  <si>
    <t>V</t>
  </si>
  <si>
    <t>NV</t>
  </si>
  <si>
    <t>EC</t>
  </si>
  <si>
    <t>ER</t>
  </si>
  <si>
    <t>OK</t>
  </si>
  <si>
    <t>EI</t>
  </si>
  <si>
    <t>EE</t>
  </si>
  <si>
    <t>Bonjour administrateur</t>
  </si>
  <si>
    <t>Dernière actualisation 16 mai 2020 à 19:17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</si>
</sst>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5" formatCode="_(&quot;€&quot;* #,##0.00_);_(&quot;€&quot;* \(#,##0.00\);_(&quot;€&quot;* &quot;-&quot;??_);_(@_)"/>
    <numFmt numFmtId="166" formatCode="ddd\ dd"/>
    <numFmt numFmtId="168" formatCode="[h]&quot;h&quot;mm"/>
    <numFmt numFmtId="177" formatCode="mmmm"/>
    <numFmt numFmtId="178" formatCode="&quot;Jour &quot;0"/>
  </numFmts>
  <fonts count="3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Geneva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26"/>
      <color theme="9" tint="-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22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sz val="11"/>
      <color rgb="FF006666"/>
      <name val="Calibri"/>
      <family val="2"/>
      <scheme val="minor"/>
    </font>
    <font>
      <sz val="18"/>
      <color rgb="FF006666"/>
      <name val="Calibri"/>
      <family val="2"/>
      <scheme val="minor"/>
    </font>
    <font>
      <sz val="14"/>
      <name val="Calibri"/>
      <family val="2"/>
      <scheme val="minor"/>
    </font>
    <font>
      <sz val="28"/>
      <name val="Calibri"/>
      <family val="2"/>
      <scheme val="minor"/>
    </font>
    <font>
      <sz val="12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i/>
      <sz val="11"/>
      <color rgb="FF006666"/>
      <name val="Calibri"/>
      <family val="2"/>
      <scheme val="minor"/>
    </font>
    <font>
      <i/>
      <u/>
      <sz val="12"/>
      <name val="Calibri"/>
      <family val="2"/>
      <scheme val="minor"/>
    </font>
    <font>
      <b/>
      <sz val="16"/>
      <color rgb="FF0066CC"/>
      <name val="Cambria"/>
      <family val="1"/>
      <scheme val="major"/>
    </font>
    <font>
      <b/>
      <i/>
      <u/>
      <sz val="18"/>
      <color rgb="FF6600FF"/>
      <name val="Calibri"/>
      <family val="2"/>
      <scheme val="minor"/>
    </font>
    <font>
      <b/>
      <sz val="24"/>
      <color rgb="FF6600FF"/>
      <name val="Calibri"/>
      <family val="2"/>
      <scheme val="minor"/>
    </font>
    <font>
      <sz val="18"/>
      <color rgb="FF6600FF"/>
      <name val="Calibri"/>
      <family val="2"/>
      <scheme val="minor"/>
    </font>
    <font>
      <b/>
      <sz val="28"/>
      <color rgb="FF00B05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gradientFill degree="90">
        <stop position="0">
          <color theme="9" tint="-0.25098422193060094"/>
        </stop>
        <stop position="1">
          <color rgb="FFFFC000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45200"/>
        <bgColor indexed="64"/>
      </patternFill>
    </fill>
    <fill>
      <patternFill patternType="solid">
        <fgColor rgb="FFF20884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1FB71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215967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D72D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D671"/>
        <bgColor indexed="64"/>
      </patternFill>
    </fill>
  </fills>
  <borders count="1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medium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dashDot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theme="6" tint="-0.499984740745262"/>
      </left>
      <right/>
      <top style="double">
        <color theme="6" tint="-0.499984740745262"/>
      </top>
      <bottom style="double">
        <color theme="6" tint="-0.499984740745262"/>
      </bottom>
      <diagonal/>
    </border>
    <border>
      <left/>
      <right/>
      <top style="double">
        <color theme="6" tint="-0.499984740745262"/>
      </top>
      <bottom style="double">
        <color theme="6" tint="-0.499984740745262"/>
      </bottom>
      <diagonal/>
    </border>
    <border>
      <left/>
      <right style="double">
        <color theme="6" tint="-0.499984740745262"/>
      </right>
      <top style="double">
        <color theme="6" tint="-0.499984740745262"/>
      </top>
      <bottom style="double">
        <color theme="6" tint="-0.499984740745262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ashDotDot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Dot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ashDotDot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ashDotDot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dotted">
        <color indexed="64"/>
      </right>
      <top style="dashDotDot">
        <color indexed="64"/>
      </top>
      <bottom style="dashDotDot">
        <color indexed="64"/>
      </bottom>
      <diagonal/>
    </border>
    <border>
      <left style="dotted">
        <color indexed="64"/>
      </left>
      <right style="dotted">
        <color indexed="64"/>
      </right>
      <top style="dashDotDot">
        <color indexed="64"/>
      </top>
      <bottom style="dashDotDot">
        <color indexed="64"/>
      </bottom>
      <diagonal/>
    </border>
    <border>
      <left style="dotted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dotted">
        <color indexed="64"/>
      </right>
      <top style="dashDotDot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DotDot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DotDot">
        <color indexed="64"/>
      </top>
      <bottom style="medium">
        <color indexed="64"/>
      </bottom>
      <diagonal/>
    </border>
    <border>
      <left style="mediumDashDotDot">
        <color indexed="64"/>
      </left>
      <right style="hair">
        <color indexed="64"/>
      </right>
      <top style="mediumDashDotDot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DashDotDot">
        <color indexed="64"/>
      </top>
      <bottom style="medium">
        <color indexed="64"/>
      </bottom>
      <diagonal/>
    </border>
    <border>
      <left style="hair">
        <color indexed="64"/>
      </left>
      <right style="mediumDashDotDot">
        <color indexed="64"/>
      </right>
      <top style="mediumDashDotDot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/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/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/>
      <top style="dashDotDot">
        <color indexed="64"/>
      </top>
      <bottom/>
      <diagonal/>
    </border>
    <border>
      <left style="medium">
        <color indexed="64"/>
      </left>
      <right/>
      <top/>
      <bottom style="dashDotDot">
        <color indexed="64"/>
      </bottom>
      <diagonal/>
    </border>
    <border>
      <left/>
      <right style="medium">
        <color indexed="64"/>
      </right>
      <top style="dashDotDot">
        <color indexed="64"/>
      </top>
      <bottom/>
      <diagonal/>
    </border>
    <border>
      <left/>
      <right style="medium">
        <color indexed="64"/>
      </right>
      <top/>
      <bottom style="dashDotDot">
        <color indexed="64"/>
      </bottom>
      <diagonal/>
    </border>
    <border>
      <left style="medium">
        <color indexed="64"/>
      </left>
      <right style="mediumDashDotDot">
        <color indexed="64"/>
      </right>
      <top style="medium">
        <color indexed="64"/>
      </top>
      <bottom style="medium">
        <color indexed="64"/>
      </bottom>
      <diagonal/>
    </border>
    <border>
      <left style="mediumDashDotDot">
        <color indexed="64"/>
      </left>
      <right style="mediumDashDotDot">
        <color indexed="64"/>
      </right>
      <top style="medium">
        <color indexed="64"/>
      </top>
      <bottom style="medium">
        <color indexed="64"/>
      </bottom>
      <diagonal/>
    </border>
    <border>
      <left style="mediumDashDot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medium">
        <color indexed="64"/>
      </bottom>
      <diagonal/>
    </border>
    <border>
      <left/>
      <right style="dashDotDot">
        <color indexed="64"/>
      </right>
      <top style="medium">
        <color indexed="64"/>
      </top>
      <bottom/>
      <diagonal/>
    </border>
    <border>
      <left/>
      <right style="dashDotDot">
        <color indexed="64"/>
      </right>
      <top/>
      <bottom/>
      <diagonal/>
    </border>
    <border>
      <left/>
      <right style="dashDotDot">
        <color indexed="64"/>
      </right>
      <top/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/>
      <diagonal/>
    </border>
    <border>
      <left style="dashDotDot">
        <color indexed="64"/>
      </left>
      <right style="dashDotDot">
        <color indexed="64"/>
      </right>
      <top/>
      <bottom/>
      <diagonal/>
    </border>
    <border>
      <left style="dashDotDot">
        <color indexed="64"/>
      </left>
      <right style="dashDotDot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dashed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double">
        <color theme="6" tint="-0.499984740745262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slantDashDot">
        <color indexed="64"/>
      </top>
      <bottom style="thin">
        <color indexed="64"/>
      </bottom>
      <diagonal/>
    </border>
    <border>
      <left style="double">
        <color theme="6" tint="-0.24994659260841701"/>
      </left>
      <right/>
      <top style="double">
        <color theme="6" tint="-0.24994659260841701"/>
      </top>
      <bottom/>
      <diagonal/>
    </border>
    <border>
      <left/>
      <right/>
      <top style="double">
        <color theme="6" tint="-0.24994659260841701"/>
      </top>
      <bottom/>
      <diagonal/>
    </border>
    <border>
      <left/>
      <right style="double">
        <color theme="6" tint="-0.24994659260841701"/>
      </right>
      <top style="double">
        <color theme="6" tint="-0.24994659260841701"/>
      </top>
      <bottom/>
      <diagonal/>
    </border>
    <border>
      <left style="double">
        <color theme="6" tint="-0.24994659260841701"/>
      </left>
      <right/>
      <top/>
      <bottom/>
      <diagonal/>
    </border>
    <border>
      <left/>
      <right style="double">
        <color theme="6" tint="-0.24994659260841701"/>
      </right>
      <top/>
      <bottom/>
      <diagonal/>
    </border>
    <border>
      <left style="double">
        <color theme="6" tint="-0.24994659260841701"/>
      </left>
      <right/>
      <top/>
      <bottom style="double">
        <color theme="6" tint="-0.24994659260841701"/>
      </bottom>
      <diagonal/>
    </border>
    <border>
      <left/>
      <right/>
      <top/>
      <bottom style="double">
        <color theme="6" tint="-0.24994659260841701"/>
      </bottom>
      <diagonal/>
    </border>
    <border>
      <left/>
      <right style="double">
        <color theme="6" tint="-0.24994659260841701"/>
      </right>
      <top/>
      <bottom style="double">
        <color theme="6" tint="-0.24994659260841701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4" fillId="0" borderId="0"/>
    <xf numFmtId="165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2" fillId="0" borderId="0"/>
    <xf numFmtId="0" fontId="14" fillId="0" borderId="0"/>
    <xf numFmtId="165" fontId="2" fillId="0" borderId="0" applyFont="0" applyFill="0" applyBorder="0" applyAlignment="0" applyProtection="0"/>
    <xf numFmtId="0" fontId="12" fillId="0" borderId="0"/>
  </cellStyleXfs>
  <cellXfs count="294">
    <xf numFmtId="0" fontId="0" fillId="0" borderId="0" xfId="0"/>
    <xf numFmtId="0" fontId="0" fillId="14" borderId="6" xfId="0" applyFill="1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18" borderId="0" xfId="0" applyFill="1" applyBorder="1"/>
    <xf numFmtId="0" fontId="0" fillId="24" borderId="6" xfId="0" applyFill="1" applyBorder="1" applyAlignment="1">
      <alignment horizontal="center" vertical="center"/>
    </xf>
    <xf numFmtId="0" fontId="1" fillId="18" borderId="0" xfId="0" applyFont="1" applyFill="1" applyBorder="1" applyProtection="1"/>
    <xf numFmtId="0" fontId="1" fillId="18" borderId="0" xfId="0" applyNumberFormat="1" applyFont="1" applyFill="1" applyBorder="1" applyProtection="1"/>
    <xf numFmtId="14" fontId="1" fillId="18" borderId="0" xfId="0" applyNumberFormat="1" applyFont="1" applyFill="1" applyBorder="1" applyProtection="1"/>
    <xf numFmtId="0" fontId="1" fillId="18" borderId="0" xfId="0" applyNumberFormat="1" applyFont="1" applyFill="1" applyBorder="1" applyAlignment="1" applyProtection="1"/>
    <xf numFmtId="0" fontId="17" fillId="18" borderId="0" xfId="0" applyFont="1" applyFill="1" applyBorder="1" applyAlignment="1" applyProtection="1">
      <alignment vertical="center"/>
    </xf>
    <xf numFmtId="14" fontId="17" fillId="18" borderId="0" xfId="0" applyNumberFormat="1" applyFont="1" applyFill="1" applyBorder="1" applyProtection="1"/>
    <xf numFmtId="0" fontId="17" fillId="18" borderId="0" xfId="0" applyFont="1" applyFill="1" applyBorder="1" applyProtection="1"/>
    <xf numFmtId="0" fontId="17" fillId="18" borderId="0" xfId="0" applyNumberFormat="1" applyFont="1" applyFill="1" applyBorder="1" applyProtection="1"/>
    <xf numFmtId="0" fontId="1" fillId="18" borderId="0" xfId="0" applyFont="1" applyFill="1" applyBorder="1" applyAlignment="1" applyProtection="1"/>
    <xf numFmtId="0" fontId="1" fillId="18" borderId="0" xfId="0" applyNumberFormat="1" applyFont="1" applyFill="1" applyBorder="1" applyAlignment="1" applyProtection="1">
      <alignment horizontal="center"/>
    </xf>
    <xf numFmtId="0" fontId="0" fillId="22" borderId="6" xfId="0" applyFill="1" applyBorder="1" applyAlignment="1">
      <alignment horizontal="center" vertical="center"/>
    </xf>
    <xf numFmtId="0" fontId="0" fillId="23" borderId="6" xfId="0" applyFill="1" applyBorder="1" applyAlignment="1">
      <alignment horizontal="center" vertical="center"/>
    </xf>
    <xf numFmtId="0" fontId="0" fillId="25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5" fillId="6" borderId="6" xfId="0" applyFont="1" applyFill="1" applyBorder="1" applyAlignment="1">
      <alignment horizontal="center" vertical="center"/>
    </xf>
    <xf numFmtId="0" fontId="15" fillId="13" borderId="6" xfId="0" applyFont="1" applyFill="1" applyBorder="1" applyAlignment="1">
      <alignment horizontal="center" vertical="center"/>
    </xf>
    <xf numFmtId="0" fontId="15" fillId="21" borderId="6" xfId="0" applyFont="1" applyFill="1" applyBorder="1" applyAlignment="1">
      <alignment horizontal="center" vertical="center"/>
    </xf>
    <xf numFmtId="0" fontId="19" fillId="18" borderId="0" xfId="0" applyFont="1" applyFill="1" applyBorder="1" applyAlignment="1" applyProtection="1">
      <alignment horizontal="center" vertical="center"/>
    </xf>
    <xf numFmtId="0" fontId="0" fillId="18" borderId="0" xfId="0" applyFill="1"/>
    <xf numFmtId="0" fontId="6" fillId="18" borderId="0" xfId="0" applyFont="1" applyFill="1" applyAlignment="1">
      <alignment vertical="center"/>
    </xf>
    <xf numFmtId="0" fontId="6" fillId="18" borderId="0" xfId="0" applyFont="1" applyFill="1" applyAlignment="1">
      <alignment horizontal="center" vertical="center"/>
    </xf>
    <xf numFmtId="0" fontId="10" fillId="18" borderId="0" xfId="0" applyFont="1" applyFill="1"/>
    <xf numFmtId="0" fontId="0" fillId="18" borderId="0" xfId="0" applyFill="1" applyAlignment="1">
      <alignment horizontal="center"/>
    </xf>
    <xf numFmtId="0" fontId="0" fillId="18" borderId="0" xfId="0" applyFill="1" applyAlignment="1">
      <alignment horizontal="center" vertical="center"/>
    </xf>
    <xf numFmtId="0" fontId="13" fillId="18" borderId="0" xfId="7" applyFont="1" applyFill="1" applyBorder="1" applyAlignment="1"/>
    <xf numFmtId="14" fontId="0" fillId="18" borderId="0" xfId="0" applyNumberFormat="1" applyFill="1"/>
    <xf numFmtId="0" fontId="13" fillId="18" borderId="0" xfId="7" applyFont="1" applyFill="1" applyBorder="1" applyAlignment="1">
      <alignment horizontal="center" vertical="center"/>
    </xf>
    <xf numFmtId="0" fontId="13" fillId="18" borderId="0" xfId="7" applyFont="1" applyFill="1" applyBorder="1" applyAlignment="1">
      <alignment vertical="center"/>
    </xf>
    <xf numFmtId="0" fontId="1" fillId="18" borderId="0" xfId="0" applyFont="1" applyFill="1"/>
    <xf numFmtId="0" fontId="20" fillId="18" borderId="0" xfId="0" applyFont="1" applyFill="1"/>
    <xf numFmtId="0" fontId="0" fillId="26" borderId="6" xfId="0" applyFill="1" applyBorder="1" applyAlignment="1">
      <alignment horizontal="center" vertical="center"/>
    </xf>
    <xf numFmtId="0" fontId="0" fillId="26" borderId="0" xfId="0" applyFill="1"/>
    <xf numFmtId="0" fontId="0" fillId="26" borderId="24" xfId="0" applyFill="1" applyBorder="1" applyAlignment="1">
      <alignment horizontal="center" vertical="center"/>
    </xf>
    <xf numFmtId="0" fontId="0" fillId="26" borderId="18" xfId="0" applyFill="1" applyBorder="1"/>
    <xf numFmtId="0" fontId="1" fillId="15" borderId="6" xfId="0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15" fillId="19" borderId="6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8" borderId="0" xfId="0" applyFill="1" applyBorder="1" applyAlignment="1"/>
    <xf numFmtId="2" fontId="0" fillId="10" borderId="16" xfId="0" applyNumberFormat="1" applyFill="1" applyBorder="1" applyAlignment="1">
      <alignment horizontal="center"/>
    </xf>
    <xf numFmtId="0" fontId="21" fillId="18" borderId="0" xfId="0" applyFont="1" applyFill="1"/>
    <xf numFmtId="0" fontId="0" fillId="18" borderId="0" xfId="0" quotePrefix="1" applyFill="1"/>
    <xf numFmtId="0" fontId="0" fillId="2" borderId="45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0" fontId="0" fillId="27" borderId="0" xfId="0" applyFill="1" applyBorder="1" applyAlignment="1"/>
    <xf numFmtId="0" fontId="12" fillId="27" borderId="0" xfId="9" applyFont="1" applyFill="1" applyBorder="1" applyAlignment="1">
      <alignment horizontal="center"/>
    </xf>
    <xf numFmtId="2" fontId="12" fillId="27" borderId="0" xfId="9" applyNumberFormat="1" applyFont="1" applyFill="1" applyBorder="1" applyAlignment="1">
      <alignment horizontal="center"/>
    </xf>
    <xf numFmtId="0" fontId="1" fillId="27" borderId="0" xfId="0" applyFont="1" applyFill="1" applyBorder="1"/>
    <xf numFmtId="0" fontId="1" fillId="27" borderId="0" xfId="0" applyFont="1" applyFill="1" applyBorder="1" applyAlignment="1">
      <alignment horizontal="center" vertical="center"/>
    </xf>
    <xf numFmtId="0" fontId="22" fillId="27" borderId="0" xfId="0" applyFont="1" applyFill="1" applyBorder="1" applyAlignment="1">
      <alignment horizontal="center" vertical="center"/>
    </xf>
    <xf numFmtId="0" fontId="1" fillId="27" borderId="0" xfId="0" applyFont="1" applyFill="1" applyBorder="1" applyAlignment="1"/>
    <xf numFmtId="0" fontId="1" fillId="27" borderId="0" xfId="0" applyFont="1" applyFill="1" applyBorder="1" applyAlignment="1">
      <alignment horizontal="center"/>
    </xf>
    <xf numFmtId="2" fontId="1" fillId="27" borderId="0" xfId="0" applyNumberFormat="1" applyFont="1" applyFill="1" applyBorder="1" applyAlignment="1">
      <alignment horizontal="center"/>
    </xf>
    <xf numFmtId="0" fontId="12" fillId="27" borderId="0" xfId="7" applyFont="1" applyFill="1" applyBorder="1" applyAlignment="1"/>
    <xf numFmtId="0" fontId="1" fillId="2" borderId="1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0" fillId="27" borderId="0" xfId="0" applyNumberFormat="1" applyFill="1" applyBorder="1" applyAlignment="1"/>
    <xf numFmtId="0" fontId="0" fillId="17" borderId="39" xfId="0" applyFill="1" applyBorder="1" applyAlignment="1">
      <alignment horizontal="center"/>
    </xf>
    <xf numFmtId="0" fontId="0" fillId="17" borderId="51" xfId="0" applyFill="1" applyBorder="1" applyAlignment="1">
      <alignment horizontal="center" vertical="center"/>
    </xf>
    <xf numFmtId="0" fontId="0" fillId="17" borderId="40" xfId="0" applyFill="1" applyBorder="1" applyAlignment="1">
      <alignment horizontal="center" vertical="center"/>
    </xf>
    <xf numFmtId="0" fontId="0" fillId="17" borderId="41" xfId="0" applyFill="1" applyBorder="1"/>
    <xf numFmtId="14" fontId="0" fillId="17" borderId="52" xfId="0" applyNumberFormat="1" applyFill="1" applyBorder="1"/>
    <xf numFmtId="0" fontId="0" fillId="17" borderId="42" xfId="0" applyFill="1" applyBorder="1"/>
    <xf numFmtId="0" fontId="0" fillId="17" borderId="43" xfId="0" applyFill="1" applyBorder="1"/>
    <xf numFmtId="14" fontId="0" fillId="17" borderId="53" xfId="0" applyNumberFormat="1" applyFill="1" applyBorder="1"/>
    <xf numFmtId="0" fontId="0" fillId="17" borderId="44" xfId="0" applyFill="1" applyBorder="1"/>
    <xf numFmtId="0" fontId="21" fillId="0" borderId="36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/>
    </xf>
    <xf numFmtId="14" fontId="21" fillId="0" borderId="6" xfId="0" applyNumberFormat="1" applyFont="1" applyFill="1" applyBorder="1" applyAlignment="1">
      <alignment horizontal="center" vertical="center"/>
    </xf>
    <xf numFmtId="2" fontId="21" fillId="0" borderId="6" xfId="0" applyNumberFormat="1" applyFont="1" applyFill="1" applyBorder="1" applyAlignment="1">
      <alignment horizontal="center" vertical="center"/>
    </xf>
    <xf numFmtId="0" fontId="21" fillId="0" borderId="24" xfId="0" applyFont="1" applyFill="1" applyBorder="1" applyAlignment="1">
      <alignment horizontal="center" vertical="center"/>
    </xf>
    <xf numFmtId="14" fontId="21" fillId="0" borderId="24" xfId="0" applyNumberFormat="1" applyFont="1" applyFill="1" applyBorder="1" applyAlignment="1">
      <alignment horizontal="center" vertical="center"/>
    </xf>
    <xf numFmtId="2" fontId="21" fillId="0" borderId="24" xfId="0" applyNumberFormat="1" applyFont="1" applyFill="1" applyBorder="1" applyAlignment="1">
      <alignment horizontal="center" vertical="center"/>
    </xf>
    <xf numFmtId="0" fontId="19" fillId="18" borderId="0" xfId="0" applyFont="1" applyFill="1"/>
    <xf numFmtId="0" fontId="19" fillId="27" borderId="0" xfId="0" applyFont="1" applyFill="1" applyBorder="1"/>
    <xf numFmtId="0" fontId="19" fillId="18" borderId="0" xfId="0" applyFont="1" applyFill="1" applyAlignment="1">
      <alignment vertical="center"/>
    </xf>
    <xf numFmtId="0" fontId="19" fillId="18" borderId="0" xfId="0" applyFont="1" applyFill="1" applyBorder="1"/>
    <xf numFmtId="0" fontId="19" fillId="18" borderId="0" xfId="0" applyFont="1" applyFill="1" applyBorder="1" applyAlignment="1">
      <alignment horizontal="center" vertical="center"/>
    </xf>
    <xf numFmtId="0" fontId="21" fillId="0" borderId="19" xfId="0" applyNumberFormat="1" applyFont="1" applyFill="1" applyBorder="1" applyAlignment="1">
      <alignment horizontal="center" vertical="center"/>
    </xf>
    <xf numFmtId="0" fontId="21" fillId="0" borderId="38" xfId="0" applyNumberFormat="1" applyFont="1" applyFill="1" applyBorder="1" applyAlignment="1">
      <alignment horizontal="center" vertical="center"/>
    </xf>
    <xf numFmtId="0" fontId="1" fillId="18" borderId="0" xfId="0" applyFont="1" applyFill="1" applyBorder="1"/>
    <xf numFmtId="0" fontId="21" fillId="18" borderId="0" xfId="0" applyNumberFormat="1" applyFont="1" applyFill="1" applyBorder="1" applyAlignment="1">
      <alignment horizontal="center" vertical="center"/>
    </xf>
    <xf numFmtId="0" fontId="21" fillId="18" borderId="0" xfId="0" applyFont="1" applyFill="1" applyBorder="1" applyAlignment="1">
      <alignment horizontal="center" vertical="center"/>
    </xf>
    <xf numFmtId="14" fontId="21" fillId="18" borderId="0" xfId="0" applyNumberFormat="1" applyFont="1" applyFill="1" applyBorder="1" applyAlignment="1">
      <alignment horizontal="center" vertical="center"/>
    </xf>
    <xf numFmtId="2" fontId="21" fillId="18" borderId="0" xfId="0" applyNumberFormat="1" applyFont="1" applyFill="1" applyBorder="1" applyAlignment="1">
      <alignment horizontal="center" vertical="center"/>
    </xf>
    <xf numFmtId="0" fontId="6" fillId="18" borderId="0" xfId="0" applyFont="1" applyFill="1" applyBorder="1" applyAlignment="1">
      <alignment vertical="center"/>
    </xf>
    <xf numFmtId="0" fontId="19" fillId="28" borderId="69" xfId="0" applyFont="1" applyFill="1" applyBorder="1" applyAlignment="1">
      <alignment horizontal="right"/>
    </xf>
    <xf numFmtId="177" fontId="19" fillId="28" borderId="57" xfId="0" applyNumberFormat="1" applyFont="1" applyFill="1" applyBorder="1" applyAlignment="1">
      <alignment horizontal="center" vertical="center"/>
    </xf>
    <xf numFmtId="177" fontId="19" fillId="28" borderId="58" xfId="0" applyNumberFormat="1" applyFont="1" applyFill="1" applyBorder="1" applyAlignment="1">
      <alignment horizontal="center" vertical="center"/>
    </xf>
    <xf numFmtId="177" fontId="19" fillId="28" borderId="59" xfId="0" applyNumberFormat="1" applyFont="1" applyFill="1" applyBorder="1" applyAlignment="1">
      <alignment horizontal="center" vertical="center"/>
    </xf>
    <xf numFmtId="0" fontId="19" fillId="28" borderId="56" xfId="0" applyFont="1" applyFill="1" applyBorder="1" applyAlignment="1">
      <alignment horizontal="center" vertical="center"/>
    </xf>
    <xf numFmtId="0" fontId="19" fillId="10" borderId="60" xfId="0" applyFont="1" applyFill="1" applyBorder="1" applyAlignment="1">
      <alignment horizontal="center" vertical="center"/>
    </xf>
    <xf numFmtId="0" fontId="19" fillId="10" borderId="61" xfId="0" applyFont="1" applyFill="1" applyBorder="1" applyAlignment="1">
      <alignment horizontal="center" vertical="center"/>
    </xf>
    <xf numFmtId="0" fontId="19" fillId="12" borderId="70" xfId="0" applyFont="1" applyFill="1" applyBorder="1" applyAlignment="1">
      <alignment horizontal="center" vertical="center"/>
    </xf>
    <xf numFmtId="0" fontId="19" fillId="12" borderId="60" xfId="0" applyFont="1" applyFill="1" applyBorder="1" applyAlignment="1">
      <alignment horizontal="center" vertical="center"/>
    </xf>
    <xf numFmtId="0" fontId="19" fillId="12" borderId="61" xfId="0" applyFont="1" applyFill="1" applyBorder="1" applyAlignment="1">
      <alignment horizontal="center" vertical="center"/>
    </xf>
    <xf numFmtId="0" fontId="19" fillId="12" borderId="62" xfId="0" applyFont="1" applyFill="1" applyBorder="1" applyAlignment="1">
      <alignment horizontal="center" vertical="center"/>
    </xf>
    <xf numFmtId="0" fontId="19" fillId="12" borderId="20" xfId="0" applyFont="1" applyFill="1" applyBorder="1" applyAlignment="1">
      <alignment horizontal="center" vertical="center"/>
    </xf>
    <xf numFmtId="0" fontId="19" fillId="12" borderId="70" xfId="0" applyFont="1" applyFill="1" applyBorder="1"/>
    <xf numFmtId="2" fontId="7" fillId="12" borderId="60" xfId="0" applyNumberFormat="1" applyFont="1" applyFill="1" applyBorder="1" applyAlignment="1">
      <alignment horizontal="center" vertical="center"/>
    </xf>
    <xf numFmtId="2" fontId="7" fillId="12" borderId="61" xfId="0" applyNumberFormat="1" applyFont="1" applyFill="1" applyBorder="1" applyAlignment="1">
      <alignment horizontal="center" vertical="center"/>
    </xf>
    <xf numFmtId="2" fontId="7" fillId="12" borderId="62" xfId="0" applyNumberFormat="1" applyFont="1" applyFill="1" applyBorder="1" applyAlignment="1">
      <alignment horizontal="center" vertical="center"/>
    </xf>
    <xf numFmtId="2" fontId="19" fillId="12" borderId="20" xfId="0" applyNumberFormat="1" applyFont="1" applyFill="1" applyBorder="1" applyAlignment="1">
      <alignment horizontal="center" vertical="center"/>
    </xf>
    <xf numFmtId="2" fontId="19" fillId="12" borderId="60" xfId="0" applyNumberFormat="1" applyFont="1" applyFill="1" applyBorder="1" applyAlignment="1">
      <alignment horizontal="center" vertical="center"/>
    </xf>
    <xf numFmtId="2" fontId="19" fillId="12" borderId="61" xfId="0" applyNumberFormat="1" applyFont="1" applyFill="1" applyBorder="1" applyAlignment="1">
      <alignment horizontal="center" vertical="center"/>
    </xf>
    <xf numFmtId="2" fontId="19" fillId="12" borderId="62" xfId="0" applyNumberFormat="1" applyFont="1" applyFill="1" applyBorder="1" applyAlignment="1">
      <alignment horizontal="center" vertical="center"/>
    </xf>
    <xf numFmtId="0" fontId="19" fillId="11" borderId="70" xfId="0" applyFont="1" applyFill="1" applyBorder="1" applyAlignment="1">
      <alignment horizontal="center" vertical="center"/>
    </xf>
    <xf numFmtId="0" fontId="19" fillId="11" borderId="60" xfId="0" applyFont="1" applyFill="1" applyBorder="1" applyAlignment="1">
      <alignment horizontal="center" vertical="center"/>
    </xf>
    <xf numFmtId="0" fontId="19" fillId="11" borderId="61" xfId="0" applyFont="1" applyFill="1" applyBorder="1" applyAlignment="1">
      <alignment horizontal="center" vertical="center"/>
    </xf>
    <xf numFmtId="0" fontId="19" fillId="11" borderId="62" xfId="0" applyFont="1" applyFill="1" applyBorder="1" applyAlignment="1">
      <alignment horizontal="center" vertical="center"/>
    </xf>
    <xf numFmtId="0" fontId="19" fillId="11" borderId="20" xfId="0" applyFont="1" applyFill="1" applyBorder="1" applyAlignment="1">
      <alignment horizontal="center" vertical="center"/>
    </xf>
    <xf numFmtId="0" fontId="19" fillId="11" borderId="70" xfId="0" applyFont="1" applyFill="1" applyBorder="1"/>
    <xf numFmtId="2" fontId="7" fillId="11" borderId="60" xfId="0" applyNumberFormat="1" applyFont="1" applyFill="1" applyBorder="1" applyAlignment="1">
      <alignment horizontal="center" vertical="center"/>
    </xf>
    <xf numFmtId="2" fontId="7" fillId="11" borderId="61" xfId="0" applyNumberFormat="1" applyFont="1" applyFill="1" applyBorder="1" applyAlignment="1">
      <alignment horizontal="center" vertical="center"/>
    </xf>
    <xf numFmtId="2" fontId="7" fillId="11" borderId="62" xfId="0" applyNumberFormat="1" applyFont="1" applyFill="1" applyBorder="1" applyAlignment="1">
      <alignment horizontal="center" vertical="center"/>
    </xf>
    <xf numFmtId="2" fontId="19" fillId="11" borderId="20" xfId="0" applyNumberFormat="1" applyFont="1" applyFill="1" applyBorder="1" applyAlignment="1">
      <alignment horizontal="center" vertical="center"/>
    </xf>
    <xf numFmtId="2" fontId="19" fillId="11" borderId="60" xfId="0" applyNumberFormat="1" applyFont="1" applyFill="1" applyBorder="1" applyAlignment="1">
      <alignment horizontal="center" vertical="center"/>
    </xf>
    <xf numFmtId="2" fontId="19" fillId="11" borderId="61" xfId="0" applyNumberFormat="1" applyFont="1" applyFill="1" applyBorder="1" applyAlignment="1">
      <alignment horizontal="center" vertical="center"/>
    </xf>
    <xf numFmtId="2" fontId="19" fillId="11" borderId="62" xfId="0" applyNumberFormat="1" applyFont="1" applyFill="1" applyBorder="1" applyAlignment="1">
      <alignment horizontal="center" vertical="center"/>
    </xf>
    <xf numFmtId="0" fontId="19" fillId="11" borderId="71" xfId="0" applyFont="1" applyFill="1" applyBorder="1"/>
    <xf numFmtId="0" fontId="19" fillId="11" borderId="63" xfId="0" applyFont="1" applyFill="1" applyBorder="1" applyAlignment="1">
      <alignment horizontal="center" vertical="center"/>
    </xf>
    <xf numFmtId="0" fontId="19" fillId="11" borderId="64" xfId="0" applyFont="1" applyFill="1" applyBorder="1" applyAlignment="1">
      <alignment horizontal="center" vertical="center"/>
    </xf>
    <xf numFmtId="0" fontId="19" fillId="11" borderId="65" xfId="0" applyFont="1" applyFill="1" applyBorder="1" applyAlignment="1">
      <alignment horizontal="center" vertical="center"/>
    </xf>
    <xf numFmtId="0" fontId="19" fillId="11" borderId="21" xfId="0" applyFont="1" applyFill="1" applyBorder="1" applyAlignment="1">
      <alignment horizontal="center" vertical="center"/>
    </xf>
    <xf numFmtId="0" fontId="19" fillId="28" borderId="66" xfId="0" applyFont="1" applyFill="1" applyBorder="1" applyAlignment="1">
      <alignment horizontal="center" vertical="center"/>
    </xf>
    <xf numFmtId="0" fontId="19" fillId="28" borderId="67" xfId="0" applyFont="1" applyFill="1" applyBorder="1" applyAlignment="1">
      <alignment horizontal="center" vertical="center"/>
    </xf>
    <xf numFmtId="0" fontId="19" fillId="28" borderId="68" xfId="0" applyFont="1" applyFill="1" applyBorder="1" applyAlignment="1">
      <alignment horizontal="center" vertical="center"/>
    </xf>
    <xf numFmtId="0" fontId="19" fillId="17" borderId="61" xfId="0" applyFont="1" applyFill="1" applyBorder="1" applyAlignment="1">
      <alignment horizontal="center" vertical="center"/>
    </xf>
    <xf numFmtId="0" fontId="19" fillId="17" borderId="62" xfId="0" applyFont="1" applyFill="1" applyBorder="1" applyAlignment="1">
      <alignment horizontal="center" vertical="center"/>
    </xf>
    <xf numFmtId="0" fontId="19" fillId="29" borderId="70" xfId="0" applyFont="1" applyFill="1" applyBorder="1" applyAlignment="1">
      <alignment horizontal="center" vertical="center"/>
    </xf>
    <xf numFmtId="0" fontId="19" fillId="10" borderId="74" xfId="0" applyFont="1" applyFill="1" applyBorder="1" applyAlignment="1">
      <alignment horizontal="center" vertical="center"/>
    </xf>
    <xf numFmtId="0" fontId="19" fillId="17" borderId="20" xfId="0" applyFont="1" applyFill="1" applyBorder="1" applyAlignment="1">
      <alignment horizontal="center" vertical="center"/>
    </xf>
    <xf numFmtId="0" fontId="23" fillId="18" borderId="8" xfId="0" applyFont="1" applyFill="1" applyBorder="1" applyAlignment="1">
      <alignment horizontal="right"/>
    </xf>
    <xf numFmtId="2" fontId="0" fillId="18" borderId="9" xfId="0" applyNumberFormat="1" applyFill="1" applyBorder="1" applyAlignment="1">
      <alignment horizontal="center" vertical="center"/>
    </xf>
    <xf numFmtId="0" fontId="23" fillId="18" borderId="10" xfId="0" applyFont="1" applyFill="1" applyBorder="1" applyAlignment="1">
      <alignment horizontal="right"/>
    </xf>
    <xf numFmtId="2" fontId="0" fillId="18" borderId="3" xfId="0" applyNumberFormat="1" applyFill="1" applyBorder="1" applyAlignment="1">
      <alignment horizontal="center" vertical="center"/>
    </xf>
    <xf numFmtId="0" fontId="0" fillId="18" borderId="78" xfId="0" applyFill="1" applyBorder="1" applyAlignment="1">
      <alignment horizontal="center" vertical="center"/>
    </xf>
    <xf numFmtId="0" fontId="0" fillId="18" borderId="77" xfId="0" applyFill="1" applyBorder="1" applyAlignment="1">
      <alignment horizontal="center" vertical="center"/>
    </xf>
    <xf numFmtId="0" fontId="23" fillId="18" borderId="7" xfId="0" applyFont="1" applyFill="1" applyBorder="1" applyAlignment="1">
      <alignment horizontal="right"/>
    </xf>
    <xf numFmtId="0" fontId="3" fillId="18" borderId="80" xfId="0" applyFont="1" applyFill="1" applyBorder="1" applyAlignment="1">
      <alignment horizontal="center" vertical="center"/>
    </xf>
    <xf numFmtId="0" fontId="3" fillId="18" borderId="81" xfId="0" applyFont="1" applyFill="1" applyBorder="1" applyAlignment="1">
      <alignment horizontal="center" vertical="center"/>
    </xf>
    <xf numFmtId="0" fontId="3" fillId="18" borderId="82" xfId="0" applyFont="1" applyFill="1" applyBorder="1" applyAlignment="1">
      <alignment horizontal="center" vertical="center"/>
    </xf>
    <xf numFmtId="2" fontId="1" fillId="18" borderId="84" xfId="0" applyNumberFormat="1" applyFont="1" applyFill="1" applyBorder="1" applyAlignment="1">
      <alignment horizontal="center" vertical="center"/>
    </xf>
    <xf numFmtId="2" fontId="1" fillId="18" borderId="85" xfId="0" applyNumberFormat="1" applyFont="1" applyFill="1" applyBorder="1" applyAlignment="1">
      <alignment horizontal="center" vertical="center"/>
    </xf>
    <xf numFmtId="2" fontId="1" fillId="18" borderId="86" xfId="0" applyNumberFormat="1" applyFont="1" applyFill="1" applyBorder="1" applyAlignment="1">
      <alignment horizontal="center" vertical="center"/>
    </xf>
    <xf numFmtId="168" fontId="0" fillId="18" borderId="54" xfId="0" applyNumberFormat="1" applyFill="1" applyBorder="1" applyAlignment="1">
      <alignment horizontal="center"/>
    </xf>
    <xf numFmtId="166" fontId="1" fillId="18" borderId="0" xfId="0" applyNumberFormat="1" applyFont="1" applyFill="1" applyBorder="1" applyProtection="1"/>
    <xf numFmtId="0" fontId="0" fillId="0" borderId="0" xfId="0" applyAlignment="1">
      <alignment horizontal="center"/>
    </xf>
    <xf numFmtId="0" fontId="3" fillId="0" borderId="24" xfId="0" applyFont="1" applyBorder="1" applyAlignment="1">
      <alignment horizontal="center"/>
    </xf>
    <xf numFmtId="178" fontId="0" fillId="4" borderId="88" xfId="0" applyNumberFormat="1" applyFill="1" applyBorder="1" applyAlignment="1">
      <alignment horizontal="center"/>
    </xf>
    <xf numFmtId="0" fontId="0" fillId="4" borderId="89" xfId="0" applyFill="1" applyBorder="1" applyAlignment="1">
      <alignment horizontal="center" vertical="center"/>
    </xf>
    <xf numFmtId="0" fontId="3" fillId="0" borderId="17" xfId="0" applyFont="1" applyBorder="1" applyAlignment="1">
      <alignment horizontal="center"/>
    </xf>
    <xf numFmtId="178" fontId="0" fillId="4" borderId="90" xfId="0" applyNumberFormat="1" applyFill="1" applyBorder="1" applyAlignment="1">
      <alignment horizontal="center"/>
    </xf>
    <xf numFmtId="0" fontId="0" fillId="4" borderId="91" xfId="0" applyFill="1" applyBorder="1" applyAlignment="1">
      <alignment horizontal="center" vertical="center"/>
    </xf>
    <xf numFmtId="0" fontId="3" fillId="0" borderId="37" xfId="0" applyFont="1" applyBorder="1" applyAlignment="1">
      <alignment horizontal="center"/>
    </xf>
    <xf numFmtId="178" fontId="0" fillId="4" borderId="92" xfId="0" applyNumberFormat="1" applyFill="1" applyBorder="1" applyAlignment="1">
      <alignment horizontal="center"/>
    </xf>
    <xf numFmtId="0" fontId="0" fillId="4" borderId="93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54" xfId="0" applyNumberForma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14" fontId="0" fillId="26" borderId="6" xfId="0" applyNumberFormat="1" applyFill="1" applyBorder="1" applyAlignment="1">
      <alignment horizontal="center"/>
    </xf>
    <xf numFmtId="0" fontId="0" fillId="26" borderId="6" xfId="0" applyFill="1" applyBorder="1" applyAlignment="1">
      <alignment horizontal="center"/>
    </xf>
    <xf numFmtId="14" fontId="0" fillId="26" borderId="6" xfId="0" applyNumberFormat="1" applyFill="1" applyBorder="1" applyAlignment="1">
      <alignment horizontal="center" vertical="center"/>
    </xf>
    <xf numFmtId="2" fontId="21" fillId="0" borderId="37" xfId="0" applyNumberFormat="1" applyFont="1" applyFill="1" applyBorder="1" applyAlignment="1">
      <alignment horizontal="center" vertical="center"/>
    </xf>
    <xf numFmtId="0" fontId="21" fillId="0" borderId="37" xfId="0" applyNumberFormat="1" applyFont="1" applyFill="1" applyBorder="1" applyAlignment="1">
      <alignment horizontal="center" vertical="center"/>
    </xf>
    <xf numFmtId="0" fontId="21" fillId="0" borderId="6" xfId="0" applyNumberFormat="1" applyFont="1" applyFill="1" applyBorder="1" applyAlignment="1">
      <alignment horizontal="center" vertical="center"/>
    </xf>
    <xf numFmtId="0" fontId="21" fillId="0" borderId="24" xfId="0" applyNumberFormat="1" applyFont="1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0" fillId="20" borderId="13" xfId="0" applyFill="1" applyBorder="1" applyAlignment="1">
      <alignment horizontal="center" vertical="center"/>
    </xf>
    <xf numFmtId="0" fontId="0" fillId="20" borderId="94" xfId="0" applyFill="1" applyBorder="1" applyAlignment="1">
      <alignment horizontal="center" vertical="center"/>
    </xf>
    <xf numFmtId="14" fontId="21" fillId="0" borderId="37" xfId="0" applyNumberFormat="1" applyFont="1" applyFill="1" applyBorder="1" applyAlignment="1">
      <alignment horizontal="center" vertical="center"/>
    </xf>
    <xf numFmtId="0" fontId="16" fillId="2" borderId="16" xfId="9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19" fillId="12" borderId="95" xfId="0" applyFont="1" applyFill="1" applyBorder="1" applyAlignment="1">
      <alignment horizontal="center" vertical="center"/>
    </xf>
    <xf numFmtId="0" fontId="19" fillId="12" borderId="22" xfId="0" applyFont="1" applyFill="1" applyBorder="1" applyAlignment="1">
      <alignment horizontal="center" vertical="center"/>
    </xf>
    <xf numFmtId="0" fontId="19" fillId="12" borderId="96" xfId="0" applyFont="1" applyFill="1" applyBorder="1" applyAlignment="1">
      <alignment horizontal="center" vertical="center"/>
    </xf>
    <xf numFmtId="0" fontId="19" fillId="11" borderId="95" xfId="0" applyFont="1" applyFill="1" applyBorder="1" applyAlignment="1">
      <alignment horizontal="center" vertical="center"/>
    </xf>
    <xf numFmtId="0" fontId="19" fillId="11" borderId="22" xfId="0" applyFont="1" applyFill="1" applyBorder="1" applyAlignment="1">
      <alignment horizontal="center" vertical="center"/>
    </xf>
    <xf numFmtId="0" fontId="19" fillId="11" borderId="96" xfId="0" applyFont="1" applyFill="1" applyBorder="1" applyAlignment="1">
      <alignment horizontal="center" vertical="center"/>
    </xf>
    <xf numFmtId="0" fontId="0" fillId="26" borderId="6" xfId="0" applyFill="1" applyBorder="1"/>
    <xf numFmtId="0" fontId="15" fillId="31" borderId="6" xfId="0" applyFont="1" applyFill="1" applyBorder="1" applyAlignment="1">
      <alignment horizontal="center" vertical="center"/>
    </xf>
    <xf numFmtId="0" fontId="1" fillId="18" borderId="0" xfId="0" applyFont="1" applyFill="1" applyBorder="1" applyAlignment="1">
      <alignment horizontal="center"/>
    </xf>
    <xf numFmtId="0" fontId="1" fillId="33" borderId="0" xfId="0" applyFont="1" applyFill="1" applyBorder="1" applyProtection="1"/>
    <xf numFmtId="0" fontId="1" fillId="33" borderId="0" xfId="0" applyNumberFormat="1" applyFont="1" applyFill="1" applyBorder="1" applyProtection="1"/>
    <xf numFmtId="0" fontId="0" fillId="26" borderId="6" xfId="0" applyFill="1" applyBorder="1" applyAlignment="1">
      <alignment horizontal="center" vertical="center"/>
    </xf>
    <xf numFmtId="0" fontId="27" fillId="18" borderId="0" xfId="0" applyFont="1" applyFill="1" applyBorder="1" applyProtection="1"/>
    <xf numFmtId="0" fontId="26" fillId="18" borderId="0" xfId="0" applyFont="1" applyFill="1" applyBorder="1" applyAlignment="1" applyProtection="1">
      <alignment vertical="center"/>
    </xf>
    <xf numFmtId="0" fontId="28" fillId="18" borderId="0" xfId="0" applyFont="1" applyFill="1" applyBorder="1" applyAlignment="1" applyProtection="1">
      <alignment vertical="center"/>
    </xf>
    <xf numFmtId="0" fontId="1" fillId="18" borderId="100" xfId="0" applyFont="1" applyFill="1" applyBorder="1" applyProtection="1"/>
    <xf numFmtId="0" fontId="1" fillId="18" borderId="101" xfId="0" applyFont="1" applyFill="1" applyBorder="1" applyProtection="1"/>
    <xf numFmtId="0" fontId="1" fillId="18" borderId="102" xfId="0" applyFont="1" applyFill="1" applyBorder="1" applyProtection="1"/>
    <xf numFmtId="0" fontId="1" fillId="18" borderId="103" xfId="0" applyFont="1" applyFill="1" applyBorder="1" applyProtection="1"/>
    <xf numFmtId="0" fontId="1" fillId="18" borderId="104" xfId="0" applyFont="1" applyFill="1" applyBorder="1" applyProtection="1"/>
    <xf numFmtId="0" fontId="1" fillId="18" borderId="105" xfId="0" applyFont="1" applyFill="1" applyBorder="1" applyProtection="1"/>
    <xf numFmtId="0" fontId="1" fillId="18" borderId="106" xfId="0" applyFont="1" applyFill="1" applyBorder="1" applyProtection="1"/>
    <xf numFmtId="0" fontId="1" fillId="18" borderId="107" xfId="0" applyFont="1" applyFill="1" applyBorder="1" applyProtection="1"/>
    <xf numFmtId="0" fontId="25" fillId="36" borderId="98" xfId="0" applyFont="1" applyFill="1" applyBorder="1" applyAlignment="1" applyProtection="1">
      <alignment horizontal="center" vertical="center"/>
    </xf>
    <xf numFmtId="0" fontId="5" fillId="35" borderId="99" xfId="0" applyFont="1" applyFill="1" applyBorder="1" applyAlignment="1" applyProtection="1">
      <alignment vertical="center"/>
    </xf>
    <xf numFmtId="0" fontId="24" fillId="32" borderId="41" xfId="0" applyFont="1" applyFill="1" applyBorder="1" applyAlignment="1" applyProtection="1">
      <alignment horizontal="center" vertical="center"/>
    </xf>
    <xf numFmtId="0" fontId="24" fillId="32" borderId="52" xfId="0" applyFont="1" applyFill="1" applyBorder="1" applyAlignment="1" applyProtection="1">
      <alignment horizontal="center" vertical="center"/>
    </xf>
    <xf numFmtId="0" fontId="5" fillId="20" borderId="4" xfId="0" applyFont="1" applyFill="1" applyBorder="1" applyAlignment="1" applyProtection="1">
      <alignment vertical="center"/>
    </xf>
    <xf numFmtId="0" fontId="11" fillId="32" borderId="41" xfId="0" applyFont="1" applyFill="1" applyBorder="1" applyAlignment="1" applyProtection="1">
      <alignment horizontal="center" vertical="center"/>
    </xf>
    <xf numFmtId="0" fontId="11" fillId="32" borderId="52" xfId="0" applyFont="1" applyFill="1" applyBorder="1" applyAlignment="1" applyProtection="1">
      <alignment horizontal="center" vertical="center"/>
    </xf>
    <xf numFmtId="0" fontId="5" fillId="34" borderId="4" xfId="0" applyFont="1" applyFill="1" applyBorder="1" applyAlignment="1" applyProtection="1">
      <alignment vertical="center"/>
    </xf>
    <xf numFmtId="0" fontId="9" fillId="32" borderId="41" xfId="0" applyFont="1" applyFill="1" applyBorder="1" applyAlignment="1" applyProtection="1">
      <alignment horizontal="center" vertical="center"/>
    </xf>
    <xf numFmtId="0" fontId="9" fillId="32" borderId="52" xfId="0" applyFont="1" applyFill="1" applyBorder="1" applyAlignment="1" applyProtection="1">
      <alignment horizontal="center" vertical="center"/>
    </xf>
    <xf numFmtId="0" fontId="5" fillId="28" borderId="5" xfId="0" applyFont="1" applyFill="1" applyBorder="1" applyAlignment="1" applyProtection="1">
      <alignment vertical="center"/>
    </xf>
    <xf numFmtId="0" fontId="7" fillId="32" borderId="43" xfId="0" applyFont="1" applyFill="1" applyBorder="1" applyAlignment="1" applyProtection="1">
      <alignment horizontal="center" vertical="center"/>
    </xf>
    <xf numFmtId="0" fontId="7" fillId="32" borderId="53" xfId="0" applyFont="1" applyFill="1" applyBorder="1" applyAlignment="1" applyProtection="1">
      <alignment horizontal="center" vertical="center"/>
    </xf>
    <xf numFmtId="166" fontId="3" fillId="7" borderId="39" xfId="0" applyNumberFormat="1" applyFont="1" applyFill="1" applyBorder="1" applyAlignment="1" applyProtection="1">
      <alignment horizontal="center" vertical="center"/>
      <protection locked="0"/>
    </xf>
    <xf numFmtId="166" fontId="3" fillId="7" borderId="51" xfId="0" applyNumberFormat="1" applyFont="1" applyFill="1" applyBorder="1" applyAlignment="1" applyProtection="1">
      <alignment horizontal="center" vertical="center"/>
      <protection locked="0"/>
    </xf>
    <xf numFmtId="0" fontId="26" fillId="18" borderId="0" xfId="0" applyFont="1" applyFill="1" applyBorder="1" applyAlignment="1" applyProtection="1">
      <alignment horizontal="center" vertical="center"/>
    </xf>
    <xf numFmtId="0" fontId="31" fillId="18" borderId="0" xfId="0" applyNumberFormat="1" applyFont="1" applyFill="1" applyBorder="1" applyAlignment="1" applyProtection="1">
      <alignment horizontal="center"/>
    </xf>
    <xf numFmtId="14" fontId="18" fillId="18" borderId="0" xfId="0" applyNumberFormat="1" applyFont="1" applyFill="1" applyBorder="1" applyAlignment="1" applyProtection="1">
      <alignment horizontal="center" vertical="center"/>
    </xf>
    <xf numFmtId="0" fontId="32" fillId="18" borderId="0" xfId="0" applyFont="1" applyFill="1" applyBorder="1" applyAlignment="1" applyProtection="1">
      <alignment horizontal="center" vertical="center"/>
    </xf>
    <xf numFmtId="0" fontId="29" fillId="18" borderId="0" xfId="0" applyFont="1" applyFill="1" applyBorder="1" applyAlignment="1" applyProtection="1">
      <alignment horizontal="right" vertical="center" indent="1"/>
    </xf>
    <xf numFmtId="0" fontId="29" fillId="18" borderId="97" xfId="0" applyFont="1" applyFill="1" applyBorder="1" applyAlignment="1" applyProtection="1">
      <alignment horizontal="right" vertical="center" indent="1"/>
    </xf>
    <xf numFmtId="0" fontId="30" fillId="18" borderId="25" xfId="0" applyNumberFormat="1" applyFont="1" applyFill="1" applyBorder="1" applyAlignment="1" applyProtection="1">
      <alignment horizontal="center" vertical="center"/>
      <protection locked="0"/>
    </xf>
    <xf numFmtId="0" fontId="30" fillId="18" borderId="26" xfId="0" applyNumberFormat="1" applyFont="1" applyFill="1" applyBorder="1" applyAlignment="1" applyProtection="1">
      <alignment horizontal="center" vertical="center"/>
      <protection locked="0"/>
    </xf>
    <xf numFmtId="0" fontId="30" fillId="18" borderId="27" xfId="0" applyNumberFormat="1" applyFont="1" applyFill="1" applyBorder="1" applyAlignment="1" applyProtection="1">
      <alignment horizontal="center" vertical="center"/>
      <protection locked="0"/>
    </xf>
    <xf numFmtId="0" fontId="16" fillId="2" borderId="14" xfId="9" applyFont="1" applyFill="1" applyBorder="1" applyAlignment="1">
      <alignment horizontal="center"/>
    </xf>
    <xf numFmtId="0" fontId="16" fillId="2" borderId="15" xfId="9" applyFont="1" applyFill="1" applyBorder="1" applyAlignment="1">
      <alignment horizontal="center"/>
    </xf>
    <xf numFmtId="0" fontId="16" fillId="2" borderId="16" xfId="9" applyFont="1" applyFill="1" applyBorder="1" applyAlignment="1">
      <alignment horizontal="center"/>
    </xf>
    <xf numFmtId="2" fontId="16" fillId="2" borderId="14" xfId="9" applyNumberFormat="1" applyFont="1" applyFill="1" applyBorder="1" applyAlignment="1">
      <alignment horizontal="center"/>
    </xf>
    <xf numFmtId="2" fontId="16" fillId="2" borderId="23" xfId="9" applyNumberFormat="1" applyFont="1" applyFill="1" applyBorder="1" applyAlignment="1">
      <alignment horizontal="center"/>
    </xf>
    <xf numFmtId="0" fontId="3" fillId="10" borderId="14" xfId="0" applyFont="1" applyFill="1" applyBorder="1" applyAlignment="1">
      <alignment horizontal="center"/>
    </xf>
    <xf numFmtId="0" fontId="3" fillId="10" borderId="15" xfId="0" applyFont="1" applyFill="1" applyBorder="1" applyAlignment="1">
      <alignment horizontal="center"/>
    </xf>
    <xf numFmtId="0" fontId="3" fillId="10" borderId="16" xfId="0" applyFont="1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10" borderId="23" xfId="0" applyFill="1" applyBorder="1" applyAlignment="1">
      <alignment horizontal="center"/>
    </xf>
    <xf numFmtId="0" fontId="8" fillId="8" borderId="14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8" fillId="8" borderId="16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0" fillId="18" borderId="79" xfId="0" applyFill="1" applyBorder="1" applyAlignment="1">
      <alignment horizontal="center"/>
    </xf>
    <xf numFmtId="0" fontId="0" fillId="18" borderId="83" xfId="0" applyFill="1" applyBorder="1" applyAlignment="1">
      <alignment horizontal="center"/>
    </xf>
    <xf numFmtId="0" fontId="19" fillId="11" borderId="74" xfId="0" applyFont="1" applyFill="1" applyBorder="1" applyAlignment="1">
      <alignment horizontal="center" vertical="center"/>
    </xf>
    <xf numFmtId="0" fontId="19" fillId="11" borderId="75" xfId="0" applyFont="1" applyFill="1" applyBorder="1" applyAlignment="1">
      <alignment horizontal="center" vertical="center"/>
    </xf>
    <xf numFmtId="0" fontId="0" fillId="18" borderId="76" xfId="0" applyFill="1" applyBorder="1" applyAlignment="1">
      <alignment horizontal="center" vertical="center"/>
    </xf>
    <xf numFmtId="0" fontId="0" fillId="18" borderId="77" xfId="0" applyFill="1" applyBorder="1" applyAlignment="1">
      <alignment horizontal="center" vertical="center"/>
    </xf>
    <xf numFmtId="0" fontId="19" fillId="12" borderId="72" xfId="0" applyFont="1" applyFill="1" applyBorder="1" applyAlignment="1">
      <alignment horizontal="center" vertical="center"/>
    </xf>
    <xf numFmtId="0" fontId="19" fillId="12" borderId="73" xfId="0" applyFont="1" applyFill="1" applyBorder="1" applyAlignment="1">
      <alignment horizontal="center" vertical="center"/>
    </xf>
    <xf numFmtId="0" fontId="19" fillId="11" borderId="72" xfId="0" applyFont="1" applyFill="1" applyBorder="1" applyAlignment="1">
      <alignment horizontal="center" vertical="center"/>
    </xf>
    <xf numFmtId="0" fontId="19" fillId="11" borderId="73" xfId="0" applyFont="1" applyFill="1" applyBorder="1" applyAlignment="1">
      <alignment horizontal="center" vertical="center"/>
    </xf>
    <xf numFmtId="0" fontId="19" fillId="12" borderId="74" xfId="0" applyFont="1" applyFill="1" applyBorder="1" applyAlignment="1">
      <alignment horizontal="center" vertical="center"/>
    </xf>
    <xf numFmtId="0" fontId="19" fillId="12" borderId="75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6" borderId="0" xfId="0" applyFill="1" applyAlignment="1">
      <alignment horizontal="center"/>
    </xf>
    <xf numFmtId="0" fontId="3" fillId="30" borderId="87" xfId="0" applyFont="1" applyFill="1" applyBorder="1" applyAlignment="1">
      <alignment horizontal="center"/>
    </xf>
    <xf numFmtId="0" fontId="0" fillId="26" borderId="6" xfId="0" applyFill="1" applyBorder="1" applyAlignment="1">
      <alignment horizontal="center"/>
    </xf>
    <xf numFmtId="16" fontId="1" fillId="18" borderId="0" xfId="0" applyNumberFormat="1" applyFont="1" applyFill="1" applyBorder="1" applyProtection="1"/>
    <xf numFmtId="14" fontId="0" fillId="2" borderId="32" xfId="0" applyNumberFormat="1" applyFill="1" applyBorder="1" applyAlignment="1">
      <alignment horizontal="center"/>
    </xf>
    <xf numFmtId="14" fontId="0" fillId="2" borderId="33" xfId="0" applyNumberFormat="1" applyFill="1" applyBorder="1" applyAlignment="1">
      <alignment horizontal="center"/>
    </xf>
    <xf numFmtId="14" fontId="0" fillId="2" borderId="35" xfId="0" applyNumberFormat="1" applyFill="1" applyBorder="1" applyAlignment="1">
      <alignment horizontal="center"/>
    </xf>
    <xf numFmtId="0" fontId="1" fillId="18" borderId="0" xfId="0" applyFont="1" applyFill="1" applyBorder="1" applyAlignment="1" applyProtection="1">
      <alignment horizontal="center" vertical="center"/>
    </xf>
    <xf numFmtId="166" fontId="3" fillId="7" borderId="108" xfId="0" applyNumberFormat="1" applyFont="1" applyFill="1" applyBorder="1" applyAlignment="1" applyProtection="1">
      <alignment horizontal="center" vertical="center"/>
      <protection locked="0"/>
    </xf>
    <xf numFmtId="0" fontId="24" fillId="32" borderId="2" xfId="0" applyFont="1" applyFill="1" applyBorder="1" applyAlignment="1" applyProtection="1">
      <alignment horizontal="center" vertical="center"/>
    </xf>
    <xf numFmtId="0" fontId="11" fillId="32" borderId="2" xfId="0" applyFont="1" applyFill="1" applyBorder="1" applyAlignment="1" applyProtection="1">
      <alignment horizontal="center" vertical="center"/>
    </xf>
    <xf numFmtId="0" fontId="9" fillId="32" borderId="2" xfId="0" applyFont="1" applyFill="1" applyBorder="1" applyAlignment="1" applyProtection="1">
      <alignment horizontal="center" vertical="center"/>
    </xf>
    <xf numFmtId="0" fontId="7" fillId="32" borderId="28" xfId="0" applyFont="1" applyFill="1" applyBorder="1" applyAlignment="1" applyProtection="1">
      <alignment horizontal="center" vertical="center"/>
    </xf>
    <xf numFmtId="166" fontId="3" fillId="7" borderId="109" xfId="0" applyNumberFormat="1" applyFont="1" applyFill="1" applyBorder="1" applyAlignment="1" applyProtection="1">
      <alignment horizontal="center" vertical="center"/>
      <protection locked="0"/>
    </xf>
    <xf numFmtId="0" fontId="24" fillId="32" borderId="110" xfId="0" applyFont="1" applyFill="1" applyBorder="1" applyAlignment="1" applyProtection="1">
      <alignment horizontal="center" vertical="center"/>
    </xf>
    <xf numFmtId="0" fontId="11" fillId="32" borderId="110" xfId="0" applyFont="1" applyFill="1" applyBorder="1" applyAlignment="1" applyProtection="1">
      <alignment horizontal="center" vertical="center"/>
    </xf>
    <xf numFmtId="0" fontId="9" fillId="32" borderId="110" xfId="0" applyFont="1" applyFill="1" applyBorder="1" applyAlignment="1" applyProtection="1">
      <alignment horizontal="center" vertical="center"/>
    </xf>
    <xf numFmtId="0" fontId="7" fillId="32" borderId="111" xfId="0" applyFont="1" applyFill="1" applyBorder="1" applyAlignment="1" applyProtection="1">
      <alignment horizontal="center" vertical="center"/>
    </xf>
    <xf numFmtId="166" fontId="3" fillId="7" borderId="11" xfId="0" applyNumberFormat="1" applyFont="1" applyFill="1" applyBorder="1" applyAlignment="1" applyProtection="1">
      <alignment horizontal="center" vertical="center"/>
      <protection locked="0"/>
    </xf>
    <xf numFmtId="0" fontId="24" fillId="32" borderId="12" xfId="0" applyFont="1" applyFill="1" applyBorder="1" applyAlignment="1" applyProtection="1">
      <alignment horizontal="center" vertical="center"/>
    </xf>
    <xf numFmtId="0" fontId="11" fillId="32" borderId="12" xfId="0" applyFont="1" applyFill="1" applyBorder="1" applyAlignment="1" applyProtection="1">
      <alignment horizontal="center" vertical="center"/>
    </xf>
    <xf numFmtId="0" fontId="9" fillId="32" borderId="12" xfId="0" applyFont="1" applyFill="1" applyBorder="1" applyAlignment="1" applyProtection="1">
      <alignment horizontal="center" vertical="center"/>
    </xf>
    <xf numFmtId="0" fontId="7" fillId="32" borderId="112" xfId="0" applyFont="1" applyFill="1" applyBorder="1" applyAlignment="1" applyProtection="1">
      <alignment horizontal="center" vertical="center"/>
    </xf>
    <xf numFmtId="0" fontId="0" fillId="2" borderId="32" xfId="0" applyFill="1" applyBorder="1" applyAlignment="1">
      <alignment horizontal="center"/>
    </xf>
    <xf numFmtId="0" fontId="0" fillId="2" borderId="55" xfId="0" applyFill="1" applyBorder="1" applyAlignment="1">
      <alignment horizontal="center"/>
    </xf>
  </cellXfs>
  <cellStyles count="10">
    <cellStyle name="Monétaire 2" xfId="2"/>
    <cellStyle name="Monétaire 2 2" xfId="5"/>
    <cellStyle name="Monétaire 2 3" xfId="8"/>
    <cellStyle name="Normal" xfId="0" builtinId="0"/>
    <cellStyle name="Normal 2" xfId="3"/>
    <cellStyle name="Normal 2 2" xfId="6"/>
    <cellStyle name="Normal 2 3" xfId="7"/>
    <cellStyle name="Normal 2 3 2" xfId="9"/>
    <cellStyle name="Normal 3" xfId="1"/>
    <cellStyle name="Pourcentage 2" xfId="4"/>
  </cellStyles>
  <dxfs count="38">
    <dxf>
      <border>
        <left style="hair">
          <color auto="1"/>
        </left>
        <vertical/>
        <horizontal/>
      </border>
    </dxf>
    <dxf>
      <border>
        <left style="hair">
          <color auto="1"/>
        </left>
        <vertical/>
        <horizontal/>
      </border>
    </dxf>
    <dxf>
      <border>
        <left style="hair">
          <color auto="1"/>
        </left>
        <vertical/>
        <horizontal/>
      </border>
    </dxf>
    <dxf>
      <border>
        <left style="hair">
          <color auto="1"/>
        </left>
        <vertical/>
        <horizontal/>
      </border>
    </dxf>
    <dxf>
      <font>
        <color theme="0" tint="-4.9989318521683403E-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7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79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00FF"/>
      <color rgb="FF0066CC"/>
      <color rgb="FF0099CC"/>
      <color rgb="FFFFD671"/>
      <color rgb="FFCCFF66"/>
      <color rgb="FFFFCCFF"/>
      <color rgb="FFFF99CC"/>
      <color rgb="FFFFFF99"/>
      <color rgb="FF990033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6.jpeg"/><Relationship Id="rId7" Type="http://schemas.openxmlformats.org/officeDocument/2006/relationships/image" Target="../media/image10.jpg"/><Relationship Id="rId2" Type="http://schemas.openxmlformats.org/officeDocument/2006/relationships/image" Target="../media/image5.jpeg"/><Relationship Id="rId1" Type="http://schemas.openxmlformats.org/officeDocument/2006/relationships/image" Target="../media/image4.jpg"/><Relationship Id="rId6" Type="http://schemas.openxmlformats.org/officeDocument/2006/relationships/image" Target="../media/image9.jpg"/><Relationship Id="rId5" Type="http://schemas.openxmlformats.org/officeDocument/2006/relationships/image" Target="../media/image8.jpeg"/><Relationship Id="rId10" Type="http://schemas.openxmlformats.org/officeDocument/2006/relationships/image" Target="../media/image13.jpeg"/><Relationship Id="rId4" Type="http://schemas.openxmlformats.org/officeDocument/2006/relationships/image" Target="../media/image7.jpeg"/><Relationship Id="rId9" Type="http://schemas.openxmlformats.org/officeDocument/2006/relationships/image" Target="../media/image12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eg"/><Relationship Id="rId2" Type="http://schemas.openxmlformats.org/officeDocument/2006/relationships/image" Target="../media/image10.jpg"/><Relationship Id="rId1" Type="http://schemas.openxmlformats.org/officeDocument/2006/relationships/image" Target="../media/image1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14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261676</xdr:colOff>
      <xdr:row>2</xdr:row>
      <xdr:rowOff>73269</xdr:rowOff>
    </xdr:from>
    <xdr:to>
      <xdr:col>20</xdr:col>
      <xdr:colOff>357649</xdr:colOff>
      <xdr:row>4</xdr:row>
      <xdr:rowOff>23785</xdr:rowOff>
    </xdr:to>
    <xdr:grpSp>
      <xdr:nvGrpSpPr>
        <xdr:cNvPr id="5" name="Groupe 4"/>
        <xdr:cNvGrpSpPr/>
      </xdr:nvGrpSpPr>
      <xdr:grpSpPr>
        <a:xfrm>
          <a:off x="7326923" y="450082"/>
          <a:ext cx="5371358" cy="432000"/>
          <a:chOff x="10037885" y="439615"/>
          <a:chExt cx="5371358" cy="432000"/>
        </a:xfrm>
      </xdr:grpSpPr>
      <xdr:pic macro="[0]!bouton_congés">
        <xdr:nvPicPr>
          <xdr:cNvPr id="35" name="Bouton_congé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84338" y="439615"/>
            <a:ext cx="432000" cy="432000"/>
          </a:xfrm>
          <a:prstGeom prst="rect">
            <a:avLst/>
          </a:prstGeom>
        </xdr:spPr>
      </xdr:pic>
      <xdr:pic macro="[0]!bouton_fermer">
        <xdr:nvPicPr>
          <xdr:cNvPr id="36" name="Bouton_exit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37885" y="439615"/>
            <a:ext cx="432000" cy="432000"/>
          </a:xfrm>
          <a:prstGeom prst="rect">
            <a:avLst/>
          </a:prstGeom>
        </xdr:spPr>
      </xdr:pic>
      <xdr:pic macro="[0]!Bouton_impression">
        <xdr:nvPicPr>
          <xdr:cNvPr id="37" name="Bouton_impression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330792" y="439615"/>
            <a:ext cx="432000" cy="432000"/>
          </a:xfrm>
          <a:prstGeom prst="rect">
            <a:avLst/>
          </a:prstGeom>
        </xdr:spPr>
      </xdr:pic>
      <xdr:pic macro="[0]!Bouton_Help">
        <xdr:nvPicPr>
          <xdr:cNvPr id="38" name="Bouton_aide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28428" y="439615"/>
            <a:ext cx="432000" cy="432000"/>
          </a:xfrm>
          <a:prstGeom prst="rect">
            <a:avLst/>
          </a:prstGeom>
        </xdr:spPr>
      </xdr:pic>
      <xdr:pic macro="[0]!bouton_paye">
        <xdr:nvPicPr>
          <xdr:cNvPr id="39" name="Bouton_feuille_de_paye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233156" y="439615"/>
            <a:ext cx="432000" cy="432000"/>
          </a:xfrm>
          <a:prstGeom prst="rect">
            <a:avLst/>
          </a:prstGeom>
        </xdr:spPr>
      </xdr:pic>
      <xdr:pic macro="[0]!bouton_recap">
        <xdr:nvPicPr>
          <xdr:cNvPr id="40" name="Bouton_récapitulatif"/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35521" y="439615"/>
            <a:ext cx="431999" cy="432000"/>
          </a:xfrm>
          <a:prstGeom prst="rect">
            <a:avLst/>
          </a:prstGeom>
        </xdr:spPr>
      </xdr:pic>
      <xdr:pic macro="[0]!bouton_save">
        <xdr:nvPicPr>
          <xdr:cNvPr id="41" name="Bouton_save"/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86703" y="439615"/>
            <a:ext cx="432000" cy="432000"/>
          </a:xfrm>
          <a:prstGeom prst="rect">
            <a:avLst/>
          </a:prstGeom>
        </xdr:spPr>
      </xdr:pic>
      <xdr:pic macro="[0]!Copie_planning">
        <xdr:nvPicPr>
          <xdr:cNvPr id="43" name="Bouton_copie_planning"/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781974" y="439615"/>
            <a:ext cx="432000" cy="432000"/>
          </a:xfrm>
          <a:prstGeom prst="rect">
            <a:avLst/>
          </a:prstGeom>
        </xdr:spPr>
      </xdr:pic>
      <xdr:pic macro="[0]!bouton_members">
        <xdr:nvPicPr>
          <xdr:cNvPr id="4" name="Bouton_ID"/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977243" y="439615"/>
            <a:ext cx="432000" cy="432000"/>
          </a:xfrm>
          <a:prstGeom prst="rect">
            <a:avLst/>
          </a:prstGeom>
        </xdr:spPr>
      </xdr:pic>
      <xdr:pic macro="[0]!Bouton_Edit">
        <xdr:nvPicPr>
          <xdr:cNvPr id="18" name="Image 17"/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79610" y="439615"/>
            <a:ext cx="432000" cy="432000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273609</xdr:colOff>
          <xdr:row>7</xdr:row>
          <xdr:rowOff>120895</xdr:rowOff>
        </xdr:from>
        <xdr:to>
          <xdr:col>15</xdr:col>
          <xdr:colOff>334946</xdr:colOff>
          <xdr:row>9</xdr:row>
          <xdr:rowOff>62803</xdr:rowOff>
        </xdr:to>
        <xdr:grpSp>
          <xdr:nvGrpSpPr>
            <xdr:cNvPr id="3" name="Groupe 2"/>
            <xdr:cNvGrpSpPr/>
          </xdr:nvGrpSpPr>
          <xdr:grpSpPr>
            <a:xfrm>
              <a:off x="7925010" y="1670016"/>
              <a:ext cx="1819799" cy="329188"/>
              <a:chOff x="8019213" y="1481610"/>
              <a:chExt cx="1320310" cy="226506"/>
            </a:xfrm>
          </xdr:grpSpPr>
          <xdr:sp macro="" textlink="">
            <xdr:nvSpPr>
              <xdr:cNvPr id="1062" name="CommandButton_droite" hidden="1">
                <a:extLst>
                  <a:ext uri="{63B3BB69-23CF-44E3-9099-C40C66FF867C}">
                    <a14:compatExt spid="_x0000_s1062"/>
                  </a:ext>
                </a:extLst>
              </xdr:cNvPr>
              <xdr:cNvSpPr/>
            </xdr:nvSpPr>
            <xdr:spPr>
              <a:xfrm>
                <a:off x="9134369" y="1500659"/>
                <a:ext cx="205154" cy="197931"/>
              </a:xfrm>
              <a:prstGeom prst="rect">
                <a:avLst/>
              </a:prstGeom>
            </xdr:spPr>
          </xdr:sp>
          <xdr:sp macro="" textlink="">
            <xdr:nvSpPr>
              <xdr:cNvPr id="1063" name="CommandButton_gauche" hidden="1">
                <a:extLst>
                  <a:ext uri="{63B3BB69-23CF-44E3-9099-C40C66FF867C}">
                    <a14:compatExt spid="_x0000_s1063"/>
                  </a:ext>
                </a:extLst>
              </xdr:cNvPr>
              <xdr:cNvSpPr/>
            </xdr:nvSpPr>
            <xdr:spPr>
              <a:xfrm>
                <a:off x="8019213" y="1500659"/>
                <a:ext cx="205153" cy="197931"/>
              </a:xfrm>
              <a:prstGeom prst="rect">
                <a:avLst/>
              </a:prstGeom>
            </xdr:spPr>
          </xdr:sp>
          <xdr:sp macro="" textlink="">
            <xdr:nvSpPr>
              <xdr:cNvPr id="1064" name="ComboBox_mois" hidden="1">
                <a:extLst>
                  <a:ext uri="{63B3BB69-23CF-44E3-9099-C40C66FF867C}">
                    <a14:compatExt spid="_x0000_s1064"/>
                  </a:ext>
                </a:extLst>
              </xdr:cNvPr>
              <xdr:cNvSpPr/>
            </xdr:nvSpPr>
            <xdr:spPr>
              <a:xfrm>
                <a:off x="8233891" y="1481610"/>
                <a:ext cx="919529" cy="226506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381001</xdr:colOff>
      <xdr:row>1</xdr:row>
      <xdr:rowOff>142874</xdr:rowOff>
    </xdr:from>
    <xdr:to>
      <xdr:col>1</xdr:col>
      <xdr:colOff>361950</xdr:colOff>
      <xdr:row>2</xdr:row>
      <xdr:rowOff>123824</xdr:rowOff>
    </xdr:to>
    <xdr:grpSp>
      <xdr:nvGrpSpPr>
        <xdr:cNvPr id="4" name="Groupe 3"/>
        <xdr:cNvGrpSpPr/>
      </xdr:nvGrpSpPr>
      <xdr:grpSpPr>
        <a:xfrm>
          <a:off x="381001" y="600074"/>
          <a:ext cx="1809749" cy="409575"/>
          <a:chOff x="219075" y="647700"/>
          <a:chExt cx="1546950" cy="432000"/>
        </a:xfrm>
      </xdr:grpSpPr>
      <xdr:pic macro="[0]!bouton_retour_récapitulatif">
        <xdr:nvPicPr>
          <xdr:cNvPr id="6" name="Bouton_sortie_BDH" descr="C:\Users\contr\AppData\Local\Microsoft\Windows\INetCache\IE\9P1XHE5Z\image-150nw-1071398759[1].jpg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1321"/>
          <a:stretch/>
        </xdr:blipFill>
        <xdr:spPr bwMode="auto">
          <a:xfrm>
            <a:off x="1343025" y="647700"/>
            <a:ext cx="423000" cy="432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 macro="[0]!bouton_save">
        <xdr:nvPicPr>
          <xdr:cNvPr id="7" name="Bouton_save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075" y="647700"/>
            <a:ext cx="432000" cy="432000"/>
          </a:xfrm>
          <a:prstGeom prst="rect">
            <a:avLst/>
          </a:prstGeom>
        </xdr:spPr>
      </xdr:pic>
      <xdr:pic macro="[0]!bouton_poste"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81050" y="647700"/>
            <a:ext cx="432000" cy="432000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1</xdr:row>
      <xdr:rowOff>9525</xdr:rowOff>
    </xdr:from>
    <xdr:to>
      <xdr:col>4</xdr:col>
      <xdr:colOff>527775</xdr:colOff>
      <xdr:row>3</xdr:row>
      <xdr:rowOff>60525</xdr:rowOff>
    </xdr:to>
    <xdr:grpSp>
      <xdr:nvGrpSpPr>
        <xdr:cNvPr id="2" name="Groupe 1"/>
        <xdr:cNvGrpSpPr/>
      </xdr:nvGrpSpPr>
      <xdr:grpSpPr>
        <a:xfrm>
          <a:off x="4181475" y="200025"/>
          <a:ext cx="975450" cy="432000"/>
          <a:chOff x="4181475" y="200025"/>
          <a:chExt cx="975450" cy="432000"/>
        </a:xfrm>
      </xdr:grpSpPr>
      <xdr:pic macro="[0]!bouton_quitter_poste">
        <xdr:nvPicPr>
          <xdr:cNvPr id="4" name="Bouton_sortie_BDH" descr="C:\Users\contr\AppData\Local\Microsoft\Windows\INetCache\IE\9P1XHE5Z\image-150nw-1071398759[1].jpg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1321"/>
          <a:stretch/>
        </xdr:blipFill>
        <xdr:spPr bwMode="auto">
          <a:xfrm>
            <a:off x="4733925" y="200025"/>
            <a:ext cx="423000" cy="432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 macro="[0]!bouton_save">
        <xdr:nvPicPr>
          <xdr:cNvPr id="5" name="Bouton_save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81475" y="200025"/>
            <a:ext cx="432000" cy="432000"/>
          </a:xfrm>
          <a:prstGeom prst="rect">
            <a:avLst/>
          </a:prstGeom>
        </xdr:spPr>
      </xdr:pic>
    </xdr:grpSp>
    <xdr:clientData/>
  </xdr:twoCellAnchor>
</xdr:wsDr>
</file>

<file path=xl/tables/table1.xml><?xml version="1.0" encoding="utf-8"?>
<table xmlns="http://schemas.openxmlformats.org/spreadsheetml/2006/main" id="6" name="BDHeures" displayName="BDHeures" ref="A4:AB370" totalsRowShown="0" headerRowDxfId="37" dataDxfId="35" headerRowBorderDxfId="36" tableBorderDxfId="34" totalsRowBorderDxfId="33">
  <autoFilter ref="A4:AB370"/>
  <tableColumns count="28">
    <tableColumn id="5" name="Date" dataDxfId="32"/>
    <tableColumn id="6" name="Poste" dataDxfId="31"/>
    <tableColumn id="7" name="R.S." dataDxfId="30"/>
    <tableColumn id="8" name="H.S." dataDxfId="29"/>
    <tableColumn id="10" name="Commentaires" dataDxfId="28"/>
    <tableColumn id="11" name="Date saisie congé" dataDxfId="27"/>
    <tableColumn id="1" name="Mois" dataDxfId="26">
      <calculatedColumnFormula>MONTH(A5)</calculatedColumnFormula>
    </tableColumn>
    <tableColumn id="2" name="N° Semaine" dataDxfId="25">
      <calculatedColumnFormula>WEEKNUM(A5,21)</calculatedColumnFormula>
    </tableColumn>
    <tableColumn id="3" name="Jour" dataDxfId="24">
      <calculatedColumnFormula>UPPER(LEFT(TEXT(WEEKDAY(A5),"jjjj"),2))</calculatedColumnFormula>
    </tableColumn>
    <tableColumn id="4" name="Type jour" dataDxfId="23">
      <calculatedColumnFormula>VLOOKUP(I5,$AE$18:$AF$24,2,FALSE)</calculatedColumnFormula>
    </tableColumn>
    <tableColumn id="9" name="Code Com." dataDxfId="22">
      <calculatedColumnFormula>IF(E5&lt;&gt;"",1,0)</calculatedColumnFormula>
    </tableColumn>
    <tableColumn id="12" name="Date CP+15" dataDxfId="21">
      <calculatedColumnFormula>IF(F5&lt;&gt;"",F5+15,"")</calculatedColumnFormula>
    </tableColumn>
    <tableColumn id="13" name="Validation Congé" dataDxfId="20">
      <calculatedColumnFormula>IF(OR(B5="CP",B5="CPN",B5="JCN",B5="HAR",B5="RSU"),INDEX(AE$87:AE$88,IF(L5=$AE$12,1,IF(L5&gt;$AE$12,1,IF(L5&lt;$AE$12,2,"")))),"")</calculatedColumnFormula>
    </tableColumn>
    <tableColumn id="14" name="Heures travaillées" dataDxfId="19">
      <calculatedColumnFormula>(IF(OR(B5="M",B5="S",B5="J"),8,0)+IF(B5="N",8,0)+(IF(AND(B5="N",(I5="DI")),-4,0))+(COUNTIF(C5,"RS")*(10/60))+(D5/60))*IF(OR(B5="DEL",B5="DELN"),"0","1")</calculatedColumnFormula>
    </tableColumn>
    <tableColumn id="16" name="Code Dimanche" dataDxfId="18">
      <calculatedColumnFormula>(IF(AND(Q5=2,(I5="SA")),1,0)+(IF(AND(Q5=1,(I5="DI")),2,0)))+(IF(AND(Q5=2,(I5="DI")),3,0))*IF(P5&lt;&gt;"Normal",0,1)</calculatedColumnFormula>
    </tableColumn>
    <tableColumn id="17" name="Code Jours fériés" dataDxfId="17">
      <calculatedColumnFormula>IFERROR(VLOOKUP(A5,Jourférié,2,0),"Normal")</calculatedColumnFormula>
    </tableColumn>
    <tableColumn id="18" name="Code poste" dataDxfId="16">
      <calculatedColumnFormula>IF(B5&lt;&gt;"",VLOOKUP(B5,Code,2,FALSE),0)</calculatedColumnFormula>
    </tableColumn>
    <tableColumn id="19" name="Calcul J.F." dataDxfId="15">
      <calculatedColumnFormula>IF(AND(Q5=1,(J5="Semaine"),(P5="JourFérié")),8,0)+IF(AND(Q5=2,(J5="Semaine"),(P5="JourFérié")),4,0)+IF(AND(Q5=1,(J5="Samedi"),(P5="JourFérié")),8,0)+IF(AND(Q5=2,(J5="Semaine"),(P5="VeilleFérié")),4,0)</calculatedColumnFormula>
    </tableColumn>
    <tableColumn id="20" name="Calcul J.F. Sam/Dim" dataDxfId="14">
      <calculatedColumnFormula>IF(AND(Q5=2,(J5="Samedi"),(P5="JourFérié")),4,0)+IF(AND(Q5=2,(J5="Samedi"),(P5="VeilleFérié")),4,0)</calculatedColumnFormula>
    </tableColumn>
    <tableColumn id="21" name="Calcul J.F. Dim" dataDxfId="13">
      <calculatedColumnFormula>IF(AND(Q5=1,(J5="Dimanche"),(P5="JourFérié")),8,0)</calculatedColumnFormula>
    </tableColumn>
    <tableColumn id="22" name="Calcul J.F. Dim/Lun" dataDxfId="12">
      <calculatedColumnFormula>IF(AND(Q5=2,(J5="Dimanche"),(P5="JourFérié")),4,0)+IF(AND(Q5=2,(J5="Dimanche"),(P5="VeilleFérié")),4,0)</calculatedColumnFormula>
    </tableColumn>
    <tableColumn id="23" name="Calcul 1er Mai" dataDxfId="11">
      <calculatedColumnFormula>IF(AND(Q5=2,(P5="Veille1erMai")),4,0)+IF(AND(Q5=1,(P5="1erMai")),8,0)+IF(AND(Q5=2,(P5="1erMai")),4,0)</calculatedColumnFormula>
    </tableColumn>
    <tableColumn id="24" name="Calcul Nuit Sam/Dim" dataDxfId="10">
      <calculatedColumnFormula>COUNTIF(O5,1)*4</calculatedColumnFormula>
    </tableColumn>
    <tableColumn id="25" name="Calcul Dim" dataDxfId="9">
      <calculatedColumnFormula>(COUNTIF(O5,2)*8)+(IF(AND(C5="RS",(I5="di")),10/60,0))+(IF(AND(D5&lt;&gt;"",(I5="di")),D5/60,0))</calculatedColumnFormula>
    </tableColumn>
    <tableColumn id="26" name="Calcul Dim/Lun" dataDxfId="8">
      <calculatedColumnFormula>COUNTIF(O5,3)*4</calculatedColumnFormula>
    </tableColumn>
    <tableColumn id="27" name="Calcul pour JCN" dataDxfId="7">
      <calculatedColumnFormula>(IF(AND(OR(B5="N",B5="CPN",B5="FOSN",B5="DELN"),A5&lt;=$AE$12),"N",""))</calculatedColumnFormula>
    </tableColumn>
    <tableColumn id="28" name="Calcul Lun. Pent." dataDxfId="6">
      <calculatedColumnFormula>IF(COUNTIF(AF$38,A5),1,0)*(IF(Q5=1,1,0))</calculatedColumnFormula>
    </tableColumn>
    <tableColumn id="15" name="Calcul obtention 1er Mai" dataDxfId="5">
      <calculatedColumnFormula>(IF(COUNTIF(AF$31,A5),1,0)*(IF(Q5=2,0.5,0)))+(IF(COUNTIF(AF$32,A5),1,0)*(IF(Q5=1,1,0)))+(IF(COUNTIF(AF$32,A5),1,0)*(IF(Q5=2,0.5,0)))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>
          <a:noFill/>
        </a:ln>
      </a:spPr>
      <a:bodyPr vertOverflow="clip" horzOverflow="clip" rtlCol="0" anchor="ctr"/>
      <a:lstStyle>
        <a:defPPr algn="ctr">
          <a:defRPr sz="1100" b="1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 tint="-0.14999847407452621"/>
  </sheetPr>
  <dimension ref="A1:BH36"/>
  <sheetViews>
    <sheetView showGridLines="0" tabSelected="1" zoomScale="91" zoomScaleNormal="91" workbookViewId="0">
      <selection activeCell="E30" sqref="E30"/>
    </sheetView>
  </sheetViews>
  <sheetFormatPr baseColWidth="10" defaultRowHeight="15"/>
  <cols>
    <col min="1" max="1" width="18" style="5" customWidth="1"/>
    <col min="2" max="8" width="8.7109375" style="5" customWidth="1"/>
    <col min="9" max="9" width="8.7109375" style="6" customWidth="1"/>
    <col min="10" max="31" width="8.7109375" style="5" customWidth="1"/>
    <col min="32" max="32" width="9" style="5" customWidth="1"/>
    <col min="33" max="38" width="11.42578125" style="5" customWidth="1"/>
    <col min="39" max="39" width="11.42578125" style="6" customWidth="1"/>
    <col min="40" max="60" width="11.42578125" style="5" customWidth="1"/>
    <col min="61" max="16384" width="11.42578125" style="5"/>
  </cols>
  <sheetData>
    <row r="1" spans="1:60" ht="15" customHeight="1">
      <c r="A1" s="227" t="s">
        <v>69</v>
      </c>
      <c r="B1" s="227"/>
      <c r="C1" s="224" t="e">
        <f>LOOKUP("zzz",#REF!)</f>
        <v>#REF!</v>
      </c>
      <c r="E1" s="199"/>
      <c r="F1" s="9"/>
      <c r="G1" s="9"/>
      <c r="H1" s="9"/>
      <c r="I1" s="9"/>
      <c r="J1" s="9"/>
      <c r="K1" s="10"/>
      <c r="L1" s="10"/>
      <c r="M1" s="10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</row>
    <row r="2" spans="1:60" ht="15" customHeight="1">
      <c r="A2" s="227"/>
      <c r="B2" s="227"/>
      <c r="C2" s="224"/>
      <c r="D2" s="199"/>
      <c r="E2" s="199"/>
      <c r="F2" s="9"/>
      <c r="G2" s="9"/>
      <c r="H2" s="9"/>
      <c r="I2" s="9"/>
      <c r="J2" s="9"/>
      <c r="K2" s="11"/>
      <c r="L2" s="11"/>
      <c r="M2" s="11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</row>
    <row r="3" spans="1:60" ht="15" customHeight="1" thickBot="1">
      <c r="A3" s="11"/>
      <c r="B3" s="11"/>
      <c r="C3" s="11"/>
      <c r="D3" s="11"/>
      <c r="E3" s="11"/>
      <c r="F3" s="11"/>
      <c r="G3" s="11"/>
      <c r="H3" s="11"/>
      <c r="I3" s="12"/>
      <c r="J3" s="11"/>
      <c r="K3" s="11"/>
      <c r="L3" s="11"/>
      <c r="M3" s="11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</row>
    <row r="4" spans="1:60" ht="23.25" customHeight="1" thickTop="1" thickBot="1">
      <c r="A4" s="200" t="str">
        <f>Utilisateur</f>
        <v>Bonjour administrateur</v>
      </c>
      <c r="B4" s="9"/>
      <c r="C4" s="9"/>
      <c r="D4" s="9"/>
      <c r="E4" s="9"/>
      <c r="F4" s="228" t="s">
        <v>169</v>
      </c>
      <c r="G4" s="228"/>
      <c r="H4" s="229"/>
      <c r="I4" s="230">
        <v>2020</v>
      </c>
      <c r="J4" s="231"/>
      <c r="K4" s="232"/>
      <c r="AK4" s="13"/>
      <c r="AL4" s="13"/>
      <c r="AM4" s="22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</row>
    <row r="5" spans="1:60" ht="15.75" thickTop="1">
      <c r="A5" s="7"/>
      <c r="C5" s="7"/>
      <c r="E5" s="7"/>
      <c r="G5" s="7"/>
      <c r="K5" s="7"/>
      <c r="M5" s="7"/>
      <c r="O5" s="7"/>
      <c r="Q5" s="7"/>
      <c r="S5" s="7"/>
      <c r="U5" s="7"/>
      <c r="W5" s="7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</row>
    <row r="6" spans="1:60" ht="15" customHeight="1">
      <c r="A6" s="7"/>
      <c r="C6" s="7"/>
      <c r="E6" s="7"/>
      <c r="G6" s="14"/>
      <c r="H6" s="14"/>
      <c r="I6" s="14"/>
      <c r="J6" s="14"/>
      <c r="K6" s="14"/>
      <c r="L6" s="14"/>
      <c r="M6" s="14"/>
      <c r="N6" s="14"/>
      <c r="O6" s="14"/>
      <c r="P6" s="14"/>
      <c r="Q6" s="7"/>
      <c r="S6" s="7"/>
      <c r="U6" s="226"/>
      <c r="V6" s="226"/>
      <c r="W6" s="7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</row>
    <row r="7" spans="1:60" ht="24" thickBot="1">
      <c r="A7" s="6"/>
      <c r="E7" s="6"/>
      <c r="G7" s="6"/>
      <c r="K7" s="6"/>
      <c r="L7" s="6"/>
      <c r="M7" s="225" t="s">
        <v>170</v>
      </c>
      <c r="N7" s="225"/>
      <c r="O7" s="225"/>
      <c r="P7" s="225"/>
      <c r="Q7" s="6"/>
      <c r="S7" s="6"/>
      <c r="U7" s="6"/>
      <c r="W7" s="6"/>
      <c r="Y7" s="6"/>
      <c r="AA7" s="6"/>
      <c r="AC7" s="6"/>
      <c r="AE7" s="6"/>
      <c r="AG7" s="6"/>
      <c r="AI7" s="6"/>
      <c r="AK7" s="6"/>
      <c r="AO7" s="6"/>
      <c r="AQ7" s="6"/>
      <c r="AS7" s="6"/>
      <c r="AU7" s="6"/>
      <c r="AW7" s="6"/>
      <c r="AY7" s="6"/>
      <c r="BA7" s="6"/>
      <c r="BC7" s="6"/>
      <c r="BE7" s="6"/>
      <c r="BG7" s="6"/>
    </row>
    <row r="8" spans="1:60" ht="15.75" thickTop="1">
      <c r="M8" s="201"/>
      <c r="N8" s="202"/>
      <c r="O8" s="202"/>
      <c r="P8" s="203"/>
    </row>
    <row r="9" spans="1:60">
      <c r="M9" s="204"/>
      <c r="P9" s="205"/>
    </row>
    <row r="10" spans="1:60" ht="13.5" customHeight="1" thickBot="1">
      <c r="M10" s="206"/>
      <c r="N10" s="207"/>
      <c r="O10" s="207"/>
      <c r="P10" s="208"/>
    </row>
    <row r="11" spans="1:60" ht="13.5" customHeight="1" thickTop="1"/>
    <row r="12" spans="1:60" ht="15.75" thickBot="1">
      <c r="C12" s="8"/>
      <c r="D12" s="8"/>
      <c r="AD12" s="276">
        <f>MONTH(AD13)</f>
        <v>5</v>
      </c>
      <c r="AE12" s="276">
        <f t="shared" ref="AE12:AF12" si="0">MONTH(AE13)</f>
        <v>5</v>
      </c>
      <c r="AF12" s="276">
        <f t="shared" si="0"/>
        <v>5</v>
      </c>
    </row>
    <row r="13" spans="1:60" ht="30" customHeight="1" thickBot="1">
      <c r="A13" s="209" t="s">
        <v>166</v>
      </c>
      <c r="B13" s="222">
        <f>DATE(($I$4),MONTH(BDH!$AG$6&amp;1),1)</f>
        <v>43952</v>
      </c>
      <c r="C13" s="223">
        <f>B13+1</f>
        <v>43953</v>
      </c>
      <c r="D13" s="223">
        <f t="shared" ref="D13:AF13" si="1">C13+1</f>
        <v>43954</v>
      </c>
      <c r="E13" s="223">
        <f t="shared" si="1"/>
        <v>43955</v>
      </c>
      <c r="F13" s="223">
        <f t="shared" si="1"/>
        <v>43956</v>
      </c>
      <c r="G13" s="223">
        <f t="shared" si="1"/>
        <v>43957</v>
      </c>
      <c r="H13" s="223">
        <f t="shared" si="1"/>
        <v>43958</v>
      </c>
      <c r="I13" s="223">
        <f t="shared" si="1"/>
        <v>43959</v>
      </c>
      <c r="J13" s="223">
        <f t="shared" si="1"/>
        <v>43960</v>
      </c>
      <c r="K13" s="223">
        <f t="shared" si="1"/>
        <v>43961</v>
      </c>
      <c r="L13" s="223">
        <f t="shared" si="1"/>
        <v>43962</v>
      </c>
      <c r="M13" s="223">
        <f t="shared" si="1"/>
        <v>43963</v>
      </c>
      <c r="N13" s="223">
        <f t="shared" si="1"/>
        <v>43964</v>
      </c>
      <c r="O13" s="223">
        <f t="shared" si="1"/>
        <v>43965</v>
      </c>
      <c r="P13" s="223">
        <f t="shared" si="1"/>
        <v>43966</v>
      </c>
      <c r="Q13" s="223">
        <f t="shared" si="1"/>
        <v>43967</v>
      </c>
      <c r="R13" s="223">
        <f t="shared" si="1"/>
        <v>43968</v>
      </c>
      <c r="S13" s="223">
        <f t="shared" si="1"/>
        <v>43969</v>
      </c>
      <c r="T13" s="223">
        <f t="shared" si="1"/>
        <v>43970</v>
      </c>
      <c r="U13" s="223">
        <f t="shared" si="1"/>
        <v>43971</v>
      </c>
      <c r="V13" s="223">
        <f t="shared" si="1"/>
        <v>43972</v>
      </c>
      <c r="W13" s="223">
        <f t="shared" si="1"/>
        <v>43973</v>
      </c>
      <c r="X13" s="223">
        <f t="shared" si="1"/>
        <v>43974</v>
      </c>
      <c r="Y13" s="223">
        <f t="shared" si="1"/>
        <v>43975</v>
      </c>
      <c r="Z13" s="223">
        <f t="shared" si="1"/>
        <v>43976</v>
      </c>
      <c r="AA13" s="223">
        <f t="shared" si="1"/>
        <v>43977</v>
      </c>
      <c r="AB13" s="223">
        <f t="shared" si="1"/>
        <v>43978</v>
      </c>
      <c r="AC13" s="223">
        <f t="shared" si="1"/>
        <v>43979</v>
      </c>
      <c r="AD13" s="282">
        <f>IFERROR(IF(MONTH($AC$13+1)&gt;MONTH($AC$13),"",$AC$13+1),"")</f>
        <v>43980</v>
      </c>
      <c r="AE13" s="287">
        <f>IFERROR(IF(MONTH($AD$13+1)&gt;MONTH($AD$13),"",$AD$13+1),"")</f>
        <v>43981</v>
      </c>
      <c r="AF13" s="277">
        <f>IFERROR(IF(MONTH($AE$13+1)&gt;MONTH($AE$13),"",$AE$13+1),"")</f>
        <v>43982</v>
      </c>
      <c r="AG13" s="157"/>
      <c r="AH13" s="157"/>
      <c r="AI13" s="157"/>
      <c r="AJ13" s="157"/>
      <c r="AK13" s="157"/>
      <c r="AL13" s="157"/>
      <c r="AM13" s="157"/>
      <c r="AN13" s="157"/>
      <c r="AO13" s="157"/>
      <c r="AP13" s="157"/>
      <c r="AQ13" s="157"/>
      <c r="AR13" s="157"/>
      <c r="AS13" s="157"/>
      <c r="AT13" s="157"/>
      <c r="AU13" s="157"/>
      <c r="AV13" s="157"/>
    </row>
    <row r="14" spans="1:60" ht="30" customHeight="1">
      <c r="A14" s="210" t="s">
        <v>73</v>
      </c>
      <c r="B14" s="211">
        <f>VLOOKUP(B$13,BDHeures[],2,FALSE)</f>
        <v>0</v>
      </c>
      <c r="C14" s="212">
        <f>VLOOKUP(C$13,BDHeures[],2,FALSE)</f>
        <v>0</v>
      </c>
      <c r="D14" s="212">
        <f>VLOOKUP(D$13,BDHeures[],2,FALSE)</f>
        <v>0</v>
      </c>
      <c r="E14" s="212">
        <f>VLOOKUP(E$13,BDHeures[],2,FALSE)</f>
        <v>0</v>
      </c>
      <c r="F14" s="212">
        <f>VLOOKUP(F$13,BDHeures[],2,FALSE)</f>
        <v>0</v>
      </c>
      <c r="G14" s="212">
        <f>VLOOKUP(G$13,BDHeures[],2,FALSE)</f>
        <v>0</v>
      </c>
      <c r="H14" s="212">
        <f>VLOOKUP(H$13,BDHeures[],2,FALSE)</f>
        <v>0</v>
      </c>
      <c r="I14" s="212">
        <f>VLOOKUP(I$13,BDHeures[],2,FALSE)</f>
        <v>0</v>
      </c>
      <c r="J14" s="212">
        <f>VLOOKUP(J$13,BDHeures[],2,FALSE)</f>
        <v>0</v>
      </c>
      <c r="K14" s="212">
        <f>VLOOKUP(K$13,BDHeures[],2,FALSE)</f>
        <v>0</v>
      </c>
      <c r="L14" s="212">
        <f>VLOOKUP(L$13,BDHeures[],2,FALSE)</f>
        <v>0</v>
      </c>
      <c r="M14" s="212">
        <f>VLOOKUP(M$13,BDHeures[],2,FALSE)</f>
        <v>0</v>
      </c>
      <c r="N14" s="212">
        <f>VLOOKUP(N$13,BDHeures[],2,FALSE)</f>
        <v>0</v>
      </c>
      <c r="O14" s="212">
        <f>VLOOKUP(O$13,BDHeures[],2,FALSE)</f>
        <v>0</v>
      </c>
      <c r="P14" s="212">
        <f>VLOOKUP(P$13,BDHeures[],2,FALSE)</f>
        <v>0</v>
      </c>
      <c r="Q14" s="212">
        <f>VLOOKUP(Q$13,BDHeures[],2,FALSE)</f>
        <v>0</v>
      </c>
      <c r="R14" s="212">
        <f>VLOOKUP(R$13,BDHeures[],2,FALSE)</f>
        <v>0</v>
      </c>
      <c r="S14" s="212">
        <f>VLOOKUP(S$13,BDHeures[],2,FALSE)</f>
        <v>0</v>
      </c>
      <c r="T14" s="212">
        <f>VLOOKUP(T$13,BDHeures[],2,FALSE)</f>
        <v>0</v>
      </c>
      <c r="U14" s="212">
        <f>VLOOKUP(U$13,BDHeures[],2,FALSE)</f>
        <v>0</v>
      </c>
      <c r="V14" s="212">
        <f>VLOOKUP(V$13,BDHeures[],2,FALSE)</f>
        <v>0</v>
      </c>
      <c r="W14" s="212">
        <f>VLOOKUP(W$13,BDHeures[],2,FALSE)</f>
        <v>0</v>
      </c>
      <c r="X14" s="212">
        <f>VLOOKUP(X$13,BDHeures[],2,FALSE)</f>
        <v>0</v>
      </c>
      <c r="Y14" s="212">
        <f>VLOOKUP(Y$13,BDHeures[],2,FALSE)</f>
        <v>0</v>
      </c>
      <c r="Z14" s="212">
        <f>VLOOKUP(Z$13,BDHeures[],2,FALSE)</f>
        <v>0</v>
      </c>
      <c r="AA14" s="212">
        <f>VLOOKUP(AA$13,BDHeures[],2,FALSE)</f>
        <v>0</v>
      </c>
      <c r="AB14" s="212">
        <f>VLOOKUP(AB$13,BDHeures[],2,FALSE)</f>
        <v>0</v>
      </c>
      <c r="AC14" s="212">
        <f>VLOOKUP(AC$13,BDHeures[],2,FALSE)</f>
        <v>0</v>
      </c>
      <c r="AD14" s="283">
        <f>IFERROR(VLOOKUP(AD$13,BDHeures[],2,FALSE),"")</f>
        <v>0</v>
      </c>
      <c r="AE14" s="288">
        <f>IFERROR(VLOOKUP(AE$13,BDHeures[],2,FALSE),"")</f>
        <v>0</v>
      </c>
      <c r="AF14" s="278">
        <f>IFERROR(VLOOKUP(AF$13,BDHeures[],2,FALSE),"")</f>
        <v>0</v>
      </c>
    </row>
    <row r="15" spans="1:60" ht="30" customHeight="1">
      <c r="A15" s="213" t="s">
        <v>151</v>
      </c>
      <c r="B15" s="214" t="str">
        <f>VLOOKUP(B$13,BDHeures[],13,FALSE)</f>
        <v/>
      </c>
      <c r="C15" s="215" t="str">
        <f>VLOOKUP(C$13,BDHeures[],13,FALSE)</f>
        <v/>
      </c>
      <c r="D15" s="215" t="str">
        <f>VLOOKUP(D$13,BDHeures[],13,FALSE)</f>
        <v/>
      </c>
      <c r="E15" s="215" t="str">
        <f>VLOOKUP(E$13,BDHeures[],13,FALSE)</f>
        <v/>
      </c>
      <c r="F15" s="215" t="str">
        <f>VLOOKUP(F$13,BDHeures[],13,FALSE)</f>
        <v/>
      </c>
      <c r="G15" s="215" t="str">
        <f>VLOOKUP(G$13,BDHeures[],13,FALSE)</f>
        <v/>
      </c>
      <c r="H15" s="215" t="str">
        <f>VLOOKUP(H$13,BDHeures[],13,FALSE)</f>
        <v/>
      </c>
      <c r="I15" s="215" t="str">
        <f>VLOOKUP(I$13,BDHeures[],13,FALSE)</f>
        <v/>
      </c>
      <c r="J15" s="215" t="str">
        <f>VLOOKUP(J$13,BDHeures[],13,FALSE)</f>
        <v/>
      </c>
      <c r="K15" s="215" t="str">
        <f>VLOOKUP(K$13,BDHeures[],13,FALSE)</f>
        <v/>
      </c>
      <c r="L15" s="215" t="str">
        <f>VLOOKUP(L$13,BDHeures[],13,FALSE)</f>
        <v/>
      </c>
      <c r="M15" s="215" t="str">
        <f>VLOOKUP(M$13,BDHeures[],13,FALSE)</f>
        <v/>
      </c>
      <c r="N15" s="215" t="str">
        <f>VLOOKUP(N$13,BDHeures[],13,FALSE)</f>
        <v/>
      </c>
      <c r="O15" s="215" t="str">
        <f>VLOOKUP(O$13,BDHeures[],13,FALSE)</f>
        <v/>
      </c>
      <c r="P15" s="215" t="str">
        <f>VLOOKUP(P$13,BDHeures[],13,FALSE)</f>
        <v/>
      </c>
      <c r="Q15" s="215" t="str">
        <f>VLOOKUP(Q$13,BDHeures[],13,FALSE)</f>
        <v/>
      </c>
      <c r="R15" s="215" t="str">
        <f>VLOOKUP(R$13,BDHeures[],13,FALSE)</f>
        <v/>
      </c>
      <c r="S15" s="215" t="str">
        <f>VLOOKUP(S$13,BDHeures[],13,FALSE)</f>
        <v/>
      </c>
      <c r="T15" s="215" t="str">
        <f>VLOOKUP(T$13,BDHeures[],13,FALSE)</f>
        <v/>
      </c>
      <c r="U15" s="215" t="str">
        <f>VLOOKUP(U$13,BDHeures[],13,FALSE)</f>
        <v/>
      </c>
      <c r="V15" s="215" t="str">
        <f>VLOOKUP(V$13,BDHeures[],13,FALSE)</f>
        <v/>
      </c>
      <c r="W15" s="215" t="str">
        <f>VLOOKUP(W$13,BDHeures[],13,FALSE)</f>
        <v/>
      </c>
      <c r="X15" s="215" t="str">
        <f>VLOOKUP(X$13,BDHeures[],13,FALSE)</f>
        <v/>
      </c>
      <c r="Y15" s="215" t="str">
        <f>VLOOKUP(Y$13,BDHeures[],13,FALSE)</f>
        <v/>
      </c>
      <c r="Z15" s="215" t="str">
        <f>VLOOKUP(Z$13,BDHeures[],13,FALSE)</f>
        <v/>
      </c>
      <c r="AA15" s="215" t="str">
        <f>VLOOKUP(AA$13,BDHeures[],13,FALSE)</f>
        <v/>
      </c>
      <c r="AB15" s="215" t="str">
        <f>VLOOKUP(AB$13,BDHeures[],13,FALSE)</f>
        <v/>
      </c>
      <c r="AC15" s="215" t="str">
        <f>VLOOKUP(AC$13,BDHeures[],13,FALSE)</f>
        <v/>
      </c>
      <c r="AD15" s="284" t="str">
        <f>IFERROR(VLOOKUP(AD$13,BDHeures[],13,FALSE),"")</f>
        <v/>
      </c>
      <c r="AE15" s="289" t="str">
        <f>IFERROR(VLOOKUP(AE$13,BDHeures[],13,FALSE),"")</f>
        <v/>
      </c>
      <c r="AF15" s="279" t="str">
        <f>IFERROR(VLOOKUP(AF$13,BDHeures[],13,FALSE),"")</f>
        <v/>
      </c>
    </row>
    <row r="16" spans="1:60" ht="30" customHeight="1">
      <c r="A16" s="216" t="s">
        <v>168</v>
      </c>
      <c r="B16" s="217">
        <f>VLOOKUP(B$13,BDHeures[],3,FALSE)</f>
        <v>0</v>
      </c>
      <c r="C16" s="218">
        <f>VLOOKUP(C$13,BDHeures[],3,FALSE)</f>
        <v>0</v>
      </c>
      <c r="D16" s="218">
        <f>VLOOKUP(D$13,BDHeures[],3,FALSE)</f>
        <v>0</v>
      </c>
      <c r="E16" s="218">
        <f>VLOOKUP(E$13,BDHeures[],3,FALSE)</f>
        <v>0</v>
      </c>
      <c r="F16" s="218">
        <f>VLOOKUP(F$13,BDHeures[],3,FALSE)</f>
        <v>0</v>
      </c>
      <c r="G16" s="218">
        <f>VLOOKUP(G$13,BDHeures[],3,FALSE)</f>
        <v>0</v>
      </c>
      <c r="H16" s="218">
        <f>VLOOKUP(H$13,BDHeures[],3,FALSE)</f>
        <v>0</v>
      </c>
      <c r="I16" s="218">
        <f>VLOOKUP(I$13,BDHeures[],3,FALSE)</f>
        <v>0</v>
      </c>
      <c r="J16" s="218">
        <f>VLOOKUP(J$13,BDHeures[],3,FALSE)</f>
        <v>0</v>
      </c>
      <c r="K16" s="218">
        <f>VLOOKUP(K$13,BDHeures[],3,FALSE)</f>
        <v>0</v>
      </c>
      <c r="L16" s="218">
        <f>VLOOKUP(L$13,BDHeures[],3,FALSE)</f>
        <v>0</v>
      </c>
      <c r="M16" s="218">
        <f>VLOOKUP(M$13,BDHeures[],3,FALSE)</f>
        <v>0</v>
      </c>
      <c r="N16" s="218">
        <f>VLOOKUP(N$13,BDHeures[],3,FALSE)</f>
        <v>0</v>
      </c>
      <c r="O16" s="218">
        <f>VLOOKUP(O$13,BDHeures[],3,FALSE)</f>
        <v>0</v>
      </c>
      <c r="P16" s="218">
        <f>VLOOKUP(P$13,BDHeures[],3,FALSE)</f>
        <v>0</v>
      </c>
      <c r="Q16" s="218">
        <f>VLOOKUP(Q$13,BDHeures[],3,FALSE)</f>
        <v>0</v>
      </c>
      <c r="R16" s="218">
        <f>VLOOKUP(R$13,BDHeures[],3,FALSE)</f>
        <v>0</v>
      </c>
      <c r="S16" s="218">
        <f>VLOOKUP(S$13,BDHeures[],3,FALSE)</f>
        <v>0</v>
      </c>
      <c r="T16" s="218">
        <f>VLOOKUP(T$13,BDHeures[],3,FALSE)</f>
        <v>0</v>
      </c>
      <c r="U16" s="218">
        <f>VLOOKUP(U$13,BDHeures[],3,FALSE)</f>
        <v>0</v>
      </c>
      <c r="V16" s="218">
        <f>VLOOKUP(V$13,BDHeures[],3,FALSE)</f>
        <v>0</v>
      </c>
      <c r="W16" s="218">
        <f>VLOOKUP(W$13,BDHeures[],3,FALSE)</f>
        <v>0</v>
      </c>
      <c r="X16" s="218">
        <f>VLOOKUP(X$13,BDHeures[],3,FALSE)</f>
        <v>0</v>
      </c>
      <c r="Y16" s="218">
        <f>VLOOKUP(Y$13,BDHeures[],3,FALSE)</f>
        <v>0</v>
      </c>
      <c r="Z16" s="218">
        <f>VLOOKUP(Z$13,BDHeures[],3,FALSE)</f>
        <v>0</v>
      </c>
      <c r="AA16" s="218">
        <f>VLOOKUP(AA$13,BDHeures[],3,FALSE)</f>
        <v>0</v>
      </c>
      <c r="AB16" s="218">
        <f>VLOOKUP(AB$13,BDHeures[],3,FALSE)</f>
        <v>0</v>
      </c>
      <c r="AC16" s="218">
        <f>VLOOKUP(AC$13,BDHeures[],3,FALSE)</f>
        <v>0</v>
      </c>
      <c r="AD16" s="285">
        <f>IFERROR(VLOOKUP(AD$13,BDHeures[],3,FALSE),"")</f>
        <v>0</v>
      </c>
      <c r="AE16" s="290">
        <f>IFERROR(VLOOKUP(AE$13,BDHeures[],3,FALSE),"")</f>
        <v>0</v>
      </c>
      <c r="AF16" s="280">
        <f>IFERROR(VLOOKUP(AF$13,BDHeures[],3,FALSE),"")</f>
        <v>0</v>
      </c>
    </row>
    <row r="17" spans="1:32" ht="30" customHeight="1">
      <c r="A17" s="216" t="s">
        <v>167</v>
      </c>
      <c r="B17" s="217">
        <f>VLOOKUP(B$13,BDHeures[],4,FALSE)</f>
        <v>0</v>
      </c>
      <c r="C17" s="218">
        <f>VLOOKUP(C$13,BDHeures[],4,FALSE)</f>
        <v>0</v>
      </c>
      <c r="D17" s="218">
        <f>VLOOKUP(D$13,BDHeures[],4,FALSE)</f>
        <v>0</v>
      </c>
      <c r="E17" s="218">
        <f>VLOOKUP(E$13,BDHeures[],4,FALSE)</f>
        <v>0</v>
      </c>
      <c r="F17" s="218">
        <f>VLOOKUP(F$13,BDHeures[],4,FALSE)</f>
        <v>0</v>
      </c>
      <c r="G17" s="218">
        <f>VLOOKUP(G$13,BDHeures[],4,FALSE)</f>
        <v>0</v>
      </c>
      <c r="H17" s="218">
        <f>VLOOKUP(H$13,BDHeures[],4,FALSE)</f>
        <v>0</v>
      </c>
      <c r="I17" s="218">
        <f>VLOOKUP(I$13,BDHeures[],4,FALSE)</f>
        <v>0</v>
      </c>
      <c r="J17" s="218">
        <f>VLOOKUP(J$13,BDHeures[],4,FALSE)</f>
        <v>0</v>
      </c>
      <c r="K17" s="218">
        <f>VLOOKUP(K$13,BDHeures[],4,FALSE)</f>
        <v>0</v>
      </c>
      <c r="L17" s="218">
        <f>VLOOKUP(L$13,BDHeures[],4,FALSE)</f>
        <v>0</v>
      </c>
      <c r="M17" s="218">
        <f>VLOOKUP(M$13,BDHeures[],4,FALSE)</f>
        <v>0</v>
      </c>
      <c r="N17" s="218">
        <f>VLOOKUP(N$13,BDHeures[],4,FALSE)</f>
        <v>0</v>
      </c>
      <c r="O17" s="218">
        <f>VLOOKUP(O$13,BDHeures[],4,FALSE)</f>
        <v>0</v>
      </c>
      <c r="P17" s="218">
        <f>VLOOKUP(P$13,BDHeures[],4,FALSE)</f>
        <v>0</v>
      </c>
      <c r="Q17" s="218">
        <f>VLOOKUP(Q$13,BDHeures[],4,FALSE)</f>
        <v>0</v>
      </c>
      <c r="R17" s="218">
        <f>VLOOKUP(R$13,BDHeures[],4,FALSE)</f>
        <v>0</v>
      </c>
      <c r="S17" s="218">
        <f>VLOOKUP(S$13,BDHeures[],4,FALSE)</f>
        <v>0</v>
      </c>
      <c r="T17" s="218">
        <f>VLOOKUP(T$13,BDHeures[],4,FALSE)</f>
        <v>0</v>
      </c>
      <c r="U17" s="218">
        <f>VLOOKUP(U$13,BDHeures[],4,FALSE)</f>
        <v>0</v>
      </c>
      <c r="V17" s="218">
        <f>VLOOKUP(V$13,BDHeures[],4,FALSE)</f>
        <v>0</v>
      </c>
      <c r="W17" s="218">
        <f>VLOOKUP(W$13,BDHeures[],4,FALSE)</f>
        <v>0</v>
      </c>
      <c r="X17" s="218">
        <f>VLOOKUP(X$13,BDHeures[],4,FALSE)</f>
        <v>0</v>
      </c>
      <c r="Y17" s="218">
        <f>VLOOKUP(Y$13,BDHeures[],4,FALSE)</f>
        <v>0</v>
      </c>
      <c r="Z17" s="218">
        <f>VLOOKUP(Z$13,BDHeures[],4,FALSE)</f>
        <v>0</v>
      </c>
      <c r="AA17" s="218">
        <f>VLOOKUP(AA$13,BDHeures[],4,FALSE)</f>
        <v>0</v>
      </c>
      <c r="AB17" s="218">
        <f>VLOOKUP(AB$13,BDHeures[],4,FALSE)</f>
        <v>0</v>
      </c>
      <c r="AC17" s="218">
        <f>VLOOKUP(AC$13,BDHeures[],4,FALSE)</f>
        <v>0</v>
      </c>
      <c r="AD17" s="285">
        <f>IFERROR(VLOOKUP(AD$13,BDHeures[],4,FALSE),"")</f>
        <v>0</v>
      </c>
      <c r="AE17" s="290">
        <f>IFERROR(VLOOKUP(AE$13,BDHeures[],4,FALSE),"")</f>
        <v>0</v>
      </c>
      <c r="AF17" s="280">
        <f>IFERROR(VLOOKUP(AF$13,BDHeures[],4,FALSE),"")</f>
        <v>0</v>
      </c>
    </row>
    <row r="18" spans="1:32" ht="30" customHeight="1" thickBot="1">
      <c r="A18" s="219" t="s">
        <v>152</v>
      </c>
      <c r="B18" s="220">
        <f>VLOOKUP(B$13,BDHeures[],11,FALSE)</f>
        <v>0</v>
      </c>
      <c r="C18" s="221">
        <f>VLOOKUP(C$13,BDHeures[],11,FALSE)</f>
        <v>0</v>
      </c>
      <c r="D18" s="221">
        <f>VLOOKUP(D$13,BDHeures[],11,FALSE)</f>
        <v>0</v>
      </c>
      <c r="E18" s="221">
        <f>VLOOKUP(E$13,BDHeures[],11,FALSE)</f>
        <v>0</v>
      </c>
      <c r="F18" s="221">
        <f>VLOOKUP(F$13,BDHeures[],11,FALSE)</f>
        <v>0</v>
      </c>
      <c r="G18" s="221">
        <f>VLOOKUP(G$13,BDHeures[],11,FALSE)</f>
        <v>0</v>
      </c>
      <c r="H18" s="221">
        <f>VLOOKUP(H$13,BDHeures[],11,FALSE)</f>
        <v>0</v>
      </c>
      <c r="I18" s="221">
        <f>VLOOKUP(I$13,BDHeures[],11,FALSE)</f>
        <v>0</v>
      </c>
      <c r="J18" s="221">
        <f>VLOOKUP(J$13,BDHeures[],11,FALSE)</f>
        <v>0</v>
      </c>
      <c r="K18" s="221">
        <f>VLOOKUP(K$13,BDHeures[],11,FALSE)</f>
        <v>0</v>
      </c>
      <c r="L18" s="221">
        <f>VLOOKUP(L$13,BDHeures[],11,FALSE)</f>
        <v>0</v>
      </c>
      <c r="M18" s="221">
        <f>VLOOKUP(M$13,BDHeures[],11,FALSE)</f>
        <v>0</v>
      </c>
      <c r="N18" s="221">
        <f>VLOOKUP(N$13,BDHeures[],11,FALSE)</f>
        <v>0</v>
      </c>
      <c r="O18" s="221">
        <f>VLOOKUP(O$13,BDHeures[],11,FALSE)</f>
        <v>0</v>
      </c>
      <c r="P18" s="221">
        <f>VLOOKUP(P$13,BDHeures[],11,FALSE)</f>
        <v>0</v>
      </c>
      <c r="Q18" s="221">
        <f>VLOOKUP(Q$13,BDHeures[],11,FALSE)</f>
        <v>0</v>
      </c>
      <c r="R18" s="221">
        <f>VLOOKUP(R$13,BDHeures[],11,FALSE)</f>
        <v>0</v>
      </c>
      <c r="S18" s="221">
        <f>VLOOKUP(S$13,BDHeures[],11,FALSE)</f>
        <v>0</v>
      </c>
      <c r="T18" s="221">
        <f>VLOOKUP(T$13,BDHeures[],11,FALSE)</f>
        <v>0</v>
      </c>
      <c r="U18" s="221">
        <f>VLOOKUP(U$13,BDHeures[],11,FALSE)</f>
        <v>0</v>
      </c>
      <c r="V18" s="221">
        <f>VLOOKUP(V$13,BDHeures[],11,FALSE)</f>
        <v>0</v>
      </c>
      <c r="W18" s="221">
        <f>VLOOKUP(W$13,BDHeures[],11,FALSE)</f>
        <v>0</v>
      </c>
      <c r="X18" s="221">
        <f>VLOOKUP(X$13,BDHeures[],11,FALSE)</f>
        <v>0</v>
      </c>
      <c r="Y18" s="221">
        <f>VLOOKUP(Y$13,BDHeures[],11,FALSE)</f>
        <v>0</v>
      </c>
      <c r="Z18" s="221">
        <f>VLOOKUP(Z$13,BDHeures[],11,FALSE)</f>
        <v>0</v>
      </c>
      <c r="AA18" s="221">
        <f>VLOOKUP(AA$13,BDHeures[],11,FALSE)</f>
        <v>0</v>
      </c>
      <c r="AB18" s="221">
        <f>VLOOKUP(AB$13,BDHeures[],11,FALSE)</f>
        <v>0</v>
      </c>
      <c r="AC18" s="221">
        <f>VLOOKUP(AC$13,BDHeures[],11,FALSE)</f>
        <v>0</v>
      </c>
      <c r="AD18" s="286">
        <f>IFERROR(VLOOKUP(AD$13,BDHeures[],11,FALSE),"")</f>
        <v>0</v>
      </c>
      <c r="AE18" s="291">
        <f>IFERROR(VLOOKUP(AE$13,BDHeures[],11,FALSE),"")</f>
        <v>0</v>
      </c>
      <c r="AF18" s="281">
        <f>IFERROR(VLOOKUP(AF$13,BDHeures[],11,FALSE),"")</f>
        <v>0</v>
      </c>
    </row>
    <row r="19" spans="1:32">
      <c r="I19" s="5"/>
    </row>
    <row r="23" spans="1:32" ht="15.75">
      <c r="A23" s="198" t="str">
        <f>Dernièresauvegarde</f>
        <v>Dernière actualisation 16 mai 2020 à 19:17</v>
      </c>
    </row>
    <row r="29" spans="1:32">
      <c r="I29" s="5"/>
    </row>
    <row r="35" spans="1:10">
      <c r="A35" s="272"/>
    </row>
    <row r="36" spans="1:10">
      <c r="A36" s="272"/>
      <c r="F36" s="195"/>
      <c r="G36" s="195"/>
      <c r="H36" s="195"/>
      <c r="I36" s="196"/>
      <c r="J36" s="195"/>
    </row>
  </sheetData>
  <sheetProtection formatCells="0" selectLockedCells="1"/>
  <mergeCells count="6">
    <mergeCell ref="C1:C2"/>
    <mergeCell ref="M7:P7"/>
    <mergeCell ref="U6:V6"/>
    <mergeCell ref="A1:B2"/>
    <mergeCell ref="F4:H4"/>
    <mergeCell ref="I4:K4"/>
  </mergeCells>
  <conditionalFormatting sqref="B14:AF14 B16:AF17">
    <cfRule type="cellIs" dxfId="4" priority="15" operator="equal">
      <formula>0</formula>
    </cfRule>
  </conditionalFormatting>
  <conditionalFormatting sqref="AE13:AF18">
    <cfRule type="notContainsBlanks" dxfId="3" priority="5">
      <formula>LEN(TRIM(AE13))&gt;0</formula>
    </cfRule>
  </conditionalFormatting>
  <conditionalFormatting sqref="AE15">
    <cfRule type="expression" dxfId="2" priority="3">
      <formula>IF(AE14&lt;&gt;"",1)</formula>
    </cfRule>
  </conditionalFormatting>
  <conditionalFormatting sqref="AF15">
    <cfRule type="expression" dxfId="1" priority="2">
      <formula>IF(AF14&lt;&gt;"",1)</formula>
    </cfRule>
  </conditionalFormatting>
  <conditionalFormatting sqref="AD15">
    <cfRule type="expression" dxfId="0" priority="1">
      <formula>IF(AD14&lt;&gt;"",1)</formula>
    </cfRule>
  </conditionalFormatting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62" r:id="rId4" name="CommandButton_droite">
          <controlPr defaultSize="0" autoLine="0" r:id="rId5">
            <anchor moveWithCells="1">
              <from>
                <xdr:col>15</xdr:col>
                <xdr:colOff>47625</xdr:colOff>
                <xdr:row>7</xdr:row>
                <xdr:rowOff>152400</xdr:rowOff>
              </from>
              <to>
                <xdr:col>15</xdr:col>
                <xdr:colOff>333375</xdr:colOff>
                <xdr:row>9</xdr:row>
                <xdr:rowOff>47625</xdr:rowOff>
              </to>
            </anchor>
          </controlPr>
        </control>
      </mc:Choice>
      <mc:Fallback>
        <control shapeId="1062" r:id="rId4" name="CommandButton_droite"/>
      </mc:Fallback>
    </mc:AlternateContent>
    <mc:AlternateContent xmlns:mc="http://schemas.openxmlformats.org/markup-compatibility/2006">
      <mc:Choice Requires="x14">
        <control shapeId="1063" r:id="rId6" name="CommandButton_gauche">
          <controlPr defaultSize="0" autoLine="0" r:id="rId7">
            <anchor moveWithCells="1">
              <from>
                <xdr:col>12</xdr:col>
                <xdr:colOff>276225</xdr:colOff>
                <xdr:row>7</xdr:row>
                <xdr:rowOff>152400</xdr:rowOff>
              </from>
              <to>
                <xdr:col>12</xdr:col>
                <xdr:colOff>552450</xdr:colOff>
                <xdr:row>9</xdr:row>
                <xdr:rowOff>47625</xdr:rowOff>
              </to>
            </anchor>
          </controlPr>
        </control>
      </mc:Choice>
      <mc:Fallback>
        <control shapeId="1063" r:id="rId6" name="CommandButton_gauche"/>
      </mc:Fallback>
    </mc:AlternateContent>
    <mc:AlternateContent xmlns:mc="http://schemas.openxmlformats.org/markup-compatibility/2006">
      <mc:Choice Requires="x14">
        <control shapeId="1064" r:id="rId8" name="ComboBox_mois">
          <controlPr autoLine="0" listFillRange="Mois" r:id="rId9">
            <anchor moveWithCells="1">
              <from>
                <xdr:col>12</xdr:col>
                <xdr:colOff>571500</xdr:colOff>
                <xdr:row>7</xdr:row>
                <xdr:rowOff>123825</xdr:rowOff>
              </from>
              <to>
                <xdr:col>15</xdr:col>
                <xdr:colOff>76200</xdr:colOff>
                <xdr:row>9</xdr:row>
                <xdr:rowOff>57150</xdr:rowOff>
              </to>
            </anchor>
          </controlPr>
        </control>
      </mc:Choice>
      <mc:Fallback>
        <control shapeId="1064" r:id="rId8" name="ComboBox_mois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7" id="{622D0D6A-F16C-4D1A-8CA7-BE2A244C8E23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NoIcons" iconId="0"/>
              <x14:cfIcon iconSet="3TrafficLights1" iconId="0"/>
              <x14:cfIcon iconSet="3TrafficLights1" iconId="1"/>
              <x14:cfIcon iconSet="3TrafficLights1" iconId="2"/>
            </x14:iconSet>
          </x14:cfRule>
          <xm:sqref>B15:AF15</xm:sqref>
        </x14:conditionalFormatting>
        <x14:conditionalFormatting xmlns:xm="http://schemas.microsoft.com/office/excel/2006/main">
          <x14:cfRule type="iconSet" priority="16" id="{94C1795B-41CD-4922-880A-DFA305DD06A3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1"/>
            </x14:iconSet>
          </x14:cfRule>
          <xm:sqref>B18:AF18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EA471"/>
  <sheetViews>
    <sheetView zoomScaleNormal="100" workbookViewId="0">
      <selection activeCell="G5" sqref="G5"/>
    </sheetView>
  </sheetViews>
  <sheetFormatPr baseColWidth="10" defaultRowHeight="15"/>
  <cols>
    <col min="1" max="1" width="27.42578125" style="23" customWidth="1"/>
    <col min="2" max="2" width="14.28515625" style="23" customWidth="1"/>
    <col min="3" max="3" width="13.42578125" style="27" bestFit="1" customWidth="1"/>
    <col min="4" max="4" width="18.85546875" style="28" customWidth="1"/>
    <col min="5" max="5" width="19.5703125" style="23" bestFit="1" customWidth="1"/>
    <col min="6" max="6" width="22.42578125" style="23" bestFit="1" customWidth="1"/>
    <col min="7" max="7" width="10.28515625" style="23" bestFit="1" customWidth="1"/>
    <col min="8" max="8" width="13.42578125" style="23" bestFit="1" customWidth="1"/>
    <col min="9" max="9" width="9.7109375" style="23" bestFit="1" customWidth="1"/>
    <col min="10" max="10" width="14.85546875" style="23" bestFit="1" customWidth="1"/>
    <col min="11" max="11" width="15.85546875" style="23" bestFit="1" customWidth="1"/>
    <col min="12" max="12" width="16.5703125" style="23" bestFit="1" customWidth="1"/>
    <col min="13" max="14" width="23" style="23" bestFit="1" customWidth="1"/>
    <col min="15" max="15" width="21.85546875" style="23" customWidth="1"/>
    <col min="16" max="16" width="16.7109375" style="23" customWidth="1"/>
    <col min="17" max="17" width="21.28515625" style="23" customWidth="1"/>
    <col min="18" max="18" width="16.85546875" style="23" customWidth="1"/>
    <col min="19" max="19" width="24.42578125" style="23" bestFit="1" customWidth="1"/>
    <col min="20" max="20" width="19.140625" style="23" bestFit="1" customWidth="1"/>
    <col min="21" max="21" width="23.85546875" style="23" bestFit="1" customWidth="1"/>
    <col min="22" max="22" width="19.28515625" style="23" bestFit="1" customWidth="1"/>
    <col min="23" max="23" width="26" style="23" bestFit="1" customWidth="1"/>
    <col min="24" max="24" width="15.7109375" style="3" bestFit="1" customWidth="1"/>
    <col min="25" max="25" width="20.28515625" style="23" bestFit="1" customWidth="1"/>
    <col min="26" max="26" width="20.7109375" style="23" bestFit="1" customWidth="1"/>
    <col min="27" max="27" width="21.85546875" style="23" bestFit="1" customWidth="1"/>
    <col min="28" max="28" width="30" style="23" bestFit="1" customWidth="1"/>
    <col min="29" max="29" width="10.7109375" style="23" customWidth="1"/>
    <col min="30" max="30" width="10.7109375" style="23" bestFit="1" customWidth="1"/>
    <col min="31" max="31" width="20.85546875" style="23" bestFit="1" customWidth="1"/>
    <col min="32" max="32" width="10.7109375" style="23" bestFit="1" customWidth="1"/>
    <col min="33" max="33" width="12.42578125" style="23" bestFit="1" customWidth="1"/>
    <col min="34" max="36" width="10.7109375" style="57" bestFit="1" customWidth="1"/>
    <col min="37" max="37" width="9.5703125" style="57" bestFit="1" customWidth="1"/>
    <col min="38" max="38" width="5.5703125" style="23" customWidth="1"/>
    <col min="39" max="39" width="9.5703125" style="23" bestFit="1" customWidth="1"/>
    <col min="40" max="40" width="10.85546875" style="23" bestFit="1" customWidth="1"/>
    <col min="41" max="42" width="9.5703125" style="23" bestFit="1" customWidth="1"/>
    <col min="43" max="43" width="11.5703125" style="23" bestFit="1" customWidth="1"/>
    <col min="44" max="45" width="9.5703125" style="23" bestFit="1" customWidth="1"/>
    <col min="46" max="49" width="10.5703125" style="23" bestFit="1" customWidth="1"/>
    <col min="50" max="50" width="5.5703125" style="23" customWidth="1"/>
    <col min="51" max="51" width="10.5703125" style="23" bestFit="1" customWidth="1"/>
    <col min="52" max="52" width="7" style="23" customWidth="1"/>
    <col min="53" max="53" width="10.85546875" style="23" bestFit="1" customWidth="1"/>
    <col min="54" max="65" width="10.5703125" style="23" bestFit="1" customWidth="1"/>
    <col min="66" max="66" width="9.7109375" style="23" bestFit="1" customWidth="1"/>
    <col min="67" max="67" width="7" style="23" customWidth="1"/>
    <col min="68" max="68" width="10.85546875" style="23" bestFit="1" customWidth="1"/>
    <col min="69" max="74" width="9.7109375" style="23" bestFit="1" customWidth="1"/>
    <col min="75" max="77" width="10.7109375" style="23" bestFit="1" customWidth="1"/>
    <col min="78" max="78" width="5.5703125" style="23" customWidth="1"/>
    <col min="79" max="79" width="10.7109375" style="23" bestFit="1" customWidth="1"/>
    <col min="80" max="80" width="7" style="23" customWidth="1"/>
    <col min="81" max="81" width="10.85546875" style="23" bestFit="1" customWidth="1"/>
    <col min="82" max="93" width="10.7109375" style="23" bestFit="1" customWidth="1"/>
    <col min="94" max="94" width="6" style="23" customWidth="1"/>
    <col min="95" max="95" width="10.85546875" style="23" bestFit="1" customWidth="1"/>
    <col min="96" max="96" width="10.7109375" style="23" bestFit="1" customWidth="1"/>
    <col min="97" max="97" width="8.7109375" style="23" bestFit="1" customWidth="1"/>
    <col min="98" max="98" width="8.85546875" style="23" bestFit="1" customWidth="1"/>
    <col min="99" max="105" width="8.7109375" style="23" bestFit="1" customWidth="1"/>
    <col min="106" max="107" width="9.7109375" style="23" bestFit="1" customWidth="1"/>
    <col min="108" max="108" width="7.5703125" style="23" customWidth="1"/>
    <col min="109" max="109" width="10.85546875" style="23" bestFit="1" customWidth="1"/>
    <col min="110" max="116" width="9.7109375" style="23" bestFit="1" customWidth="1"/>
    <col min="117" max="117" width="6" style="23" customWidth="1"/>
    <col min="118" max="118" width="10.85546875" style="23" bestFit="1" customWidth="1"/>
    <col min="119" max="126" width="9.7109375" style="23" bestFit="1" customWidth="1"/>
    <col min="127" max="129" width="8.7109375" style="23" bestFit="1" customWidth="1"/>
    <col min="130" max="130" width="6" style="23" customWidth="1"/>
    <col min="131" max="131" width="10.85546875" style="23" bestFit="1" customWidth="1"/>
    <col min="132" max="133" width="8.7109375" style="23" bestFit="1" customWidth="1"/>
    <col min="134" max="134" width="8.85546875" style="23" bestFit="1" customWidth="1"/>
    <col min="135" max="135" width="8.7109375" style="23" bestFit="1" customWidth="1"/>
    <col min="136" max="143" width="9.7109375" style="23" bestFit="1" customWidth="1"/>
    <col min="144" max="144" width="6" style="23" customWidth="1"/>
    <col min="145" max="145" width="13.42578125" style="23" customWidth="1"/>
    <col min="146" max="157" width="9.7109375" style="23" bestFit="1" customWidth="1"/>
    <col min="158" max="158" width="6" style="23" customWidth="1"/>
    <col min="159" max="159" width="11" style="23" customWidth="1"/>
    <col min="160" max="160" width="5.5703125" style="23" customWidth="1"/>
    <col min="161" max="161" width="19.140625" style="23" bestFit="1" customWidth="1"/>
    <col min="162" max="163" width="11.5703125" style="23" bestFit="1" customWidth="1"/>
    <col min="164" max="164" width="22" style="23" bestFit="1" customWidth="1"/>
    <col min="165" max="371" width="11.5703125" style="23" bestFit="1" customWidth="1"/>
    <col min="372" max="16384" width="11.42578125" style="23"/>
  </cols>
  <sheetData>
    <row r="1" spans="1:131" ht="36">
      <c r="A1" s="34" t="s">
        <v>60</v>
      </c>
      <c r="B1" s="24"/>
      <c r="C1" s="25"/>
      <c r="D1" s="25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</row>
    <row r="2" spans="1:131" ht="33.75">
      <c r="A2" s="26"/>
      <c r="B2" s="24"/>
      <c r="C2" s="25"/>
      <c r="D2" s="25"/>
      <c r="AE2" s="30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</row>
    <row r="3" spans="1:131" ht="34.5" thickBot="1">
      <c r="A3" s="26"/>
      <c r="B3" s="24"/>
      <c r="C3" s="25"/>
      <c r="D3" s="25"/>
      <c r="I3" s="43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</row>
    <row r="4" spans="1:131" ht="15" customHeight="1" thickBot="1">
      <c r="A4" s="77" t="s">
        <v>62</v>
      </c>
      <c r="B4" s="77" t="s">
        <v>73</v>
      </c>
      <c r="C4" s="77" t="s">
        <v>48</v>
      </c>
      <c r="D4" s="77" t="s">
        <v>64</v>
      </c>
      <c r="E4" s="77" t="s">
        <v>152</v>
      </c>
      <c r="F4" s="77" t="s">
        <v>159</v>
      </c>
      <c r="G4" s="76" t="s">
        <v>98</v>
      </c>
      <c r="H4" s="77" t="s">
        <v>99</v>
      </c>
      <c r="I4" s="77" t="s">
        <v>105</v>
      </c>
      <c r="J4" s="77" t="s">
        <v>106</v>
      </c>
      <c r="K4" s="77" t="s">
        <v>158</v>
      </c>
      <c r="L4" s="77" t="s">
        <v>160</v>
      </c>
      <c r="M4" s="77" t="s">
        <v>151</v>
      </c>
      <c r="N4" s="77" t="s">
        <v>100</v>
      </c>
      <c r="O4" s="77" t="s">
        <v>107</v>
      </c>
      <c r="P4" s="77" t="s">
        <v>108</v>
      </c>
      <c r="Q4" s="77" t="s">
        <v>102</v>
      </c>
      <c r="R4" s="77" t="s">
        <v>132</v>
      </c>
      <c r="S4" s="77" t="s">
        <v>133</v>
      </c>
      <c r="T4" s="77" t="s">
        <v>134</v>
      </c>
      <c r="U4" s="77" t="s">
        <v>135</v>
      </c>
      <c r="V4" s="77" t="s">
        <v>136</v>
      </c>
      <c r="W4" s="77" t="s">
        <v>137</v>
      </c>
      <c r="X4" s="77" t="s">
        <v>138</v>
      </c>
      <c r="Y4" s="77" t="s">
        <v>139</v>
      </c>
      <c r="Z4" s="77" t="s">
        <v>57</v>
      </c>
      <c r="AA4" s="77" t="s">
        <v>140</v>
      </c>
      <c r="AB4" s="77" t="s">
        <v>164</v>
      </c>
      <c r="AC4" s="46"/>
      <c r="AD4" s="46"/>
      <c r="AE4" s="261" t="s">
        <v>61</v>
      </c>
      <c r="AF4" s="262"/>
      <c r="AG4" s="170">
        <f>GTA!I4</f>
        <v>2020</v>
      </c>
      <c r="AH4" s="5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</row>
    <row r="5" spans="1:131" ht="15" customHeight="1" thickBot="1">
      <c r="A5" s="79">
        <f>DATE((AG4),1,1)</f>
        <v>43831</v>
      </c>
      <c r="B5" s="78"/>
      <c r="C5" s="78"/>
      <c r="D5" s="78"/>
      <c r="E5" s="77"/>
      <c r="F5" s="183"/>
      <c r="G5" s="89">
        <f t="shared" ref="G5:G68" si="0">MONTH(A5)</f>
        <v>1</v>
      </c>
      <c r="H5" s="78">
        <f t="shared" ref="H5:H68" si="1">WEEKNUM(A5,21)</f>
        <v>1</v>
      </c>
      <c r="I5" s="78" t="str">
        <f t="shared" ref="I5:I68" si="2">UPPER(LEFT(TEXT(WEEKDAY(A5),"jjjj"),2))</f>
        <v>ME</v>
      </c>
      <c r="J5" s="78" t="str">
        <f t="shared" ref="J5:J68" si="3">VLOOKUP(I5,$AE$18:$AF$24,2,FALSE)</f>
        <v>Semaine</v>
      </c>
      <c r="K5" s="177">
        <f t="shared" ref="K5:K68" si="4">IF(E5&lt;&gt;"",1,0)</f>
        <v>0</v>
      </c>
      <c r="L5" s="183" t="str">
        <f t="shared" ref="L5:L68" si="5">IF(F5&lt;&gt;"",F5+15,"")</f>
        <v/>
      </c>
      <c r="M5" s="177" t="str">
        <f t="shared" ref="M5:M68" si="6">IF(OR(B5="CP",B5="CPN",B5="JCN",B5="HAR",B5="RSU"),INDEX(AE$87:AE$88,IF(L5=$AE$12,1,IF(L5&gt;$AE$12,1,IF(L5&lt;$AE$12,2,"")))),"")</f>
        <v/>
      </c>
      <c r="N5" s="176">
        <f t="shared" ref="N5:N68" si="7">(IF(OR(B5="M",B5="S",B5="J"),8,0)+IF(B5="N",8,0)+(IF(AND(B5="N",(I5="DI")),-4,0))+(COUNTIF(C5,"RS")*(10/60))+(D5/60))*IF(OR(B5="DEL",B5="DELN"),"0","1")</f>
        <v>0</v>
      </c>
      <c r="O5" s="77">
        <f t="shared" ref="O5:O68" si="8">(IF(AND(Q5=2,(I5="SA")),1,0)+(IF(AND(Q5=1,(I5="DI")),2,0)))+(IF(AND(Q5=2,(I5="DI")),3,0))*IF(P5&lt;&gt;"Normal",0,1)</f>
        <v>0</v>
      </c>
      <c r="P5" s="77" t="str">
        <f t="shared" ref="P5:P68" si="9">IFERROR(VLOOKUP(A5,Jourférié,2,0),"Normal")</f>
        <v>JourFérié</v>
      </c>
      <c r="Q5" s="77">
        <f t="shared" ref="Q5:Q68" si="10">IF(B5&lt;&gt;"",VLOOKUP(B5,Code,2,FALSE),0)</f>
        <v>0</v>
      </c>
      <c r="R5" s="77">
        <f t="shared" ref="R5:R68" si="11">IF(AND(Q5=1,(J5="Semaine"),(P5="JourFérié")),8,0)+IF(AND(Q5=2,(J5="Semaine"),(P5="JourFérié")),4,0)+IF(AND(Q5=1,(J5="Samedi"),(P5="JourFérié")),8,0)+IF(AND(Q5=2,(J5="Semaine"),(P5="VeilleFérié")),4,0)</f>
        <v>0</v>
      </c>
      <c r="S5" s="176">
        <f t="shared" ref="S5:S68" si="12">IF(AND(Q5=2,(J5="Samedi"),(P5="JourFérié")),4,0)+IF(AND(Q5=2,(J5="Samedi"),(P5="VeilleFérié")),4,0)</f>
        <v>0</v>
      </c>
      <c r="T5" s="176">
        <f t="shared" ref="T5:T68" si="13">IF(AND(Q5=1,(J5="Dimanche"),(P5="JourFérié")),8,0)</f>
        <v>0</v>
      </c>
      <c r="U5" s="77">
        <f t="shared" ref="U5:U68" si="14">IF(AND(Q5=2,(J5="Dimanche"),(P5="JourFérié")),4,0)+IF(AND(Q5=2,(J5="Dimanche"),(P5="VeilleFérié")),4,0)</f>
        <v>0</v>
      </c>
      <c r="V5" s="77">
        <f t="shared" ref="V5:V68" si="15">IF(AND(Q5=2,(P5="Veille1erMai")),4,0)+IF(AND(Q5=1,(P5="1erMai")),8,0)+IF(AND(Q5=2,(P5="1erMai")),4,0)</f>
        <v>0</v>
      </c>
      <c r="W5" s="77">
        <f t="shared" ref="W5:W68" si="16">COUNTIF(O5,1)*4</f>
        <v>0</v>
      </c>
      <c r="X5" s="176">
        <f t="shared" ref="X5:X68" si="17">(COUNTIF(O5,2)*8)+(IF(AND(C5="RS",(I5="di")),10/60,0))+(IF(AND(D5&lt;&gt;"",(I5="di")),D5/60,0))</f>
        <v>0</v>
      </c>
      <c r="Y5" s="77">
        <f t="shared" ref="Y5:Y68" si="18">COUNTIF(O5,3)*4</f>
        <v>0</v>
      </c>
      <c r="Z5" s="77" t="str">
        <f t="shared" ref="Z5:Z68" ca="1" si="19">(IF(AND(OR(B5="N",B5="CPN",B5="FOSN",B5="DELN"),A5&lt;=$AE$12),"N",""))</f>
        <v/>
      </c>
      <c r="AA5" s="77">
        <f t="shared" ref="AA5:AA68" si="20">IF(COUNTIF(AF$38,A5),1,0)*(IF(Q5=1,1,0))</f>
        <v>0</v>
      </c>
      <c r="AB5" s="77">
        <f t="shared" ref="AB5:AB68" si="21">(IF(COUNTIF(AF$31,A5),1,0)*(IF(Q5=2,0.5,0)))+(IF(COUNTIF(AF$32,A5),1,0)*(IF(Q5=1,1,0)))+(IF(COUNTIF(AF$32,A5),1,0)*(IF(Q5=2,0.5,0)))</f>
        <v>0</v>
      </c>
      <c r="AC5" s="46"/>
      <c r="AD5" s="46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</row>
    <row r="6" spans="1:131" ht="15" customHeight="1" thickBot="1">
      <c r="A6" s="79">
        <f>A5+1</f>
        <v>43832</v>
      </c>
      <c r="B6" s="78"/>
      <c r="C6" s="78"/>
      <c r="D6" s="78"/>
      <c r="E6" s="78"/>
      <c r="F6" s="79"/>
      <c r="G6" s="89">
        <f t="shared" si="0"/>
        <v>1</v>
      </c>
      <c r="H6" s="78">
        <f t="shared" si="1"/>
        <v>1</v>
      </c>
      <c r="I6" s="78" t="str">
        <f t="shared" si="2"/>
        <v>JE</v>
      </c>
      <c r="J6" s="78" t="str">
        <f t="shared" si="3"/>
        <v>Semaine</v>
      </c>
      <c r="K6" s="178">
        <f t="shared" si="4"/>
        <v>0</v>
      </c>
      <c r="L6" s="79" t="str">
        <f t="shared" si="5"/>
        <v/>
      </c>
      <c r="M6" s="178" t="str">
        <f t="shared" si="6"/>
        <v/>
      </c>
      <c r="N6" s="80">
        <f t="shared" si="7"/>
        <v>0</v>
      </c>
      <c r="O6" s="78">
        <f t="shared" si="8"/>
        <v>0</v>
      </c>
      <c r="P6" s="78" t="str">
        <f t="shared" si="9"/>
        <v>Normal</v>
      </c>
      <c r="Q6" s="78">
        <f t="shared" si="10"/>
        <v>0</v>
      </c>
      <c r="R6" s="78">
        <f t="shared" si="11"/>
        <v>0</v>
      </c>
      <c r="S6" s="80">
        <f t="shared" si="12"/>
        <v>0</v>
      </c>
      <c r="T6" s="80">
        <f t="shared" si="13"/>
        <v>0</v>
      </c>
      <c r="U6" s="78">
        <f t="shared" si="14"/>
        <v>0</v>
      </c>
      <c r="V6" s="78">
        <f t="shared" si="15"/>
        <v>0</v>
      </c>
      <c r="W6" s="78">
        <f t="shared" si="16"/>
        <v>0</v>
      </c>
      <c r="X6" s="80">
        <f t="shared" si="17"/>
        <v>0</v>
      </c>
      <c r="Y6" s="78">
        <f t="shared" si="18"/>
        <v>0</v>
      </c>
      <c r="Z6" s="78" t="str">
        <f t="shared" ca="1" si="19"/>
        <v/>
      </c>
      <c r="AA6" s="78">
        <f t="shared" si="20"/>
        <v>0</v>
      </c>
      <c r="AB6" s="78">
        <f t="shared" si="21"/>
        <v>0</v>
      </c>
      <c r="AC6" s="46"/>
      <c r="AD6" s="46"/>
      <c r="AE6" s="261" t="s">
        <v>165</v>
      </c>
      <c r="AF6" s="262"/>
      <c r="AG6" s="170" t="s">
        <v>4</v>
      </c>
      <c r="AH6" s="5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</row>
    <row r="7" spans="1:131" ht="15" customHeight="1" thickBot="1">
      <c r="A7" s="79">
        <f t="shared" ref="A7:A70" si="22">A6+1</f>
        <v>43833</v>
      </c>
      <c r="B7" s="78"/>
      <c r="C7" s="78"/>
      <c r="D7" s="78"/>
      <c r="E7" s="78"/>
      <c r="F7" s="178"/>
      <c r="G7" s="89">
        <f t="shared" si="0"/>
        <v>1</v>
      </c>
      <c r="H7" s="78">
        <f t="shared" si="1"/>
        <v>1</v>
      </c>
      <c r="I7" s="78" t="str">
        <f t="shared" si="2"/>
        <v>VE</v>
      </c>
      <c r="J7" s="78" t="str">
        <f t="shared" si="3"/>
        <v>Semaine</v>
      </c>
      <c r="K7" s="178">
        <f t="shared" si="4"/>
        <v>0</v>
      </c>
      <c r="L7" s="79" t="str">
        <f t="shared" si="5"/>
        <v/>
      </c>
      <c r="M7" s="178" t="str">
        <f t="shared" si="6"/>
        <v/>
      </c>
      <c r="N7" s="80">
        <f t="shared" si="7"/>
        <v>0</v>
      </c>
      <c r="O7" s="78">
        <f t="shared" si="8"/>
        <v>0</v>
      </c>
      <c r="P7" s="78" t="str">
        <f t="shared" si="9"/>
        <v>Normal</v>
      </c>
      <c r="Q7" s="78">
        <f t="shared" si="10"/>
        <v>0</v>
      </c>
      <c r="R7" s="78">
        <f t="shared" si="11"/>
        <v>0</v>
      </c>
      <c r="S7" s="80">
        <f t="shared" si="12"/>
        <v>0</v>
      </c>
      <c r="T7" s="80">
        <f t="shared" si="13"/>
        <v>0</v>
      </c>
      <c r="U7" s="78">
        <f t="shared" si="14"/>
        <v>0</v>
      </c>
      <c r="V7" s="78">
        <f t="shared" si="15"/>
        <v>0</v>
      </c>
      <c r="W7" s="78">
        <f t="shared" si="16"/>
        <v>0</v>
      </c>
      <c r="X7" s="80">
        <f t="shared" si="17"/>
        <v>0</v>
      </c>
      <c r="Y7" s="78">
        <f t="shared" si="18"/>
        <v>0</v>
      </c>
      <c r="Z7" s="78" t="str">
        <f t="shared" ca="1" si="19"/>
        <v/>
      </c>
      <c r="AA7" s="78">
        <f t="shared" si="20"/>
        <v>0</v>
      </c>
      <c r="AB7" s="78">
        <f t="shared" si="21"/>
        <v>0</v>
      </c>
      <c r="AC7" s="46"/>
      <c r="AD7" s="46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</row>
    <row r="8" spans="1:131" ht="15" customHeight="1">
      <c r="A8" s="79">
        <f t="shared" si="22"/>
        <v>43834</v>
      </c>
      <c r="B8" s="78"/>
      <c r="C8" s="78"/>
      <c r="D8" s="78"/>
      <c r="E8" s="78"/>
      <c r="F8" s="178"/>
      <c r="G8" s="89">
        <f t="shared" si="0"/>
        <v>1</v>
      </c>
      <c r="H8" s="78">
        <f t="shared" si="1"/>
        <v>1</v>
      </c>
      <c r="I8" s="78" t="str">
        <f t="shared" si="2"/>
        <v>SA</v>
      </c>
      <c r="J8" s="78" t="str">
        <f t="shared" si="3"/>
        <v>Samedi</v>
      </c>
      <c r="K8" s="178">
        <f t="shared" si="4"/>
        <v>0</v>
      </c>
      <c r="L8" s="79" t="str">
        <f t="shared" si="5"/>
        <v/>
      </c>
      <c r="M8" s="178" t="str">
        <f t="shared" si="6"/>
        <v/>
      </c>
      <c r="N8" s="80">
        <f t="shared" si="7"/>
        <v>0</v>
      </c>
      <c r="O8" s="78">
        <f t="shared" si="8"/>
        <v>0</v>
      </c>
      <c r="P8" s="78" t="str">
        <f t="shared" si="9"/>
        <v>Normal</v>
      </c>
      <c r="Q8" s="78">
        <f t="shared" si="10"/>
        <v>0</v>
      </c>
      <c r="R8" s="78">
        <f t="shared" si="11"/>
        <v>0</v>
      </c>
      <c r="S8" s="80">
        <f t="shared" si="12"/>
        <v>0</v>
      </c>
      <c r="T8" s="80">
        <f t="shared" si="13"/>
        <v>0</v>
      </c>
      <c r="U8" s="78">
        <f t="shared" si="14"/>
        <v>0</v>
      </c>
      <c r="V8" s="78">
        <f t="shared" si="15"/>
        <v>0</v>
      </c>
      <c r="W8" s="78">
        <f t="shared" si="16"/>
        <v>0</v>
      </c>
      <c r="X8" s="80">
        <f t="shared" si="17"/>
        <v>0</v>
      </c>
      <c r="Y8" s="78">
        <f t="shared" si="18"/>
        <v>0</v>
      </c>
      <c r="Z8" s="78" t="str">
        <f t="shared" ca="1" si="19"/>
        <v/>
      </c>
      <c r="AA8" s="78">
        <f t="shared" si="20"/>
        <v>0</v>
      </c>
      <c r="AB8" s="78">
        <f t="shared" si="21"/>
        <v>0</v>
      </c>
      <c r="AC8" s="46"/>
      <c r="AD8" s="46"/>
      <c r="AE8" s="263" t="s">
        <v>59</v>
      </c>
      <c r="AF8" s="264"/>
      <c r="AG8" s="265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</row>
    <row r="9" spans="1:131" ht="15" customHeight="1" thickBot="1">
      <c r="A9" s="79">
        <f t="shared" si="22"/>
        <v>43835</v>
      </c>
      <c r="B9" s="78"/>
      <c r="C9" s="78"/>
      <c r="D9" s="78"/>
      <c r="E9" s="78"/>
      <c r="F9" s="178"/>
      <c r="G9" s="89">
        <f t="shared" si="0"/>
        <v>1</v>
      </c>
      <c r="H9" s="78">
        <f t="shared" si="1"/>
        <v>1</v>
      </c>
      <c r="I9" s="78" t="str">
        <f t="shared" si="2"/>
        <v>DI</v>
      </c>
      <c r="J9" s="78" t="str">
        <f t="shared" si="3"/>
        <v>Dimanche</v>
      </c>
      <c r="K9" s="178">
        <f t="shared" si="4"/>
        <v>0</v>
      </c>
      <c r="L9" s="79" t="str">
        <f t="shared" si="5"/>
        <v/>
      </c>
      <c r="M9" s="178" t="str">
        <f t="shared" si="6"/>
        <v/>
      </c>
      <c r="N9" s="80">
        <f t="shared" si="7"/>
        <v>0</v>
      </c>
      <c r="O9" s="78">
        <f t="shared" si="8"/>
        <v>0</v>
      </c>
      <c r="P9" s="78" t="str">
        <f t="shared" si="9"/>
        <v>Normal</v>
      </c>
      <c r="Q9" s="78">
        <f t="shared" si="10"/>
        <v>0</v>
      </c>
      <c r="R9" s="78">
        <f t="shared" si="11"/>
        <v>0</v>
      </c>
      <c r="S9" s="80">
        <f t="shared" si="12"/>
        <v>0</v>
      </c>
      <c r="T9" s="80">
        <f t="shared" si="13"/>
        <v>0</v>
      </c>
      <c r="U9" s="78">
        <f t="shared" si="14"/>
        <v>0</v>
      </c>
      <c r="V9" s="78">
        <f t="shared" si="15"/>
        <v>0</v>
      </c>
      <c r="W9" s="78">
        <f t="shared" si="16"/>
        <v>0</v>
      </c>
      <c r="X9" s="80">
        <f t="shared" si="17"/>
        <v>0</v>
      </c>
      <c r="Y9" s="78">
        <f t="shared" si="18"/>
        <v>0</v>
      </c>
      <c r="Z9" s="78" t="str">
        <f t="shared" ca="1" si="19"/>
        <v/>
      </c>
      <c r="AA9" s="78">
        <f t="shared" si="20"/>
        <v>0</v>
      </c>
      <c r="AB9" s="78">
        <f t="shared" si="21"/>
        <v>0</v>
      </c>
      <c r="AC9" s="46"/>
      <c r="AD9" s="46"/>
      <c r="AE9" s="292" t="b">
        <f>MONTH(DATE(YEAR(AE2),2,29))=2</f>
        <v>1</v>
      </c>
      <c r="AF9" s="293"/>
      <c r="AG9" s="65">
        <f>COUNTIF(AE9,"VRAI")</f>
        <v>1</v>
      </c>
      <c r="AH9" s="5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</row>
    <row r="10" spans="1:131" ht="15" customHeight="1" thickBot="1">
      <c r="A10" s="79">
        <f t="shared" si="22"/>
        <v>43836</v>
      </c>
      <c r="B10" s="78"/>
      <c r="C10" s="78"/>
      <c r="D10" s="78"/>
      <c r="E10" s="78"/>
      <c r="F10" s="178"/>
      <c r="G10" s="89">
        <f t="shared" si="0"/>
        <v>1</v>
      </c>
      <c r="H10" s="78">
        <f t="shared" si="1"/>
        <v>2</v>
      </c>
      <c r="I10" s="78" t="str">
        <f t="shared" si="2"/>
        <v>LU</v>
      </c>
      <c r="J10" s="78" t="str">
        <f t="shared" si="3"/>
        <v>Semaine</v>
      </c>
      <c r="K10" s="178">
        <f t="shared" si="4"/>
        <v>0</v>
      </c>
      <c r="L10" s="79" t="str">
        <f t="shared" si="5"/>
        <v/>
      </c>
      <c r="M10" s="178" t="str">
        <f t="shared" si="6"/>
        <v/>
      </c>
      <c r="N10" s="80">
        <f t="shared" si="7"/>
        <v>0</v>
      </c>
      <c r="O10" s="78">
        <f t="shared" si="8"/>
        <v>0</v>
      </c>
      <c r="P10" s="78" t="str">
        <f t="shared" si="9"/>
        <v>Normal</v>
      </c>
      <c r="Q10" s="78">
        <f t="shared" si="10"/>
        <v>0</v>
      </c>
      <c r="R10" s="78">
        <f t="shared" si="11"/>
        <v>0</v>
      </c>
      <c r="S10" s="80">
        <f t="shared" si="12"/>
        <v>0</v>
      </c>
      <c r="T10" s="80">
        <f t="shared" si="13"/>
        <v>0</v>
      </c>
      <c r="U10" s="78">
        <f t="shared" si="14"/>
        <v>0</v>
      </c>
      <c r="V10" s="78">
        <f t="shared" si="15"/>
        <v>0</v>
      </c>
      <c r="W10" s="78">
        <f t="shared" si="16"/>
        <v>0</v>
      </c>
      <c r="X10" s="80">
        <f t="shared" si="17"/>
        <v>0</v>
      </c>
      <c r="Y10" s="78">
        <f t="shared" si="18"/>
        <v>0</v>
      </c>
      <c r="Z10" s="78" t="str">
        <f t="shared" ca="1" si="19"/>
        <v/>
      </c>
      <c r="AA10" s="78">
        <f t="shared" si="20"/>
        <v>0</v>
      </c>
      <c r="AB10" s="78">
        <f t="shared" si="21"/>
        <v>0</v>
      </c>
      <c r="AC10" s="46"/>
      <c r="AD10" s="46"/>
      <c r="AH10" s="66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</row>
    <row r="11" spans="1:131" ht="15" customHeight="1">
      <c r="A11" s="79">
        <f t="shared" si="22"/>
        <v>43837</v>
      </c>
      <c r="B11" s="78"/>
      <c r="C11" s="78"/>
      <c r="D11" s="78"/>
      <c r="E11" s="78"/>
      <c r="F11" s="178"/>
      <c r="G11" s="89">
        <f t="shared" si="0"/>
        <v>1</v>
      </c>
      <c r="H11" s="78">
        <f t="shared" si="1"/>
        <v>2</v>
      </c>
      <c r="I11" s="78" t="str">
        <f t="shared" si="2"/>
        <v>MA</v>
      </c>
      <c r="J11" s="78" t="str">
        <f t="shared" si="3"/>
        <v>Semaine</v>
      </c>
      <c r="K11" s="178">
        <f t="shared" si="4"/>
        <v>0</v>
      </c>
      <c r="L11" s="79" t="str">
        <f t="shared" si="5"/>
        <v/>
      </c>
      <c r="M11" s="178" t="str">
        <f t="shared" si="6"/>
        <v/>
      </c>
      <c r="N11" s="80">
        <f t="shared" si="7"/>
        <v>0</v>
      </c>
      <c r="O11" s="78">
        <f t="shared" si="8"/>
        <v>0</v>
      </c>
      <c r="P11" s="78" t="str">
        <f t="shared" si="9"/>
        <v>Normal</v>
      </c>
      <c r="Q11" s="78">
        <f t="shared" si="10"/>
        <v>0</v>
      </c>
      <c r="R11" s="78">
        <f t="shared" si="11"/>
        <v>0</v>
      </c>
      <c r="S11" s="80">
        <f t="shared" si="12"/>
        <v>0</v>
      </c>
      <c r="T11" s="80">
        <f t="shared" si="13"/>
        <v>0</v>
      </c>
      <c r="U11" s="78">
        <f t="shared" si="14"/>
        <v>0</v>
      </c>
      <c r="V11" s="78">
        <f t="shared" si="15"/>
        <v>0</v>
      </c>
      <c r="W11" s="78">
        <f t="shared" si="16"/>
        <v>0</v>
      </c>
      <c r="X11" s="80">
        <f t="shared" si="17"/>
        <v>0</v>
      </c>
      <c r="Y11" s="78">
        <f t="shared" si="18"/>
        <v>0</v>
      </c>
      <c r="Z11" s="78" t="str">
        <f t="shared" ca="1" si="19"/>
        <v/>
      </c>
      <c r="AA11" s="78">
        <f t="shared" si="20"/>
        <v>0</v>
      </c>
      <c r="AB11" s="78">
        <f t="shared" si="21"/>
        <v>0</v>
      </c>
      <c r="AC11" s="46"/>
      <c r="AD11" s="46"/>
      <c r="AE11" s="263" t="s">
        <v>66</v>
      </c>
      <c r="AF11" s="264"/>
      <c r="AG11" s="265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</row>
    <row r="12" spans="1:131" ht="15" customHeight="1" thickBot="1">
      <c r="A12" s="79">
        <f t="shared" si="22"/>
        <v>43838</v>
      </c>
      <c r="B12" s="78"/>
      <c r="C12" s="78"/>
      <c r="D12" s="78"/>
      <c r="E12" s="78"/>
      <c r="F12" s="178"/>
      <c r="G12" s="89">
        <f t="shared" si="0"/>
        <v>1</v>
      </c>
      <c r="H12" s="78">
        <f t="shared" si="1"/>
        <v>2</v>
      </c>
      <c r="I12" s="78" t="str">
        <f t="shared" si="2"/>
        <v>ME</v>
      </c>
      <c r="J12" s="78" t="str">
        <f t="shared" si="3"/>
        <v>Semaine</v>
      </c>
      <c r="K12" s="178">
        <f t="shared" si="4"/>
        <v>0</v>
      </c>
      <c r="L12" s="79" t="str">
        <f t="shared" si="5"/>
        <v/>
      </c>
      <c r="M12" s="178" t="str">
        <f t="shared" si="6"/>
        <v/>
      </c>
      <c r="N12" s="80">
        <f t="shared" si="7"/>
        <v>0</v>
      </c>
      <c r="O12" s="78">
        <f t="shared" si="8"/>
        <v>0</v>
      </c>
      <c r="P12" s="78" t="str">
        <f t="shared" si="9"/>
        <v>Normal</v>
      </c>
      <c r="Q12" s="78">
        <f t="shared" si="10"/>
        <v>0</v>
      </c>
      <c r="R12" s="78">
        <f t="shared" si="11"/>
        <v>0</v>
      </c>
      <c r="S12" s="80">
        <f t="shared" si="12"/>
        <v>0</v>
      </c>
      <c r="T12" s="80">
        <f t="shared" si="13"/>
        <v>0</v>
      </c>
      <c r="U12" s="78">
        <f t="shared" si="14"/>
        <v>0</v>
      </c>
      <c r="V12" s="78">
        <f t="shared" si="15"/>
        <v>0</v>
      </c>
      <c r="W12" s="78">
        <f t="shared" si="16"/>
        <v>0</v>
      </c>
      <c r="X12" s="80">
        <f t="shared" si="17"/>
        <v>0</v>
      </c>
      <c r="Y12" s="78">
        <f t="shared" si="18"/>
        <v>0</v>
      </c>
      <c r="Z12" s="78" t="str">
        <f t="shared" ca="1" si="19"/>
        <v/>
      </c>
      <c r="AA12" s="78">
        <f t="shared" si="20"/>
        <v>0</v>
      </c>
      <c r="AB12" s="78">
        <f t="shared" si="21"/>
        <v>0</v>
      </c>
      <c r="AC12" s="46"/>
      <c r="AD12" s="46"/>
      <c r="AE12" s="273">
        <f ca="1">TODAY()</f>
        <v>43967</v>
      </c>
      <c r="AF12" s="274"/>
      <c r="AG12" s="275"/>
      <c r="AH12" s="5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</row>
    <row r="13" spans="1:131" ht="15" customHeight="1" thickBot="1">
      <c r="A13" s="79">
        <f t="shared" si="22"/>
        <v>43839</v>
      </c>
      <c r="B13" s="78"/>
      <c r="C13" s="78"/>
      <c r="D13" s="78"/>
      <c r="E13" s="78"/>
      <c r="F13" s="178"/>
      <c r="G13" s="89">
        <f t="shared" si="0"/>
        <v>1</v>
      </c>
      <c r="H13" s="78">
        <f t="shared" si="1"/>
        <v>2</v>
      </c>
      <c r="I13" s="78" t="str">
        <f t="shared" si="2"/>
        <v>JE</v>
      </c>
      <c r="J13" s="78" t="str">
        <f t="shared" si="3"/>
        <v>Semaine</v>
      </c>
      <c r="K13" s="178">
        <f t="shared" si="4"/>
        <v>0</v>
      </c>
      <c r="L13" s="79" t="str">
        <f t="shared" si="5"/>
        <v/>
      </c>
      <c r="M13" s="178" t="str">
        <f t="shared" si="6"/>
        <v/>
      </c>
      <c r="N13" s="80">
        <f t="shared" si="7"/>
        <v>0</v>
      </c>
      <c r="O13" s="78">
        <f t="shared" si="8"/>
        <v>0</v>
      </c>
      <c r="P13" s="78" t="str">
        <f t="shared" si="9"/>
        <v>Normal</v>
      </c>
      <c r="Q13" s="78">
        <f t="shared" si="10"/>
        <v>0</v>
      </c>
      <c r="R13" s="78">
        <f t="shared" si="11"/>
        <v>0</v>
      </c>
      <c r="S13" s="80">
        <f t="shared" si="12"/>
        <v>0</v>
      </c>
      <c r="T13" s="80">
        <f t="shared" si="13"/>
        <v>0</v>
      </c>
      <c r="U13" s="78">
        <f t="shared" si="14"/>
        <v>0</v>
      </c>
      <c r="V13" s="78">
        <f t="shared" si="15"/>
        <v>0</v>
      </c>
      <c r="W13" s="78">
        <f t="shared" si="16"/>
        <v>0</v>
      </c>
      <c r="X13" s="80">
        <f t="shared" si="17"/>
        <v>0</v>
      </c>
      <c r="Y13" s="78">
        <f t="shared" si="18"/>
        <v>0</v>
      </c>
      <c r="Z13" s="78" t="str">
        <f t="shared" ca="1" si="19"/>
        <v/>
      </c>
      <c r="AA13" s="78">
        <f t="shared" si="20"/>
        <v>0</v>
      </c>
      <c r="AB13" s="78">
        <f t="shared" si="21"/>
        <v>0</v>
      </c>
      <c r="AC13" s="46"/>
      <c r="AD13" s="46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</row>
    <row r="14" spans="1:131" ht="15" customHeight="1" thickBot="1">
      <c r="A14" s="79">
        <f t="shared" si="22"/>
        <v>43840</v>
      </c>
      <c r="B14" s="78"/>
      <c r="C14" s="78"/>
      <c r="D14" s="78"/>
      <c r="E14" s="78"/>
      <c r="F14" s="178"/>
      <c r="G14" s="89">
        <f t="shared" si="0"/>
        <v>1</v>
      </c>
      <c r="H14" s="78">
        <f t="shared" si="1"/>
        <v>2</v>
      </c>
      <c r="I14" s="78" t="str">
        <f t="shared" si="2"/>
        <v>VE</v>
      </c>
      <c r="J14" s="78" t="str">
        <f t="shared" si="3"/>
        <v>Semaine</v>
      </c>
      <c r="K14" s="178">
        <f t="shared" si="4"/>
        <v>0</v>
      </c>
      <c r="L14" s="79" t="str">
        <f t="shared" si="5"/>
        <v/>
      </c>
      <c r="M14" s="178" t="str">
        <f t="shared" si="6"/>
        <v/>
      </c>
      <c r="N14" s="80">
        <f t="shared" si="7"/>
        <v>0</v>
      </c>
      <c r="O14" s="78">
        <f t="shared" si="8"/>
        <v>0</v>
      </c>
      <c r="P14" s="78" t="str">
        <f t="shared" si="9"/>
        <v>Normal</v>
      </c>
      <c r="Q14" s="78">
        <f t="shared" si="10"/>
        <v>0</v>
      </c>
      <c r="R14" s="78">
        <f t="shared" si="11"/>
        <v>0</v>
      </c>
      <c r="S14" s="80">
        <f t="shared" si="12"/>
        <v>0</v>
      </c>
      <c r="T14" s="80">
        <f t="shared" si="13"/>
        <v>0</v>
      </c>
      <c r="U14" s="78">
        <f t="shared" si="14"/>
        <v>0</v>
      </c>
      <c r="V14" s="78">
        <f t="shared" si="15"/>
        <v>0</v>
      </c>
      <c r="W14" s="78">
        <f t="shared" si="16"/>
        <v>0</v>
      </c>
      <c r="X14" s="80">
        <f t="shared" si="17"/>
        <v>0</v>
      </c>
      <c r="Y14" s="78">
        <f t="shared" si="18"/>
        <v>0</v>
      </c>
      <c r="Z14" s="78" t="str">
        <f t="shared" ca="1" si="19"/>
        <v/>
      </c>
      <c r="AA14" s="78">
        <f t="shared" si="20"/>
        <v>0</v>
      </c>
      <c r="AB14" s="78">
        <f t="shared" si="21"/>
        <v>0</v>
      </c>
      <c r="AC14" s="46"/>
      <c r="AD14" s="46"/>
      <c r="AE14" s="261" t="s">
        <v>182</v>
      </c>
      <c r="AF14" s="266"/>
      <c r="AG14" s="267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</row>
    <row r="15" spans="1:131" ht="15" customHeight="1" thickBot="1">
      <c r="A15" s="79">
        <f t="shared" si="22"/>
        <v>43841</v>
      </c>
      <c r="B15" s="78"/>
      <c r="C15" s="78"/>
      <c r="D15" s="78"/>
      <c r="E15" s="78"/>
      <c r="F15" s="178"/>
      <c r="G15" s="89">
        <f t="shared" si="0"/>
        <v>1</v>
      </c>
      <c r="H15" s="78">
        <f t="shared" si="1"/>
        <v>2</v>
      </c>
      <c r="I15" s="78" t="str">
        <f t="shared" si="2"/>
        <v>SA</v>
      </c>
      <c r="J15" s="78" t="str">
        <f t="shared" si="3"/>
        <v>Samedi</v>
      </c>
      <c r="K15" s="178">
        <f t="shared" si="4"/>
        <v>0</v>
      </c>
      <c r="L15" s="79" t="str">
        <f t="shared" si="5"/>
        <v/>
      </c>
      <c r="M15" s="178" t="str">
        <f t="shared" si="6"/>
        <v/>
      </c>
      <c r="N15" s="80">
        <f t="shared" si="7"/>
        <v>0</v>
      </c>
      <c r="O15" s="78">
        <f t="shared" si="8"/>
        <v>0</v>
      </c>
      <c r="P15" s="78" t="str">
        <f t="shared" si="9"/>
        <v>Normal</v>
      </c>
      <c r="Q15" s="78">
        <f t="shared" si="10"/>
        <v>0</v>
      </c>
      <c r="R15" s="78">
        <f t="shared" si="11"/>
        <v>0</v>
      </c>
      <c r="S15" s="80">
        <f t="shared" si="12"/>
        <v>0</v>
      </c>
      <c r="T15" s="80">
        <f t="shared" si="13"/>
        <v>0</v>
      </c>
      <c r="U15" s="78">
        <f t="shared" si="14"/>
        <v>0</v>
      </c>
      <c r="V15" s="78">
        <f t="shared" si="15"/>
        <v>0</v>
      </c>
      <c r="W15" s="78">
        <f t="shared" si="16"/>
        <v>0</v>
      </c>
      <c r="X15" s="80">
        <f t="shared" si="17"/>
        <v>0</v>
      </c>
      <c r="Y15" s="78">
        <f t="shared" si="18"/>
        <v>0</v>
      </c>
      <c r="Z15" s="78" t="str">
        <f t="shared" ca="1" si="19"/>
        <v/>
      </c>
      <c r="AA15" s="78">
        <f t="shared" si="20"/>
        <v>0</v>
      </c>
      <c r="AB15" s="78">
        <f t="shared" si="21"/>
        <v>0</v>
      </c>
      <c r="AC15" s="46"/>
      <c r="AD15" s="46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</row>
    <row r="16" spans="1:131" ht="15" customHeight="1" thickBot="1">
      <c r="A16" s="79">
        <f t="shared" si="22"/>
        <v>43842</v>
      </c>
      <c r="B16" s="78"/>
      <c r="C16" s="78"/>
      <c r="D16" s="78"/>
      <c r="E16" s="78"/>
      <c r="F16" s="178"/>
      <c r="G16" s="89">
        <f t="shared" si="0"/>
        <v>1</v>
      </c>
      <c r="H16" s="78">
        <f t="shared" si="1"/>
        <v>2</v>
      </c>
      <c r="I16" s="78" t="str">
        <f t="shared" si="2"/>
        <v>DI</v>
      </c>
      <c r="J16" s="78" t="str">
        <f t="shared" si="3"/>
        <v>Dimanche</v>
      </c>
      <c r="K16" s="178">
        <f t="shared" si="4"/>
        <v>0</v>
      </c>
      <c r="L16" s="79" t="str">
        <f t="shared" si="5"/>
        <v/>
      </c>
      <c r="M16" s="178" t="str">
        <f t="shared" si="6"/>
        <v/>
      </c>
      <c r="N16" s="80">
        <f t="shared" si="7"/>
        <v>0</v>
      </c>
      <c r="O16" s="78">
        <f t="shared" si="8"/>
        <v>0</v>
      </c>
      <c r="P16" s="78" t="str">
        <f t="shared" si="9"/>
        <v>Normal</v>
      </c>
      <c r="Q16" s="78">
        <f t="shared" si="10"/>
        <v>0</v>
      </c>
      <c r="R16" s="78">
        <f t="shared" si="11"/>
        <v>0</v>
      </c>
      <c r="S16" s="80">
        <f t="shared" si="12"/>
        <v>0</v>
      </c>
      <c r="T16" s="80">
        <f t="shared" si="13"/>
        <v>0</v>
      </c>
      <c r="U16" s="78">
        <f t="shared" si="14"/>
        <v>0</v>
      </c>
      <c r="V16" s="78">
        <f t="shared" si="15"/>
        <v>0</v>
      </c>
      <c r="W16" s="78">
        <f t="shared" si="16"/>
        <v>0</v>
      </c>
      <c r="X16" s="80">
        <f t="shared" si="17"/>
        <v>0</v>
      </c>
      <c r="Y16" s="78">
        <f t="shared" si="18"/>
        <v>0</v>
      </c>
      <c r="Z16" s="78" t="str">
        <f t="shared" ca="1" si="19"/>
        <v/>
      </c>
      <c r="AA16" s="78">
        <f t="shared" si="20"/>
        <v>0</v>
      </c>
      <c r="AB16" s="78">
        <f t="shared" si="21"/>
        <v>0</v>
      </c>
      <c r="AC16" s="46"/>
      <c r="AD16" s="46"/>
      <c r="AE16" s="261" t="s">
        <v>181</v>
      </c>
      <c r="AF16" s="268"/>
      <c r="AG16" s="64">
        <f>IF(GTA!A4="Bonjour administrateur",1,0)</f>
        <v>1</v>
      </c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</row>
    <row r="17" spans="1:131" ht="15" customHeight="1" thickBot="1">
      <c r="A17" s="79">
        <f t="shared" si="22"/>
        <v>43843</v>
      </c>
      <c r="B17" s="78"/>
      <c r="C17" s="78"/>
      <c r="D17" s="78"/>
      <c r="E17" s="78"/>
      <c r="F17" s="178"/>
      <c r="G17" s="89">
        <f t="shared" si="0"/>
        <v>1</v>
      </c>
      <c r="H17" s="78">
        <f t="shared" si="1"/>
        <v>3</v>
      </c>
      <c r="I17" s="78" t="str">
        <f t="shared" si="2"/>
        <v>LU</v>
      </c>
      <c r="J17" s="78" t="str">
        <f t="shared" si="3"/>
        <v>Semaine</v>
      </c>
      <c r="K17" s="178">
        <f t="shared" si="4"/>
        <v>0</v>
      </c>
      <c r="L17" s="79" t="str">
        <f t="shared" si="5"/>
        <v/>
      </c>
      <c r="M17" s="178" t="str">
        <f t="shared" si="6"/>
        <v/>
      </c>
      <c r="N17" s="80">
        <f t="shared" si="7"/>
        <v>0</v>
      </c>
      <c r="O17" s="78">
        <f t="shared" si="8"/>
        <v>0</v>
      </c>
      <c r="P17" s="78" t="str">
        <f t="shared" si="9"/>
        <v>Normal</v>
      </c>
      <c r="Q17" s="78">
        <f t="shared" si="10"/>
        <v>0</v>
      </c>
      <c r="R17" s="78">
        <f t="shared" si="11"/>
        <v>0</v>
      </c>
      <c r="S17" s="80">
        <f t="shared" si="12"/>
        <v>0</v>
      </c>
      <c r="T17" s="80">
        <f t="shared" si="13"/>
        <v>0</v>
      </c>
      <c r="U17" s="78">
        <f t="shared" si="14"/>
        <v>0</v>
      </c>
      <c r="V17" s="78">
        <f t="shared" si="15"/>
        <v>0</v>
      </c>
      <c r="W17" s="78">
        <f t="shared" si="16"/>
        <v>0</v>
      </c>
      <c r="X17" s="80">
        <f t="shared" si="17"/>
        <v>0</v>
      </c>
      <c r="Y17" s="78">
        <f t="shared" si="18"/>
        <v>0</v>
      </c>
      <c r="Z17" s="78" t="str">
        <f t="shared" ca="1" si="19"/>
        <v/>
      </c>
      <c r="AA17" s="78">
        <f t="shared" si="20"/>
        <v>0</v>
      </c>
      <c r="AB17" s="78">
        <f t="shared" si="21"/>
        <v>0</v>
      </c>
      <c r="AC17" s="46"/>
      <c r="AD17" s="46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</row>
    <row r="18" spans="1:131" ht="15" customHeight="1">
      <c r="A18" s="79">
        <f t="shared" si="22"/>
        <v>43844</v>
      </c>
      <c r="B18" s="78"/>
      <c r="C18" s="78"/>
      <c r="D18" s="78"/>
      <c r="E18" s="78"/>
      <c r="F18" s="178"/>
      <c r="G18" s="89">
        <f t="shared" si="0"/>
        <v>1</v>
      </c>
      <c r="H18" s="78">
        <f t="shared" si="1"/>
        <v>3</v>
      </c>
      <c r="I18" s="78" t="str">
        <f t="shared" si="2"/>
        <v>MA</v>
      </c>
      <c r="J18" s="78" t="str">
        <f t="shared" si="3"/>
        <v>Semaine</v>
      </c>
      <c r="K18" s="178">
        <f t="shared" si="4"/>
        <v>0</v>
      </c>
      <c r="L18" s="79" t="str">
        <f t="shared" si="5"/>
        <v/>
      </c>
      <c r="M18" s="178" t="str">
        <f t="shared" si="6"/>
        <v/>
      </c>
      <c r="N18" s="80">
        <f t="shared" si="7"/>
        <v>0</v>
      </c>
      <c r="O18" s="78">
        <f t="shared" si="8"/>
        <v>0</v>
      </c>
      <c r="P18" s="78" t="str">
        <f t="shared" si="9"/>
        <v>Normal</v>
      </c>
      <c r="Q18" s="78">
        <f t="shared" si="10"/>
        <v>0</v>
      </c>
      <c r="R18" s="78">
        <f t="shared" si="11"/>
        <v>0</v>
      </c>
      <c r="S18" s="80">
        <f t="shared" si="12"/>
        <v>0</v>
      </c>
      <c r="T18" s="80">
        <f t="shared" si="13"/>
        <v>0</v>
      </c>
      <c r="U18" s="78">
        <f t="shared" si="14"/>
        <v>0</v>
      </c>
      <c r="V18" s="78">
        <f t="shared" si="15"/>
        <v>0</v>
      </c>
      <c r="W18" s="78">
        <f t="shared" si="16"/>
        <v>0</v>
      </c>
      <c r="X18" s="80">
        <f t="shared" si="17"/>
        <v>0</v>
      </c>
      <c r="Y18" s="78">
        <f t="shared" si="18"/>
        <v>0</v>
      </c>
      <c r="Z18" s="78" t="str">
        <f t="shared" ca="1" si="19"/>
        <v/>
      </c>
      <c r="AA18" s="78">
        <f t="shared" si="20"/>
        <v>0</v>
      </c>
      <c r="AB18" s="78">
        <f t="shared" si="21"/>
        <v>0</v>
      </c>
      <c r="AC18" s="46"/>
      <c r="AD18" s="46"/>
      <c r="AE18" s="48" t="s">
        <v>109</v>
      </c>
      <c r="AF18" s="49" t="s">
        <v>110</v>
      </c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</row>
    <row r="19" spans="1:131" ht="15" customHeight="1">
      <c r="A19" s="79">
        <f t="shared" si="22"/>
        <v>43845</v>
      </c>
      <c r="B19" s="78"/>
      <c r="C19" s="78"/>
      <c r="D19" s="78"/>
      <c r="E19" s="78"/>
      <c r="F19" s="79"/>
      <c r="G19" s="89">
        <f t="shared" si="0"/>
        <v>1</v>
      </c>
      <c r="H19" s="78">
        <f t="shared" si="1"/>
        <v>3</v>
      </c>
      <c r="I19" s="78" t="str">
        <f t="shared" si="2"/>
        <v>ME</v>
      </c>
      <c r="J19" s="78" t="str">
        <f t="shared" si="3"/>
        <v>Semaine</v>
      </c>
      <c r="K19" s="178">
        <f t="shared" si="4"/>
        <v>0</v>
      </c>
      <c r="L19" s="79" t="str">
        <f t="shared" si="5"/>
        <v/>
      </c>
      <c r="M19" s="178" t="str">
        <f t="shared" si="6"/>
        <v/>
      </c>
      <c r="N19" s="80">
        <f t="shared" si="7"/>
        <v>0</v>
      </c>
      <c r="O19" s="78">
        <f t="shared" si="8"/>
        <v>0</v>
      </c>
      <c r="P19" s="78" t="str">
        <f t="shared" si="9"/>
        <v>Normal</v>
      </c>
      <c r="Q19" s="78">
        <f t="shared" si="10"/>
        <v>0</v>
      </c>
      <c r="R19" s="78">
        <f t="shared" si="11"/>
        <v>0</v>
      </c>
      <c r="S19" s="80">
        <f t="shared" si="12"/>
        <v>0</v>
      </c>
      <c r="T19" s="80">
        <f t="shared" si="13"/>
        <v>0</v>
      </c>
      <c r="U19" s="78">
        <f t="shared" si="14"/>
        <v>0</v>
      </c>
      <c r="V19" s="78">
        <f t="shared" si="15"/>
        <v>0</v>
      </c>
      <c r="W19" s="78">
        <f t="shared" si="16"/>
        <v>0</v>
      </c>
      <c r="X19" s="80">
        <f t="shared" si="17"/>
        <v>0</v>
      </c>
      <c r="Y19" s="78">
        <f t="shared" si="18"/>
        <v>0</v>
      </c>
      <c r="Z19" s="78" t="str">
        <f t="shared" ca="1" si="19"/>
        <v/>
      </c>
      <c r="AA19" s="78">
        <f t="shared" si="20"/>
        <v>0</v>
      </c>
      <c r="AB19" s="78">
        <f t="shared" si="21"/>
        <v>0</v>
      </c>
      <c r="AC19" s="46"/>
      <c r="AD19" s="46"/>
      <c r="AE19" s="50" t="s">
        <v>111</v>
      </c>
      <c r="AF19" s="51" t="s">
        <v>110</v>
      </c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</row>
    <row r="20" spans="1:131" ht="15" customHeight="1">
      <c r="A20" s="79">
        <f t="shared" si="22"/>
        <v>43846</v>
      </c>
      <c r="B20" s="78"/>
      <c r="C20" s="78"/>
      <c r="D20" s="78"/>
      <c r="E20" s="78"/>
      <c r="F20" s="178"/>
      <c r="G20" s="89">
        <f t="shared" si="0"/>
        <v>1</v>
      </c>
      <c r="H20" s="78">
        <f t="shared" si="1"/>
        <v>3</v>
      </c>
      <c r="I20" s="78" t="str">
        <f t="shared" si="2"/>
        <v>JE</v>
      </c>
      <c r="J20" s="78" t="str">
        <f t="shared" si="3"/>
        <v>Semaine</v>
      </c>
      <c r="K20" s="178">
        <f t="shared" si="4"/>
        <v>0</v>
      </c>
      <c r="L20" s="79" t="str">
        <f t="shared" si="5"/>
        <v/>
      </c>
      <c r="M20" s="178" t="str">
        <f t="shared" si="6"/>
        <v/>
      </c>
      <c r="N20" s="80">
        <f t="shared" si="7"/>
        <v>0</v>
      </c>
      <c r="O20" s="78">
        <f t="shared" si="8"/>
        <v>0</v>
      </c>
      <c r="P20" s="78" t="str">
        <f t="shared" si="9"/>
        <v>Normal</v>
      </c>
      <c r="Q20" s="78">
        <f t="shared" si="10"/>
        <v>0</v>
      </c>
      <c r="R20" s="78">
        <f t="shared" si="11"/>
        <v>0</v>
      </c>
      <c r="S20" s="80">
        <f t="shared" si="12"/>
        <v>0</v>
      </c>
      <c r="T20" s="80">
        <f t="shared" si="13"/>
        <v>0</v>
      </c>
      <c r="U20" s="78">
        <f t="shared" si="14"/>
        <v>0</v>
      </c>
      <c r="V20" s="78">
        <f t="shared" si="15"/>
        <v>0</v>
      </c>
      <c r="W20" s="78">
        <f t="shared" si="16"/>
        <v>0</v>
      </c>
      <c r="X20" s="80">
        <f t="shared" si="17"/>
        <v>0</v>
      </c>
      <c r="Y20" s="78">
        <f t="shared" si="18"/>
        <v>0</v>
      </c>
      <c r="Z20" s="78" t="str">
        <f t="shared" ca="1" si="19"/>
        <v/>
      </c>
      <c r="AA20" s="78">
        <f t="shared" si="20"/>
        <v>0</v>
      </c>
      <c r="AB20" s="78">
        <f t="shared" si="21"/>
        <v>0</v>
      </c>
      <c r="AC20" s="46"/>
      <c r="AD20" s="46"/>
      <c r="AE20" s="50" t="s">
        <v>112</v>
      </c>
      <c r="AF20" s="51" t="s">
        <v>110</v>
      </c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</row>
    <row r="21" spans="1:131" ht="15" customHeight="1">
      <c r="A21" s="79">
        <f t="shared" si="22"/>
        <v>43847</v>
      </c>
      <c r="B21" s="78"/>
      <c r="C21" s="78"/>
      <c r="D21" s="78"/>
      <c r="E21" s="78"/>
      <c r="F21" s="178"/>
      <c r="G21" s="89">
        <f t="shared" si="0"/>
        <v>1</v>
      </c>
      <c r="H21" s="78">
        <f t="shared" si="1"/>
        <v>3</v>
      </c>
      <c r="I21" s="78" t="str">
        <f t="shared" si="2"/>
        <v>VE</v>
      </c>
      <c r="J21" s="78" t="str">
        <f t="shared" si="3"/>
        <v>Semaine</v>
      </c>
      <c r="K21" s="178">
        <f t="shared" si="4"/>
        <v>0</v>
      </c>
      <c r="L21" s="79" t="str">
        <f t="shared" si="5"/>
        <v/>
      </c>
      <c r="M21" s="178" t="str">
        <f t="shared" si="6"/>
        <v/>
      </c>
      <c r="N21" s="80">
        <f t="shared" si="7"/>
        <v>0</v>
      </c>
      <c r="O21" s="78">
        <f t="shared" si="8"/>
        <v>0</v>
      </c>
      <c r="P21" s="78" t="str">
        <f t="shared" si="9"/>
        <v>Normal</v>
      </c>
      <c r="Q21" s="78">
        <f t="shared" si="10"/>
        <v>0</v>
      </c>
      <c r="R21" s="78">
        <f t="shared" si="11"/>
        <v>0</v>
      </c>
      <c r="S21" s="80">
        <f t="shared" si="12"/>
        <v>0</v>
      </c>
      <c r="T21" s="80">
        <f t="shared" si="13"/>
        <v>0</v>
      </c>
      <c r="U21" s="78">
        <f t="shared" si="14"/>
        <v>0</v>
      </c>
      <c r="V21" s="78">
        <f t="shared" si="15"/>
        <v>0</v>
      </c>
      <c r="W21" s="78">
        <f t="shared" si="16"/>
        <v>0</v>
      </c>
      <c r="X21" s="80">
        <f t="shared" si="17"/>
        <v>0</v>
      </c>
      <c r="Y21" s="78">
        <f t="shared" si="18"/>
        <v>0</v>
      </c>
      <c r="Z21" s="78" t="str">
        <f t="shared" ca="1" si="19"/>
        <v/>
      </c>
      <c r="AA21" s="78">
        <f t="shared" si="20"/>
        <v>0</v>
      </c>
      <c r="AB21" s="78">
        <f t="shared" si="21"/>
        <v>0</v>
      </c>
      <c r="AC21" s="46"/>
      <c r="AD21" s="46"/>
      <c r="AE21" s="50" t="s">
        <v>113</v>
      </c>
      <c r="AF21" s="51" t="s">
        <v>110</v>
      </c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</row>
    <row r="22" spans="1:131" ht="15" customHeight="1">
      <c r="A22" s="79">
        <f t="shared" si="22"/>
        <v>43848</v>
      </c>
      <c r="B22" s="78"/>
      <c r="C22" s="78"/>
      <c r="D22" s="78"/>
      <c r="E22" s="78"/>
      <c r="F22" s="178"/>
      <c r="G22" s="89">
        <f t="shared" si="0"/>
        <v>1</v>
      </c>
      <c r="H22" s="78">
        <f t="shared" si="1"/>
        <v>3</v>
      </c>
      <c r="I22" s="78" t="str">
        <f t="shared" si="2"/>
        <v>SA</v>
      </c>
      <c r="J22" s="78" t="str">
        <f t="shared" si="3"/>
        <v>Samedi</v>
      </c>
      <c r="K22" s="178">
        <f t="shared" si="4"/>
        <v>0</v>
      </c>
      <c r="L22" s="79" t="str">
        <f t="shared" si="5"/>
        <v/>
      </c>
      <c r="M22" s="178" t="str">
        <f t="shared" si="6"/>
        <v/>
      </c>
      <c r="N22" s="80">
        <f t="shared" si="7"/>
        <v>0</v>
      </c>
      <c r="O22" s="78">
        <f t="shared" si="8"/>
        <v>0</v>
      </c>
      <c r="P22" s="78" t="str">
        <f t="shared" si="9"/>
        <v>Normal</v>
      </c>
      <c r="Q22" s="78">
        <f t="shared" si="10"/>
        <v>0</v>
      </c>
      <c r="R22" s="78">
        <f t="shared" si="11"/>
        <v>0</v>
      </c>
      <c r="S22" s="80">
        <f t="shared" si="12"/>
        <v>0</v>
      </c>
      <c r="T22" s="80">
        <f t="shared" si="13"/>
        <v>0</v>
      </c>
      <c r="U22" s="78">
        <f t="shared" si="14"/>
        <v>0</v>
      </c>
      <c r="V22" s="78">
        <f t="shared" si="15"/>
        <v>0</v>
      </c>
      <c r="W22" s="78">
        <f t="shared" si="16"/>
        <v>0</v>
      </c>
      <c r="X22" s="80">
        <f t="shared" si="17"/>
        <v>0</v>
      </c>
      <c r="Y22" s="78">
        <f t="shared" si="18"/>
        <v>0</v>
      </c>
      <c r="Z22" s="78" t="str">
        <f t="shared" ca="1" si="19"/>
        <v/>
      </c>
      <c r="AA22" s="78">
        <f t="shared" si="20"/>
        <v>0</v>
      </c>
      <c r="AB22" s="78">
        <f t="shared" si="21"/>
        <v>0</v>
      </c>
      <c r="AC22" s="46"/>
      <c r="AD22" s="46"/>
      <c r="AE22" s="50" t="s">
        <v>114</v>
      </c>
      <c r="AF22" s="51" t="s">
        <v>110</v>
      </c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</row>
    <row r="23" spans="1:131" ht="15" customHeight="1">
      <c r="A23" s="79">
        <f t="shared" si="22"/>
        <v>43849</v>
      </c>
      <c r="B23" s="78"/>
      <c r="C23" s="78"/>
      <c r="D23" s="78"/>
      <c r="E23" s="78"/>
      <c r="F23" s="178"/>
      <c r="G23" s="89">
        <f t="shared" si="0"/>
        <v>1</v>
      </c>
      <c r="H23" s="78">
        <f t="shared" si="1"/>
        <v>3</v>
      </c>
      <c r="I23" s="78" t="str">
        <f t="shared" si="2"/>
        <v>DI</v>
      </c>
      <c r="J23" s="78" t="str">
        <f t="shared" si="3"/>
        <v>Dimanche</v>
      </c>
      <c r="K23" s="178">
        <f t="shared" si="4"/>
        <v>0</v>
      </c>
      <c r="L23" s="79" t="str">
        <f t="shared" si="5"/>
        <v/>
      </c>
      <c r="M23" s="178" t="str">
        <f t="shared" si="6"/>
        <v/>
      </c>
      <c r="N23" s="80">
        <f t="shared" si="7"/>
        <v>0</v>
      </c>
      <c r="O23" s="78">
        <f t="shared" si="8"/>
        <v>0</v>
      </c>
      <c r="P23" s="78" t="str">
        <f t="shared" si="9"/>
        <v>Normal</v>
      </c>
      <c r="Q23" s="78">
        <f t="shared" si="10"/>
        <v>0</v>
      </c>
      <c r="R23" s="78">
        <f t="shared" si="11"/>
        <v>0</v>
      </c>
      <c r="S23" s="80">
        <f t="shared" si="12"/>
        <v>0</v>
      </c>
      <c r="T23" s="80">
        <f t="shared" si="13"/>
        <v>0</v>
      </c>
      <c r="U23" s="78">
        <f t="shared" si="14"/>
        <v>0</v>
      </c>
      <c r="V23" s="78">
        <f t="shared" si="15"/>
        <v>0</v>
      </c>
      <c r="W23" s="78">
        <f t="shared" si="16"/>
        <v>0</v>
      </c>
      <c r="X23" s="80">
        <f t="shared" si="17"/>
        <v>0</v>
      </c>
      <c r="Y23" s="78">
        <f t="shared" si="18"/>
        <v>0</v>
      </c>
      <c r="Z23" s="78" t="str">
        <f t="shared" ca="1" si="19"/>
        <v/>
      </c>
      <c r="AA23" s="78">
        <f t="shared" si="20"/>
        <v>0</v>
      </c>
      <c r="AB23" s="78">
        <f t="shared" si="21"/>
        <v>0</v>
      </c>
      <c r="AC23" s="46"/>
      <c r="AD23" s="46"/>
      <c r="AE23" s="50" t="s">
        <v>115</v>
      </c>
      <c r="AF23" s="51" t="s">
        <v>116</v>
      </c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</row>
    <row r="24" spans="1:131" ht="15" customHeight="1" thickBot="1">
      <c r="A24" s="79">
        <f t="shared" si="22"/>
        <v>43850</v>
      </c>
      <c r="B24" s="78"/>
      <c r="C24" s="78"/>
      <c r="D24" s="78"/>
      <c r="E24" s="78"/>
      <c r="F24" s="178"/>
      <c r="G24" s="89">
        <f t="shared" si="0"/>
        <v>1</v>
      </c>
      <c r="H24" s="78">
        <f t="shared" si="1"/>
        <v>4</v>
      </c>
      <c r="I24" s="78" t="str">
        <f t="shared" si="2"/>
        <v>LU</v>
      </c>
      <c r="J24" s="78" t="str">
        <f t="shared" si="3"/>
        <v>Semaine</v>
      </c>
      <c r="K24" s="178">
        <f t="shared" si="4"/>
        <v>0</v>
      </c>
      <c r="L24" s="79" t="str">
        <f t="shared" si="5"/>
        <v/>
      </c>
      <c r="M24" s="178" t="str">
        <f t="shared" si="6"/>
        <v/>
      </c>
      <c r="N24" s="80">
        <f t="shared" si="7"/>
        <v>0</v>
      </c>
      <c r="O24" s="78">
        <f t="shared" si="8"/>
        <v>0</v>
      </c>
      <c r="P24" s="78" t="str">
        <f t="shared" si="9"/>
        <v>Normal</v>
      </c>
      <c r="Q24" s="78">
        <f t="shared" si="10"/>
        <v>0</v>
      </c>
      <c r="R24" s="78">
        <f t="shared" si="11"/>
        <v>0</v>
      </c>
      <c r="S24" s="80">
        <f t="shared" si="12"/>
        <v>0</v>
      </c>
      <c r="T24" s="80">
        <f t="shared" si="13"/>
        <v>0</v>
      </c>
      <c r="U24" s="78">
        <f t="shared" si="14"/>
        <v>0</v>
      </c>
      <c r="V24" s="78">
        <f t="shared" si="15"/>
        <v>0</v>
      </c>
      <c r="W24" s="78">
        <f t="shared" si="16"/>
        <v>0</v>
      </c>
      <c r="X24" s="80">
        <f t="shared" si="17"/>
        <v>0</v>
      </c>
      <c r="Y24" s="78">
        <f t="shared" si="18"/>
        <v>0</v>
      </c>
      <c r="Z24" s="78" t="str">
        <f t="shared" ca="1" si="19"/>
        <v/>
      </c>
      <c r="AA24" s="78">
        <f t="shared" si="20"/>
        <v>0</v>
      </c>
      <c r="AB24" s="78">
        <f t="shared" si="21"/>
        <v>0</v>
      </c>
      <c r="AC24" s="46"/>
      <c r="AD24" s="46"/>
      <c r="AE24" s="52" t="s">
        <v>117</v>
      </c>
      <c r="AF24" s="53" t="s">
        <v>118</v>
      </c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</row>
    <row r="25" spans="1:131" ht="15" customHeight="1" thickBot="1">
      <c r="A25" s="79">
        <f t="shared" si="22"/>
        <v>43851</v>
      </c>
      <c r="B25" s="78"/>
      <c r="C25" s="78"/>
      <c r="D25" s="78"/>
      <c r="E25" s="78"/>
      <c r="F25" s="178"/>
      <c r="G25" s="89">
        <f t="shared" si="0"/>
        <v>1</v>
      </c>
      <c r="H25" s="78">
        <f t="shared" si="1"/>
        <v>4</v>
      </c>
      <c r="I25" s="78" t="str">
        <f t="shared" si="2"/>
        <v>MA</v>
      </c>
      <c r="J25" s="78" t="str">
        <f t="shared" si="3"/>
        <v>Semaine</v>
      </c>
      <c r="K25" s="178">
        <f t="shared" si="4"/>
        <v>0</v>
      </c>
      <c r="L25" s="79" t="str">
        <f t="shared" si="5"/>
        <v/>
      </c>
      <c r="M25" s="178" t="str">
        <f t="shared" si="6"/>
        <v/>
      </c>
      <c r="N25" s="80">
        <f t="shared" si="7"/>
        <v>0</v>
      </c>
      <c r="O25" s="78">
        <f t="shared" si="8"/>
        <v>0</v>
      </c>
      <c r="P25" s="78" t="str">
        <f t="shared" si="9"/>
        <v>Normal</v>
      </c>
      <c r="Q25" s="78">
        <f t="shared" si="10"/>
        <v>0</v>
      </c>
      <c r="R25" s="78">
        <f t="shared" si="11"/>
        <v>0</v>
      </c>
      <c r="S25" s="80">
        <f t="shared" si="12"/>
        <v>0</v>
      </c>
      <c r="T25" s="80">
        <f t="shared" si="13"/>
        <v>0</v>
      </c>
      <c r="U25" s="78">
        <f t="shared" si="14"/>
        <v>0</v>
      </c>
      <c r="V25" s="78">
        <f t="shared" si="15"/>
        <v>0</v>
      </c>
      <c r="W25" s="78">
        <f t="shared" si="16"/>
        <v>0</v>
      </c>
      <c r="X25" s="80">
        <f t="shared" si="17"/>
        <v>0</v>
      </c>
      <c r="Y25" s="78">
        <f t="shared" si="18"/>
        <v>0</v>
      </c>
      <c r="Z25" s="78" t="str">
        <f t="shared" ca="1" si="19"/>
        <v/>
      </c>
      <c r="AA25" s="78">
        <f t="shared" si="20"/>
        <v>0</v>
      </c>
      <c r="AB25" s="78">
        <f t="shared" si="21"/>
        <v>0</v>
      </c>
      <c r="AC25" s="46"/>
      <c r="AD25" s="46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</row>
    <row r="26" spans="1:131" ht="15" customHeight="1">
      <c r="A26" s="79">
        <f t="shared" si="22"/>
        <v>43852</v>
      </c>
      <c r="B26" s="78"/>
      <c r="C26" s="78"/>
      <c r="D26" s="78"/>
      <c r="E26" s="78"/>
      <c r="F26" s="178"/>
      <c r="G26" s="89">
        <f t="shared" si="0"/>
        <v>1</v>
      </c>
      <c r="H26" s="78">
        <f t="shared" si="1"/>
        <v>4</v>
      </c>
      <c r="I26" s="78" t="str">
        <f t="shared" si="2"/>
        <v>ME</v>
      </c>
      <c r="J26" s="78" t="str">
        <f t="shared" si="3"/>
        <v>Semaine</v>
      </c>
      <c r="K26" s="178">
        <f t="shared" si="4"/>
        <v>0</v>
      </c>
      <c r="L26" s="79" t="str">
        <f t="shared" si="5"/>
        <v/>
      </c>
      <c r="M26" s="178" t="str">
        <f t="shared" si="6"/>
        <v/>
      </c>
      <c r="N26" s="80">
        <f t="shared" si="7"/>
        <v>0</v>
      </c>
      <c r="O26" s="78">
        <f t="shared" si="8"/>
        <v>0</v>
      </c>
      <c r="P26" s="78" t="str">
        <f t="shared" si="9"/>
        <v>Normal</v>
      </c>
      <c r="Q26" s="78">
        <f t="shared" si="10"/>
        <v>0</v>
      </c>
      <c r="R26" s="78">
        <f t="shared" si="11"/>
        <v>0</v>
      </c>
      <c r="S26" s="80">
        <f t="shared" si="12"/>
        <v>0</v>
      </c>
      <c r="T26" s="80">
        <f t="shared" si="13"/>
        <v>0</v>
      </c>
      <c r="U26" s="78">
        <f t="shared" si="14"/>
        <v>0</v>
      </c>
      <c r="V26" s="78">
        <f t="shared" si="15"/>
        <v>0</v>
      </c>
      <c r="W26" s="78">
        <f t="shared" si="16"/>
        <v>0</v>
      </c>
      <c r="X26" s="80">
        <f t="shared" si="17"/>
        <v>0</v>
      </c>
      <c r="Y26" s="78">
        <f t="shared" si="18"/>
        <v>0</v>
      </c>
      <c r="Z26" s="78" t="str">
        <f t="shared" ca="1" si="19"/>
        <v/>
      </c>
      <c r="AA26" s="78">
        <f t="shared" si="20"/>
        <v>0</v>
      </c>
      <c r="AB26" s="78">
        <f t="shared" si="21"/>
        <v>0</v>
      </c>
      <c r="AC26" s="46"/>
      <c r="AD26" s="46"/>
      <c r="AE26" s="67" t="s">
        <v>35</v>
      </c>
      <c r="AF26" s="68" t="s">
        <v>62</v>
      </c>
      <c r="AG26" s="69" t="s">
        <v>103</v>
      </c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</row>
    <row r="27" spans="1:131" ht="15" customHeight="1">
      <c r="A27" s="79">
        <f t="shared" si="22"/>
        <v>43853</v>
      </c>
      <c r="B27" s="78"/>
      <c r="C27" s="78"/>
      <c r="D27" s="78"/>
      <c r="E27" s="78"/>
      <c r="F27" s="178"/>
      <c r="G27" s="89">
        <f t="shared" si="0"/>
        <v>1</v>
      </c>
      <c r="H27" s="78">
        <f t="shared" si="1"/>
        <v>4</v>
      </c>
      <c r="I27" s="78" t="str">
        <f t="shared" si="2"/>
        <v>JE</v>
      </c>
      <c r="J27" s="78" t="str">
        <f t="shared" si="3"/>
        <v>Semaine</v>
      </c>
      <c r="K27" s="178">
        <f t="shared" si="4"/>
        <v>0</v>
      </c>
      <c r="L27" s="79" t="str">
        <f t="shared" si="5"/>
        <v/>
      </c>
      <c r="M27" s="178" t="str">
        <f t="shared" si="6"/>
        <v/>
      </c>
      <c r="N27" s="80">
        <f t="shared" si="7"/>
        <v>0</v>
      </c>
      <c r="O27" s="78">
        <f t="shared" si="8"/>
        <v>0</v>
      </c>
      <c r="P27" s="78" t="str">
        <f t="shared" si="9"/>
        <v>Normal</v>
      </c>
      <c r="Q27" s="78">
        <f t="shared" si="10"/>
        <v>0</v>
      </c>
      <c r="R27" s="78">
        <f t="shared" si="11"/>
        <v>0</v>
      </c>
      <c r="S27" s="80">
        <f t="shared" si="12"/>
        <v>0</v>
      </c>
      <c r="T27" s="80">
        <f t="shared" si="13"/>
        <v>0</v>
      </c>
      <c r="U27" s="78">
        <f t="shared" si="14"/>
        <v>0</v>
      </c>
      <c r="V27" s="78">
        <f t="shared" si="15"/>
        <v>0</v>
      </c>
      <c r="W27" s="78">
        <f t="shared" si="16"/>
        <v>0</v>
      </c>
      <c r="X27" s="80">
        <f t="shared" si="17"/>
        <v>0</v>
      </c>
      <c r="Y27" s="78">
        <f t="shared" si="18"/>
        <v>0</v>
      </c>
      <c r="Z27" s="78" t="str">
        <f t="shared" ca="1" si="19"/>
        <v/>
      </c>
      <c r="AA27" s="78">
        <f t="shared" si="20"/>
        <v>0</v>
      </c>
      <c r="AB27" s="78">
        <f t="shared" si="21"/>
        <v>0</v>
      </c>
      <c r="AC27" s="46"/>
      <c r="AD27" s="46"/>
      <c r="AE27" s="70" t="s">
        <v>104</v>
      </c>
      <c r="AF27" s="71">
        <f>AF28-1</f>
        <v>43830</v>
      </c>
      <c r="AG27" s="72" t="s">
        <v>119</v>
      </c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</row>
    <row r="28" spans="1:131" ht="15" customHeight="1">
      <c r="A28" s="79">
        <f t="shared" si="22"/>
        <v>43854</v>
      </c>
      <c r="B28" s="78"/>
      <c r="C28" s="78"/>
      <c r="D28" s="78"/>
      <c r="E28" s="78"/>
      <c r="F28" s="178"/>
      <c r="G28" s="89">
        <f t="shared" si="0"/>
        <v>1</v>
      </c>
      <c r="H28" s="78">
        <f t="shared" si="1"/>
        <v>4</v>
      </c>
      <c r="I28" s="78" t="str">
        <f t="shared" si="2"/>
        <v>VE</v>
      </c>
      <c r="J28" s="78" t="str">
        <f t="shared" si="3"/>
        <v>Semaine</v>
      </c>
      <c r="K28" s="178">
        <f t="shared" si="4"/>
        <v>0</v>
      </c>
      <c r="L28" s="79" t="str">
        <f t="shared" si="5"/>
        <v/>
      </c>
      <c r="M28" s="178" t="str">
        <f t="shared" si="6"/>
        <v/>
      </c>
      <c r="N28" s="80">
        <f t="shared" si="7"/>
        <v>0</v>
      </c>
      <c r="O28" s="78">
        <f t="shared" si="8"/>
        <v>0</v>
      </c>
      <c r="P28" s="78" t="str">
        <f t="shared" si="9"/>
        <v>Normal</v>
      </c>
      <c r="Q28" s="78">
        <f t="shared" si="10"/>
        <v>0</v>
      </c>
      <c r="R28" s="78">
        <f t="shared" si="11"/>
        <v>0</v>
      </c>
      <c r="S28" s="80">
        <f t="shared" si="12"/>
        <v>0</v>
      </c>
      <c r="T28" s="80">
        <f t="shared" si="13"/>
        <v>0</v>
      </c>
      <c r="U28" s="78">
        <f t="shared" si="14"/>
        <v>0</v>
      </c>
      <c r="V28" s="78">
        <f t="shared" si="15"/>
        <v>0</v>
      </c>
      <c r="W28" s="78">
        <f t="shared" si="16"/>
        <v>0</v>
      </c>
      <c r="X28" s="80">
        <f t="shared" si="17"/>
        <v>0</v>
      </c>
      <c r="Y28" s="78">
        <f t="shared" si="18"/>
        <v>0</v>
      </c>
      <c r="Z28" s="78" t="str">
        <f t="shared" ca="1" si="19"/>
        <v/>
      </c>
      <c r="AA28" s="78">
        <f t="shared" si="20"/>
        <v>0</v>
      </c>
      <c r="AB28" s="78">
        <f t="shared" si="21"/>
        <v>0</v>
      </c>
      <c r="AC28" s="46"/>
      <c r="AD28" s="46"/>
      <c r="AE28" s="70" t="s">
        <v>36</v>
      </c>
      <c r="AF28" s="71">
        <f>DATE(AG4,1,1)</f>
        <v>43831</v>
      </c>
      <c r="AG28" s="72" t="s">
        <v>120</v>
      </c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</row>
    <row r="29" spans="1:131" ht="15" customHeight="1">
      <c r="A29" s="79">
        <f t="shared" si="22"/>
        <v>43855</v>
      </c>
      <c r="B29" s="78"/>
      <c r="C29" s="78"/>
      <c r="D29" s="78"/>
      <c r="E29" s="78"/>
      <c r="F29" s="178"/>
      <c r="G29" s="89">
        <f t="shared" si="0"/>
        <v>1</v>
      </c>
      <c r="H29" s="78">
        <f t="shared" si="1"/>
        <v>4</v>
      </c>
      <c r="I29" s="78" t="str">
        <f t="shared" si="2"/>
        <v>SA</v>
      </c>
      <c r="J29" s="78" t="str">
        <f t="shared" si="3"/>
        <v>Samedi</v>
      </c>
      <c r="K29" s="178">
        <f t="shared" si="4"/>
        <v>0</v>
      </c>
      <c r="L29" s="79" t="str">
        <f t="shared" si="5"/>
        <v/>
      </c>
      <c r="M29" s="178" t="str">
        <f t="shared" si="6"/>
        <v/>
      </c>
      <c r="N29" s="80">
        <f t="shared" si="7"/>
        <v>0</v>
      </c>
      <c r="O29" s="78">
        <f t="shared" si="8"/>
        <v>0</v>
      </c>
      <c r="P29" s="78" t="str">
        <f t="shared" si="9"/>
        <v>Normal</v>
      </c>
      <c r="Q29" s="78">
        <f t="shared" si="10"/>
        <v>0</v>
      </c>
      <c r="R29" s="78">
        <f t="shared" si="11"/>
        <v>0</v>
      </c>
      <c r="S29" s="80">
        <f t="shared" si="12"/>
        <v>0</v>
      </c>
      <c r="T29" s="80">
        <f t="shared" si="13"/>
        <v>0</v>
      </c>
      <c r="U29" s="78">
        <f t="shared" si="14"/>
        <v>0</v>
      </c>
      <c r="V29" s="78">
        <f t="shared" si="15"/>
        <v>0</v>
      </c>
      <c r="W29" s="78">
        <f t="shared" si="16"/>
        <v>0</v>
      </c>
      <c r="X29" s="80">
        <f t="shared" si="17"/>
        <v>0</v>
      </c>
      <c r="Y29" s="78">
        <f t="shared" si="18"/>
        <v>0</v>
      </c>
      <c r="Z29" s="78" t="str">
        <f t="shared" ca="1" si="19"/>
        <v/>
      </c>
      <c r="AA29" s="78">
        <f t="shared" si="20"/>
        <v>0</v>
      </c>
      <c r="AB29" s="78">
        <f t="shared" si="21"/>
        <v>0</v>
      </c>
      <c r="AC29" s="46"/>
      <c r="AD29" s="46"/>
      <c r="AE29" s="70" t="s">
        <v>37</v>
      </c>
      <c r="AF29" s="71">
        <f xml:space="preserve"> FLOOR(DAY(MINUTE(AG4/38)/2+56)&amp;"/5/"&amp;AG4,7)-34</f>
        <v>43933</v>
      </c>
      <c r="AG29" s="72" t="s">
        <v>119</v>
      </c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</row>
    <row r="30" spans="1:131" ht="15" customHeight="1">
      <c r="A30" s="79">
        <f t="shared" si="22"/>
        <v>43856</v>
      </c>
      <c r="B30" s="78"/>
      <c r="C30" s="78"/>
      <c r="D30" s="78"/>
      <c r="E30" s="78"/>
      <c r="F30" s="178"/>
      <c r="G30" s="89">
        <f t="shared" si="0"/>
        <v>1</v>
      </c>
      <c r="H30" s="78">
        <f t="shared" si="1"/>
        <v>4</v>
      </c>
      <c r="I30" s="78" t="str">
        <f t="shared" si="2"/>
        <v>DI</v>
      </c>
      <c r="J30" s="78" t="str">
        <f t="shared" si="3"/>
        <v>Dimanche</v>
      </c>
      <c r="K30" s="178">
        <f t="shared" si="4"/>
        <v>0</v>
      </c>
      <c r="L30" s="79" t="str">
        <f t="shared" si="5"/>
        <v/>
      </c>
      <c r="M30" s="178" t="str">
        <f t="shared" si="6"/>
        <v/>
      </c>
      <c r="N30" s="80">
        <f t="shared" si="7"/>
        <v>0</v>
      </c>
      <c r="O30" s="78">
        <f t="shared" si="8"/>
        <v>0</v>
      </c>
      <c r="P30" s="78" t="str">
        <f t="shared" si="9"/>
        <v>Normal</v>
      </c>
      <c r="Q30" s="78">
        <f t="shared" si="10"/>
        <v>0</v>
      </c>
      <c r="R30" s="78">
        <f t="shared" si="11"/>
        <v>0</v>
      </c>
      <c r="S30" s="80">
        <f t="shared" si="12"/>
        <v>0</v>
      </c>
      <c r="T30" s="80">
        <f t="shared" si="13"/>
        <v>0</v>
      </c>
      <c r="U30" s="78">
        <f t="shared" si="14"/>
        <v>0</v>
      </c>
      <c r="V30" s="78">
        <f t="shared" si="15"/>
        <v>0</v>
      </c>
      <c r="W30" s="78">
        <f t="shared" si="16"/>
        <v>0</v>
      </c>
      <c r="X30" s="80">
        <f t="shared" si="17"/>
        <v>0</v>
      </c>
      <c r="Y30" s="78">
        <f t="shared" si="18"/>
        <v>0</v>
      </c>
      <c r="Z30" s="78" t="str">
        <f t="shared" ca="1" si="19"/>
        <v/>
      </c>
      <c r="AA30" s="78">
        <f t="shared" si="20"/>
        <v>0</v>
      </c>
      <c r="AB30" s="78">
        <f t="shared" si="21"/>
        <v>0</v>
      </c>
      <c r="AC30" s="46"/>
      <c r="AD30" s="46"/>
      <c r="AE30" s="70" t="s">
        <v>38</v>
      </c>
      <c r="AF30" s="71">
        <f>AF29+1</f>
        <v>43934</v>
      </c>
      <c r="AG30" s="72" t="s">
        <v>120</v>
      </c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</row>
    <row r="31" spans="1:131" ht="15" customHeight="1">
      <c r="A31" s="79">
        <f t="shared" si="22"/>
        <v>43857</v>
      </c>
      <c r="B31" s="78"/>
      <c r="C31" s="78"/>
      <c r="D31" s="78"/>
      <c r="E31" s="78"/>
      <c r="F31" s="178"/>
      <c r="G31" s="89">
        <f t="shared" si="0"/>
        <v>1</v>
      </c>
      <c r="H31" s="78">
        <f t="shared" si="1"/>
        <v>5</v>
      </c>
      <c r="I31" s="78" t="str">
        <f t="shared" si="2"/>
        <v>LU</v>
      </c>
      <c r="J31" s="78" t="str">
        <f t="shared" si="3"/>
        <v>Semaine</v>
      </c>
      <c r="K31" s="178">
        <f t="shared" si="4"/>
        <v>0</v>
      </c>
      <c r="L31" s="79" t="str">
        <f t="shared" si="5"/>
        <v/>
      </c>
      <c r="M31" s="178" t="str">
        <f t="shared" si="6"/>
        <v/>
      </c>
      <c r="N31" s="80">
        <f t="shared" si="7"/>
        <v>0</v>
      </c>
      <c r="O31" s="78">
        <f t="shared" si="8"/>
        <v>0</v>
      </c>
      <c r="P31" s="78" t="str">
        <f t="shared" si="9"/>
        <v>Normal</v>
      </c>
      <c r="Q31" s="78">
        <f t="shared" si="10"/>
        <v>0</v>
      </c>
      <c r="R31" s="78">
        <f t="shared" si="11"/>
        <v>0</v>
      </c>
      <c r="S31" s="80">
        <f t="shared" si="12"/>
        <v>0</v>
      </c>
      <c r="T31" s="80">
        <f t="shared" si="13"/>
        <v>0</v>
      </c>
      <c r="U31" s="78">
        <f t="shared" si="14"/>
        <v>0</v>
      </c>
      <c r="V31" s="78">
        <f t="shared" si="15"/>
        <v>0</v>
      </c>
      <c r="W31" s="78">
        <f t="shared" si="16"/>
        <v>0</v>
      </c>
      <c r="X31" s="80">
        <f t="shared" si="17"/>
        <v>0</v>
      </c>
      <c r="Y31" s="78">
        <f t="shared" si="18"/>
        <v>0</v>
      </c>
      <c r="Z31" s="78" t="str">
        <f t="shared" ca="1" si="19"/>
        <v/>
      </c>
      <c r="AA31" s="78">
        <f t="shared" si="20"/>
        <v>0</v>
      </c>
      <c r="AB31" s="78">
        <f t="shared" si="21"/>
        <v>0</v>
      </c>
      <c r="AC31" s="46"/>
      <c r="AD31" s="46"/>
      <c r="AE31" s="70" t="s">
        <v>121</v>
      </c>
      <c r="AF31" s="71">
        <f>AF32-1</f>
        <v>43951</v>
      </c>
      <c r="AG31" s="72" t="s">
        <v>122</v>
      </c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</row>
    <row r="32" spans="1:131" ht="15" customHeight="1">
      <c r="A32" s="79">
        <f t="shared" si="22"/>
        <v>43858</v>
      </c>
      <c r="B32" s="78"/>
      <c r="C32" s="78"/>
      <c r="D32" s="78"/>
      <c r="E32" s="78"/>
      <c r="F32" s="178"/>
      <c r="G32" s="89">
        <f t="shared" si="0"/>
        <v>1</v>
      </c>
      <c r="H32" s="78">
        <f t="shared" si="1"/>
        <v>5</v>
      </c>
      <c r="I32" s="78" t="str">
        <f t="shared" si="2"/>
        <v>MA</v>
      </c>
      <c r="J32" s="78" t="str">
        <f t="shared" si="3"/>
        <v>Semaine</v>
      </c>
      <c r="K32" s="178">
        <f t="shared" si="4"/>
        <v>0</v>
      </c>
      <c r="L32" s="79" t="str">
        <f t="shared" si="5"/>
        <v/>
      </c>
      <c r="M32" s="178" t="str">
        <f t="shared" si="6"/>
        <v/>
      </c>
      <c r="N32" s="80">
        <f t="shared" si="7"/>
        <v>0</v>
      </c>
      <c r="O32" s="78">
        <f t="shared" si="8"/>
        <v>0</v>
      </c>
      <c r="P32" s="78" t="str">
        <f t="shared" si="9"/>
        <v>Normal</v>
      </c>
      <c r="Q32" s="78">
        <f t="shared" si="10"/>
        <v>0</v>
      </c>
      <c r="R32" s="78">
        <f t="shared" si="11"/>
        <v>0</v>
      </c>
      <c r="S32" s="80">
        <f t="shared" si="12"/>
        <v>0</v>
      </c>
      <c r="T32" s="80">
        <f t="shared" si="13"/>
        <v>0</v>
      </c>
      <c r="U32" s="78">
        <f t="shared" si="14"/>
        <v>0</v>
      </c>
      <c r="V32" s="78">
        <f t="shared" si="15"/>
        <v>0</v>
      </c>
      <c r="W32" s="78">
        <f t="shared" si="16"/>
        <v>0</v>
      </c>
      <c r="X32" s="80">
        <f t="shared" si="17"/>
        <v>0</v>
      </c>
      <c r="Y32" s="78">
        <f t="shared" si="18"/>
        <v>0</v>
      </c>
      <c r="Z32" s="78" t="str">
        <f t="shared" ca="1" si="19"/>
        <v/>
      </c>
      <c r="AA32" s="78">
        <f t="shared" si="20"/>
        <v>0</v>
      </c>
      <c r="AB32" s="78">
        <f t="shared" si="21"/>
        <v>0</v>
      </c>
      <c r="AC32" s="46"/>
      <c r="AD32" s="46"/>
      <c r="AE32" s="70" t="s">
        <v>39</v>
      </c>
      <c r="AF32" s="71">
        <f xml:space="preserve"> DATE(AG4,5,1)</f>
        <v>43952</v>
      </c>
      <c r="AG32" s="72" t="s">
        <v>123</v>
      </c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</row>
    <row r="33" spans="1:131" ht="15" customHeight="1">
      <c r="A33" s="79">
        <f t="shared" si="22"/>
        <v>43859</v>
      </c>
      <c r="B33" s="78"/>
      <c r="C33" s="78"/>
      <c r="D33" s="78"/>
      <c r="E33" s="78"/>
      <c r="F33" s="178"/>
      <c r="G33" s="89">
        <f t="shared" si="0"/>
        <v>1</v>
      </c>
      <c r="H33" s="78">
        <f t="shared" si="1"/>
        <v>5</v>
      </c>
      <c r="I33" s="78" t="str">
        <f t="shared" si="2"/>
        <v>ME</v>
      </c>
      <c r="J33" s="78" t="str">
        <f t="shared" si="3"/>
        <v>Semaine</v>
      </c>
      <c r="K33" s="178">
        <f t="shared" si="4"/>
        <v>0</v>
      </c>
      <c r="L33" s="79" t="str">
        <f t="shared" si="5"/>
        <v/>
      </c>
      <c r="M33" s="178" t="str">
        <f t="shared" si="6"/>
        <v/>
      </c>
      <c r="N33" s="80">
        <f t="shared" si="7"/>
        <v>0</v>
      </c>
      <c r="O33" s="78">
        <f t="shared" si="8"/>
        <v>0</v>
      </c>
      <c r="P33" s="78" t="str">
        <f t="shared" si="9"/>
        <v>Normal</v>
      </c>
      <c r="Q33" s="78">
        <f t="shared" si="10"/>
        <v>0</v>
      </c>
      <c r="R33" s="78">
        <f t="shared" si="11"/>
        <v>0</v>
      </c>
      <c r="S33" s="80">
        <f t="shared" si="12"/>
        <v>0</v>
      </c>
      <c r="T33" s="80">
        <f t="shared" si="13"/>
        <v>0</v>
      </c>
      <c r="U33" s="78">
        <f t="shared" si="14"/>
        <v>0</v>
      </c>
      <c r="V33" s="78">
        <f t="shared" si="15"/>
        <v>0</v>
      </c>
      <c r="W33" s="78">
        <f t="shared" si="16"/>
        <v>0</v>
      </c>
      <c r="X33" s="80">
        <f t="shared" si="17"/>
        <v>0</v>
      </c>
      <c r="Y33" s="78">
        <f t="shared" si="18"/>
        <v>0</v>
      </c>
      <c r="Z33" s="78" t="str">
        <f t="shared" ca="1" si="19"/>
        <v/>
      </c>
      <c r="AA33" s="78">
        <f t="shared" si="20"/>
        <v>0</v>
      </c>
      <c r="AB33" s="78">
        <f t="shared" si="21"/>
        <v>0</v>
      </c>
      <c r="AC33" s="46"/>
      <c r="AD33" s="46"/>
      <c r="AE33" s="70" t="s">
        <v>124</v>
      </c>
      <c r="AF33" s="71">
        <f>AF34-1</f>
        <v>43958</v>
      </c>
      <c r="AG33" s="72" t="s">
        <v>119</v>
      </c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</row>
    <row r="34" spans="1:131" ht="15" customHeight="1">
      <c r="A34" s="79">
        <f t="shared" si="22"/>
        <v>43860</v>
      </c>
      <c r="B34" s="78"/>
      <c r="C34" s="78"/>
      <c r="D34" s="78"/>
      <c r="E34" s="78"/>
      <c r="F34" s="178"/>
      <c r="G34" s="89">
        <f t="shared" si="0"/>
        <v>1</v>
      </c>
      <c r="H34" s="78">
        <f t="shared" si="1"/>
        <v>5</v>
      </c>
      <c r="I34" s="78" t="str">
        <f t="shared" si="2"/>
        <v>JE</v>
      </c>
      <c r="J34" s="78" t="str">
        <f t="shared" si="3"/>
        <v>Semaine</v>
      </c>
      <c r="K34" s="178">
        <f t="shared" si="4"/>
        <v>0</v>
      </c>
      <c r="L34" s="79" t="str">
        <f t="shared" si="5"/>
        <v/>
      </c>
      <c r="M34" s="178" t="str">
        <f t="shared" si="6"/>
        <v/>
      </c>
      <c r="N34" s="80">
        <f t="shared" si="7"/>
        <v>0</v>
      </c>
      <c r="O34" s="78">
        <f t="shared" si="8"/>
        <v>0</v>
      </c>
      <c r="P34" s="78" t="str">
        <f t="shared" si="9"/>
        <v>Normal</v>
      </c>
      <c r="Q34" s="78">
        <f t="shared" si="10"/>
        <v>0</v>
      </c>
      <c r="R34" s="78">
        <f t="shared" si="11"/>
        <v>0</v>
      </c>
      <c r="S34" s="80">
        <f t="shared" si="12"/>
        <v>0</v>
      </c>
      <c r="T34" s="80">
        <f t="shared" si="13"/>
        <v>0</v>
      </c>
      <c r="U34" s="78">
        <f t="shared" si="14"/>
        <v>0</v>
      </c>
      <c r="V34" s="78">
        <f t="shared" si="15"/>
        <v>0</v>
      </c>
      <c r="W34" s="78">
        <f t="shared" si="16"/>
        <v>0</v>
      </c>
      <c r="X34" s="80">
        <f t="shared" si="17"/>
        <v>0</v>
      </c>
      <c r="Y34" s="78">
        <f t="shared" si="18"/>
        <v>0</v>
      </c>
      <c r="Z34" s="78" t="str">
        <f t="shared" ca="1" si="19"/>
        <v/>
      </c>
      <c r="AA34" s="78">
        <f t="shared" si="20"/>
        <v>0</v>
      </c>
      <c r="AB34" s="78">
        <f t="shared" si="21"/>
        <v>0</v>
      </c>
      <c r="AC34" s="46"/>
      <c r="AD34" s="46"/>
      <c r="AE34" s="70" t="s">
        <v>40</v>
      </c>
      <c r="AF34" s="71">
        <f xml:space="preserve"> DATE(AG4,5,8)</f>
        <v>43959</v>
      </c>
      <c r="AG34" s="72" t="s">
        <v>120</v>
      </c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4"/>
      <c r="DV34" s="24"/>
      <c r="DW34" s="24"/>
      <c r="DX34" s="24"/>
      <c r="DY34" s="24"/>
      <c r="DZ34" s="24"/>
      <c r="EA34" s="24"/>
    </row>
    <row r="35" spans="1:131" ht="15" customHeight="1">
      <c r="A35" s="79">
        <f t="shared" si="22"/>
        <v>43861</v>
      </c>
      <c r="B35" s="78"/>
      <c r="C35" s="78"/>
      <c r="D35" s="78"/>
      <c r="E35" s="78"/>
      <c r="F35" s="178"/>
      <c r="G35" s="89">
        <f t="shared" si="0"/>
        <v>1</v>
      </c>
      <c r="H35" s="78">
        <f t="shared" si="1"/>
        <v>5</v>
      </c>
      <c r="I35" s="78" t="str">
        <f t="shared" si="2"/>
        <v>VE</v>
      </c>
      <c r="J35" s="78" t="str">
        <f t="shared" si="3"/>
        <v>Semaine</v>
      </c>
      <c r="K35" s="178">
        <f t="shared" si="4"/>
        <v>0</v>
      </c>
      <c r="L35" s="79" t="str">
        <f t="shared" si="5"/>
        <v/>
      </c>
      <c r="M35" s="178" t="str">
        <f t="shared" si="6"/>
        <v/>
      </c>
      <c r="N35" s="80">
        <f t="shared" si="7"/>
        <v>0</v>
      </c>
      <c r="O35" s="78">
        <f t="shared" si="8"/>
        <v>0</v>
      </c>
      <c r="P35" s="78" t="str">
        <f t="shared" si="9"/>
        <v>Normal</v>
      </c>
      <c r="Q35" s="78">
        <f t="shared" si="10"/>
        <v>0</v>
      </c>
      <c r="R35" s="78">
        <f t="shared" si="11"/>
        <v>0</v>
      </c>
      <c r="S35" s="80">
        <f t="shared" si="12"/>
        <v>0</v>
      </c>
      <c r="T35" s="80">
        <f t="shared" si="13"/>
        <v>0</v>
      </c>
      <c r="U35" s="78">
        <f t="shared" si="14"/>
        <v>0</v>
      </c>
      <c r="V35" s="78">
        <f t="shared" si="15"/>
        <v>0</v>
      </c>
      <c r="W35" s="78">
        <f t="shared" si="16"/>
        <v>0</v>
      </c>
      <c r="X35" s="80">
        <f t="shared" si="17"/>
        <v>0</v>
      </c>
      <c r="Y35" s="78">
        <f t="shared" si="18"/>
        <v>0</v>
      </c>
      <c r="Z35" s="78" t="str">
        <f t="shared" ca="1" si="19"/>
        <v/>
      </c>
      <c r="AA35" s="78">
        <f t="shared" si="20"/>
        <v>0</v>
      </c>
      <c r="AB35" s="78">
        <f t="shared" si="21"/>
        <v>0</v>
      </c>
      <c r="AC35" s="46"/>
      <c r="AD35" s="46"/>
      <c r="AE35" s="70" t="s">
        <v>125</v>
      </c>
      <c r="AF35" s="71">
        <f>AF36-1</f>
        <v>43971</v>
      </c>
      <c r="AG35" s="72" t="s">
        <v>119</v>
      </c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</row>
    <row r="36" spans="1:131" ht="15" customHeight="1">
      <c r="A36" s="79">
        <f t="shared" si="22"/>
        <v>43862</v>
      </c>
      <c r="B36" s="78"/>
      <c r="C36" s="78"/>
      <c r="D36" s="78"/>
      <c r="E36" s="78"/>
      <c r="F36" s="178"/>
      <c r="G36" s="89">
        <f t="shared" si="0"/>
        <v>2</v>
      </c>
      <c r="H36" s="78">
        <f t="shared" si="1"/>
        <v>5</v>
      </c>
      <c r="I36" s="78" t="str">
        <f t="shared" si="2"/>
        <v>SA</v>
      </c>
      <c r="J36" s="78" t="str">
        <f t="shared" si="3"/>
        <v>Samedi</v>
      </c>
      <c r="K36" s="178">
        <f t="shared" si="4"/>
        <v>0</v>
      </c>
      <c r="L36" s="79" t="str">
        <f t="shared" si="5"/>
        <v/>
      </c>
      <c r="M36" s="178" t="str">
        <f t="shared" si="6"/>
        <v/>
      </c>
      <c r="N36" s="80">
        <f t="shared" si="7"/>
        <v>0</v>
      </c>
      <c r="O36" s="78">
        <f t="shared" si="8"/>
        <v>0</v>
      </c>
      <c r="P36" s="78" t="str">
        <f t="shared" si="9"/>
        <v>Normal</v>
      </c>
      <c r="Q36" s="78">
        <f t="shared" si="10"/>
        <v>0</v>
      </c>
      <c r="R36" s="78">
        <f t="shared" si="11"/>
        <v>0</v>
      </c>
      <c r="S36" s="80">
        <f t="shared" si="12"/>
        <v>0</v>
      </c>
      <c r="T36" s="80">
        <f t="shared" si="13"/>
        <v>0</v>
      </c>
      <c r="U36" s="78">
        <f t="shared" si="14"/>
        <v>0</v>
      </c>
      <c r="V36" s="78">
        <f t="shared" si="15"/>
        <v>0</v>
      </c>
      <c r="W36" s="78">
        <f t="shared" si="16"/>
        <v>0</v>
      </c>
      <c r="X36" s="80">
        <f t="shared" si="17"/>
        <v>0</v>
      </c>
      <c r="Y36" s="78">
        <f t="shared" si="18"/>
        <v>0</v>
      </c>
      <c r="Z36" s="78" t="str">
        <f t="shared" ca="1" si="19"/>
        <v/>
      </c>
      <c r="AA36" s="78">
        <f t="shared" si="20"/>
        <v>0</v>
      </c>
      <c r="AB36" s="78">
        <f t="shared" si="21"/>
        <v>0</v>
      </c>
      <c r="AC36" s="46"/>
      <c r="AD36" s="46"/>
      <c r="AE36" s="70" t="s">
        <v>41</v>
      </c>
      <c r="AF36" s="71">
        <f xml:space="preserve"> AF29 + 39</f>
        <v>43972</v>
      </c>
      <c r="AG36" s="72" t="s">
        <v>120</v>
      </c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</row>
    <row r="37" spans="1:131" ht="15" customHeight="1">
      <c r="A37" s="79">
        <f t="shared" si="22"/>
        <v>43863</v>
      </c>
      <c r="B37" s="78"/>
      <c r="C37" s="78"/>
      <c r="D37" s="78"/>
      <c r="E37" s="78"/>
      <c r="F37" s="178"/>
      <c r="G37" s="89">
        <f t="shared" si="0"/>
        <v>2</v>
      </c>
      <c r="H37" s="78">
        <f t="shared" si="1"/>
        <v>5</v>
      </c>
      <c r="I37" s="78" t="str">
        <f t="shared" si="2"/>
        <v>DI</v>
      </c>
      <c r="J37" s="78" t="str">
        <f t="shared" si="3"/>
        <v>Dimanche</v>
      </c>
      <c r="K37" s="178">
        <f t="shared" si="4"/>
        <v>0</v>
      </c>
      <c r="L37" s="79" t="str">
        <f t="shared" si="5"/>
        <v/>
      </c>
      <c r="M37" s="178" t="str">
        <f t="shared" si="6"/>
        <v/>
      </c>
      <c r="N37" s="80">
        <f t="shared" si="7"/>
        <v>0</v>
      </c>
      <c r="O37" s="78">
        <f t="shared" si="8"/>
        <v>0</v>
      </c>
      <c r="P37" s="78" t="str">
        <f t="shared" si="9"/>
        <v>Normal</v>
      </c>
      <c r="Q37" s="78">
        <f t="shared" si="10"/>
        <v>0</v>
      </c>
      <c r="R37" s="78">
        <f t="shared" si="11"/>
        <v>0</v>
      </c>
      <c r="S37" s="80">
        <f t="shared" si="12"/>
        <v>0</v>
      </c>
      <c r="T37" s="80">
        <f t="shared" si="13"/>
        <v>0</v>
      </c>
      <c r="U37" s="78">
        <f t="shared" si="14"/>
        <v>0</v>
      </c>
      <c r="V37" s="78">
        <f t="shared" si="15"/>
        <v>0</v>
      </c>
      <c r="W37" s="78">
        <f t="shared" si="16"/>
        <v>0</v>
      </c>
      <c r="X37" s="80">
        <f t="shared" si="17"/>
        <v>0</v>
      </c>
      <c r="Y37" s="78">
        <f t="shared" si="18"/>
        <v>0</v>
      </c>
      <c r="Z37" s="78" t="str">
        <f t="shared" ca="1" si="19"/>
        <v/>
      </c>
      <c r="AA37" s="78">
        <f t="shared" si="20"/>
        <v>0</v>
      </c>
      <c r="AB37" s="78">
        <f t="shared" si="21"/>
        <v>0</v>
      </c>
      <c r="AC37" s="46"/>
      <c r="AD37" s="46"/>
      <c r="AE37" s="70" t="s">
        <v>42</v>
      </c>
      <c r="AF37" s="71">
        <f>AF29+49</f>
        <v>43982</v>
      </c>
      <c r="AG37" s="72" t="s">
        <v>119</v>
      </c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  <c r="DP37" s="24"/>
      <c r="DQ37" s="24"/>
      <c r="DR37" s="24"/>
      <c r="DS37" s="24"/>
      <c r="DT37" s="24"/>
      <c r="DU37" s="24"/>
      <c r="DV37" s="24"/>
      <c r="DW37" s="24"/>
      <c r="DX37" s="24"/>
      <c r="DY37" s="24"/>
      <c r="DZ37" s="24"/>
      <c r="EA37" s="24"/>
    </row>
    <row r="38" spans="1:131" ht="15" customHeight="1">
      <c r="A38" s="79">
        <f t="shared" si="22"/>
        <v>43864</v>
      </c>
      <c r="B38" s="78"/>
      <c r="C38" s="78"/>
      <c r="D38" s="78"/>
      <c r="E38" s="78"/>
      <c r="F38" s="178"/>
      <c r="G38" s="89">
        <f t="shared" si="0"/>
        <v>2</v>
      </c>
      <c r="H38" s="78">
        <f t="shared" si="1"/>
        <v>6</v>
      </c>
      <c r="I38" s="78" t="str">
        <f t="shared" si="2"/>
        <v>LU</v>
      </c>
      <c r="J38" s="78" t="str">
        <f t="shared" si="3"/>
        <v>Semaine</v>
      </c>
      <c r="K38" s="178">
        <f t="shared" si="4"/>
        <v>0</v>
      </c>
      <c r="L38" s="79" t="str">
        <f t="shared" si="5"/>
        <v/>
      </c>
      <c r="M38" s="178" t="str">
        <f t="shared" si="6"/>
        <v/>
      </c>
      <c r="N38" s="80">
        <f t="shared" si="7"/>
        <v>0</v>
      </c>
      <c r="O38" s="78">
        <f t="shared" si="8"/>
        <v>0</v>
      </c>
      <c r="P38" s="78" t="str">
        <f t="shared" si="9"/>
        <v>Normal</v>
      </c>
      <c r="Q38" s="78">
        <f t="shared" si="10"/>
        <v>0</v>
      </c>
      <c r="R38" s="78">
        <f t="shared" si="11"/>
        <v>0</v>
      </c>
      <c r="S38" s="80">
        <f t="shared" si="12"/>
        <v>0</v>
      </c>
      <c r="T38" s="80">
        <f t="shared" si="13"/>
        <v>0</v>
      </c>
      <c r="U38" s="78">
        <f t="shared" si="14"/>
        <v>0</v>
      </c>
      <c r="V38" s="78">
        <f t="shared" si="15"/>
        <v>0</v>
      </c>
      <c r="W38" s="78">
        <f t="shared" si="16"/>
        <v>0</v>
      </c>
      <c r="X38" s="80">
        <f t="shared" si="17"/>
        <v>0</v>
      </c>
      <c r="Y38" s="78">
        <f t="shared" si="18"/>
        <v>0</v>
      </c>
      <c r="Z38" s="78" t="str">
        <f t="shared" ca="1" si="19"/>
        <v/>
      </c>
      <c r="AA38" s="78">
        <f t="shared" si="20"/>
        <v>0</v>
      </c>
      <c r="AB38" s="78">
        <f t="shared" si="21"/>
        <v>0</v>
      </c>
      <c r="AC38" s="46"/>
      <c r="AD38" s="46"/>
      <c r="AE38" s="70" t="s">
        <v>126</v>
      </c>
      <c r="AF38" s="71">
        <f>AF37+1</f>
        <v>43983</v>
      </c>
      <c r="AG38" s="72" t="s">
        <v>120</v>
      </c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  <c r="DP38" s="24"/>
      <c r="DQ38" s="24"/>
      <c r="DR38" s="24"/>
      <c r="DS38" s="24"/>
      <c r="DT38" s="24"/>
      <c r="DU38" s="24"/>
      <c r="DV38" s="24"/>
      <c r="DW38" s="24"/>
      <c r="DX38" s="24"/>
      <c r="DY38" s="24"/>
      <c r="DZ38" s="24"/>
      <c r="EA38" s="24"/>
    </row>
    <row r="39" spans="1:131" ht="15" customHeight="1">
      <c r="A39" s="79">
        <f t="shared" si="22"/>
        <v>43865</v>
      </c>
      <c r="B39" s="78"/>
      <c r="C39" s="78"/>
      <c r="D39" s="78"/>
      <c r="E39" s="78"/>
      <c r="F39" s="178"/>
      <c r="G39" s="89">
        <f t="shared" si="0"/>
        <v>2</v>
      </c>
      <c r="H39" s="78">
        <f t="shared" si="1"/>
        <v>6</v>
      </c>
      <c r="I39" s="78" t="str">
        <f t="shared" si="2"/>
        <v>MA</v>
      </c>
      <c r="J39" s="78" t="str">
        <f t="shared" si="3"/>
        <v>Semaine</v>
      </c>
      <c r="K39" s="178">
        <f t="shared" si="4"/>
        <v>0</v>
      </c>
      <c r="L39" s="79" t="str">
        <f t="shared" si="5"/>
        <v/>
      </c>
      <c r="M39" s="178" t="str">
        <f t="shared" si="6"/>
        <v/>
      </c>
      <c r="N39" s="80">
        <f t="shared" si="7"/>
        <v>0</v>
      </c>
      <c r="O39" s="78">
        <f t="shared" si="8"/>
        <v>0</v>
      </c>
      <c r="P39" s="78" t="str">
        <f t="shared" si="9"/>
        <v>Normal</v>
      </c>
      <c r="Q39" s="78">
        <f t="shared" si="10"/>
        <v>0</v>
      </c>
      <c r="R39" s="78">
        <f t="shared" si="11"/>
        <v>0</v>
      </c>
      <c r="S39" s="80">
        <f t="shared" si="12"/>
        <v>0</v>
      </c>
      <c r="T39" s="80">
        <f t="shared" si="13"/>
        <v>0</v>
      </c>
      <c r="U39" s="78">
        <f t="shared" si="14"/>
        <v>0</v>
      </c>
      <c r="V39" s="78">
        <f t="shared" si="15"/>
        <v>0</v>
      </c>
      <c r="W39" s="78">
        <f t="shared" si="16"/>
        <v>0</v>
      </c>
      <c r="X39" s="80">
        <f t="shared" si="17"/>
        <v>0</v>
      </c>
      <c r="Y39" s="78">
        <f t="shared" si="18"/>
        <v>0</v>
      </c>
      <c r="Z39" s="78" t="str">
        <f t="shared" ca="1" si="19"/>
        <v/>
      </c>
      <c r="AA39" s="78">
        <f t="shared" si="20"/>
        <v>0</v>
      </c>
      <c r="AB39" s="78">
        <f t="shared" si="21"/>
        <v>0</v>
      </c>
      <c r="AC39" s="46"/>
      <c r="AD39" s="46"/>
      <c r="AE39" s="70" t="s">
        <v>127</v>
      </c>
      <c r="AF39" s="71">
        <f>AF40-1</f>
        <v>44025</v>
      </c>
      <c r="AG39" s="72" t="s">
        <v>119</v>
      </c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</row>
    <row r="40" spans="1:131" ht="15" customHeight="1">
      <c r="A40" s="79">
        <f t="shared" si="22"/>
        <v>43866</v>
      </c>
      <c r="B40" s="78"/>
      <c r="C40" s="78"/>
      <c r="D40" s="78"/>
      <c r="E40" s="78"/>
      <c r="F40" s="178"/>
      <c r="G40" s="89">
        <f t="shared" si="0"/>
        <v>2</v>
      </c>
      <c r="H40" s="78">
        <f t="shared" si="1"/>
        <v>6</v>
      </c>
      <c r="I40" s="78" t="str">
        <f t="shared" si="2"/>
        <v>ME</v>
      </c>
      <c r="J40" s="78" t="str">
        <f t="shared" si="3"/>
        <v>Semaine</v>
      </c>
      <c r="K40" s="178">
        <f t="shared" si="4"/>
        <v>0</v>
      </c>
      <c r="L40" s="79" t="str">
        <f t="shared" si="5"/>
        <v/>
      </c>
      <c r="M40" s="178" t="str">
        <f t="shared" si="6"/>
        <v/>
      </c>
      <c r="N40" s="80">
        <f t="shared" si="7"/>
        <v>0</v>
      </c>
      <c r="O40" s="78">
        <f t="shared" si="8"/>
        <v>0</v>
      </c>
      <c r="P40" s="78" t="str">
        <f t="shared" si="9"/>
        <v>Normal</v>
      </c>
      <c r="Q40" s="78">
        <f t="shared" si="10"/>
        <v>0</v>
      </c>
      <c r="R40" s="78">
        <f t="shared" si="11"/>
        <v>0</v>
      </c>
      <c r="S40" s="80">
        <f t="shared" si="12"/>
        <v>0</v>
      </c>
      <c r="T40" s="80">
        <f t="shared" si="13"/>
        <v>0</v>
      </c>
      <c r="U40" s="78">
        <f t="shared" si="14"/>
        <v>0</v>
      </c>
      <c r="V40" s="78">
        <f t="shared" si="15"/>
        <v>0</v>
      </c>
      <c r="W40" s="78">
        <f t="shared" si="16"/>
        <v>0</v>
      </c>
      <c r="X40" s="80">
        <f t="shared" si="17"/>
        <v>0</v>
      </c>
      <c r="Y40" s="78">
        <f t="shared" si="18"/>
        <v>0</v>
      </c>
      <c r="Z40" s="78" t="str">
        <f t="shared" ca="1" si="19"/>
        <v/>
      </c>
      <c r="AA40" s="78">
        <f t="shared" si="20"/>
        <v>0</v>
      </c>
      <c r="AB40" s="78">
        <f t="shared" si="21"/>
        <v>0</v>
      </c>
      <c r="AC40" s="46"/>
      <c r="AD40" s="46"/>
      <c r="AE40" s="70" t="s">
        <v>43</v>
      </c>
      <c r="AF40" s="71">
        <f xml:space="preserve"> DATE(AG4,7,14)</f>
        <v>44026</v>
      </c>
      <c r="AG40" s="72" t="s">
        <v>120</v>
      </c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</row>
    <row r="41" spans="1:131" ht="15" customHeight="1">
      <c r="A41" s="79">
        <f t="shared" si="22"/>
        <v>43867</v>
      </c>
      <c r="B41" s="78"/>
      <c r="C41" s="78"/>
      <c r="D41" s="78"/>
      <c r="E41" s="78"/>
      <c r="F41" s="178"/>
      <c r="G41" s="89">
        <f t="shared" si="0"/>
        <v>2</v>
      </c>
      <c r="H41" s="78">
        <f t="shared" si="1"/>
        <v>6</v>
      </c>
      <c r="I41" s="78" t="str">
        <f t="shared" si="2"/>
        <v>JE</v>
      </c>
      <c r="J41" s="78" t="str">
        <f t="shared" si="3"/>
        <v>Semaine</v>
      </c>
      <c r="K41" s="178">
        <f t="shared" si="4"/>
        <v>0</v>
      </c>
      <c r="L41" s="79" t="str">
        <f t="shared" si="5"/>
        <v/>
      </c>
      <c r="M41" s="178" t="str">
        <f t="shared" si="6"/>
        <v/>
      </c>
      <c r="N41" s="80">
        <f t="shared" si="7"/>
        <v>0</v>
      </c>
      <c r="O41" s="78">
        <f t="shared" si="8"/>
        <v>0</v>
      </c>
      <c r="P41" s="78" t="str">
        <f t="shared" si="9"/>
        <v>Normal</v>
      </c>
      <c r="Q41" s="78">
        <f t="shared" si="10"/>
        <v>0</v>
      </c>
      <c r="R41" s="78">
        <f t="shared" si="11"/>
        <v>0</v>
      </c>
      <c r="S41" s="80">
        <f t="shared" si="12"/>
        <v>0</v>
      </c>
      <c r="T41" s="80">
        <f t="shared" si="13"/>
        <v>0</v>
      </c>
      <c r="U41" s="78">
        <f t="shared" si="14"/>
        <v>0</v>
      </c>
      <c r="V41" s="78">
        <f t="shared" si="15"/>
        <v>0</v>
      </c>
      <c r="W41" s="78">
        <f t="shared" si="16"/>
        <v>0</v>
      </c>
      <c r="X41" s="80">
        <f t="shared" si="17"/>
        <v>0</v>
      </c>
      <c r="Y41" s="78">
        <f t="shared" si="18"/>
        <v>0</v>
      </c>
      <c r="Z41" s="78" t="str">
        <f t="shared" ca="1" si="19"/>
        <v/>
      </c>
      <c r="AA41" s="78">
        <f t="shared" si="20"/>
        <v>0</v>
      </c>
      <c r="AB41" s="78">
        <f t="shared" si="21"/>
        <v>0</v>
      </c>
      <c r="AC41" s="46"/>
      <c r="AD41" s="46"/>
      <c r="AE41" s="70" t="s">
        <v>128</v>
      </c>
      <c r="AF41" s="71">
        <f>AF42-1</f>
        <v>44057</v>
      </c>
      <c r="AG41" s="72" t="s">
        <v>119</v>
      </c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</row>
    <row r="42" spans="1:131" ht="15" customHeight="1">
      <c r="A42" s="79">
        <f t="shared" si="22"/>
        <v>43868</v>
      </c>
      <c r="B42" s="78"/>
      <c r="C42" s="78"/>
      <c r="D42" s="78"/>
      <c r="E42" s="78"/>
      <c r="F42" s="178"/>
      <c r="G42" s="89">
        <f t="shared" si="0"/>
        <v>2</v>
      </c>
      <c r="H42" s="78">
        <f t="shared" si="1"/>
        <v>6</v>
      </c>
      <c r="I42" s="78" t="str">
        <f t="shared" si="2"/>
        <v>VE</v>
      </c>
      <c r="J42" s="78" t="str">
        <f t="shared" si="3"/>
        <v>Semaine</v>
      </c>
      <c r="K42" s="178">
        <f t="shared" si="4"/>
        <v>0</v>
      </c>
      <c r="L42" s="79" t="str">
        <f t="shared" si="5"/>
        <v/>
      </c>
      <c r="M42" s="178" t="str">
        <f t="shared" si="6"/>
        <v/>
      </c>
      <c r="N42" s="80">
        <f t="shared" si="7"/>
        <v>0</v>
      </c>
      <c r="O42" s="78">
        <f t="shared" si="8"/>
        <v>0</v>
      </c>
      <c r="P42" s="78" t="str">
        <f t="shared" si="9"/>
        <v>Normal</v>
      </c>
      <c r="Q42" s="78">
        <f t="shared" si="10"/>
        <v>0</v>
      </c>
      <c r="R42" s="78">
        <f t="shared" si="11"/>
        <v>0</v>
      </c>
      <c r="S42" s="80">
        <f t="shared" si="12"/>
        <v>0</v>
      </c>
      <c r="T42" s="80">
        <f t="shared" si="13"/>
        <v>0</v>
      </c>
      <c r="U42" s="78">
        <f t="shared" si="14"/>
        <v>0</v>
      </c>
      <c r="V42" s="78">
        <f t="shared" si="15"/>
        <v>0</v>
      </c>
      <c r="W42" s="78">
        <f t="shared" si="16"/>
        <v>0</v>
      </c>
      <c r="X42" s="80">
        <f t="shared" si="17"/>
        <v>0</v>
      </c>
      <c r="Y42" s="78">
        <f t="shared" si="18"/>
        <v>0</v>
      </c>
      <c r="Z42" s="78" t="str">
        <f t="shared" ca="1" si="19"/>
        <v/>
      </c>
      <c r="AA42" s="78">
        <f t="shared" si="20"/>
        <v>0</v>
      </c>
      <c r="AB42" s="78">
        <f t="shared" si="21"/>
        <v>0</v>
      </c>
      <c r="AC42" s="46"/>
      <c r="AD42" s="46"/>
      <c r="AE42" s="70" t="s">
        <v>44</v>
      </c>
      <c r="AF42" s="71">
        <f xml:space="preserve"> DATE(AG4,8,15)</f>
        <v>44058</v>
      </c>
      <c r="AG42" s="72" t="s">
        <v>120</v>
      </c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  <c r="CN42" s="24"/>
      <c r="CO42" s="24"/>
      <c r="CP42" s="24"/>
      <c r="CQ42" s="24"/>
      <c r="CR42" s="24"/>
      <c r="CS42" s="24"/>
      <c r="CT42" s="24"/>
      <c r="CU42" s="24"/>
      <c r="CV42" s="24"/>
      <c r="CW42" s="24"/>
      <c r="CX42" s="24"/>
      <c r="CY42" s="24"/>
      <c r="CZ42" s="24"/>
      <c r="DA42" s="24"/>
      <c r="DB42" s="24"/>
      <c r="DC42" s="24"/>
      <c r="DD42" s="24"/>
      <c r="DE42" s="24"/>
      <c r="DF42" s="24"/>
      <c r="DG42" s="24"/>
      <c r="DH42" s="24"/>
      <c r="DI42" s="24"/>
      <c r="DJ42" s="24"/>
      <c r="DK42" s="24"/>
      <c r="DL42" s="24"/>
      <c r="DM42" s="24"/>
      <c r="DN42" s="24"/>
      <c r="DO42" s="24"/>
      <c r="DP42" s="24"/>
      <c r="DQ42" s="24"/>
      <c r="DR42" s="24"/>
      <c r="DS42" s="24"/>
      <c r="DT42" s="24"/>
      <c r="DU42" s="24"/>
      <c r="DV42" s="24"/>
      <c r="DW42" s="24"/>
      <c r="DX42" s="24"/>
      <c r="DY42" s="24"/>
      <c r="DZ42" s="24"/>
      <c r="EA42" s="24"/>
    </row>
    <row r="43" spans="1:131" ht="15" customHeight="1">
      <c r="A43" s="79">
        <f t="shared" si="22"/>
        <v>43869</v>
      </c>
      <c r="B43" s="78"/>
      <c r="C43" s="78"/>
      <c r="D43" s="78"/>
      <c r="E43" s="78"/>
      <c r="F43" s="178"/>
      <c r="G43" s="89">
        <f t="shared" si="0"/>
        <v>2</v>
      </c>
      <c r="H43" s="78">
        <f t="shared" si="1"/>
        <v>6</v>
      </c>
      <c r="I43" s="78" t="str">
        <f t="shared" si="2"/>
        <v>SA</v>
      </c>
      <c r="J43" s="78" t="str">
        <f t="shared" si="3"/>
        <v>Samedi</v>
      </c>
      <c r="K43" s="178">
        <f t="shared" si="4"/>
        <v>0</v>
      </c>
      <c r="L43" s="79" t="str">
        <f t="shared" si="5"/>
        <v/>
      </c>
      <c r="M43" s="178" t="str">
        <f t="shared" si="6"/>
        <v/>
      </c>
      <c r="N43" s="80">
        <f t="shared" si="7"/>
        <v>0</v>
      </c>
      <c r="O43" s="78">
        <f t="shared" si="8"/>
        <v>0</v>
      </c>
      <c r="P43" s="78" t="str">
        <f t="shared" si="9"/>
        <v>Normal</v>
      </c>
      <c r="Q43" s="78">
        <f t="shared" si="10"/>
        <v>0</v>
      </c>
      <c r="R43" s="78">
        <f t="shared" si="11"/>
        <v>0</v>
      </c>
      <c r="S43" s="80">
        <f t="shared" si="12"/>
        <v>0</v>
      </c>
      <c r="T43" s="80">
        <f t="shared" si="13"/>
        <v>0</v>
      </c>
      <c r="U43" s="78">
        <f t="shared" si="14"/>
        <v>0</v>
      </c>
      <c r="V43" s="78">
        <f t="shared" si="15"/>
        <v>0</v>
      </c>
      <c r="W43" s="78">
        <f t="shared" si="16"/>
        <v>0</v>
      </c>
      <c r="X43" s="80">
        <f t="shared" si="17"/>
        <v>0</v>
      </c>
      <c r="Y43" s="78">
        <f t="shared" si="18"/>
        <v>0</v>
      </c>
      <c r="Z43" s="78" t="str">
        <f t="shared" ca="1" si="19"/>
        <v/>
      </c>
      <c r="AA43" s="78">
        <f t="shared" si="20"/>
        <v>0</v>
      </c>
      <c r="AB43" s="78">
        <f t="shared" si="21"/>
        <v>0</v>
      </c>
      <c r="AC43" s="46"/>
      <c r="AD43" s="46"/>
      <c r="AE43" s="70" t="s">
        <v>129</v>
      </c>
      <c r="AF43" s="71">
        <f>AF44-1</f>
        <v>44135</v>
      </c>
      <c r="AG43" s="72" t="s">
        <v>119</v>
      </c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  <c r="CN43" s="24"/>
      <c r="CO43" s="24"/>
      <c r="CP43" s="24"/>
      <c r="CQ43" s="24"/>
      <c r="CR43" s="24"/>
      <c r="CS43" s="24"/>
      <c r="CT43" s="24"/>
      <c r="CU43" s="24"/>
      <c r="CV43" s="24"/>
      <c r="CW43" s="24"/>
      <c r="CX43" s="24"/>
      <c r="CY43" s="24"/>
      <c r="CZ43" s="24"/>
      <c r="DA43" s="24"/>
      <c r="DB43" s="24"/>
      <c r="DC43" s="24"/>
      <c r="DD43" s="24"/>
      <c r="DE43" s="24"/>
      <c r="DF43" s="24"/>
      <c r="DG43" s="24"/>
      <c r="DH43" s="24"/>
      <c r="DI43" s="24"/>
      <c r="DJ43" s="24"/>
      <c r="DK43" s="24"/>
      <c r="DL43" s="24"/>
      <c r="DM43" s="24"/>
      <c r="DN43" s="24"/>
      <c r="DO43" s="24"/>
      <c r="DP43" s="24"/>
      <c r="DQ43" s="24"/>
      <c r="DR43" s="24"/>
      <c r="DS43" s="24"/>
      <c r="DT43" s="24"/>
      <c r="DU43" s="24"/>
      <c r="DV43" s="24"/>
      <c r="DW43" s="24"/>
      <c r="DX43" s="24"/>
      <c r="DY43" s="24"/>
      <c r="DZ43" s="24"/>
      <c r="EA43" s="24"/>
    </row>
    <row r="44" spans="1:131" ht="15" customHeight="1">
      <c r="A44" s="79">
        <f t="shared" si="22"/>
        <v>43870</v>
      </c>
      <c r="B44" s="78"/>
      <c r="C44" s="78"/>
      <c r="D44" s="78"/>
      <c r="E44" s="78"/>
      <c r="F44" s="178"/>
      <c r="G44" s="89">
        <f t="shared" si="0"/>
        <v>2</v>
      </c>
      <c r="H44" s="78">
        <f t="shared" si="1"/>
        <v>6</v>
      </c>
      <c r="I44" s="78" t="str">
        <f t="shared" si="2"/>
        <v>DI</v>
      </c>
      <c r="J44" s="78" t="str">
        <f t="shared" si="3"/>
        <v>Dimanche</v>
      </c>
      <c r="K44" s="178">
        <f t="shared" si="4"/>
        <v>0</v>
      </c>
      <c r="L44" s="79" t="str">
        <f t="shared" si="5"/>
        <v/>
      </c>
      <c r="M44" s="178" t="str">
        <f t="shared" si="6"/>
        <v/>
      </c>
      <c r="N44" s="80">
        <f t="shared" si="7"/>
        <v>0</v>
      </c>
      <c r="O44" s="78">
        <f t="shared" si="8"/>
        <v>0</v>
      </c>
      <c r="P44" s="78" t="str">
        <f t="shared" si="9"/>
        <v>Normal</v>
      </c>
      <c r="Q44" s="78">
        <f t="shared" si="10"/>
        <v>0</v>
      </c>
      <c r="R44" s="78">
        <f t="shared" si="11"/>
        <v>0</v>
      </c>
      <c r="S44" s="80">
        <f t="shared" si="12"/>
        <v>0</v>
      </c>
      <c r="T44" s="80">
        <f t="shared" si="13"/>
        <v>0</v>
      </c>
      <c r="U44" s="78">
        <f t="shared" si="14"/>
        <v>0</v>
      </c>
      <c r="V44" s="78">
        <f t="shared" si="15"/>
        <v>0</v>
      </c>
      <c r="W44" s="78">
        <f t="shared" si="16"/>
        <v>0</v>
      </c>
      <c r="X44" s="80">
        <f t="shared" si="17"/>
        <v>0</v>
      </c>
      <c r="Y44" s="78">
        <f t="shared" si="18"/>
        <v>0</v>
      </c>
      <c r="Z44" s="78" t="str">
        <f t="shared" ca="1" si="19"/>
        <v/>
      </c>
      <c r="AA44" s="78">
        <f t="shared" si="20"/>
        <v>0</v>
      </c>
      <c r="AB44" s="78">
        <f t="shared" si="21"/>
        <v>0</v>
      </c>
      <c r="AC44" s="46"/>
      <c r="AD44" s="46"/>
      <c r="AE44" s="70" t="s">
        <v>45</v>
      </c>
      <c r="AF44" s="71">
        <f xml:space="preserve"> DATE(AG4,11,1)</f>
        <v>44136</v>
      </c>
      <c r="AG44" s="72" t="s">
        <v>120</v>
      </c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  <c r="DZ44" s="24"/>
      <c r="EA44" s="24"/>
    </row>
    <row r="45" spans="1:131" ht="15" customHeight="1">
      <c r="A45" s="79">
        <f t="shared" si="22"/>
        <v>43871</v>
      </c>
      <c r="B45" s="78"/>
      <c r="C45" s="78"/>
      <c r="D45" s="78"/>
      <c r="E45" s="78"/>
      <c r="F45" s="178"/>
      <c r="G45" s="89">
        <f t="shared" si="0"/>
        <v>2</v>
      </c>
      <c r="H45" s="78">
        <f t="shared" si="1"/>
        <v>7</v>
      </c>
      <c r="I45" s="78" t="str">
        <f t="shared" si="2"/>
        <v>LU</v>
      </c>
      <c r="J45" s="78" t="str">
        <f t="shared" si="3"/>
        <v>Semaine</v>
      </c>
      <c r="K45" s="178">
        <f t="shared" si="4"/>
        <v>0</v>
      </c>
      <c r="L45" s="79" t="str">
        <f t="shared" si="5"/>
        <v/>
      </c>
      <c r="M45" s="178" t="str">
        <f t="shared" si="6"/>
        <v/>
      </c>
      <c r="N45" s="80">
        <f t="shared" si="7"/>
        <v>0</v>
      </c>
      <c r="O45" s="78">
        <f t="shared" si="8"/>
        <v>0</v>
      </c>
      <c r="P45" s="78" t="str">
        <f t="shared" si="9"/>
        <v>Normal</v>
      </c>
      <c r="Q45" s="78">
        <f t="shared" si="10"/>
        <v>0</v>
      </c>
      <c r="R45" s="78">
        <f t="shared" si="11"/>
        <v>0</v>
      </c>
      <c r="S45" s="80">
        <f t="shared" si="12"/>
        <v>0</v>
      </c>
      <c r="T45" s="80">
        <f t="shared" si="13"/>
        <v>0</v>
      </c>
      <c r="U45" s="78">
        <f t="shared" si="14"/>
        <v>0</v>
      </c>
      <c r="V45" s="78">
        <f t="shared" si="15"/>
        <v>0</v>
      </c>
      <c r="W45" s="78">
        <f t="shared" si="16"/>
        <v>0</v>
      </c>
      <c r="X45" s="80">
        <f t="shared" si="17"/>
        <v>0</v>
      </c>
      <c r="Y45" s="78">
        <f t="shared" si="18"/>
        <v>0</v>
      </c>
      <c r="Z45" s="78" t="str">
        <f t="shared" ca="1" si="19"/>
        <v/>
      </c>
      <c r="AA45" s="78">
        <f t="shared" si="20"/>
        <v>0</v>
      </c>
      <c r="AB45" s="78">
        <f t="shared" si="21"/>
        <v>0</v>
      </c>
      <c r="AC45" s="46"/>
      <c r="AD45" s="46"/>
      <c r="AE45" s="70" t="s">
        <v>130</v>
      </c>
      <c r="AF45" s="71">
        <f>AF46-1</f>
        <v>44145</v>
      </c>
      <c r="AG45" s="72" t="s">
        <v>119</v>
      </c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</row>
    <row r="46" spans="1:131" ht="15" customHeight="1">
      <c r="A46" s="79">
        <f t="shared" si="22"/>
        <v>43872</v>
      </c>
      <c r="B46" s="78"/>
      <c r="C46" s="78"/>
      <c r="D46" s="78"/>
      <c r="E46" s="78"/>
      <c r="F46" s="178"/>
      <c r="G46" s="89">
        <f t="shared" si="0"/>
        <v>2</v>
      </c>
      <c r="H46" s="78">
        <f t="shared" si="1"/>
        <v>7</v>
      </c>
      <c r="I46" s="78" t="str">
        <f t="shared" si="2"/>
        <v>MA</v>
      </c>
      <c r="J46" s="78" t="str">
        <f t="shared" si="3"/>
        <v>Semaine</v>
      </c>
      <c r="K46" s="178">
        <f t="shared" si="4"/>
        <v>0</v>
      </c>
      <c r="L46" s="79" t="str">
        <f t="shared" si="5"/>
        <v/>
      </c>
      <c r="M46" s="178" t="str">
        <f t="shared" si="6"/>
        <v/>
      </c>
      <c r="N46" s="80">
        <f t="shared" si="7"/>
        <v>0</v>
      </c>
      <c r="O46" s="78">
        <f t="shared" si="8"/>
        <v>0</v>
      </c>
      <c r="P46" s="78" t="str">
        <f t="shared" si="9"/>
        <v>Normal</v>
      </c>
      <c r="Q46" s="78">
        <f t="shared" si="10"/>
        <v>0</v>
      </c>
      <c r="R46" s="78">
        <f t="shared" si="11"/>
        <v>0</v>
      </c>
      <c r="S46" s="80">
        <f t="shared" si="12"/>
        <v>0</v>
      </c>
      <c r="T46" s="80">
        <f t="shared" si="13"/>
        <v>0</v>
      </c>
      <c r="U46" s="78">
        <f t="shared" si="14"/>
        <v>0</v>
      </c>
      <c r="V46" s="78">
        <f t="shared" si="15"/>
        <v>0</v>
      </c>
      <c r="W46" s="78">
        <f t="shared" si="16"/>
        <v>0</v>
      </c>
      <c r="X46" s="80">
        <f t="shared" si="17"/>
        <v>0</v>
      </c>
      <c r="Y46" s="78">
        <f t="shared" si="18"/>
        <v>0</v>
      </c>
      <c r="Z46" s="78" t="str">
        <f t="shared" ca="1" si="19"/>
        <v/>
      </c>
      <c r="AA46" s="78">
        <f t="shared" si="20"/>
        <v>0</v>
      </c>
      <c r="AB46" s="78">
        <f t="shared" si="21"/>
        <v>0</v>
      </c>
      <c r="AC46" s="46"/>
      <c r="AD46" s="46"/>
      <c r="AE46" s="70" t="s">
        <v>46</v>
      </c>
      <c r="AF46" s="71">
        <f xml:space="preserve"> DATE(AG4,11,11)</f>
        <v>44146</v>
      </c>
      <c r="AG46" s="72" t="s">
        <v>120</v>
      </c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  <c r="CQ46" s="24"/>
      <c r="CR46" s="24"/>
      <c r="CS46" s="24"/>
      <c r="CT46" s="24"/>
      <c r="CU46" s="24"/>
      <c r="CV46" s="24"/>
      <c r="CW46" s="24"/>
      <c r="CX46" s="24"/>
      <c r="CY46" s="24"/>
      <c r="CZ46" s="24"/>
      <c r="DA46" s="24"/>
      <c r="DB46" s="24"/>
      <c r="DC46" s="24"/>
      <c r="DD46" s="24"/>
      <c r="DE46" s="24"/>
      <c r="DF46" s="24"/>
      <c r="DG46" s="24"/>
      <c r="DH46" s="24"/>
      <c r="DI46" s="24"/>
      <c r="DJ46" s="24"/>
      <c r="DK46" s="24"/>
      <c r="DL46" s="24"/>
      <c r="DM46" s="24"/>
      <c r="DN46" s="24"/>
      <c r="DO46" s="24"/>
      <c r="DP46" s="24"/>
      <c r="DQ46" s="24"/>
      <c r="DR46" s="24"/>
      <c r="DS46" s="24"/>
      <c r="DT46" s="24"/>
      <c r="DU46" s="24"/>
      <c r="DV46" s="24"/>
      <c r="DW46" s="24"/>
      <c r="DX46" s="24"/>
      <c r="DY46" s="24"/>
      <c r="DZ46" s="24"/>
      <c r="EA46" s="24"/>
    </row>
    <row r="47" spans="1:131" ht="15" customHeight="1">
      <c r="A47" s="79">
        <f t="shared" si="22"/>
        <v>43873</v>
      </c>
      <c r="B47" s="78"/>
      <c r="C47" s="78"/>
      <c r="D47" s="78"/>
      <c r="E47" s="78"/>
      <c r="F47" s="178"/>
      <c r="G47" s="89">
        <f t="shared" si="0"/>
        <v>2</v>
      </c>
      <c r="H47" s="78">
        <f t="shared" si="1"/>
        <v>7</v>
      </c>
      <c r="I47" s="78" t="str">
        <f t="shared" si="2"/>
        <v>ME</v>
      </c>
      <c r="J47" s="78" t="str">
        <f t="shared" si="3"/>
        <v>Semaine</v>
      </c>
      <c r="K47" s="178">
        <f t="shared" si="4"/>
        <v>0</v>
      </c>
      <c r="L47" s="79" t="str">
        <f t="shared" si="5"/>
        <v/>
      </c>
      <c r="M47" s="178" t="str">
        <f t="shared" si="6"/>
        <v/>
      </c>
      <c r="N47" s="80">
        <f t="shared" si="7"/>
        <v>0</v>
      </c>
      <c r="O47" s="78">
        <f t="shared" si="8"/>
        <v>0</v>
      </c>
      <c r="P47" s="78" t="str">
        <f t="shared" si="9"/>
        <v>Normal</v>
      </c>
      <c r="Q47" s="78">
        <f t="shared" si="10"/>
        <v>0</v>
      </c>
      <c r="R47" s="78">
        <f t="shared" si="11"/>
        <v>0</v>
      </c>
      <c r="S47" s="80">
        <f t="shared" si="12"/>
        <v>0</v>
      </c>
      <c r="T47" s="80">
        <f t="shared" si="13"/>
        <v>0</v>
      </c>
      <c r="U47" s="78">
        <f t="shared" si="14"/>
        <v>0</v>
      </c>
      <c r="V47" s="78">
        <f t="shared" si="15"/>
        <v>0</v>
      </c>
      <c r="W47" s="78">
        <f t="shared" si="16"/>
        <v>0</v>
      </c>
      <c r="X47" s="80">
        <f t="shared" si="17"/>
        <v>0</v>
      </c>
      <c r="Y47" s="78">
        <f t="shared" si="18"/>
        <v>0</v>
      </c>
      <c r="Z47" s="78" t="str">
        <f t="shared" ca="1" si="19"/>
        <v/>
      </c>
      <c r="AA47" s="78">
        <f t="shared" si="20"/>
        <v>0</v>
      </c>
      <c r="AB47" s="78">
        <f t="shared" si="21"/>
        <v>0</v>
      </c>
      <c r="AC47" s="46"/>
      <c r="AD47" s="46"/>
      <c r="AE47" s="70" t="s">
        <v>131</v>
      </c>
      <c r="AF47" s="71">
        <f>AF48-1</f>
        <v>44189</v>
      </c>
      <c r="AG47" s="72" t="s">
        <v>119</v>
      </c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  <c r="CQ47" s="24"/>
      <c r="CR47" s="24"/>
      <c r="CS47" s="24"/>
      <c r="CT47" s="24"/>
      <c r="CU47" s="24"/>
      <c r="CV47" s="24"/>
      <c r="CW47" s="24"/>
      <c r="CX47" s="24"/>
      <c r="CY47" s="24"/>
      <c r="CZ47" s="24"/>
      <c r="DA47" s="24"/>
      <c r="DB47" s="24"/>
      <c r="DC47" s="24"/>
      <c r="DD47" s="24"/>
      <c r="DE47" s="24"/>
      <c r="DF47" s="24"/>
      <c r="DG47" s="24"/>
      <c r="DH47" s="24"/>
      <c r="DI47" s="24"/>
      <c r="DJ47" s="24"/>
      <c r="DK47" s="24"/>
      <c r="DL47" s="24"/>
      <c r="DM47" s="24"/>
      <c r="DN47" s="24"/>
      <c r="DO47" s="24"/>
      <c r="DP47" s="24"/>
      <c r="DQ47" s="24"/>
      <c r="DR47" s="24"/>
      <c r="DS47" s="24"/>
      <c r="DT47" s="24"/>
      <c r="DU47" s="24"/>
      <c r="DV47" s="24"/>
      <c r="DW47" s="24"/>
      <c r="DX47" s="24"/>
      <c r="DY47" s="24"/>
      <c r="DZ47" s="24"/>
      <c r="EA47" s="24"/>
    </row>
    <row r="48" spans="1:131" ht="15" customHeight="1">
      <c r="A48" s="79">
        <f t="shared" si="22"/>
        <v>43874</v>
      </c>
      <c r="B48" s="78"/>
      <c r="C48" s="78"/>
      <c r="D48" s="78"/>
      <c r="E48" s="78"/>
      <c r="F48" s="178"/>
      <c r="G48" s="89">
        <f t="shared" si="0"/>
        <v>2</v>
      </c>
      <c r="H48" s="78">
        <f t="shared" si="1"/>
        <v>7</v>
      </c>
      <c r="I48" s="78" t="str">
        <f t="shared" si="2"/>
        <v>JE</v>
      </c>
      <c r="J48" s="78" t="str">
        <f t="shared" si="3"/>
        <v>Semaine</v>
      </c>
      <c r="K48" s="178">
        <f t="shared" si="4"/>
        <v>0</v>
      </c>
      <c r="L48" s="79" t="str">
        <f t="shared" si="5"/>
        <v/>
      </c>
      <c r="M48" s="178" t="str">
        <f t="shared" si="6"/>
        <v/>
      </c>
      <c r="N48" s="80">
        <f t="shared" si="7"/>
        <v>0</v>
      </c>
      <c r="O48" s="78">
        <f t="shared" si="8"/>
        <v>0</v>
      </c>
      <c r="P48" s="78" t="str">
        <f t="shared" si="9"/>
        <v>Normal</v>
      </c>
      <c r="Q48" s="78">
        <f t="shared" si="10"/>
        <v>0</v>
      </c>
      <c r="R48" s="78">
        <f t="shared" si="11"/>
        <v>0</v>
      </c>
      <c r="S48" s="80">
        <f t="shared" si="12"/>
        <v>0</v>
      </c>
      <c r="T48" s="80">
        <f t="shared" si="13"/>
        <v>0</v>
      </c>
      <c r="U48" s="78">
        <f t="shared" si="14"/>
        <v>0</v>
      </c>
      <c r="V48" s="78">
        <f t="shared" si="15"/>
        <v>0</v>
      </c>
      <c r="W48" s="78">
        <f t="shared" si="16"/>
        <v>0</v>
      </c>
      <c r="X48" s="80">
        <f t="shared" si="17"/>
        <v>0</v>
      </c>
      <c r="Y48" s="78">
        <f t="shared" si="18"/>
        <v>0</v>
      </c>
      <c r="Z48" s="78" t="str">
        <f t="shared" ca="1" si="19"/>
        <v/>
      </c>
      <c r="AA48" s="78">
        <f t="shared" si="20"/>
        <v>0</v>
      </c>
      <c r="AB48" s="78">
        <f t="shared" si="21"/>
        <v>0</v>
      </c>
      <c r="AC48" s="46"/>
      <c r="AD48" s="46"/>
      <c r="AE48" s="70" t="s">
        <v>47</v>
      </c>
      <c r="AF48" s="71">
        <f xml:space="preserve"> DATE(AG4,12,25)</f>
        <v>44190</v>
      </c>
      <c r="AG48" s="72" t="s">
        <v>120</v>
      </c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  <c r="CQ48" s="24"/>
      <c r="CR48" s="24"/>
      <c r="CS48" s="24"/>
      <c r="CT48" s="24"/>
      <c r="CU48" s="24"/>
      <c r="CV48" s="24"/>
      <c r="CW48" s="24"/>
      <c r="CX48" s="24"/>
      <c r="CY48" s="24"/>
      <c r="CZ48" s="24"/>
      <c r="DA48" s="24"/>
      <c r="DB48" s="24"/>
      <c r="DC48" s="24"/>
      <c r="DD48" s="24"/>
      <c r="DE48" s="24"/>
      <c r="DF48" s="24"/>
      <c r="DG48" s="24"/>
      <c r="DH48" s="24"/>
      <c r="DI48" s="24"/>
      <c r="DJ48" s="24"/>
      <c r="DK48" s="24"/>
      <c r="DL48" s="24"/>
      <c r="DM48" s="24"/>
      <c r="DN48" s="24"/>
      <c r="DO48" s="24"/>
      <c r="DP48" s="24"/>
      <c r="DQ48" s="24"/>
      <c r="DR48" s="24"/>
      <c r="DS48" s="24"/>
      <c r="DT48" s="24"/>
      <c r="DU48" s="24"/>
      <c r="DV48" s="24"/>
      <c r="DW48" s="24"/>
      <c r="DX48" s="24"/>
      <c r="DY48" s="24"/>
      <c r="DZ48" s="24"/>
      <c r="EA48" s="24"/>
    </row>
    <row r="49" spans="1:131" ht="15" customHeight="1" thickBot="1">
      <c r="A49" s="79">
        <f t="shared" si="22"/>
        <v>43875</v>
      </c>
      <c r="B49" s="78"/>
      <c r="C49" s="78"/>
      <c r="D49" s="78"/>
      <c r="E49" s="78"/>
      <c r="F49" s="178"/>
      <c r="G49" s="89">
        <f t="shared" si="0"/>
        <v>2</v>
      </c>
      <c r="H49" s="78">
        <f t="shared" si="1"/>
        <v>7</v>
      </c>
      <c r="I49" s="78" t="str">
        <f t="shared" si="2"/>
        <v>VE</v>
      </c>
      <c r="J49" s="78" t="str">
        <f t="shared" si="3"/>
        <v>Semaine</v>
      </c>
      <c r="K49" s="178">
        <f t="shared" si="4"/>
        <v>0</v>
      </c>
      <c r="L49" s="79" t="str">
        <f t="shared" si="5"/>
        <v/>
      </c>
      <c r="M49" s="178" t="str">
        <f t="shared" si="6"/>
        <v/>
      </c>
      <c r="N49" s="80">
        <f t="shared" si="7"/>
        <v>0</v>
      </c>
      <c r="O49" s="78">
        <f t="shared" si="8"/>
        <v>0</v>
      </c>
      <c r="P49" s="78" t="str">
        <f t="shared" si="9"/>
        <v>Normal</v>
      </c>
      <c r="Q49" s="78">
        <f t="shared" si="10"/>
        <v>0</v>
      </c>
      <c r="R49" s="78">
        <f t="shared" si="11"/>
        <v>0</v>
      </c>
      <c r="S49" s="80">
        <f t="shared" si="12"/>
        <v>0</v>
      </c>
      <c r="T49" s="80">
        <f t="shared" si="13"/>
        <v>0</v>
      </c>
      <c r="U49" s="78">
        <f t="shared" si="14"/>
        <v>0</v>
      </c>
      <c r="V49" s="78">
        <f t="shared" si="15"/>
        <v>0</v>
      </c>
      <c r="W49" s="78">
        <f t="shared" si="16"/>
        <v>0</v>
      </c>
      <c r="X49" s="80">
        <f t="shared" si="17"/>
        <v>0</v>
      </c>
      <c r="Y49" s="78">
        <f t="shared" si="18"/>
        <v>0</v>
      </c>
      <c r="Z49" s="78" t="str">
        <f t="shared" ca="1" si="19"/>
        <v/>
      </c>
      <c r="AA49" s="78">
        <f t="shared" si="20"/>
        <v>0</v>
      </c>
      <c r="AB49" s="78">
        <f t="shared" si="21"/>
        <v>0</v>
      </c>
      <c r="AC49" s="46"/>
      <c r="AD49" s="46"/>
      <c r="AE49" s="73" t="s">
        <v>104</v>
      </c>
      <c r="AF49" s="74">
        <f>AF48+6</f>
        <v>44196</v>
      </c>
      <c r="AG49" s="75" t="s">
        <v>119</v>
      </c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  <c r="CQ49" s="24"/>
      <c r="CR49" s="24"/>
      <c r="CS49" s="24"/>
      <c r="CT49" s="24"/>
      <c r="CU49" s="24"/>
      <c r="CV49" s="24"/>
      <c r="CW49" s="24"/>
      <c r="CX49" s="24"/>
      <c r="CY49" s="24"/>
      <c r="CZ49" s="24"/>
      <c r="DA49" s="24"/>
      <c r="DB49" s="24"/>
      <c r="DC49" s="24"/>
      <c r="DD49" s="24"/>
      <c r="DE49" s="24"/>
      <c r="DF49" s="24"/>
      <c r="DG49" s="24"/>
      <c r="DH49" s="24"/>
      <c r="DI49" s="24"/>
      <c r="DJ49" s="24"/>
      <c r="DK49" s="24"/>
      <c r="DL49" s="24"/>
      <c r="DM49" s="24"/>
      <c r="DN49" s="24"/>
      <c r="DO49" s="24"/>
      <c r="DP49" s="24"/>
      <c r="DQ49" s="24"/>
      <c r="DR49" s="24"/>
      <c r="DS49" s="24"/>
      <c r="DT49" s="24"/>
      <c r="DU49" s="24"/>
      <c r="DV49" s="24"/>
      <c r="DW49" s="24"/>
      <c r="DX49" s="24"/>
      <c r="DY49" s="24"/>
      <c r="DZ49" s="24"/>
      <c r="EA49" s="24"/>
    </row>
    <row r="50" spans="1:131" ht="15" customHeight="1" thickBot="1">
      <c r="A50" s="79">
        <f t="shared" si="22"/>
        <v>43876</v>
      </c>
      <c r="B50" s="78"/>
      <c r="C50" s="78"/>
      <c r="D50" s="78"/>
      <c r="E50" s="78"/>
      <c r="F50" s="178"/>
      <c r="G50" s="89">
        <f t="shared" si="0"/>
        <v>2</v>
      </c>
      <c r="H50" s="78">
        <f t="shared" si="1"/>
        <v>7</v>
      </c>
      <c r="I50" s="78" t="str">
        <f t="shared" si="2"/>
        <v>SA</v>
      </c>
      <c r="J50" s="78" t="str">
        <f t="shared" si="3"/>
        <v>Samedi</v>
      </c>
      <c r="K50" s="178">
        <f t="shared" si="4"/>
        <v>0</v>
      </c>
      <c r="L50" s="79" t="str">
        <f t="shared" si="5"/>
        <v/>
      </c>
      <c r="M50" s="178" t="str">
        <f t="shared" si="6"/>
        <v/>
      </c>
      <c r="N50" s="80">
        <f t="shared" si="7"/>
        <v>0</v>
      </c>
      <c r="O50" s="78">
        <f t="shared" si="8"/>
        <v>0</v>
      </c>
      <c r="P50" s="78" t="str">
        <f t="shared" si="9"/>
        <v>Normal</v>
      </c>
      <c r="Q50" s="78">
        <f t="shared" si="10"/>
        <v>0</v>
      </c>
      <c r="R50" s="78">
        <f t="shared" si="11"/>
        <v>0</v>
      </c>
      <c r="S50" s="80">
        <f t="shared" si="12"/>
        <v>0</v>
      </c>
      <c r="T50" s="80">
        <f t="shared" si="13"/>
        <v>0</v>
      </c>
      <c r="U50" s="78">
        <f t="shared" si="14"/>
        <v>0</v>
      </c>
      <c r="V50" s="78">
        <f t="shared" si="15"/>
        <v>0</v>
      </c>
      <c r="W50" s="78">
        <f t="shared" si="16"/>
        <v>0</v>
      </c>
      <c r="X50" s="80">
        <f t="shared" si="17"/>
        <v>0</v>
      </c>
      <c r="Y50" s="78">
        <f t="shared" si="18"/>
        <v>0</v>
      </c>
      <c r="Z50" s="78" t="str">
        <f t="shared" ca="1" si="19"/>
        <v/>
      </c>
      <c r="AA50" s="78">
        <f t="shared" si="20"/>
        <v>0</v>
      </c>
      <c r="AB50" s="78">
        <f t="shared" si="21"/>
        <v>0</v>
      </c>
      <c r="AC50" s="46"/>
      <c r="AD50" s="46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  <c r="CQ50" s="24"/>
      <c r="CR50" s="24"/>
      <c r="CS50" s="24"/>
      <c r="CT50" s="24"/>
      <c r="CU50" s="24"/>
      <c r="CV50" s="24"/>
      <c r="CW50" s="24"/>
      <c r="CX50" s="24"/>
      <c r="CY50" s="24"/>
      <c r="CZ50" s="24"/>
      <c r="DA50" s="24"/>
      <c r="DB50" s="24"/>
      <c r="DC50" s="24"/>
      <c r="DD50" s="24"/>
      <c r="DE50" s="24"/>
      <c r="DF50" s="24"/>
      <c r="DG50" s="24"/>
      <c r="DH50" s="24"/>
      <c r="DI50" s="24"/>
      <c r="DJ50" s="24"/>
      <c r="DK50" s="24"/>
      <c r="DL50" s="24"/>
      <c r="DM50" s="24"/>
      <c r="DN50" s="24"/>
      <c r="DO50" s="24"/>
      <c r="DP50" s="24"/>
      <c r="DQ50" s="24"/>
      <c r="DR50" s="24"/>
      <c r="DS50" s="24"/>
      <c r="DT50" s="24"/>
      <c r="DU50" s="24"/>
      <c r="DV50" s="24"/>
      <c r="DW50" s="24"/>
      <c r="DX50" s="24"/>
      <c r="DY50" s="24"/>
      <c r="DZ50" s="24"/>
      <c r="EA50" s="24"/>
    </row>
    <row r="51" spans="1:131" ht="15" customHeight="1">
      <c r="A51" s="79">
        <f t="shared" si="22"/>
        <v>43877</v>
      </c>
      <c r="B51" s="78"/>
      <c r="C51" s="78"/>
      <c r="D51" s="78"/>
      <c r="E51" s="78"/>
      <c r="F51" s="178"/>
      <c r="G51" s="89">
        <f t="shared" si="0"/>
        <v>2</v>
      </c>
      <c r="H51" s="78">
        <f t="shared" si="1"/>
        <v>7</v>
      </c>
      <c r="I51" s="78" t="str">
        <f t="shared" si="2"/>
        <v>DI</v>
      </c>
      <c r="J51" s="78" t="str">
        <f t="shared" si="3"/>
        <v>Dimanche</v>
      </c>
      <c r="K51" s="178">
        <f t="shared" si="4"/>
        <v>0</v>
      </c>
      <c r="L51" s="79" t="str">
        <f t="shared" si="5"/>
        <v/>
      </c>
      <c r="M51" s="178" t="str">
        <f t="shared" si="6"/>
        <v/>
      </c>
      <c r="N51" s="80">
        <f t="shared" si="7"/>
        <v>0</v>
      </c>
      <c r="O51" s="78">
        <f t="shared" si="8"/>
        <v>0</v>
      </c>
      <c r="P51" s="78" t="str">
        <f t="shared" si="9"/>
        <v>Normal</v>
      </c>
      <c r="Q51" s="78">
        <f t="shared" si="10"/>
        <v>0</v>
      </c>
      <c r="R51" s="78">
        <f t="shared" si="11"/>
        <v>0</v>
      </c>
      <c r="S51" s="80">
        <f t="shared" si="12"/>
        <v>0</v>
      </c>
      <c r="T51" s="80">
        <f t="shared" si="13"/>
        <v>0</v>
      </c>
      <c r="U51" s="78">
        <f t="shared" si="14"/>
        <v>0</v>
      </c>
      <c r="V51" s="78">
        <f t="shared" si="15"/>
        <v>0</v>
      </c>
      <c r="W51" s="78">
        <f t="shared" si="16"/>
        <v>0</v>
      </c>
      <c r="X51" s="80">
        <f t="shared" si="17"/>
        <v>0</v>
      </c>
      <c r="Y51" s="78">
        <f t="shared" si="18"/>
        <v>0</v>
      </c>
      <c r="Z51" s="78" t="str">
        <f t="shared" ca="1" si="19"/>
        <v/>
      </c>
      <c r="AA51" s="78">
        <f t="shared" si="20"/>
        <v>0</v>
      </c>
      <c r="AB51" s="78">
        <f t="shared" si="21"/>
        <v>0</v>
      </c>
      <c r="AC51" s="46"/>
      <c r="AD51" s="46"/>
      <c r="AE51" s="48" t="s">
        <v>101</v>
      </c>
      <c r="AF51" s="49" t="s">
        <v>72</v>
      </c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  <c r="CQ51" s="24"/>
      <c r="CR51" s="24"/>
      <c r="CS51" s="24"/>
      <c r="CT51" s="24"/>
      <c r="CU51" s="24"/>
      <c r="CV51" s="24"/>
      <c r="CW51" s="24"/>
      <c r="CX51" s="24"/>
      <c r="CY51" s="24"/>
      <c r="CZ51" s="24"/>
      <c r="DA51" s="24"/>
      <c r="DB51" s="24"/>
      <c r="DC51" s="24"/>
      <c r="DD51" s="24"/>
      <c r="DE51" s="24"/>
      <c r="DF51" s="24"/>
      <c r="DG51" s="24"/>
      <c r="DH51" s="24"/>
      <c r="DI51" s="24"/>
      <c r="DJ51" s="24"/>
      <c r="DK51" s="24"/>
      <c r="DL51" s="24"/>
      <c r="DM51" s="24"/>
      <c r="DN51" s="24"/>
      <c r="DO51" s="24"/>
      <c r="DP51" s="24"/>
      <c r="DQ51" s="24"/>
      <c r="DR51" s="24"/>
      <c r="DS51" s="24"/>
      <c r="DT51" s="24"/>
      <c r="DU51" s="24"/>
      <c r="DV51" s="24"/>
      <c r="DW51" s="24"/>
      <c r="DX51" s="24"/>
      <c r="DY51" s="24"/>
      <c r="DZ51" s="24"/>
      <c r="EA51" s="24"/>
    </row>
    <row r="52" spans="1:131" ht="15" customHeight="1">
      <c r="A52" s="79">
        <f t="shared" si="22"/>
        <v>43878</v>
      </c>
      <c r="B52" s="78"/>
      <c r="C52" s="78"/>
      <c r="D52" s="78"/>
      <c r="E52" s="78"/>
      <c r="F52" s="178"/>
      <c r="G52" s="89">
        <f t="shared" si="0"/>
        <v>2</v>
      </c>
      <c r="H52" s="78">
        <f t="shared" si="1"/>
        <v>8</v>
      </c>
      <c r="I52" s="78" t="str">
        <f t="shared" si="2"/>
        <v>LU</v>
      </c>
      <c r="J52" s="78" t="str">
        <f t="shared" si="3"/>
        <v>Semaine</v>
      </c>
      <c r="K52" s="178">
        <f t="shared" si="4"/>
        <v>0</v>
      </c>
      <c r="L52" s="79" t="str">
        <f t="shared" si="5"/>
        <v/>
      </c>
      <c r="M52" s="178" t="str">
        <f t="shared" si="6"/>
        <v/>
      </c>
      <c r="N52" s="80">
        <f t="shared" si="7"/>
        <v>0</v>
      </c>
      <c r="O52" s="78">
        <f t="shared" si="8"/>
        <v>0</v>
      </c>
      <c r="P52" s="78" t="str">
        <f t="shared" si="9"/>
        <v>Normal</v>
      </c>
      <c r="Q52" s="78">
        <f t="shared" si="10"/>
        <v>0</v>
      </c>
      <c r="R52" s="78">
        <f t="shared" si="11"/>
        <v>0</v>
      </c>
      <c r="S52" s="80">
        <f t="shared" si="12"/>
        <v>0</v>
      </c>
      <c r="T52" s="80">
        <f t="shared" si="13"/>
        <v>0</v>
      </c>
      <c r="U52" s="78">
        <f t="shared" si="14"/>
        <v>0</v>
      </c>
      <c r="V52" s="78">
        <f t="shared" si="15"/>
        <v>0</v>
      </c>
      <c r="W52" s="78">
        <f t="shared" si="16"/>
        <v>0</v>
      </c>
      <c r="X52" s="80">
        <f t="shared" si="17"/>
        <v>0</v>
      </c>
      <c r="Y52" s="78">
        <f t="shared" si="18"/>
        <v>0</v>
      </c>
      <c r="Z52" s="78" t="str">
        <f t="shared" ca="1" si="19"/>
        <v/>
      </c>
      <c r="AA52" s="78">
        <f t="shared" si="20"/>
        <v>0</v>
      </c>
      <c r="AB52" s="78">
        <f t="shared" si="21"/>
        <v>0</v>
      </c>
      <c r="AC52" s="46"/>
      <c r="AD52" s="46"/>
      <c r="AE52" s="50" t="s">
        <v>12</v>
      </c>
      <c r="AF52" s="51">
        <v>1</v>
      </c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  <c r="CQ52" s="24"/>
      <c r="CR52" s="24"/>
      <c r="CS52" s="24"/>
      <c r="CT52" s="24"/>
      <c r="CU52" s="24"/>
      <c r="CV52" s="24"/>
      <c r="CW52" s="24"/>
      <c r="CX52" s="24"/>
      <c r="CY52" s="24"/>
      <c r="CZ52" s="24"/>
      <c r="DA52" s="24"/>
      <c r="DB52" s="24"/>
      <c r="DC52" s="24"/>
      <c r="DD52" s="24"/>
      <c r="DE52" s="24"/>
      <c r="DF52" s="24"/>
      <c r="DG52" s="24"/>
      <c r="DH52" s="24"/>
      <c r="DI52" s="24"/>
      <c r="DJ52" s="24"/>
      <c r="DK52" s="24"/>
      <c r="DL52" s="24"/>
      <c r="DM52" s="24"/>
      <c r="DN52" s="24"/>
      <c r="DO52" s="24"/>
      <c r="DP52" s="24"/>
      <c r="DQ52" s="24"/>
      <c r="DR52" s="24"/>
      <c r="DS52" s="24"/>
      <c r="DT52" s="24"/>
      <c r="DU52" s="24"/>
      <c r="DV52" s="24"/>
      <c r="DW52" s="24"/>
      <c r="DX52" s="24"/>
      <c r="DY52" s="24"/>
      <c r="DZ52" s="24"/>
      <c r="EA52" s="24"/>
    </row>
    <row r="53" spans="1:131" ht="15" customHeight="1">
      <c r="A53" s="79">
        <f t="shared" si="22"/>
        <v>43879</v>
      </c>
      <c r="B53" s="78"/>
      <c r="C53" s="78"/>
      <c r="D53" s="78"/>
      <c r="E53" s="78"/>
      <c r="F53" s="178"/>
      <c r="G53" s="89">
        <f t="shared" si="0"/>
        <v>2</v>
      </c>
      <c r="H53" s="78">
        <f t="shared" si="1"/>
        <v>8</v>
      </c>
      <c r="I53" s="78" t="str">
        <f t="shared" si="2"/>
        <v>MA</v>
      </c>
      <c r="J53" s="78" t="str">
        <f t="shared" si="3"/>
        <v>Semaine</v>
      </c>
      <c r="K53" s="178">
        <f t="shared" si="4"/>
        <v>0</v>
      </c>
      <c r="L53" s="79" t="str">
        <f t="shared" si="5"/>
        <v/>
      </c>
      <c r="M53" s="178" t="str">
        <f t="shared" si="6"/>
        <v/>
      </c>
      <c r="N53" s="80">
        <f t="shared" si="7"/>
        <v>0</v>
      </c>
      <c r="O53" s="78">
        <f t="shared" si="8"/>
        <v>0</v>
      </c>
      <c r="P53" s="78" t="str">
        <f t="shared" si="9"/>
        <v>Normal</v>
      </c>
      <c r="Q53" s="78">
        <f t="shared" si="10"/>
        <v>0</v>
      </c>
      <c r="R53" s="78">
        <f t="shared" si="11"/>
        <v>0</v>
      </c>
      <c r="S53" s="80">
        <f t="shared" si="12"/>
        <v>0</v>
      </c>
      <c r="T53" s="80">
        <f t="shared" si="13"/>
        <v>0</v>
      </c>
      <c r="U53" s="78">
        <f t="shared" si="14"/>
        <v>0</v>
      </c>
      <c r="V53" s="78">
        <f t="shared" si="15"/>
        <v>0</v>
      </c>
      <c r="W53" s="78">
        <f t="shared" si="16"/>
        <v>0</v>
      </c>
      <c r="X53" s="80">
        <f t="shared" si="17"/>
        <v>0</v>
      </c>
      <c r="Y53" s="78">
        <f t="shared" si="18"/>
        <v>0</v>
      </c>
      <c r="Z53" s="78" t="str">
        <f t="shared" ca="1" si="19"/>
        <v/>
      </c>
      <c r="AA53" s="78">
        <f t="shared" si="20"/>
        <v>0</v>
      </c>
      <c r="AB53" s="78">
        <f t="shared" si="21"/>
        <v>0</v>
      </c>
      <c r="AC53" s="46"/>
      <c r="AD53" s="46"/>
      <c r="AE53" s="50" t="s">
        <v>13</v>
      </c>
      <c r="AF53" s="51">
        <v>1</v>
      </c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  <c r="CQ53" s="24"/>
      <c r="CR53" s="24"/>
      <c r="CS53" s="24"/>
      <c r="CT53" s="24"/>
      <c r="CU53" s="24"/>
      <c r="CV53" s="24"/>
      <c r="CW53" s="24"/>
      <c r="CX53" s="24"/>
      <c r="CY53" s="24"/>
      <c r="CZ53" s="24"/>
      <c r="DA53" s="24"/>
      <c r="DB53" s="24"/>
      <c r="DC53" s="24"/>
      <c r="DD53" s="24"/>
      <c r="DE53" s="24"/>
      <c r="DF53" s="24"/>
      <c r="DG53" s="24"/>
      <c r="DH53" s="24"/>
      <c r="DI53" s="24"/>
      <c r="DJ53" s="24"/>
      <c r="DK53" s="24"/>
      <c r="DL53" s="24"/>
      <c r="DM53" s="24"/>
      <c r="DN53" s="24"/>
      <c r="DO53" s="24"/>
      <c r="DP53" s="24"/>
      <c r="DQ53" s="24"/>
      <c r="DR53" s="24"/>
      <c r="DS53" s="24"/>
      <c r="DT53" s="24"/>
      <c r="DU53" s="24"/>
      <c r="DV53" s="24"/>
      <c r="DW53" s="24"/>
      <c r="DX53" s="24"/>
      <c r="DY53" s="24"/>
      <c r="DZ53" s="24"/>
      <c r="EA53" s="24"/>
    </row>
    <row r="54" spans="1:131" ht="15" customHeight="1">
      <c r="A54" s="79">
        <f t="shared" si="22"/>
        <v>43880</v>
      </c>
      <c r="B54" s="78"/>
      <c r="C54" s="78"/>
      <c r="D54" s="78"/>
      <c r="E54" s="78"/>
      <c r="F54" s="178"/>
      <c r="G54" s="89">
        <f t="shared" si="0"/>
        <v>2</v>
      </c>
      <c r="H54" s="78">
        <f t="shared" si="1"/>
        <v>8</v>
      </c>
      <c r="I54" s="78" t="str">
        <f t="shared" si="2"/>
        <v>ME</v>
      </c>
      <c r="J54" s="78" t="str">
        <f t="shared" si="3"/>
        <v>Semaine</v>
      </c>
      <c r="K54" s="178">
        <f t="shared" si="4"/>
        <v>0</v>
      </c>
      <c r="L54" s="79" t="str">
        <f t="shared" si="5"/>
        <v/>
      </c>
      <c r="M54" s="178" t="str">
        <f t="shared" si="6"/>
        <v/>
      </c>
      <c r="N54" s="80">
        <f t="shared" si="7"/>
        <v>0</v>
      </c>
      <c r="O54" s="78">
        <f t="shared" si="8"/>
        <v>0</v>
      </c>
      <c r="P54" s="78" t="str">
        <f t="shared" si="9"/>
        <v>Normal</v>
      </c>
      <c r="Q54" s="78">
        <f t="shared" si="10"/>
        <v>0</v>
      </c>
      <c r="R54" s="78">
        <f t="shared" si="11"/>
        <v>0</v>
      </c>
      <c r="S54" s="80">
        <f t="shared" si="12"/>
        <v>0</v>
      </c>
      <c r="T54" s="80">
        <f t="shared" si="13"/>
        <v>0</v>
      </c>
      <c r="U54" s="78">
        <f t="shared" si="14"/>
        <v>0</v>
      </c>
      <c r="V54" s="78">
        <f t="shared" si="15"/>
        <v>0</v>
      </c>
      <c r="W54" s="78">
        <f t="shared" si="16"/>
        <v>0</v>
      </c>
      <c r="X54" s="80">
        <f t="shared" si="17"/>
        <v>0</v>
      </c>
      <c r="Y54" s="78">
        <f t="shared" si="18"/>
        <v>0</v>
      </c>
      <c r="Z54" s="78" t="str">
        <f t="shared" ca="1" si="19"/>
        <v/>
      </c>
      <c r="AA54" s="78">
        <f t="shared" si="20"/>
        <v>0</v>
      </c>
      <c r="AB54" s="78">
        <f t="shared" si="21"/>
        <v>0</v>
      </c>
      <c r="AC54" s="46"/>
      <c r="AD54" s="46"/>
      <c r="AE54" s="50" t="s">
        <v>14</v>
      </c>
      <c r="AF54" s="51">
        <v>2</v>
      </c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  <c r="CQ54" s="24"/>
      <c r="CR54" s="24"/>
      <c r="CS54" s="24"/>
      <c r="CT54" s="24"/>
      <c r="CU54" s="24"/>
      <c r="CV54" s="24"/>
      <c r="CW54" s="24"/>
      <c r="CX54" s="24"/>
      <c r="CY54" s="24"/>
      <c r="CZ54" s="24"/>
      <c r="DA54" s="24"/>
      <c r="DB54" s="24"/>
      <c r="DC54" s="24"/>
      <c r="DD54" s="24"/>
      <c r="DE54" s="24"/>
      <c r="DF54" s="24"/>
      <c r="DG54" s="24"/>
      <c r="DH54" s="24"/>
      <c r="DI54" s="24"/>
      <c r="DJ54" s="24"/>
      <c r="DK54" s="24"/>
      <c r="DL54" s="24"/>
      <c r="DM54" s="24"/>
      <c r="DN54" s="24"/>
      <c r="DO54" s="24"/>
      <c r="DP54" s="24"/>
      <c r="DQ54" s="24"/>
      <c r="DR54" s="24"/>
      <c r="DS54" s="24"/>
      <c r="DT54" s="24"/>
      <c r="DU54" s="24"/>
      <c r="DV54" s="24"/>
      <c r="DW54" s="24"/>
      <c r="DX54" s="24"/>
      <c r="DY54" s="24"/>
      <c r="DZ54" s="24"/>
      <c r="EA54" s="24"/>
    </row>
    <row r="55" spans="1:131" ht="15" customHeight="1">
      <c r="A55" s="79">
        <f t="shared" si="22"/>
        <v>43881</v>
      </c>
      <c r="B55" s="78"/>
      <c r="C55" s="78"/>
      <c r="D55" s="78"/>
      <c r="E55" s="78"/>
      <c r="F55" s="178"/>
      <c r="G55" s="89">
        <f t="shared" si="0"/>
        <v>2</v>
      </c>
      <c r="H55" s="78">
        <f t="shared" si="1"/>
        <v>8</v>
      </c>
      <c r="I55" s="78" t="str">
        <f t="shared" si="2"/>
        <v>JE</v>
      </c>
      <c r="J55" s="78" t="str">
        <f t="shared" si="3"/>
        <v>Semaine</v>
      </c>
      <c r="K55" s="178">
        <f t="shared" si="4"/>
        <v>0</v>
      </c>
      <c r="L55" s="79" t="str">
        <f t="shared" si="5"/>
        <v/>
      </c>
      <c r="M55" s="178" t="str">
        <f t="shared" si="6"/>
        <v/>
      </c>
      <c r="N55" s="80">
        <f t="shared" si="7"/>
        <v>0</v>
      </c>
      <c r="O55" s="78">
        <f t="shared" si="8"/>
        <v>0</v>
      </c>
      <c r="P55" s="78" t="str">
        <f t="shared" si="9"/>
        <v>Normal</v>
      </c>
      <c r="Q55" s="78">
        <f t="shared" si="10"/>
        <v>0</v>
      </c>
      <c r="R55" s="78">
        <f t="shared" si="11"/>
        <v>0</v>
      </c>
      <c r="S55" s="80">
        <f t="shared" si="12"/>
        <v>0</v>
      </c>
      <c r="T55" s="80">
        <f t="shared" si="13"/>
        <v>0</v>
      </c>
      <c r="U55" s="78">
        <f t="shared" si="14"/>
        <v>0</v>
      </c>
      <c r="V55" s="78">
        <f t="shared" si="15"/>
        <v>0</v>
      </c>
      <c r="W55" s="78">
        <f t="shared" si="16"/>
        <v>0</v>
      </c>
      <c r="X55" s="80">
        <f t="shared" si="17"/>
        <v>0</v>
      </c>
      <c r="Y55" s="78">
        <f t="shared" si="18"/>
        <v>0</v>
      </c>
      <c r="Z55" s="78" t="str">
        <f t="shared" ca="1" si="19"/>
        <v/>
      </c>
      <c r="AA55" s="78">
        <f t="shared" si="20"/>
        <v>0</v>
      </c>
      <c r="AB55" s="78">
        <f t="shared" si="21"/>
        <v>0</v>
      </c>
      <c r="AC55" s="46"/>
      <c r="AD55" s="46"/>
      <c r="AE55" s="50" t="s">
        <v>15</v>
      </c>
      <c r="AF55" s="51">
        <v>1</v>
      </c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4"/>
      <c r="DI55" s="24"/>
      <c r="DJ55" s="24"/>
      <c r="DK55" s="24"/>
      <c r="DL55" s="24"/>
      <c r="DM55" s="24"/>
      <c r="DN55" s="24"/>
      <c r="DO55" s="24"/>
      <c r="DP55" s="24"/>
      <c r="DQ55" s="24"/>
      <c r="DR55" s="24"/>
      <c r="DS55" s="24"/>
      <c r="DT55" s="24"/>
      <c r="DU55" s="24"/>
      <c r="DV55" s="24"/>
      <c r="DW55" s="24"/>
      <c r="DX55" s="24"/>
      <c r="DY55" s="24"/>
      <c r="DZ55" s="24"/>
      <c r="EA55" s="24"/>
    </row>
    <row r="56" spans="1:131" ht="15" customHeight="1">
      <c r="A56" s="79">
        <f t="shared" si="22"/>
        <v>43882</v>
      </c>
      <c r="B56" s="78"/>
      <c r="C56" s="78"/>
      <c r="D56" s="78"/>
      <c r="E56" s="78"/>
      <c r="F56" s="178"/>
      <c r="G56" s="89">
        <f t="shared" si="0"/>
        <v>2</v>
      </c>
      <c r="H56" s="78">
        <f t="shared" si="1"/>
        <v>8</v>
      </c>
      <c r="I56" s="78" t="str">
        <f t="shared" si="2"/>
        <v>VE</v>
      </c>
      <c r="J56" s="78" t="str">
        <f t="shared" si="3"/>
        <v>Semaine</v>
      </c>
      <c r="K56" s="178">
        <f t="shared" si="4"/>
        <v>0</v>
      </c>
      <c r="L56" s="79" t="str">
        <f t="shared" si="5"/>
        <v/>
      </c>
      <c r="M56" s="178" t="str">
        <f t="shared" si="6"/>
        <v/>
      </c>
      <c r="N56" s="80">
        <f t="shared" si="7"/>
        <v>0</v>
      </c>
      <c r="O56" s="78">
        <f t="shared" si="8"/>
        <v>0</v>
      </c>
      <c r="P56" s="78" t="str">
        <f t="shared" si="9"/>
        <v>Normal</v>
      </c>
      <c r="Q56" s="78">
        <f t="shared" si="10"/>
        <v>0</v>
      </c>
      <c r="R56" s="78">
        <f t="shared" si="11"/>
        <v>0</v>
      </c>
      <c r="S56" s="80">
        <f t="shared" si="12"/>
        <v>0</v>
      </c>
      <c r="T56" s="80">
        <f t="shared" si="13"/>
        <v>0</v>
      </c>
      <c r="U56" s="78">
        <f t="shared" si="14"/>
        <v>0</v>
      </c>
      <c r="V56" s="78">
        <f t="shared" si="15"/>
        <v>0</v>
      </c>
      <c r="W56" s="78">
        <f t="shared" si="16"/>
        <v>0</v>
      </c>
      <c r="X56" s="80">
        <f t="shared" si="17"/>
        <v>0</v>
      </c>
      <c r="Y56" s="78">
        <f t="shared" si="18"/>
        <v>0</v>
      </c>
      <c r="Z56" s="78" t="str">
        <f t="shared" ca="1" si="19"/>
        <v/>
      </c>
      <c r="AA56" s="78">
        <f t="shared" si="20"/>
        <v>0</v>
      </c>
      <c r="AB56" s="78">
        <f t="shared" si="21"/>
        <v>0</v>
      </c>
      <c r="AC56" s="46"/>
      <c r="AD56" s="46"/>
      <c r="AE56" s="50" t="s">
        <v>78</v>
      </c>
      <c r="AF56" s="51">
        <v>1</v>
      </c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</row>
    <row r="57" spans="1:131" ht="15" customHeight="1">
      <c r="A57" s="79">
        <f t="shared" si="22"/>
        <v>43883</v>
      </c>
      <c r="B57" s="78"/>
      <c r="C57" s="78"/>
      <c r="D57" s="78"/>
      <c r="E57" s="78"/>
      <c r="F57" s="178"/>
      <c r="G57" s="89">
        <f t="shared" si="0"/>
        <v>2</v>
      </c>
      <c r="H57" s="78">
        <f t="shared" si="1"/>
        <v>8</v>
      </c>
      <c r="I57" s="78" t="str">
        <f t="shared" si="2"/>
        <v>SA</v>
      </c>
      <c r="J57" s="78" t="str">
        <f t="shared" si="3"/>
        <v>Samedi</v>
      </c>
      <c r="K57" s="178">
        <f t="shared" si="4"/>
        <v>0</v>
      </c>
      <c r="L57" s="79" t="str">
        <f t="shared" si="5"/>
        <v/>
      </c>
      <c r="M57" s="178" t="str">
        <f t="shared" si="6"/>
        <v/>
      </c>
      <c r="N57" s="80">
        <f t="shared" si="7"/>
        <v>0</v>
      </c>
      <c r="O57" s="78">
        <f t="shared" si="8"/>
        <v>0</v>
      </c>
      <c r="P57" s="78" t="str">
        <f t="shared" si="9"/>
        <v>Normal</v>
      </c>
      <c r="Q57" s="78">
        <f t="shared" si="10"/>
        <v>0</v>
      </c>
      <c r="R57" s="78">
        <f t="shared" si="11"/>
        <v>0</v>
      </c>
      <c r="S57" s="80">
        <f t="shared" si="12"/>
        <v>0</v>
      </c>
      <c r="T57" s="80">
        <f t="shared" si="13"/>
        <v>0</v>
      </c>
      <c r="U57" s="78">
        <f t="shared" si="14"/>
        <v>0</v>
      </c>
      <c r="V57" s="78">
        <f t="shared" si="15"/>
        <v>0</v>
      </c>
      <c r="W57" s="78">
        <f t="shared" si="16"/>
        <v>0</v>
      </c>
      <c r="X57" s="80">
        <f t="shared" si="17"/>
        <v>0</v>
      </c>
      <c r="Y57" s="78">
        <f t="shared" si="18"/>
        <v>0</v>
      </c>
      <c r="Z57" s="78" t="str">
        <f t="shared" ca="1" si="19"/>
        <v/>
      </c>
      <c r="AA57" s="78">
        <f t="shared" si="20"/>
        <v>0</v>
      </c>
      <c r="AB57" s="78">
        <f t="shared" si="21"/>
        <v>0</v>
      </c>
      <c r="AC57" s="46"/>
      <c r="AD57" s="46"/>
      <c r="AE57" s="50" t="s">
        <v>80</v>
      </c>
      <c r="AF57" s="51">
        <v>2</v>
      </c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  <c r="DP57" s="24"/>
      <c r="DQ57" s="24"/>
      <c r="DR57" s="24"/>
      <c r="DS57" s="24"/>
      <c r="DT57" s="24"/>
      <c r="DU57" s="24"/>
      <c r="DV57" s="24"/>
      <c r="DW57" s="24"/>
      <c r="DX57" s="24"/>
      <c r="DY57" s="24"/>
      <c r="DZ57" s="24"/>
      <c r="EA57" s="24"/>
    </row>
    <row r="58" spans="1:131" ht="15" customHeight="1">
      <c r="A58" s="79">
        <f t="shared" si="22"/>
        <v>43884</v>
      </c>
      <c r="B58" s="78"/>
      <c r="C58" s="78"/>
      <c r="D58" s="78"/>
      <c r="E58" s="78"/>
      <c r="F58" s="178"/>
      <c r="G58" s="89">
        <f t="shared" si="0"/>
        <v>2</v>
      </c>
      <c r="H58" s="78">
        <f t="shared" si="1"/>
        <v>8</v>
      </c>
      <c r="I58" s="78" t="str">
        <f t="shared" si="2"/>
        <v>DI</v>
      </c>
      <c r="J58" s="78" t="str">
        <f t="shared" si="3"/>
        <v>Dimanche</v>
      </c>
      <c r="K58" s="178">
        <f t="shared" si="4"/>
        <v>0</v>
      </c>
      <c r="L58" s="79" t="str">
        <f t="shared" si="5"/>
        <v/>
      </c>
      <c r="M58" s="178" t="str">
        <f t="shared" si="6"/>
        <v/>
      </c>
      <c r="N58" s="80">
        <f t="shared" si="7"/>
        <v>0</v>
      </c>
      <c r="O58" s="78">
        <f t="shared" si="8"/>
        <v>0</v>
      </c>
      <c r="P58" s="78" t="str">
        <f t="shared" si="9"/>
        <v>Normal</v>
      </c>
      <c r="Q58" s="78">
        <f t="shared" si="10"/>
        <v>0</v>
      </c>
      <c r="R58" s="78">
        <f t="shared" si="11"/>
        <v>0</v>
      </c>
      <c r="S58" s="80">
        <f t="shared" si="12"/>
        <v>0</v>
      </c>
      <c r="T58" s="80">
        <f t="shared" si="13"/>
        <v>0</v>
      </c>
      <c r="U58" s="78">
        <f t="shared" si="14"/>
        <v>0</v>
      </c>
      <c r="V58" s="78">
        <f t="shared" si="15"/>
        <v>0</v>
      </c>
      <c r="W58" s="78">
        <f t="shared" si="16"/>
        <v>0</v>
      </c>
      <c r="X58" s="80">
        <f t="shared" si="17"/>
        <v>0</v>
      </c>
      <c r="Y58" s="78">
        <f t="shared" si="18"/>
        <v>0</v>
      </c>
      <c r="Z58" s="78" t="str">
        <f t="shared" ca="1" si="19"/>
        <v/>
      </c>
      <c r="AA58" s="78">
        <f t="shared" si="20"/>
        <v>0</v>
      </c>
      <c r="AB58" s="78">
        <f t="shared" si="21"/>
        <v>0</v>
      </c>
      <c r="AC58" s="46"/>
      <c r="AD58" s="46"/>
      <c r="AE58" s="50" t="s">
        <v>16</v>
      </c>
      <c r="AF58" s="51">
        <v>0</v>
      </c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  <c r="CQ58" s="24"/>
      <c r="CR58" s="24"/>
      <c r="CS58" s="24"/>
      <c r="CT58" s="24"/>
      <c r="CU58" s="24"/>
      <c r="CV58" s="24"/>
      <c r="CW58" s="24"/>
      <c r="CX58" s="24"/>
      <c r="CY58" s="24"/>
      <c r="CZ58" s="24"/>
      <c r="DA58" s="24"/>
      <c r="DB58" s="24"/>
      <c r="DC58" s="24"/>
      <c r="DD58" s="24"/>
      <c r="DE58" s="24"/>
      <c r="DF58" s="24"/>
      <c r="DG58" s="24"/>
      <c r="DH58" s="24"/>
      <c r="DI58" s="24"/>
      <c r="DJ58" s="24"/>
      <c r="DK58" s="24"/>
      <c r="DL58" s="24"/>
      <c r="DM58" s="24"/>
      <c r="DN58" s="24"/>
      <c r="DO58" s="24"/>
      <c r="DP58" s="24"/>
      <c r="DQ58" s="24"/>
      <c r="DR58" s="24"/>
      <c r="DS58" s="24"/>
      <c r="DT58" s="24"/>
      <c r="DU58" s="24"/>
      <c r="DV58" s="24"/>
      <c r="DW58" s="24"/>
      <c r="DX58" s="24"/>
      <c r="DY58" s="24"/>
      <c r="DZ58" s="24"/>
      <c r="EA58" s="24"/>
    </row>
    <row r="59" spans="1:131" ht="15" customHeight="1">
      <c r="A59" s="79">
        <f t="shared" si="22"/>
        <v>43885</v>
      </c>
      <c r="B59" s="78"/>
      <c r="C59" s="78"/>
      <c r="D59" s="78"/>
      <c r="E59" s="78"/>
      <c r="F59" s="178"/>
      <c r="G59" s="89">
        <f t="shared" si="0"/>
        <v>2</v>
      </c>
      <c r="H59" s="78">
        <f t="shared" si="1"/>
        <v>9</v>
      </c>
      <c r="I59" s="78" t="str">
        <f t="shared" si="2"/>
        <v>LU</v>
      </c>
      <c r="J59" s="78" t="str">
        <f t="shared" si="3"/>
        <v>Semaine</v>
      </c>
      <c r="K59" s="178">
        <f t="shared" si="4"/>
        <v>0</v>
      </c>
      <c r="L59" s="79" t="str">
        <f t="shared" si="5"/>
        <v/>
      </c>
      <c r="M59" s="178" t="str">
        <f t="shared" si="6"/>
        <v/>
      </c>
      <c r="N59" s="80">
        <f t="shared" si="7"/>
        <v>0</v>
      </c>
      <c r="O59" s="78">
        <f t="shared" si="8"/>
        <v>0</v>
      </c>
      <c r="P59" s="78" t="str">
        <f t="shared" si="9"/>
        <v>Normal</v>
      </c>
      <c r="Q59" s="78">
        <f t="shared" si="10"/>
        <v>0</v>
      </c>
      <c r="R59" s="78">
        <f t="shared" si="11"/>
        <v>0</v>
      </c>
      <c r="S59" s="80">
        <f t="shared" si="12"/>
        <v>0</v>
      </c>
      <c r="T59" s="80">
        <f t="shared" si="13"/>
        <v>0</v>
      </c>
      <c r="U59" s="78">
        <f t="shared" si="14"/>
        <v>0</v>
      </c>
      <c r="V59" s="78">
        <f t="shared" si="15"/>
        <v>0</v>
      </c>
      <c r="W59" s="78">
        <f t="shared" si="16"/>
        <v>0</v>
      </c>
      <c r="X59" s="80">
        <f t="shared" si="17"/>
        <v>0</v>
      </c>
      <c r="Y59" s="78">
        <f t="shared" si="18"/>
        <v>0</v>
      </c>
      <c r="Z59" s="78" t="str">
        <f t="shared" ca="1" si="19"/>
        <v/>
      </c>
      <c r="AA59" s="78">
        <f t="shared" si="20"/>
        <v>0</v>
      </c>
      <c r="AB59" s="78">
        <f t="shared" si="21"/>
        <v>0</v>
      </c>
      <c r="AC59" s="46"/>
      <c r="AD59" s="46"/>
      <c r="AE59" s="50" t="s">
        <v>21</v>
      </c>
      <c r="AF59" s="51">
        <v>0</v>
      </c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</row>
    <row r="60" spans="1:131" ht="15" customHeight="1">
      <c r="A60" s="79">
        <f t="shared" si="22"/>
        <v>43886</v>
      </c>
      <c r="B60" s="78"/>
      <c r="C60" s="78"/>
      <c r="D60" s="78"/>
      <c r="E60" s="78"/>
      <c r="F60" s="178"/>
      <c r="G60" s="89">
        <f t="shared" si="0"/>
        <v>2</v>
      </c>
      <c r="H60" s="78">
        <f t="shared" si="1"/>
        <v>9</v>
      </c>
      <c r="I60" s="78" t="str">
        <f t="shared" si="2"/>
        <v>MA</v>
      </c>
      <c r="J60" s="78" t="str">
        <f t="shared" si="3"/>
        <v>Semaine</v>
      </c>
      <c r="K60" s="178">
        <f t="shared" si="4"/>
        <v>0</v>
      </c>
      <c r="L60" s="79" t="str">
        <f t="shared" si="5"/>
        <v/>
      </c>
      <c r="M60" s="178" t="str">
        <f t="shared" si="6"/>
        <v/>
      </c>
      <c r="N60" s="80">
        <f t="shared" si="7"/>
        <v>0</v>
      </c>
      <c r="O60" s="78">
        <f t="shared" si="8"/>
        <v>0</v>
      </c>
      <c r="P60" s="78" t="str">
        <f t="shared" si="9"/>
        <v>Normal</v>
      </c>
      <c r="Q60" s="78">
        <f t="shared" si="10"/>
        <v>0</v>
      </c>
      <c r="R60" s="78">
        <f t="shared" si="11"/>
        <v>0</v>
      </c>
      <c r="S60" s="80">
        <f t="shared" si="12"/>
        <v>0</v>
      </c>
      <c r="T60" s="80">
        <f t="shared" si="13"/>
        <v>0</v>
      </c>
      <c r="U60" s="78">
        <f t="shared" si="14"/>
        <v>0</v>
      </c>
      <c r="V60" s="78">
        <f t="shared" si="15"/>
        <v>0</v>
      </c>
      <c r="W60" s="78">
        <f t="shared" si="16"/>
        <v>0</v>
      </c>
      <c r="X60" s="80">
        <f t="shared" si="17"/>
        <v>0</v>
      </c>
      <c r="Y60" s="78">
        <f t="shared" si="18"/>
        <v>0</v>
      </c>
      <c r="Z60" s="78" t="str">
        <f t="shared" ca="1" si="19"/>
        <v/>
      </c>
      <c r="AA60" s="78">
        <f t="shared" si="20"/>
        <v>0</v>
      </c>
      <c r="AB60" s="78">
        <f t="shared" si="21"/>
        <v>0</v>
      </c>
      <c r="AC60" s="46"/>
      <c r="AD60" s="46"/>
      <c r="AE60" s="50" t="s">
        <v>17</v>
      </c>
      <c r="AF60" s="51">
        <v>0</v>
      </c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</row>
    <row r="61" spans="1:131" ht="15" customHeight="1">
      <c r="A61" s="79">
        <f t="shared" si="22"/>
        <v>43887</v>
      </c>
      <c r="B61" s="78"/>
      <c r="C61" s="78"/>
      <c r="D61" s="78"/>
      <c r="E61" s="78"/>
      <c r="F61" s="178"/>
      <c r="G61" s="89">
        <f t="shared" si="0"/>
        <v>2</v>
      </c>
      <c r="H61" s="78">
        <f t="shared" si="1"/>
        <v>9</v>
      </c>
      <c r="I61" s="78" t="str">
        <f t="shared" si="2"/>
        <v>ME</v>
      </c>
      <c r="J61" s="78" t="str">
        <f t="shared" si="3"/>
        <v>Semaine</v>
      </c>
      <c r="K61" s="178">
        <f t="shared" si="4"/>
        <v>0</v>
      </c>
      <c r="L61" s="79" t="str">
        <f t="shared" si="5"/>
        <v/>
      </c>
      <c r="M61" s="178" t="str">
        <f t="shared" si="6"/>
        <v/>
      </c>
      <c r="N61" s="80">
        <f t="shared" si="7"/>
        <v>0</v>
      </c>
      <c r="O61" s="78">
        <f t="shared" si="8"/>
        <v>0</v>
      </c>
      <c r="P61" s="78" t="str">
        <f t="shared" si="9"/>
        <v>Normal</v>
      </c>
      <c r="Q61" s="78">
        <f t="shared" si="10"/>
        <v>0</v>
      </c>
      <c r="R61" s="78">
        <f t="shared" si="11"/>
        <v>0</v>
      </c>
      <c r="S61" s="80">
        <f t="shared" si="12"/>
        <v>0</v>
      </c>
      <c r="T61" s="80">
        <f t="shared" si="13"/>
        <v>0</v>
      </c>
      <c r="U61" s="78">
        <f t="shared" si="14"/>
        <v>0</v>
      </c>
      <c r="V61" s="78">
        <f t="shared" si="15"/>
        <v>0</v>
      </c>
      <c r="W61" s="78">
        <f t="shared" si="16"/>
        <v>0</v>
      </c>
      <c r="X61" s="80">
        <f t="shared" si="17"/>
        <v>0</v>
      </c>
      <c r="Y61" s="78">
        <f t="shared" si="18"/>
        <v>0</v>
      </c>
      <c r="Z61" s="78" t="str">
        <f t="shared" ca="1" si="19"/>
        <v/>
      </c>
      <c r="AA61" s="78">
        <f t="shared" si="20"/>
        <v>0</v>
      </c>
      <c r="AB61" s="78">
        <f t="shared" si="21"/>
        <v>0</v>
      </c>
      <c r="AC61" s="46"/>
      <c r="AD61" s="46"/>
      <c r="AE61" s="50" t="s">
        <v>85</v>
      </c>
      <c r="AF61" s="51">
        <v>0</v>
      </c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  <c r="CQ61" s="24"/>
      <c r="CR61" s="24"/>
      <c r="CS61" s="24"/>
      <c r="CT61" s="24"/>
      <c r="CU61" s="24"/>
      <c r="CV61" s="24"/>
      <c r="CW61" s="24"/>
      <c r="CX61" s="24"/>
      <c r="CY61" s="24"/>
      <c r="CZ61" s="24"/>
      <c r="DA61" s="24"/>
      <c r="DB61" s="24"/>
      <c r="DC61" s="24"/>
      <c r="DD61" s="24"/>
      <c r="DE61" s="24"/>
      <c r="DF61" s="24"/>
      <c r="DG61" s="24"/>
      <c r="DH61" s="24"/>
      <c r="DI61" s="24"/>
      <c r="DJ61" s="24"/>
      <c r="DK61" s="24"/>
      <c r="DL61" s="24"/>
      <c r="DM61" s="24"/>
      <c r="DN61" s="24"/>
      <c r="DO61" s="24"/>
      <c r="DP61" s="24"/>
      <c r="DQ61" s="24"/>
      <c r="DR61" s="24"/>
      <c r="DS61" s="24"/>
      <c r="DT61" s="24"/>
      <c r="DU61" s="24"/>
      <c r="DV61" s="24"/>
      <c r="DW61" s="24"/>
      <c r="DX61" s="24"/>
      <c r="DY61" s="24"/>
      <c r="DZ61" s="24"/>
      <c r="EA61" s="24"/>
    </row>
    <row r="62" spans="1:131" ht="15" customHeight="1">
      <c r="A62" s="79">
        <f t="shared" si="22"/>
        <v>43888</v>
      </c>
      <c r="B62" s="78"/>
      <c r="C62" s="78"/>
      <c r="D62" s="78"/>
      <c r="E62" s="78"/>
      <c r="F62" s="178"/>
      <c r="G62" s="89">
        <f t="shared" si="0"/>
        <v>2</v>
      </c>
      <c r="H62" s="78">
        <f t="shared" si="1"/>
        <v>9</v>
      </c>
      <c r="I62" s="78" t="str">
        <f t="shared" si="2"/>
        <v>JE</v>
      </c>
      <c r="J62" s="78" t="str">
        <f t="shared" si="3"/>
        <v>Semaine</v>
      </c>
      <c r="K62" s="178">
        <f t="shared" si="4"/>
        <v>0</v>
      </c>
      <c r="L62" s="79" t="str">
        <f t="shared" si="5"/>
        <v/>
      </c>
      <c r="M62" s="178" t="str">
        <f t="shared" si="6"/>
        <v/>
      </c>
      <c r="N62" s="80">
        <f t="shared" si="7"/>
        <v>0</v>
      </c>
      <c r="O62" s="78">
        <f t="shared" si="8"/>
        <v>0</v>
      </c>
      <c r="P62" s="78" t="str">
        <f t="shared" si="9"/>
        <v>Normal</v>
      </c>
      <c r="Q62" s="78">
        <f t="shared" si="10"/>
        <v>0</v>
      </c>
      <c r="R62" s="78">
        <f t="shared" si="11"/>
        <v>0</v>
      </c>
      <c r="S62" s="80">
        <f t="shared" si="12"/>
        <v>0</v>
      </c>
      <c r="T62" s="80">
        <f t="shared" si="13"/>
        <v>0</v>
      </c>
      <c r="U62" s="78">
        <f t="shared" si="14"/>
        <v>0</v>
      </c>
      <c r="V62" s="78">
        <f t="shared" si="15"/>
        <v>0</v>
      </c>
      <c r="W62" s="78">
        <f t="shared" si="16"/>
        <v>0</v>
      </c>
      <c r="X62" s="80">
        <f t="shared" si="17"/>
        <v>0</v>
      </c>
      <c r="Y62" s="78">
        <f t="shared" si="18"/>
        <v>0</v>
      </c>
      <c r="Z62" s="78" t="str">
        <f t="shared" ca="1" si="19"/>
        <v/>
      </c>
      <c r="AA62" s="78">
        <f t="shared" si="20"/>
        <v>0</v>
      </c>
      <c r="AB62" s="78">
        <f t="shared" si="21"/>
        <v>0</v>
      </c>
      <c r="AC62" s="46"/>
      <c r="AD62" s="46"/>
      <c r="AE62" s="50" t="s">
        <v>18</v>
      </c>
      <c r="AF62" s="51">
        <v>0</v>
      </c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  <c r="CQ62" s="24"/>
      <c r="CR62" s="24"/>
      <c r="CS62" s="24"/>
      <c r="CT62" s="24"/>
      <c r="CU62" s="24"/>
      <c r="CV62" s="24"/>
      <c r="CW62" s="24"/>
      <c r="CX62" s="24"/>
      <c r="CY62" s="24"/>
      <c r="CZ62" s="24"/>
      <c r="DA62" s="24"/>
      <c r="DB62" s="24"/>
      <c r="DC62" s="24"/>
      <c r="DD62" s="24"/>
      <c r="DE62" s="24"/>
      <c r="DF62" s="24"/>
      <c r="DG62" s="24"/>
      <c r="DH62" s="24"/>
      <c r="DI62" s="24"/>
      <c r="DJ62" s="24"/>
      <c r="DK62" s="24"/>
      <c r="DL62" s="24"/>
      <c r="DM62" s="24"/>
      <c r="DN62" s="24"/>
      <c r="DO62" s="24"/>
      <c r="DP62" s="24"/>
      <c r="DQ62" s="24"/>
      <c r="DR62" s="24"/>
      <c r="DS62" s="24"/>
      <c r="DT62" s="24"/>
      <c r="DU62" s="24"/>
      <c r="DV62" s="24"/>
      <c r="DW62" s="24"/>
      <c r="DX62" s="24"/>
      <c r="DY62" s="24"/>
      <c r="DZ62" s="24"/>
      <c r="EA62" s="24"/>
    </row>
    <row r="63" spans="1:131" ht="15" customHeight="1">
      <c r="A63" s="79">
        <f t="shared" si="22"/>
        <v>43889</v>
      </c>
      <c r="B63" s="78"/>
      <c r="C63" s="78"/>
      <c r="D63" s="78"/>
      <c r="E63" s="78"/>
      <c r="F63" s="178"/>
      <c r="G63" s="89">
        <f t="shared" si="0"/>
        <v>2</v>
      </c>
      <c r="H63" s="78">
        <f t="shared" si="1"/>
        <v>9</v>
      </c>
      <c r="I63" s="78" t="str">
        <f t="shared" si="2"/>
        <v>VE</v>
      </c>
      <c r="J63" s="78" t="str">
        <f t="shared" si="3"/>
        <v>Semaine</v>
      </c>
      <c r="K63" s="178">
        <f t="shared" si="4"/>
        <v>0</v>
      </c>
      <c r="L63" s="79" t="str">
        <f t="shared" si="5"/>
        <v/>
      </c>
      <c r="M63" s="178" t="str">
        <f t="shared" si="6"/>
        <v/>
      </c>
      <c r="N63" s="80">
        <f t="shared" si="7"/>
        <v>0</v>
      </c>
      <c r="O63" s="78">
        <f t="shared" si="8"/>
        <v>0</v>
      </c>
      <c r="P63" s="78" t="str">
        <f t="shared" si="9"/>
        <v>Normal</v>
      </c>
      <c r="Q63" s="78">
        <f t="shared" si="10"/>
        <v>0</v>
      </c>
      <c r="R63" s="78">
        <f t="shared" si="11"/>
        <v>0</v>
      </c>
      <c r="S63" s="80">
        <f t="shared" si="12"/>
        <v>0</v>
      </c>
      <c r="T63" s="80">
        <f t="shared" si="13"/>
        <v>0</v>
      </c>
      <c r="U63" s="78">
        <f t="shared" si="14"/>
        <v>0</v>
      </c>
      <c r="V63" s="78">
        <f t="shared" si="15"/>
        <v>0</v>
      </c>
      <c r="W63" s="78">
        <f t="shared" si="16"/>
        <v>0</v>
      </c>
      <c r="X63" s="80">
        <f t="shared" si="17"/>
        <v>0</v>
      </c>
      <c r="Y63" s="78">
        <f t="shared" si="18"/>
        <v>0</v>
      </c>
      <c r="Z63" s="78" t="str">
        <f t="shared" ca="1" si="19"/>
        <v/>
      </c>
      <c r="AA63" s="78">
        <f t="shared" si="20"/>
        <v>0</v>
      </c>
      <c r="AB63" s="78">
        <f t="shared" si="21"/>
        <v>0</v>
      </c>
      <c r="AC63" s="46"/>
      <c r="AD63" s="46"/>
      <c r="AE63" s="50" t="s">
        <v>20</v>
      </c>
      <c r="AF63" s="51">
        <v>0</v>
      </c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  <c r="CQ63" s="24"/>
      <c r="CR63" s="24"/>
      <c r="CS63" s="24"/>
      <c r="CT63" s="24"/>
      <c r="CU63" s="24"/>
      <c r="CV63" s="24"/>
      <c r="CW63" s="24"/>
      <c r="CX63" s="24"/>
      <c r="CY63" s="24"/>
      <c r="CZ63" s="24"/>
      <c r="DA63" s="24"/>
      <c r="DB63" s="24"/>
      <c r="DC63" s="24"/>
      <c r="DD63" s="24"/>
      <c r="DE63" s="24"/>
      <c r="DF63" s="24"/>
      <c r="DG63" s="24"/>
      <c r="DH63" s="24"/>
      <c r="DI63" s="24"/>
      <c r="DJ63" s="24"/>
      <c r="DK63" s="24"/>
      <c r="DL63" s="24"/>
      <c r="DM63" s="24"/>
      <c r="DN63" s="24"/>
      <c r="DO63" s="24"/>
      <c r="DP63" s="24"/>
      <c r="DQ63" s="24"/>
      <c r="DR63" s="24"/>
      <c r="DS63" s="24"/>
      <c r="DT63" s="24"/>
      <c r="DU63" s="24"/>
      <c r="DV63" s="24"/>
      <c r="DW63" s="24"/>
      <c r="DX63" s="24"/>
      <c r="DY63" s="24"/>
      <c r="DZ63" s="24"/>
      <c r="EA63" s="24"/>
    </row>
    <row r="64" spans="1:131" ht="15" customHeight="1">
      <c r="A64" s="79">
        <f t="shared" si="22"/>
        <v>43890</v>
      </c>
      <c r="B64" s="78"/>
      <c r="C64" s="78"/>
      <c r="D64" s="78"/>
      <c r="E64" s="78"/>
      <c r="F64" s="178"/>
      <c r="G64" s="89">
        <f t="shared" si="0"/>
        <v>2</v>
      </c>
      <c r="H64" s="78">
        <f t="shared" si="1"/>
        <v>9</v>
      </c>
      <c r="I64" s="78" t="str">
        <f t="shared" si="2"/>
        <v>SA</v>
      </c>
      <c r="J64" s="78" t="str">
        <f t="shared" si="3"/>
        <v>Samedi</v>
      </c>
      <c r="K64" s="178">
        <f t="shared" si="4"/>
        <v>0</v>
      </c>
      <c r="L64" s="79" t="str">
        <f t="shared" si="5"/>
        <v/>
      </c>
      <c r="M64" s="178" t="str">
        <f t="shared" si="6"/>
        <v/>
      </c>
      <c r="N64" s="80">
        <f t="shared" si="7"/>
        <v>0</v>
      </c>
      <c r="O64" s="78">
        <f t="shared" si="8"/>
        <v>0</v>
      </c>
      <c r="P64" s="78" t="str">
        <f t="shared" si="9"/>
        <v>Normal</v>
      </c>
      <c r="Q64" s="78">
        <f t="shared" si="10"/>
        <v>0</v>
      </c>
      <c r="R64" s="78">
        <f t="shared" si="11"/>
        <v>0</v>
      </c>
      <c r="S64" s="80">
        <f t="shared" si="12"/>
        <v>0</v>
      </c>
      <c r="T64" s="80">
        <f t="shared" si="13"/>
        <v>0</v>
      </c>
      <c r="U64" s="78">
        <f t="shared" si="14"/>
        <v>0</v>
      </c>
      <c r="V64" s="78">
        <f t="shared" si="15"/>
        <v>0</v>
      </c>
      <c r="W64" s="78">
        <f t="shared" si="16"/>
        <v>0</v>
      </c>
      <c r="X64" s="80">
        <f t="shared" si="17"/>
        <v>0</v>
      </c>
      <c r="Y64" s="78">
        <f t="shared" si="18"/>
        <v>0</v>
      </c>
      <c r="Z64" s="78" t="str">
        <f t="shared" ca="1" si="19"/>
        <v/>
      </c>
      <c r="AA64" s="78">
        <f t="shared" si="20"/>
        <v>0</v>
      </c>
      <c r="AB64" s="78">
        <f t="shared" si="21"/>
        <v>0</v>
      </c>
      <c r="AC64" s="46"/>
      <c r="AD64" s="46"/>
      <c r="AE64" s="50" t="s">
        <v>22</v>
      </c>
      <c r="AF64" s="51">
        <v>0</v>
      </c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  <c r="CH64" s="24"/>
      <c r="CI64" s="24"/>
      <c r="CJ64" s="24"/>
      <c r="CK64" s="24"/>
      <c r="CL64" s="24"/>
      <c r="CM64" s="24"/>
      <c r="CN64" s="24"/>
      <c r="CO64" s="24"/>
      <c r="CP64" s="24"/>
      <c r="CQ64" s="24"/>
      <c r="CR64" s="24"/>
      <c r="CS64" s="24"/>
      <c r="CT64" s="24"/>
      <c r="CU64" s="24"/>
      <c r="CV64" s="24"/>
      <c r="CW64" s="24"/>
      <c r="CX64" s="24"/>
      <c r="CY64" s="24"/>
      <c r="CZ64" s="24"/>
      <c r="DA64" s="24"/>
      <c r="DB64" s="24"/>
      <c r="DC64" s="24"/>
      <c r="DD64" s="24"/>
      <c r="DE64" s="24"/>
      <c r="DF64" s="24"/>
      <c r="DG64" s="24"/>
      <c r="DH64" s="24"/>
      <c r="DI64" s="24"/>
      <c r="DJ64" s="24"/>
      <c r="DK64" s="24"/>
      <c r="DL64" s="24"/>
      <c r="DM64" s="24"/>
      <c r="DN64" s="24"/>
      <c r="DO64" s="24"/>
      <c r="DP64" s="24"/>
      <c r="DQ64" s="24"/>
      <c r="DR64" s="24"/>
      <c r="DS64" s="24"/>
      <c r="DT64" s="24"/>
      <c r="DU64" s="24"/>
      <c r="DV64" s="24"/>
      <c r="DW64" s="24"/>
      <c r="DX64" s="24"/>
      <c r="DY64" s="24"/>
      <c r="DZ64" s="24"/>
      <c r="EA64" s="24"/>
    </row>
    <row r="65" spans="1:131" ht="15" customHeight="1">
      <c r="A65" s="79">
        <f t="shared" si="22"/>
        <v>43891</v>
      </c>
      <c r="B65" s="78"/>
      <c r="C65" s="78"/>
      <c r="D65" s="78"/>
      <c r="E65" s="78"/>
      <c r="F65" s="178"/>
      <c r="G65" s="89">
        <f t="shared" si="0"/>
        <v>3</v>
      </c>
      <c r="H65" s="78">
        <f t="shared" si="1"/>
        <v>9</v>
      </c>
      <c r="I65" s="78" t="str">
        <f t="shared" si="2"/>
        <v>DI</v>
      </c>
      <c r="J65" s="78" t="str">
        <f t="shared" si="3"/>
        <v>Dimanche</v>
      </c>
      <c r="K65" s="178">
        <f t="shared" si="4"/>
        <v>0</v>
      </c>
      <c r="L65" s="79" t="str">
        <f t="shared" si="5"/>
        <v/>
      </c>
      <c r="M65" s="178" t="str">
        <f t="shared" si="6"/>
        <v/>
      </c>
      <c r="N65" s="80">
        <f t="shared" si="7"/>
        <v>0</v>
      </c>
      <c r="O65" s="78">
        <f t="shared" si="8"/>
        <v>0</v>
      </c>
      <c r="P65" s="78" t="str">
        <f t="shared" si="9"/>
        <v>Normal</v>
      </c>
      <c r="Q65" s="78">
        <f t="shared" si="10"/>
        <v>0</v>
      </c>
      <c r="R65" s="78">
        <f t="shared" si="11"/>
        <v>0</v>
      </c>
      <c r="S65" s="80">
        <f t="shared" si="12"/>
        <v>0</v>
      </c>
      <c r="T65" s="80">
        <f t="shared" si="13"/>
        <v>0</v>
      </c>
      <c r="U65" s="78">
        <f t="shared" si="14"/>
        <v>0</v>
      </c>
      <c r="V65" s="78">
        <f t="shared" si="15"/>
        <v>0</v>
      </c>
      <c r="W65" s="78">
        <f t="shared" si="16"/>
        <v>0</v>
      </c>
      <c r="X65" s="80">
        <f t="shared" si="17"/>
        <v>0</v>
      </c>
      <c r="Y65" s="78">
        <f t="shared" si="18"/>
        <v>0</v>
      </c>
      <c r="Z65" s="78" t="str">
        <f t="shared" ca="1" si="19"/>
        <v/>
      </c>
      <c r="AA65" s="78">
        <f t="shared" si="20"/>
        <v>0</v>
      </c>
      <c r="AB65" s="78">
        <f t="shared" si="21"/>
        <v>0</v>
      </c>
      <c r="AC65" s="46"/>
      <c r="AD65" s="46"/>
      <c r="AE65" s="50" t="s">
        <v>90</v>
      </c>
      <c r="AF65" s="51">
        <v>0</v>
      </c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24"/>
      <c r="CQ65" s="24"/>
      <c r="CR65" s="24"/>
      <c r="CS65" s="24"/>
      <c r="CT65" s="24"/>
      <c r="CU65" s="24"/>
      <c r="CV65" s="24"/>
      <c r="CW65" s="24"/>
      <c r="CX65" s="24"/>
      <c r="CY65" s="24"/>
      <c r="CZ65" s="24"/>
      <c r="DA65" s="24"/>
      <c r="DB65" s="24"/>
      <c r="DC65" s="24"/>
      <c r="DD65" s="24"/>
      <c r="DE65" s="24"/>
      <c r="DF65" s="24"/>
      <c r="DG65" s="24"/>
      <c r="DH65" s="24"/>
      <c r="DI65" s="24"/>
      <c r="DJ65" s="24"/>
      <c r="DK65" s="24"/>
      <c r="DL65" s="24"/>
      <c r="DM65" s="24"/>
      <c r="DN65" s="24"/>
      <c r="DO65" s="24"/>
      <c r="DP65" s="24"/>
      <c r="DQ65" s="24"/>
      <c r="DR65" s="24"/>
      <c r="DS65" s="24"/>
      <c r="DT65" s="24"/>
      <c r="DU65" s="24"/>
      <c r="DV65" s="24"/>
      <c r="DW65" s="24"/>
      <c r="DX65" s="24"/>
      <c r="DY65" s="24"/>
      <c r="DZ65" s="24"/>
      <c r="EA65" s="24"/>
    </row>
    <row r="66" spans="1:131" ht="15" customHeight="1">
      <c r="A66" s="79">
        <f t="shared" si="22"/>
        <v>43892</v>
      </c>
      <c r="B66" s="78"/>
      <c r="C66" s="78"/>
      <c r="D66" s="78"/>
      <c r="E66" s="78"/>
      <c r="F66" s="178"/>
      <c r="G66" s="89">
        <f t="shared" si="0"/>
        <v>3</v>
      </c>
      <c r="H66" s="78">
        <f t="shared" si="1"/>
        <v>10</v>
      </c>
      <c r="I66" s="78" t="str">
        <f t="shared" si="2"/>
        <v>LU</v>
      </c>
      <c r="J66" s="78" t="str">
        <f t="shared" si="3"/>
        <v>Semaine</v>
      </c>
      <c r="K66" s="178">
        <f t="shared" si="4"/>
        <v>0</v>
      </c>
      <c r="L66" s="79" t="str">
        <f t="shared" si="5"/>
        <v/>
      </c>
      <c r="M66" s="178" t="str">
        <f t="shared" si="6"/>
        <v/>
      </c>
      <c r="N66" s="80">
        <f t="shared" si="7"/>
        <v>0</v>
      </c>
      <c r="O66" s="78">
        <f t="shared" si="8"/>
        <v>0</v>
      </c>
      <c r="P66" s="78" t="str">
        <f t="shared" si="9"/>
        <v>Normal</v>
      </c>
      <c r="Q66" s="78">
        <f t="shared" si="10"/>
        <v>0</v>
      </c>
      <c r="R66" s="78">
        <f t="shared" si="11"/>
        <v>0</v>
      </c>
      <c r="S66" s="80">
        <f t="shared" si="12"/>
        <v>0</v>
      </c>
      <c r="T66" s="80">
        <f t="shared" si="13"/>
        <v>0</v>
      </c>
      <c r="U66" s="78">
        <f t="shared" si="14"/>
        <v>0</v>
      </c>
      <c r="V66" s="78">
        <f t="shared" si="15"/>
        <v>0</v>
      </c>
      <c r="W66" s="78">
        <f t="shared" si="16"/>
        <v>0</v>
      </c>
      <c r="X66" s="80">
        <f t="shared" si="17"/>
        <v>0</v>
      </c>
      <c r="Y66" s="78">
        <f t="shared" si="18"/>
        <v>0</v>
      </c>
      <c r="Z66" s="78" t="str">
        <f t="shared" ca="1" si="19"/>
        <v/>
      </c>
      <c r="AA66" s="78">
        <f t="shared" si="20"/>
        <v>0</v>
      </c>
      <c r="AB66" s="78">
        <f t="shared" si="21"/>
        <v>0</v>
      </c>
      <c r="AC66" s="46"/>
      <c r="AD66" s="46"/>
      <c r="AE66" s="50" t="s">
        <v>92</v>
      </c>
      <c r="AF66" s="51">
        <v>0</v>
      </c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  <c r="CQ66" s="24"/>
      <c r="CR66" s="24"/>
      <c r="CS66" s="24"/>
      <c r="CT66" s="24"/>
      <c r="CU66" s="24"/>
      <c r="CV66" s="24"/>
      <c r="CW66" s="24"/>
      <c r="CX66" s="24"/>
      <c r="CY66" s="24"/>
      <c r="CZ66" s="24"/>
      <c r="DA66" s="24"/>
      <c r="DB66" s="24"/>
      <c r="DC66" s="24"/>
      <c r="DD66" s="24"/>
      <c r="DE66" s="24"/>
      <c r="DF66" s="24"/>
      <c r="DG66" s="24"/>
      <c r="DH66" s="24"/>
      <c r="DI66" s="24"/>
      <c r="DJ66" s="24"/>
      <c r="DK66" s="24"/>
      <c r="DL66" s="24"/>
      <c r="DM66" s="24"/>
      <c r="DN66" s="24"/>
      <c r="DO66" s="24"/>
      <c r="DP66" s="24"/>
      <c r="DQ66" s="24"/>
      <c r="DR66" s="24"/>
      <c r="DS66" s="24"/>
      <c r="DT66" s="24"/>
      <c r="DU66" s="24"/>
      <c r="DV66" s="24"/>
      <c r="DW66" s="24"/>
      <c r="DX66" s="24"/>
      <c r="DY66" s="24"/>
      <c r="DZ66" s="24"/>
      <c r="EA66" s="24"/>
    </row>
    <row r="67" spans="1:131" ht="15" customHeight="1">
      <c r="A67" s="79">
        <f t="shared" si="22"/>
        <v>43893</v>
      </c>
      <c r="B67" s="78"/>
      <c r="C67" s="78"/>
      <c r="D67" s="78"/>
      <c r="E67" s="78"/>
      <c r="F67" s="178"/>
      <c r="G67" s="89">
        <f t="shared" si="0"/>
        <v>3</v>
      </c>
      <c r="H67" s="78">
        <f t="shared" si="1"/>
        <v>10</v>
      </c>
      <c r="I67" s="78" t="str">
        <f t="shared" si="2"/>
        <v>MA</v>
      </c>
      <c r="J67" s="78" t="str">
        <f t="shared" si="3"/>
        <v>Semaine</v>
      </c>
      <c r="K67" s="178">
        <f t="shared" si="4"/>
        <v>0</v>
      </c>
      <c r="L67" s="79" t="str">
        <f t="shared" si="5"/>
        <v/>
      </c>
      <c r="M67" s="178" t="str">
        <f t="shared" si="6"/>
        <v/>
      </c>
      <c r="N67" s="80">
        <f t="shared" si="7"/>
        <v>0</v>
      </c>
      <c r="O67" s="78">
        <f t="shared" si="8"/>
        <v>0</v>
      </c>
      <c r="P67" s="78" t="str">
        <f t="shared" si="9"/>
        <v>Normal</v>
      </c>
      <c r="Q67" s="78">
        <f t="shared" si="10"/>
        <v>0</v>
      </c>
      <c r="R67" s="78">
        <f t="shared" si="11"/>
        <v>0</v>
      </c>
      <c r="S67" s="80">
        <f t="shared" si="12"/>
        <v>0</v>
      </c>
      <c r="T67" s="80">
        <f t="shared" si="13"/>
        <v>0</v>
      </c>
      <c r="U67" s="78">
        <f t="shared" si="14"/>
        <v>0</v>
      </c>
      <c r="V67" s="78">
        <f t="shared" si="15"/>
        <v>0</v>
      </c>
      <c r="W67" s="78">
        <f t="shared" si="16"/>
        <v>0</v>
      </c>
      <c r="X67" s="80">
        <f t="shared" si="17"/>
        <v>0</v>
      </c>
      <c r="Y67" s="78">
        <f t="shared" si="18"/>
        <v>0</v>
      </c>
      <c r="Z67" s="78" t="str">
        <f t="shared" ca="1" si="19"/>
        <v/>
      </c>
      <c r="AA67" s="78">
        <f t="shared" si="20"/>
        <v>0</v>
      </c>
      <c r="AB67" s="78">
        <f t="shared" si="21"/>
        <v>0</v>
      </c>
      <c r="AC67" s="46"/>
      <c r="AD67" s="46"/>
      <c r="AE67" s="50" t="s">
        <v>94</v>
      </c>
      <c r="AF67" s="51">
        <v>0</v>
      </c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  <c r="CQ67" s="24"/>
      <c r="CR67" s="24"/>
      <c r="CS67" s="24"/>
      <c r="CT67" s="24"/>
      <c r="CU67" s="24"/>
      <c r="CV67" s="24"/>
      <c r="CW67" s="24"/>
      <c r="CX67" s="24"/>
      <c r="CY67" s="24"/>
      <c r="CZ67" s="24"/>
      <c r="DA67" s="24"/>
      <c r="DB67" s="24"/>
      <c r="DC67" s="24"/>
      <c r="DD67" s="24"/>
      <c r="DE67" s="24"/>
      <c r="DF67" s="24"/>
      <c r="DG67" s="24"/>
      <c r="DH67" s="24"/>
      <c r="DI67" s="24"/>
      <c r="DJ67" s="24"/>
      <c r="DK67" s="24"/>
      <c r="DL67" s="24"/>
      <c r="DM67" s="24"/>
      <c r="DN67" s="24"/>
      <c r="DO67" s="24"/>
      <c r="DP67" s="24"/>
      <c r="DQ67" s="24"/>
      <c r="DR67" s="24"/>
      <c r="DS67" s="24"/>
      <c r="DT67" s="24"/>
      <c r="DU67" s="24"/>
      <c r="DV67" s="24"/>
      <c r="DW67" s="24"/>
      <c r="DX67" s="24"/>
      <c r="DY67" s="24"/>
      <c r="DZ67" s="24"/>
      <c r="EA67" s="24"/>
    </row>
    <row r="68" spans="1:131" ht="15" customHeight="1">
      <c r="A68" s="79">
        <f t="shared" si="22"/>
        <v>43894</v>
      </c>
      <c r="B68" s="78"/>
      <c r="C68" s="78"/>
      <c r="D68" s="78"/>
      <c r="E68" s="78"/>
      <c r="F68" s="178"/>
      <c r="G68" s="89">
        <f t="shared" si="0"/>
        <v>3</v>
      </c>
      <c r="H68" s="78">
        <f t="shared" si="1"/>
        <v>10</v>
      </c>
      <c r="I68" s="78" t="str">
        <f t="shared" si="2"/>
        <v>ME</v>
      </c>
      <c r="J68" s="78" t="str">
        <f t="shared" si="3"/>
        <v>Semaine</v>
      </c>
      <c r="K68" s="178">
        <f t="shared" si="4"/>
        <v>0</v>
      </c>
      <c r="L68" s="79" t="str">
        <f t="shared" si="5"/>
        <v/>
      </c>
      <c r="M68" s="178" t="str">
        <f t="shared" si="6"/>
        <v/>
      </c>
      <c r="N68" s="80">
        <f t="shared" si="7"/>
        <v>0</v>
      </c>
      <c r="O68" s="78">
        <f t="shared" si="8"/>
        <v>0</v>
      </c>
      <c r="P68" s="78" t="str">
        <f t="shared" si="9"/>
        <v>Normal</v>
      </c>
      <c r="Q68" s="78">
        <f t="shared" si="10"/>
        <v>0</v>
      </c>
      <c r="R68" s="78">
        <f t="shared" si="11"/>
        <v>0</v>
      </c>
      <c r="S68" s="80">
        <f t="shared" si="12"/>
        <v>0</v>
      </c>
      <c r="T68" s="80">
        <f t="shared" si="13"/>
        <v>0</v>
      </c>
      <c r="U68" s="78">
        <f t="shared" si="14"/>
        <v>0</v>
      </c>
      <c r="V68" s="78">
        <f t="shared" si="15"/>
        <v>0</v>
      </c>
      <c r="W68" s="78">
        <f t="shared" si="16"/>
        <v>0</v>
      </c>
      <c r="X68" s="80">
        <f t="shared" si="17"/>
        <v>0</v>
      </c>
      <c r="Y68" s="78">
        <f t="shared" si="18"/>
        <v>0</v>
      </c>
      <c r="Z68" s="78" t="str">
        <f t="shared" ca="1" si="19"/>
        <v/>
      </c>
      <c r="AA68" s="78">
        <f t="shared" si="20"/>
        <v>0</v>
      </c>
      <c r="AB68" s="78">
        <f t="shared" si="21"/>
        <v>0</v>
      </c>
      <c r="AC68" s="46"/>
      <c r="AD68" s="46"/>
      <c r="AE68" s="50" t="s">
        <v>96</v>
      </c>
      <c r="AF68" s="51">
        <v>0</v>
      </c>
      <c r="AH68" s="58"/>
      <c r="AI68" s="58"/>
      <c r="AJ68" s="58"/>
      <c r="AK68" s="58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  <c r="CT68" s="24"/>
      <c r="CU68" s="24"/>
      <c r="CV68" s="24"/>
      <c r="CW68" s="24"/>
      <c r="CX68" s="24"/>
      <c r="CY68" s="24"/>
      <c r="CZ68" s="24"/>
      <c r="DA68" s="24"/>
      <c r="DB68" s="24"/>
      <c r="DC68" s="24"/>
      <c r="DD68" s="24"/>
      <c r="DE68" s="24"/>
      <c r="DF68" s="24"/>
      <c r="DG68" s="24"/>
      <c r="DH68" s="24"/>
      <c r="DI68" s="24"/>
      <c r="DJ68" s="24"/>
      <c r="DK68" s="24"/>
      <c r="DL68" s="24"/>
      <c r="DM68" s="24"/>
      <c r="DN68" s="24"/>
      <c r="DO68" s="24"/>
      <c r="DP68" s="24"/>
      <c r="DQ68" s="24"/>
      <c r="DR68" s="24"/>
      <c r="DS68" s="24"/>
      <c r="DT68" s="24"/>
      <c r="DU68" s="24"/>
      <c r="DV68" s="24"/>
      <c r="DW68" s="24"/>
      <c r="DX68" s="24"/>
      <c r="DY68" s="24"/>
      <c r="DZ68" s="24"/>
      <c r="EA68" s="24"/>
    </row>
    <row r="69" spans="1:131" ht="15" customHeight="1">
      <c r="A69" s="79">
        <f t="shared" si="22"/>
        <v>43895</v>
      </c>
      <c r="B69" s="78"/>
      <c r="C69" s="78"/>
      <c r="D69" s="78"/>
      <c r="E69" s="78"/>
      <c r="F69" s="178"/>
      <c r="G69" s="89">
        <f t="shared" ref="G69:G132" si="23">MONTH(A69)</f>
        <v>3</v>
      </c>
      <c r="H69" s="78">
        <f t="shared" ref="H69:H132" si="24">WEEKNUM(A69,21)</f>
        <v>10</v>
      </c>
      <c r="I69" s="78" t="str">
        <f t="shared" ref="I69:I132" si="25">UPPER(LEFT(TEXT(WEEKDAY(A69),"jjjj"),2))</f>
        <v>JE</v>
      </c>
      <c r="J69" s="78" t="str">
        <f t="shared" ref="J69:J132" si="26">VLOOKUP(I69,$AE$18:$AF$24,2,FALSE)</f>
        <v>Semaine</v>
      </c>
      <c r="K69" s="178">
        <f t="shared" ref="K69:K132" si="27">IF(E69&lt;&gt;"",1,0)</f>
        <v>0</v>
      </c>
      <c r="L69" s="79" t="str">
        <f t="shared" ref="L69:L132" si="28">IF(F69&lt;&gt;"",F69+15,"")</f>
        <v/>
      </c>
      <c r="M69" s="178" t="str">
        <f t="shared" ref="M69:M132" si="29">IF(OR(B69="CP",B69="CPN",B69="JCN",B69="HAR",B69="RSU"),INDEX(AE$87:AE$88,IF(L69=$AE$12,1,IF(L69&gt;$AE$12,1,IF(L69&lt;$AE$12,2,"")))),"")</f>
        <v/>
      </c>
      <c r="N69" s="80">
        <f t="shared" ref="N69:N132" si="30">(IF(OR(B69="M",B69="S",B69="J"),8,0)+IF(B69="N",8,0)+(IF(AND(B69="N",(I69="DI")),-4,0))+(COUNTIF(C69,"RS")*(10/60))+(D69/60))*IF(OR(B69="DEL",B69="DELN"),"0","1")</f>
        <v>0</v>
      </c>
      <c r="O69" s="78">
        <f t="shared" ref="O69:O132" si="31">(IF(AND(Q69=2,(I69="SA")),1,0)+(IF(AND(Q69=1,(I69="DI")),2,0)))+(IF(AND(Q69=2,(I69="DI")),3,0))*IF(P69&lt;&gt;"Normal",0,1)</f>
        <v>0</v>
      </c>
      <c r="P69" s="78" t="str">
        <f t="shared" ref="P69:P132" si="32">IFERROR(VLOOKUP(A69,Jourférié,2,0),"Normal")</f>
        <v>Normal</v>
      </c>
      <c r="Q69" s="78">
        <f t="shared" ref="Q69:Q132" si="33">IF(B69&lt;&gt;"",VLOOKUP(B69,Code,2,FALSE),0)</f>
        <v>0</v>
      </c>
      <c r="R69" s="78">
        <f t="shared" ref="R69:R132" si="34">IF(AND(Q69=1,(J69="Semaine"),(P69="JourFérié")),8,0)+IF(AND(Q69=2,(J69="Semaine"),(P69="JourFérié")),4,0)+IF(AND(Q69=1,(J69="Samedi"),(P69="JourFérié")),8,0)+IF(AND(Q69=2,(J69="Semaine"),(P69="VeilleFérié")),4,0)</f>
        <v>0</v>
      </c>
      <c r="S69" s="80">
        <f t="shared" ref="S69:S132" si="35">IF(AND(Q69=2,(J69="Samedi"),(P69="JourFérié")),4,0)+IF(AND(Q69=2,(J69="Samedi"),(P69="VeilleFérié")),4,0)</f>
        <v>0</v>
      </c>
      <c r="T69" s="80">
        <f t="shared" ref="T69:T132" si="36">IF(AND(Q69=1,(J69="Dimanche"),(P69="JourFérié")),8,0)</f>
        <v>0</v>
      </c>
      <c r="U69" s="78">
        <f t="shared" ref="U69:U132" si="37">IF(AND(Q69=2,(J69="Dimanche"),(P69="JourFérié")),4,0)+IF(AND(Q69=2,(J69="Dimanche"),(P69="VeilleFérié")),4,0)</f>
        <v>0</v>
      </c>
      <c r="V69" s="78">
        <f t="shared" ref="V69:V132" si="38">IF(AND(Q69=2,(P69="Veille1erMai")),4,0)+IF(AND(Q69=1,(P69="1erMai")),8,0)+IF(AND(Q69=2,(P69="1erMai")),4,0)</f>
        <v>0</v>
      </c>
      <c r="W69" s="78">
        <f t="shared" ref="W69:W132" si="39">COUNTIF(O69,1)*4</f>
        <v>0</v>
      </c>
      <c r="X69" s="80">
        <f t="shared" ref="X69:X132" si="40">(COUNTIF(O69,2)*8)+(IF(AND(C69="RS",(I69="di")),10/60,0))+(IF(AND(D69&lt;&gt;"",(I69="di")),D69/60,0))</f>
        <v>0</v>
      </c>
      <c r="Y69" s="78">
        <f t="shared" ref="Y69:Y132" si="41">COUNTIF(O69,3)*4</f>
        <v>0</v>
      </c>
      <c r="Z69" s="78" t="str">
        <f t="shared" ref="Z69:Z132" ca="1" si="42">(IF(AND(OR(B69="N",B69="CPN",B69="FOSN",B69="DELN"),A69&lt;=$AE$12),"N",""))</f>
        <v/>
      </c>
      <c r="AA69" s="78">
        <f t="shared" ref="AA69:AA132" si="43">IF(COUNTIF(AF$38,A69),1,0)*(IF(Q69=1,1,0))</f>
        <v>0</v>
      </c>
      <c r="AB69" s="78">
        <f t="shared" ref="AB69:AB132" si="44">(IF(COUNTIF(AF$31,A69),1,0)*(IF(Q69=2,0.5,0)))+(IF(COUNTIF(AF$32,A69),1,0)*(IF(Q69=1,1,0)))+(IF(COUNTIF(AF$32,A69),1,0)*(IF(Q69=2,0.5,0)))</f>
        <v>0</v>
      </c>
      <c r="AC69" s="46"/>
      <c r="AD69" s="46"/>
      <c r="AE69" s="50" t="s">
        <v>161</v>
      </c>
      <c r="AF69" s="51">
        <v>0</v>
      </c>
      <c r="AH69" s="58"/>
      <c r="AI69" s="58"/>
      <c r="AJ69" s="58"/>
      <c r="AK69" s="58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24"/>
      <c r="CQ69" s="24"/>
      <c r="CR69" s="24"/>
      <c r="CS69" s="24"/>
      <c r="CT69" s="24"/>
      <c r="CU69" s="24"/>
      <c r="CV69" s="24"/>
      <c r="CW69" s="24"/>
      <c r="CX69" s="24"/>
      <c r="CY69" s="24"/>
      <c r="CZ69" s="24"/>
      <c r="DA69" s="24"/>
      <c r="DB69" s="24"/>
      <c r="DC69" s="24"/>
      <c r="DD69" s="24"/>
      <c r="DE69" s="24"/>
      <c r="DF69" s="24"/>
      <c r="DG69" s="24"/>
      <c r="DH69" s="24"/>
      <c r="DI69" s="24"/>
      <c r="DJ69" s="24"/>
      <c r="DK69" s="24"/>
      <c r="DL69" s="24"/>
      <c r="DM69" s="24"/>
      <c r="DN69" s="24"/>
      <c r="DO69" s="24"/>
      <c r="DP69" s="24"/>
      <c r="DQ69" s="24"/>
      <c r="DR69" s="24"/>
      <c r="DS69" s="24"/>
      <c r="DT69" s="24"/>
      <c r="DU69" s="24"/>
      <c r="DV69" s="24"/>
      <c r="DW69" s="24"/>
      <c r="DX69" s="24"/>
      <c r="DY69" s="24"/>
      <c r="DZ69" s="24"/>
      <c r="EA69" s="24"/>
    </row>
    <row r="70" spans="1:131" ht="15" customHeight="1" thickBot="1">
      <c r="A70" s="79">
        <f t="shared" si="22"/>
        <v>43896</v>
      </c>
      <c r="B70" s="78"/>
      <c r="C70" s="78"/>
      <c r="D70" s="78"/>
      <c r="E70" s="78"/>
      <c r="F70" s="178"/>
      <c r="G70" s="89">
        <f t="shared" si="23"/>
        <v>3</v>
      </c>
      <c r="H70" s="78">
        <f t="shared" si="24"/>
        <v>10</v>
      </c>
      <c r="I70" s="78" t="str">
        <f t="shared" si="25"/>
        <v>VE</v>
      </c>
      <c r="J70" s="78" t="str">
        <f t="shared" si="26"/>
        <v>Semaine</v>
      </c>
      <c r="K70" s="178">
        <f t="shared" si="27"/>
        <v>0</v>
      </c>
      <c r="L70" s="79" t="str">
        <f t="shared" si="28"/>
        <v/>
      </c>
      <c r="M70" s="178" t="str">
        <f t="shared" si="29"/>
        <v/>
      </c>
      <c r="N70" s="80">
        <f t="shared" si="30"/>
        <v>0</v>
      </c>
      <c r="O70" s="78">
        <f t="shared" si="31"/>
        <v>0</v>
      </c>
      <c r="P70" s="78" t="str">
        <f t="shared" si="32"/>
        <v>Normal</v>
      </c>
      <c r="Q70" s="78">
        <f t="shared" si="33"/>
        <v>0</v>
      </c>
      <c r="R70" s="78">
        <f t="shared" si="34"/>
        <v>0</v>
      </c>
      <c r="S70" s="80">
        <f t="shared" si="35"/>
        <v>0</v>
      </c>
      <c r="T70" s="80">
        <f t="shared" si="36"/>
        <v>0</v>
      </c>
      <c r="U70" s="78">
        <f t="shared" si="37"/>
        <v>0</v>
      </c>
      <c r="V70" s="78">
        <f t="shared" si="38"/>
        <v>0</v>
      </c>
      <c r="W70" s="78">
        <f t="shared" si="39"/>
        <v>0</v>
      </c>
      <c r="X70" s="80">
        <f t="shared" si="40"/>
        <v>0</v>
      </c>
      <c r="Y70" s="78">
        <f t="shared" si="41"/>
        <v>0</v>
      </c>
      <c r="Z70" s="78" t="str">
        <f t="shared" ca="1" si="42"/>
        <v/>
      </c>
      <c r="AA70" s="78">
        <f t="shared" si="43"/>
        <v>0</v>
      </c>
      <c r="AB70" s="78">
        <f t="shared" si="44"/>
        <v>0</v>
      </c>
      <c r="AC70" s="46"/>
      <c r="AD70" s="46"/>
      <c r="AE70" s="52" t="s">
        <v>163</v>
      </c>
      <c r="AF70" s="53">
        <v>0</v>
      </c>
      <c r="AH70" s="59"/>
      <c r="AI70" s="59"/>
      <c r="AJ70" s="59"/>
      <c r="AK70" s="59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  <c r="CH70" s="24"/>
      <c r="CI70" s="24"/>
      <c r="CJ70" s="24"/>
      <c r="CK70" s="24"/>
      <c r="CL70" s="24"/>
      <c r="CM70" s="24"/>
      <c r="CN70" s="24"/>
      <c r="CO70" s="24"/>
      <c r="CP70" s="24"/>
      <c r="CQ70" s="24"/>
      <c r="CR70" s="24"/>
      <c r="CS70" s="24"/>
      <c r="CT70" s="24"/>
      <c r="CU70" s="24"/>
      <c r="CV70" s="24"/>
      <c r="CW70" s="24"/>
      <c r="CX70" s="24"/>
      <c r="CY70" s="24"/>
      <c r="CZ70" s="24"/>
      <c r="DA70" s="24"/>
      <c r="DB70" s="24"/>
      <c r="DC70" s="24"/>
      <c r="DD70" s="24"/>
      <c r="DE70" s="24"/>
      <c r="DF70" s="24"/>
      <c r="DG70" s="24"/>
      <c r="DH70" s="24"/>
      <c r="DI70" s="24"/>
      <c r="DJ70" s="24"/>
      <c r="DK70" s="24"/>
      <c r="DL70" s="24"/>
      <c r="DM70" s="24"/>
      <c r="DN70" s="24"/>
      <c r="DO70" s="24"/>
      <c r="DP70" s="24"/>
      <c r="DQ70" s="24"/>
      <c r="DR70" s="24"/>
      <c r="DS70" s="24"/>
      <c r="DT70" s="24"/>
      <c r="DU70" s="24"/>
      <c r="DV70" s="24"/>
      <c r="DW70" s="24"/>
      <c r="DX70" s="24"/>
      <c r="DY70" s="24"/>
      <c r="DZ70" s="24"/>
      <c r="EA70" s="24"/>
    </row>
    <row r="71" spans="1:131" ht="15" customHeight="1" thickBot="1">
      <c r="A71" s="79">
        <f t="shared" ref="A71:A134" si="45">A70+1</f>
        <v>43897</v>
      </c>
      <c r="B71" s="78"/>
      <c r="C71" s="78"/>
      <c r="D71" s="78"/>
      <c r="E71" s="78"/>
      <c r="F71" s="178"/>
      <c r="G71" s="89">
        <f t="shared" si="23"/>
        <v>3</v>
      </c>
      <c r="H71" s="78">
        <f t="shared" si="24"/>
        <v>10</v>
      </c>
      <c r="I71" s="78" t="str">
        <f t="shared" si="25"/>
        <v>SA</v>
      </c>
      <c r="J71" s="78" t="str">
        <f t="shared" si="26"/>
        <v>Samedi</v>
      </c>
      <c r="K71" s="178">
        <f t="shared" si="27"/>
        <v>0</v>
      </c>
      <c r="L71" s="79" t="str">
        <f t="shared" si="28"/>
        <v/>
      </c>
      <c r="M71" s="178" t="str">
        <f t="shared" si="29"/>
        <v/>
      </c>
      <c r="N71" s="80">
        <f t="shared" si="30"/>
        <v>0</v>
      </c>
      <c r="O71" s="78">
        <f t="shared" si="31"/>
        <v>0</v>
      </c>
      <c r="P71" s="78" t="str">
        <f t="shared" si="32"/>
        <v>Normal</v>
      </c>
      <c r="Q71" s="78">
        <f t="shared" si="33"/>
        <v>0</v>
      </c>
      <c r="R71" s="78">
        <f t="shared" si="34"/>
        <v>0</v>
      </c>
      <c r="S71" s="80">
        <f t="shared" si="35"/>
        <v>0</v>
      </c>
      <c r="T71" s="80">
        <f t="shared" si="36"/>
        <v>0</v>
      </c>
      <c r="U71" s="78">
        <f t="shared" si="37"/>
        <v>0</v>
      </c>
      <c r="V71" s="78">
        <f t="shared" si="38"/>
        <v>0</v>
      </c>
      <c r="W71" s="78">
        <f t="shared" si="39"/>
        <v>0</v>
      </c>
      <c r="X71" s="80">
        <f t="shared" si="40"/>
        <v>0</v>
      </c>
      <c r="Y71" s="78">
        <f t="shared" si="41"/>
        <v>0</v>
      </c>
      <c r="Z71" s="78" t="str">
        <f t="shared" ca="1" si="42"/>
        <v/>
      </c>
      <c r="AA71" s="78">
        <f t="shared" si="43"/>
        <v>0</v>
      </c>
      <c r="AB71" s="78">
        <f t="shared" si="44"/>
        <v>0</v>
      </c>
      <c r="AC71" s="46"/>
      <c r="AD71" s="46"/>
      <c r="AH71" s="58"/>
      <c r="AI71" s="58"/>
      <c r="AJ71" s="58"/>
      <c r="AK71" s="58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  <c r="CN71" s="24"/>
      <c r="CO71" s="24"/>
      <c r="CP71" s="24"/>
      <c r="CQ71" s="24"/>
      <c r="CR71" s="24"/>
      <c r="CS71" s="24"/>
      <c r="CT71" s="24"/>
      <c r="CU71" s="24"/>
      <c r="CV71" s="24"/>
      <c r="CW71" s="24"/>
      <c r="CX71" s="24"/>
      <c r="CY71" s="24"/>
      <c r="CZ71" s="24"/>
      <c r="DA71" s="24"/>
      <c r="DB71" s="24"/>
      <c r="DC71" s="24"/>
      <c r="DD71" s="24"/>
      <c r="DE71" s="24"/>
      <c r="DF71" s="24"/>
      <c r="DG71" s="24"/>
      <c r="DH71" s="24"/>
      <c r="DI71" s="24"/>
      <c r="DJ71" s="24"/>
      <c r="DK71" s="24"/>
      <c r="DL71" s="24"/>
      <c r="DM71" s="24"/>
      <c r="DN71" s="24"/>
      <c r="DO71" s="24"/>
      <c r="DP71" s="24"/>
      <c r="DQ71" s="24"/>
      <c r="DR71" s="24"/>
      <c r="DS71" s="24"/>
      <c r="DT71" s="24"/>
      <c r="DU71" s="24"/>
      <c r="DV71" s="24"/>
      <c r="DW71" s="24"/>
      <c r="DX71" s="24"/>
      <c r="DY71" s="24"/>
      <c r="DZ71" s="24"/>
      <c r="EA71" s="24"/>
    </row>
    <row r="72" spans="1:131" ht="15" customHeight="1" thickBot="1">
      <c r="A72" s="79">
        <f t="shared" si="45"/>
        <v>43898</v>
      </c>
      <c r="B72" s="78"/>
      <c r="C72" s="78"/>
      <c r="D72" s="78"/>
      <c r="E72" s="78"/>
      <c r="F72" s="178"/>
      <c r="G72" s="89">
        <f t="shared" si="23"/>
        <v>3</v>
      </c>
      <c r="H72" s="78">
        <f t="shared" si="24"/>
        <v>10</v>
      </c>
      <c r="I72" s="78" t="str">
        <f t="shared" si="25"/>
        <v>DI</v>
      </c>
      <c r="J72" s="78" t="str">
        <f t="shared" si="26"/>
        <v>Dimanche</v>
      </c>
      <c r="K72" s="178">
        <f t="shared" si="27"/>
        <v>0</v>
      </c>
      <c r="L72" s="79" t="str">
        <f t="shared" si="28"/>
        <v/>
      </c>
      <c r="M72" s="178" t="str">
        <f t="shared" si="29"/>
        <v/>
      </c>
      <c r="N72" s="80">
        <f t="shared" si="30"/>
        <v>0</v>
      </c>
      <c r="O72" s="78">
        <f t="shared" si="31"/>
        <v>0</v>
      </c>
      <c r="P72" s="78" t="str">
        <f t="shared" si="32"/>
        <v>Normal</v>
      </c>
      <c r="Q72" s="78">
        <f t="shared" si="33"/>
        <v>0</v>
      </c>
      <c r="R72" s="78">
        <f t="shared" si="34"/>
        <v>0</v>
      </c>
      <c r="S72" s="80">
        <f t="shared" si="35"/>
        <v>0</v>
      </c>
      <c r="T72" s="80">
        <f t="shared" si="36"/>
        <v>0</v>
      </c>
      <c r="U72" s="78">
        <f t="shared" si="37"/>
        <v>0</v>
      </c>
      <c r="V72" s="78">
        <f t="shared" si="38"/>
        <v>0</v>
      </c>
      <c r="W72" s="78">
        <f t="shared" si="39"/>
        <v>0</v>
      </c>
      <c r="X72" s="80">
        <f t="shared" si="40"/>
        <v>0</v>
      </c>
      <c r="Y72" s="78">
        <f t="shared" si="41"/>
        <v>0</v>
      </c>
      <c r="Z72" s="78" t="str">
        <f t="shared" ca="1" si="42"/>
        <v/>
      </c>
      <c r="AA72" s="78">
        <f t="shared" si="43"/>
        <v>0</v>
      </c>
      <c r="AB72" s="78">
        <f t="shared" si="44"/>
        <v>0</v>
      </c>
      <c r="AC72" s="46"/>
      <c r="AD72" s="46"/>
      <c r="AE72" s="246" t="s">
        <v>54</v>
      </c>
      <c r="AF72" s="247"/>
      <c r="AG72" s="248"/>
      <c r="AH72" s="59"/>
      <c r="AI72" s="59"/>
      <c r="AJ72" s="59"/>
      <c r="AK72" s="59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  <c r="CN72" s="24"/>
      <c r="CO72" s="24"/>
      <c r="CP72" s="24"/>
      <c r="CQ72" s="24"/>
      <c r="CR72" s="24"/>
      <c r="CS72" s="24"/>
      <c r="CT72" s="24"/>
      <c r="CU72" s="24"/>
      <c r="CV72" s="24"/>
      <c r="CW72" s="24"/>
      <c r="CX72" s="24"/>
      <c r="CY72" s="24"/>
      <c r="CZ72" s="24"/>
      <c r="DA72" s="24"/>
      <c r="DB72" s="24"/>
      <c r="DC72" s="24"/>
      <c r="DD72" s="24"/>
      <c r="DE72" s="24"/>
      <c r="DF72" s="24"/>
      <c r="DG72" s="24"/>
      <c r="DH72" s="24"/>
      <c r="DI72" s="24"/>
      <c r="DJ72" s="24"/>
      <c r="DK72" s="24"/>
      <c r="DL72" s="24"/>
      <c r="DM72" s="24"/>
      <c r="DN72" s="24"/>
      <c r="DO72" s="24"/>
      <c r="DP72" s="24"/>
      <c r="DQ72" s="24"/>
      <c r="DR72" s="24"/>
      <c r="DS72" s="24"/>
      <c r="DT72" s="24"/>
      <c r="DU72" s="24"/>
      <c r="DV72" s="24"/>
      <c r="DW72" s="24"/>
      <c r="DX72" s="24"/>
      <c r="DY72" s="24"/>
      <c r="DZ72" s="24"/>
      <c r="EA72" s="24"/>
    </row>
    <row r="73" spans="1:131" ht="15" customHeight="1" thickBot="1">
      <c r="A73" s="79">
        <f t="shared" si="45"/>
        <v>43899</v>
      </c>
      <c r="B73" s="78"/>
      <c r="C73" s="78"/>
      <c r="D73" s="78"/>
      <c r="E73" s="78"/>
      <c r="F73" s="178"/>
      <c r="G73" s="89">
        <f t="shared" si="23"/>
        <v>3</v>
      </c>
      <c r="H73" s="78">
        <f t="shared" si="24"/>
        <v>11</v>
      </c>
      <c r="I73" s="78" t="str">
        <f t="shared" si="25"/>
        <v>LU</v>
      </c>
      <c r="J73" s="78" t="str">
        <f t="shared" si="26"/>
        <v>Semaine</v>
      </c>
      <c r="K73" s="178">
        <f t="shared" si="27"/>
        <v>0</v>
      </c>
      <c r="L73" s="79" t="str">
        <f t="shared" si="28"/>
        <v/>
      </c>
      <c r="M73" s="178" t="str">
        <f t="shared" si="29"/>
        <v/>
      </c>
      <c r="N73" s="80">
        <f t="shared" si="30"/>
        <v>0</v>
      </c>
      <c r="O73" s="78">
        <f t="shared" si="31"/>
        <v>0</v>
      </c>
      <c r="P73" s="78" t="str">
        <f t="shared" si="32"/>
        <v>Normal</v>
      </c>
      <c r="Q73" s="78">
        <f t="shared" si="33"/>
        <v>0</v>
      </c>
      <c r="R73" s="78">
        <f t="shared" si="34"/>
        <v>0</v>
      </c>
      <c r="S73" s="80">
        <f t="shared" si="35"/>
        <v>0</v>
      </c>
      <c r="T73" s="80">
        <f t="shared" si="36"/>
        <v>0</v>
      </c>
      <c r="U73" s="78">
        <f t="shared" si="37"/>
        <v>0</v>
      </c>
      <c r="V73" s="78">
        <f t="shared" si="38"/>
        <v>0</v>
      </c>
      <c r="W73" s="78">
        <f t="shared" si="39"/>
        <v>0</v>
      </c>
      <c r="X73" s="80">
        <f t="shared" si="40"/>
        <v>0</v>
      </c>
      <c r="Y73" s="78">
        <f t="shared" si="41"/>
        <v>0</v>
      </c>
      <c r="Z73" s="78" t="str">
        <f t="shared" ca="1" si="42"/>
        <v/>
      </c>
      <c r="AA73" s="78">
        <f t="shared" si="43"/>
        <v>0</v>
      </c>
      <c r="AB73" s="78">
        <f t="shared" si="44"/>
        <v>0</v>
      </c>
      <c r="AC73" s="46"/>
      <c r="AD73" s="46"/>
      <c r="AE73" s="246" t="s">
        <v>55</v>
      </c>
      <c r="AF73" s="247"/>
      <c r="AG73" s="248"/>
      <c r="AH73" s="60"/>
      <c r="AI73" s="60"/>
      <c r="AJ73" s="60"/>
      <c r="AK73" s="60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24"/>
      <c r="CQ73" s="24"/>
      <c r="CR73" s="24"/>
      <c r="CS73" s="24"/>
      <c r="CT73" s="24"/>
      <c r="CU73" s="24"/>
      <c r="CV73" s="24"/>
      <c r="CW73" s="24"/>
      <c r="CX73" s="24"/>
      <c r="CY73" s="24"/>
      <c r="CZ73" s="24"/>
      <c r="DA73" s="24"/>
      <c r="DB73" s="24"/>
      <c r="DC73" s="24"/>
      <c r="DD73" s="24"/>
      <c r="DE73" s="24"/>
      <c r="DF73" s="24"/>
      <c r="DG73" s="24"/>
      <c r="DH73" s="24"/>
      <c r="DI73" s="24"/>
      <c r="DJ73" s="24"/>
      <c r="DK73" s="24"/>
      <c r="DL73" s="24"/>
      <c r="DM73" s="24"/>
      <c r="DN73" s="24"/>
      <c r="DO73" s="24"/>
      <c r="DP73" s="24"/>
      <c r="DQ73" s="24"/>
      <c r="DR73" s="24"/>
      <c r="DS73" s="24"/>
      <c r="DT73" s="24"/>
      <c r="DU73" s="24"/>
      <c r="DV73" s="24"/>
      <c r="DW73" s="24"/>
      <c r="DX73" s="24"/>
      <c r="DY73" s="24"/>
      <c r="DZ73" s="24"/>
      <c r="EA73" s="24"/>
    </row>
    <row r="74" spans="1:131" ht="15" customHeight="1" thickBot="1">
      <c r="A74" s="79">
        <f t="shared" si="45"/>
        <v>43900</v>
      </c>
      <c r="B74" s="78"/>
      <c r="C74" s="78"/>
      <c r="D74" s="78"/>
      <c r="E74" s="78"/>
      <c r="F74" s="178"/>
      <c r="G74" s="89">
        <f t="shared" si="23"/>
        <v>3</v>
      </c>
      <c r="H74" s="78">
        <f t="shared" si="24"/>
        <v>11</v>
      </c>
      <c r="I74" s="78" t="str">
        <f t="shared" si="25"/>
        <v>MA</v>
      </c>
      <c r="J74" s="78" t="str">
        <f t="shared" si="26"/>
        <v>Semaine</v>
      </c>
      <c r="K74" s="178">
        <f t="shared" si="27"/>
        <v>0</v>
      </c>
      <c r="L74" s="79" t="str">
        <f t="shared" si="28"/>
        <v/>
      </c>
      <c r="M74" s="178" t="str">
        <f t="shared" si="29"/>
        <v/>
      </c>
      <c r="N74" s="80">
        <f t="shared" si="30"/>
        <v>0</v>
      </c>
      <c r="O74" s="78">
        <f t="shared" si="31"/>
        <v>0</v>
      </c>
      <c r="P74" s="78" t="str">
        <f t="shared" si="32"/>
        <v>Normal</v>
      </c>
      <c r="Q74" s="78">
        <f t="shared" si="33"/>
        <v>0</v>
      </c>
      <c r="R74" s="78">
        <f t="shared" si="34"/>
        <v>0</v>
      </c>
      <c r="S74" s="80">
        <f t="shared" si="35"/>
        <v>0</v>
      </c>
      <c r="T74" s="80">
        <f t="shared" si="36"/>
        <v>0</v>
      </c>
      <c r="U74" s="78">
        <f t="shared" si="37"/>
        <v>0</v>
      </c>
      <c r="V74" s="78">
        <f t="shared" si="38"/>
        <v>0</v>
      </c>
      <c r="W74" s="78">
        <f t="shared" si="39"/>
        <v>0</v>
      </c>
      <c r="X74" s="80">
        <f t="shared" si="40"/>
        <v>0</v>
      </c>
      <c r="Y74" s="78">
        <f t="shared" si="41"/>
        <v>0</v>
      </c>
      <c r="Z74" s="78" t="str">
        <f t="shared" ca="1" si="42"/>
        <v/>
      </c>
      <c r="AA74" s="78">
        <f t="shared" si="43"/>
        <v>0</v>
      </c>
      <c r="AB74" s="78">
        <f t="shared" si="44"/>
        <v>0</v>
      </c>
      <c r="AC74" s="46"/>
      <c r="AD74" s="46"/>
      <c r="AE74" s="243">
        <f>SUM(Pentecôte)</f>
        <v>0</v>
      </c>
      <c r="AF74" s="244"/>
      <c r="AG74" s="245"/>
      <c r="AH74" s="61"/>
      <c r="AI74" s="61"/>
      <c r="AJ74" s="61"/>
      <c r="AK74" s="61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4"/>
      <c r="DI74" s="24"/>
      <c r="DJ74" s="24"/>
      <c r="DK74" s="24"/>
      <c r="DL74" s="24"/>
      <c r="DM74" s="24"/>
      <c r="DN74" s="24"/>
      <c r="DO74" s="24"/>
      <c r="DP74" s="24"/>
      <c r="DQ74" s="24"/>
      <c r="DR74" s="24"/>
      <c r="DS74" s="24"/>
      <c r="DT74" s="24"/>
      <c r="DU74" s="24"/>
      <c r="DV74" s="24"/>
      <c r="DW74" s="24"/>
      <c r="DX74" s="24"/>
      <c r="DY74" s="24"/>
      <c r="DZ74" s="24"/>
      <c r="EA74" s="24"/>
    </row>
    <row r="75" spans="1:131" ht="15" customHeight="1" thickBot="1">
      <c r="A75" s="79">
        <f t="shared" si="45"/>
        <v>43901</v>
      </c>
      <c r="B75" s="78"/>
      <c r="C75" s="78"/>
      <c r="D75" s="78"/>
      <c r="E75" s="78"/>
      <c r="F75" s="178"/>
      <c r="G75" s="89">
        <f t="shared" si="23"/>
        <v>3</v>
      </c>
      <c r="H75" s="78">
        <f t="shared" si="24"/>
        <v>11</v>
      </c>
      <c r="I75" s="78" t="str">
        <f t="shared" si="25"/>
        <v>ME</v>
      </c>
      <c r="J75" s="78" t="str">
        <f t="shared" si="26"/>
        <v>Semaine</v>
      </c>
      <c r="K75" s="178">
        <f t="shared" si="27"/>
        <v>0</v>
      </c>
      <c r="L75" s="79" t="str">
        <f t="shared" si="28"/>
        <v/>
      </c>
      <c r="M75" s="178" t="str">
        <f t="shared" si="29"/>
        <v/>
      </c>
      <c r="N75" s="80">
        <f t="shared" si="30"/>
        <v>0</v>
      </c>
      <c r="O75" s="78">
        <f t="shared" si="31"/>
        <v>0</v>
      </c>
      <c r="P75" s="78" t="str">
        <f t="shared" si="32"/>
        <v>Normal</v>
      </c>
      <c r="Q75" s="78">
        <f t="shared" si="33"/>
        <v>0</v>
      </c>
      <c r="R75" s="78">
        <f t="shared" si="34"/>
        <v>0</v>
      </c>
      <c r="S75" s="80">
        <f t="shared" si="35"/>
        <v>0</v>
      </c>
      <c r="T75" s="80">
        <f t="shared" si="36"/>
        <v>0</v>
      </c>
      <c r="U75" s="78">
        <f t="shared" si="37"/>
        <v>0</v>
      </c>
      <c r="V75" s="78">
        <f t="shared" si="38"/>
        <v>0</v>
      </c>
      <c r="W75" s="78">
        <f t="shared" si="39"/>
        <v>0</v>
      </c>
      <c r="X75" s="80">
        <f t="shared" si="40"/>
        <v>0</v>
      </c>
      <c r="Y75" s="78">
        <f t="shared" si="41"/>
        <v>0</v>
      </c>
      <c r="Z75" s="78" t="str">
        <f t="shared" ca="1" si="42"/>
        <v/>
      </c>
      <c r="AA75" s="78">
        <f t="shared" si="43"/>
        <v>0</v>
      </c>
      <c r="AB75" s="78">
        <f t="shared" si="44"/>
        <v>0</v>
      </c>
      <c r="AC75" s="46"/>
      <c r="AD75" s="46"/>
      <c r="AE75" s="246" t="s">
        <v>56</v>
      </c>
      <c r="AF75" s="247"/>
      <c r="AG75" s="248"/>
      <c r="AH75" s="61"/>
      <c r="AI75" s="61"/>
      <c r="AJ75" s="61"/>
      <c r="AK75" s="61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  <c r="CQ75" s="24"/>
      <c r="CR75" s="24"/>
      <c r="CS75" s="24"/>
      <c r="CT75" s="24"/>
      <c r="CU75" s="24"/>
      <c r="CV75" s="24"/>
      <c r="CW75" s="24"/>
      <c r="CX75" s="24"/>
      <c r="CY75" s="24"/>
      <c r="CZ75" s="24"/>
      <c r="DA75" s="24"/>
      <c r="DB75" s="24"/>
      <c r="DC75" s="24"/>
      <c r="DD75" s="24"/>
      <c r="DE75" s="24"/>
      <c r="DF75" s="24"/>
      <c r="DG75" s="24"/>
      <c r="DH75" s="24"/>
      <c r="DI75" s="24"/>
      <c r="DJ75" s="24"/>
      <c r="DK75" s="24"/>
      <c r="DL75" s="24"/>
      <c r="DM75" s="24"/>
      <c r="DN75" s="24"/>
      <c r="DO75" s="24"/>
      <c r="DP75" s="24"/>
      <c r="DQ75" s="24"/>
      <c r="DR75" s="24"/>
      <c r="DS75" s="24"/>
      <c r="DT75" s="24"/>
      <c r="DU75" s="24"/>
      <c r="DV75" s="24"/>
      <c r="DW75" s="24"/>
      <c r="DX75" s="24"/>
      <c r="DY75" s="24"/>
      <c r="DZ75" s="24"/>
      <c r="EA75" s="24"/>
    </row>
    <row r="76" spans="1:131" ht="15" customHeight="1" thickBot="1">
      <c r="A76" s="79">
        <f t="shared" si="45"/>
        <v>43902</v>
      </c>
      <c r="B76" s="78"/>
      <c r="C76" s="78"/>
      <c r="D76" s="78"/>
      <c r="E76" s="78"/>
      <c r="F76" s="178"/>
      <c r="G76" s="89">
        <f t="shared" si="23"/>
        <v>3</v>
      </c>
      <c r="H76" s="78">
        <f t="shared" si="24"/>
        <v>11</v>
      </c>
      <c r="I76" s="78" t="str">
        <f t="shared" si="25"/>
        <v>JE</v>
      </c>
      <c r="J76" s="78" t="str">
        <f t="shared" si="26"/>
        <v>Semaine</v>
      </c>
      <c r="K76" s="178">
        <f t="shared" si="27"/>
        <v>0</v>
      </c>
      <c r="L76" s="79" t="str">
        <f t="shared" si="28"/>
        <v/>
      </c>
      <c r="M76" s="178" t="str">
        <f t="shared" si="29"/>
        <v/>
      </c>
      <c r="N76" s="80">
        <f t="shared" si="30"/>
        <v>0</v>
      </c>
      <c r="O76" s="78">
        <f t="shared" si="31"/>
        <v>0</v>
      </c>
      <c r="P76" s="78" t="str">
        <f t="shared" si="32"/>
        <v>Normal</v>
      </c>
      <c r="Q76" s="78">
        <f t="shared" si="33"/>
        <v>0</v>
      </c>
      <c r="R76" s="78">
        <f t="shared" si="34"/>
        <v>0</v>
      </c>
      <c r="S76" s="80">
        <f t="shared" si="35"/>
        <v>0</v>
      </c>
      <c r="T76" s="80">
        <f t="shared" si="36"/>
        <v>0</v>
      </c>
      <c r="U76" s="78">
        <f t="shared" si="37"/>
        <v>0</v>
      </c>
      <c r="V76" s="78">
        <f t="shared" si="38"/>
        <v>0</v>
      </c>
      <c r="W76" s="78">
        <f t="shared" si="39"/>
        <v>0</v>
      </c>
      <c r="X76" s="80">
        <f t="shared" si="40"/>
        <v>0</v>
      </c>
      <c r="Y76" s="78">
        <f t="shared" si="41"/>
        <v>0</v>
      </c>
      <c r="Z76" s="78" t="str">
        <f t="shared" ca="1" si="42"/>
        <v/>
      </c>
      <c r="AA76" s="78">
        <f t="shared" si="43"/>
        <v>0</v>
      </c>
      <c r="AB76" s="78">
        <f t="shared" si="44"/>
        <v>0</v>
      </c>
      <c r="AC76" s="46"/>
      <c r="AD76" s="46"/>
      <c r="AE76" s="243" t="str">
        <f>IF(AE74=1,"Oui","Non")</f>
        <v>Non</v>
      </c>
      <c r="AF76" s="244"/>
      <c r="AG76" s="245"/>
      <c r="AH76" s="61"/>
      <c r="AJ76" s="62"/>
      <c r="AK76" s="62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  <c r="CQ76" s="24"/>
      <c r="CR76" s="24"/>
      <c r="CS76" s="24"/>
      <c r="CT76" s="24"/>
      <c r="CU76" s="24"/>
      <c r="CV76" s="24"/>
      <c r="CW76" s="24"/>
      <c r="CX76" s="24"/>
      <c r="CY76" s="24"/>
      <c r="CZ76" s="24"/>
      <c r="DA76" s="24"/>
      <c r="DB76" s="24"/>
      <c r="DC76" s="24"/>
      <c r="DD76" s="24"/>
      <c r="DE76" s="24"/>
      <c r="DF76" s="24"/>
      <c r="DG76" s="24"/>
      <c r="DH76" s="24"/>
      <c r="DI76" s="24"/>
      <c r="DJ76" s="24"/>
      <c r="DK76" s="24"/>
      <c r="DL76" s="24"/>
      <c r="DM76" s="24"/>
      <c r="DN76" s="24"/>
      <c r="DO76" s="24"/>
      <c r="DP76" s="24"/>
      <c r="DQ76" s="24"/>
      <c r="DR76" s="24"/>
      <c r="DS76" s="24"/>
      <c r="DT76" s="24"/>
      <c r="DU76" s="24"/>
      <c r="DV76" s="24"/>
      <c r="DW76" s="24"/>
      <c r="DX76" s="24"/>
      <c r="DY76" s="24"/>
      <c r="DZ76" s="24"/>
      <c r="EA76" s="24"/>
    </row>
    <row r="77" spans="1:131" ht="15" customHeight="1" thickBot="1">
      <c r="A77" s="79">
        <f t="shared" si="45"/>
        <v>43903</v>
      </c>
      <c r="B77" s="78"/>
      <c r="C77" s="78"/>
      <c r="D77" s="78"/>
      <c r="E77" s="78"/>
      <c r="F77" s="178"/>
      <c r="G77" s="89">
        <f t="shared" si="23"/>
        <v>3</v>
      </c>
      <c r="H77" s="78">
        <f t="shared" si="24"/>
        <v>11</v>
      </c>
      <c r="I77" s="78" t="str">
        <f t="shared" si="25"/>
        <v>VE</v>
      </c>
      <c r="J77" s="78" t="str">
        <f t="shared" si="26"/>
        <v>Semaine</v>
      </c>
      <c r="K77" s="178">
        <f t="shared" si="27"/>
        <v>0</v>
      </c>
      <c r="L77" s="79" t="str">
        <f t="shared" si="28"/>
        <v/>
      </c>
      <c r="M77" s="178" t="str">
        <f t="shared" si="29"/>
        <v/>
      </c>
      <c r="N77" s="80">
        <f t="shared" si="30"/>
        <v>0</v>
      </c>
      <c r="O77" s="78">
        <f t="shared" si="31"/>
        <v>0</v>
      </c>
      <c r="P77" s="78" t="str">
        <f t="shared" si="32"/>
        <v>Normal</v>
      </c>
      <c r="Q77" s="78">
        <f t="shared" si="33"/>
        <v>0</v>
      </c>
      <c r="R77" s="78">
        <f t="shared" si="34"/>
        <v>0</v>
      </c>
      <c r="S77" s="80">
        <f t="shared" si="35"/>
        <v>0</v>
      </c>
      <c r="T77" s="80">
        <f t="shared" si="36"/>
        <v>0</v>
      </c>
      <c r="U77" s="78">
        <f t="shared" si="37"/>
        <v>0</v>
      </c>
      <c r="V77" s="78">
        <f t="shared" si="38"/>
        <v>0</v>
      </c>
      <c r="W77" s="78">
        <f t="shared" si="39"/>
        <v>0</v>
      </c>
      <c r="X77" s="80">
        <f t="shared" si="40"/>
        <v>0</v>
      </c>
      <c r="Y77" s="78">
        <f t="shared" si="41"/>
        <v>0</v>
      </c>
      <c r="Z77" s="78" t="str">
        <f t="shared" ca="1" si="42"/>
        <v/>
      </c>
      <c r="AA77" s="78">
        <f t="shared" si="43"/>
        <v>0</v>
      </c>
      <c r="AB77" s="78">
        <f t="shared" si="44"/>
        <v>0</v>
      </c>
      <c r="AC77" s="46"/>
      <c r="AD77" s="46"/>
      <c r="AE77" s="44"/>
      <c r="AF77" s="44"/>
      <c r="AG77" s="44"/>
      <c r="AH77" s="61"/>
      <c r="AJ77" s="62"/>
      <c r="AK77" s="62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24"/>
      <c r="CQ77" s="24"/>
      <c r="CR77" s="24"/>
      <c r="CS77" s="24"/>
      <c r="CT77" s="24"/>
      <c r="CU77" s="24"/>
      <c r="CV77" s="24"/>
      <c r="CW77" s="24"/>
      <c r="CX77" s="24"/>
      <c r="CY77" s="24"/>
      <c r="CZ77" s="24"/>
      <c r="DA77" s="24"/>
      <c r="DB77" s="24"/>
      <c r="DC77" s="24"/>
      <c r="DD77" s="24"/>
      <c r="DE77" s="24"/>
      <c r="DF77" s="24"/>
      <c r="DG77" s="24"/>
      <c r="DH77" s="24"/>
      <c r="DI77" s="24"/>
      <c r="DJ77" s="24"/>
      <c r="DK77" s="24"/>
      <c r="DL77" s="24"/>
      <c r="DM77" s="24"/>
      <c r="DN77" s="24"/>
      <c r="DO77" s="24"/>
      <c r="DP77" s="24"/>
      <c r="DQ77" s="24"/>
      <c r="DR77" s="24"/>
      <c r="DS77" s="24"/>
      <c r="DT77" s="24"/>
      <c r="DU77" s="24"/>
      <c r="DV77" s="24"/>
      <c r="DW77" s="24"/>
      <c r="DX77" s="24"/>
      <c r="DY77" s="24"/>
      <c r="DZ77" s="24"/>
      <c r="EA77" s="24"/>
    </row>
    <row r="78" spans="1:131" ht="15" customHeight="1" thickBot="1">
      <c r="A78" s="79">
        <f t="shared" si="45"/>
        <v>43904</v>
      </c>
      <c r="B78" s="78"/>
      <c r="C78" s="78"/>
      <c r="D78" s="78"/>
      <c r="E78" s="78"/>
      <c r="F78" s="178"/>
      <c r="G78" s="89">
        <f t="shared" si="23"/>
        <v>3</v>
      </c>
      <c r="H78" s="78">
        <f t="shared" si="24"/>
        <v>11</v>
      </c>
      <c r="I78" s="78" t="str">
        <f t="shared" si="25"/>
        <v>SA</v>
      </c>
      <c r="J78" s="78" t="str">
        <f t="shared" si="26"/>
        <v>Samedi</v>
      </c>
      <c r="K78" s="178">
        <f t="shared" si="27"/>
        <v>0</v>
      </c>
      <c r="L78" s="79" t="str">
        <f t="shared" si="28"/>
        <v/>
      </c>
      <c r="M78" s="178" t="str">
        <f t="shared" si="29"/>
        <v/>
      </c>
      <c r="N78" s="80">
        <f t="shared" si="30"/>
        <v>0</v>
      </c>
      <c r="O78" s="78">
        <f t="shared" si="31"/>
        <v>0</v>
      </c>
      <c r="P78" s="78" t="str">
        <f t="shared" si="32"/>
        <v>Normal</v>
      </c>
      <c r="Q78" s="78">
        <f t="shared" si="33"/>
        <v>0</v>
      </c>
      <c r="R78" s="78">
        <f t="shared" si="34"/>
        <v>0</v>
      </c>
      <c r="S78" s="80">
        <f t="shared" si="35"/>
        <v>0</v>
      </c>
      <c r="T78" s="80">
        <f t="shared" si="36"/>
        <v>0</v>
      </c>
      <c r="U78" s="78">
        <f t="shared" si="37"/>
        <v>0</v>
      </c>
      <c r="V78" s="78">
        <f t="shared" si="38"/>
        <v>0</v>
      </c>
      <c r="W78" s="78">
        <f t="shared" si="39"/>
        <v>0</v>
      </c>
      <c r="X78" s="80">
        <f t="shared" si="40"/>
        <v>0</v>
      </c>
      <c r="Y78" s="78">
        <f t="shared" si="41"/>
        <v>0</v>
      </c>
      <c r="Z78" s="78" t="str">
        <f t="shared" ca="1" si="42"/>
        <v/>
      </c>
      <c r="AA78" s="78">
        <f t="shared" si="43"/>
        <v>0</v>
      </c>
      <c r="AB78" s="78">
        <f t="shared" si="44"/>
        <v>0</v>
      </c>
      <c r="AC78" s="46"/>
      <c r="AD78" s="46"/>
      <c r="AE78" s="238" t="s">
        <v>57</v>
      </c>
      <c r="AF78" s="239"/>
      <c r="AG78" s="240"/>
      <c r="AH78" s="63"/>
      <c r="AI78" s="63"/>
      <c r="AJ78" s="63"/>
      <c r="AK78" s="63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4"/>
      <c r="CI78" s="24"/>
      <c r="CJ78" s="24"/>
      <c r="CK78" s="24"/>
      <c r="CL78" s="24"/>
      <c r="CM78" s="24"/>
      <c r="CN78" s="24"/>
      <c r="CO78" s="24"/>
      <c r="CP78" s="24"/>
      <c r="CQ78" s="24"/>
      <c r="CR78" s="24"/>
      <c r="CS78" s="24"/>
      <c r="CT78" s="24"/>
      <c r="CU78" s="24"/>
      <c r="CV78" s="24"/>
      <c r="CW78" s="24"/>
      <c r="CX78" s="24"/>
      <c r="CY78" s="24"/>
      <c r="CZ78" s="24"/>
      <c r="DA78" s="24"/>
      <c r="DB78" s="24"/>
      <c r="DC78" s="24"/>
      <c r="DD78" s="24"/>
      <c r="DE78" s="24"/>
      <c r="DF78" s="24"/>
      <c r="DG78" s="24"/>
      <c r="DH78" s="24"/>
      <c r="DI78" s="24"/>
      <c r="DJ78" s="24"/>
      <c r="DK78" s="24"/>
      <c r="DL78" s="24"/>
      <c r="DM78" s="24"/>
      <c r="DN78" s="24"/>
      <c r="DO78" s="24"/>
      <c r="DP78" s="24"/>
      <c r="DQ78" s="24"/>
      <c r="DR78" s="24"/>
      <c r="DS78" s="24"/>
      <c r="DT78" s="24"/>
      <c r="DU78" s="24"/>
      <c r="DV78" s="24"/>
      <c r="DW78" s="24"/>
      <c r="DX78" s="24"/>
      <c r="DY78" s="24"/>
      <c r="DZ78" s="24"/>
      <c r="EA78" s="24"/>
    </row>
    <row r="79" spans="1:131" ht="15" customHeight="1" thickBot="1">
      <c r="A79" s="79">
        <f t="shared" si="45"/>
        <v>43905</v>
      </c>
      <c r="B79" s="78"/>
      <c r="C79" s="78"/>
      <c r="D79" s="78"/>
      <c r="E79" s="78"/>
      <c r="F79" s="178"/>
      <c r="G79" s="89">
        <f t="shared" si="23"/>
        <v>3</v>
      </c>
      <c r="H79" s="78">
        <f t="shared" si="24"/>
        <v>11</v>
      </c>
      <c r="I79" s="78" t="str">
        <f t="shared" si="25"/>
        <v>DI</v>
      </c>
      <c r="J79" s="78" t="str">
        <f t="shared" si="26"/>
        <v>Dimanche</v>
      </c>
      <c r="K79" s="178">
        <f t="shared" si="27"/>
        <v>0</v>
      </c>
      <c r="L79" s="79" t="str">
        <f t="shared" si="28"/>
        <v/>
      </c>
      <c r="M79" s="178" t="str">
        <f t="shared" si="29"/>
        <v/>
      </c>
      <c r="N79" s="80">
        <f t="shared" si="30"/>
        <v>0</v>
      </c>
      <c r="O79" s="78">
        <f t="shared" si="31"/>
        <v>0</v>
      </c>
      <c r="P79" s="78" t="str">
        <f t="shared" si="32"/>
        <v>Normal</v>
      </c>
      <c r="Q79" s="78">
        <f t="shared" si="33"/>
        <v>0</v>
      </c>
      <c r="R79" s="78">
        <f t="shared" si="34"/>
        <v>0</v>
      </c>
      <c r="S79" s="80">
        <f t="shared" si="35"/>
        <v>0</v>
      </c>
      <c r="T79" s="80">
        <f t="shared" si="36"/>
        <v>0</v>
      </c>
      <c r="U79" s="78">
        <f t="shared" si="37"/>
        <v>0</v>
      </c>
      <c r="V79" s="78">
        <f t="shared" si="38"/>
        <v>0</v>
      </c>
      <c r="W79" s="78">
        <f t="shared" si="39"/>
        <v>0</v>
      </c>
      <c r="X79" s="80">
        <f t="shared" si="40"/>
        <v>0</v>
      </c>
      <c r="Y79" s="78">
        <f t="shared" si="41"/>
        <v>0</v>
      </c>
      <c r="Z79" s="78" t="str">
        <f t="shared" ca="1" si="42"/>
        <v/>
      </c>
      <c r="AA79" s="78">
        <f t="shared" si="43"/>
        <v>0</v>
      </c>
      <c r="AB79" s="78">
        <f t="shared" si="44"/>
        <v>0</v>
      </c>
      <c r="AC79" s="46"/>
      <c r="AD79" s="46"/>
      <c r="AE79" s="238" t="s">
        <v>58</v>
      </c>
      <c r="AF79" s="239"/>
      <c r="AG79" s="240"/>
      <c r="AH79" s="55"/>
      <c r="AI79" s="55"/>
      <c r="AJ79" s="55"/>
      <c r="AK79" s="55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  <c r="CN79" s="24"/>
      <c r="CO79" s="24"/>
      <c r="CP79" s="24"/>
      <c r="CQ79" s="24"/>
      <c r="CR79" s="24"/>
      <c r="CS79" s="24"/>
      <c r="CT79" s="24"/>
      <c r="CU79" s="24"/>
      <c r="CV79" s="24"/>
      <c r="CW79" s="24"/>
      <c r="CX79" s="24"/>
      <c r="CY79" s="24"/>
      <c r="CZ79" s="24"/>
      <c r="DA79" s="24"/>
      <c r="DB79" s="24"/>
      <c r="DC79" s="24"/>
      <c r="DD79" s="24"/>
      <c r="DE79" s="24"/>
      <c r="DF79" s="24"/>
      <c r="DG79" s="24"/>
      <c r="DH79" s="24"/>
      <c r="DI79" s="24"/>
      <c r="DJ79" s="24"/>
      <c r="DK79" s="24"/>
      <c r="DL79" s="24"/>
      <c r="DM79" s="24"/>
      <c r="DN79" s="24"/>
      <c r="DO79" s="24"/>
      <c r="DP79" s="24"/>
      <c r="DQ79" s="24"/>
      <c r="DR79" s="24"/>
      <c r="DS79" s="24"/>
      <c r="DT79" s="24"/>
      <c r="DU79" s="24"/>
      <c r="DV79" s="24"/>
      <c r="DW79" s="24"/>
      <c r="DX79" s="24"/>
      <c r="DY79" s="24"/>
      <c r="DZ79" s="24"/>
      <c r="EA79" s="24"/>
    </row>
    <row r="80" spans="1:131" ht="15" customHeight="1" thickBot="1">
      <c r="A80" s="79">
        <f t="shared" si="45"/>
        <v>43906</v>
      </c>
      <c r="B80" s="78"/>
      <c r="C80" s="78"/>
      <c r="D80" s="78"/>
      <c r="E80" s="78"/>
      <c r="F80" s="178"/>
      <c r="G80" s="89">
        <f t="shared" si="23"/>
        <v>3</v>
      </c>
      <c r="H80" s="78">
        <f t="shared" si="24"/>
        <v>12</v>
      </c>
      <c r="I80" s="78" t="str">
        <f t="shared" si="25"/>
        <v>LU</v>
      </c>
      <c r="J80" s="78" t="str">
        <f t="shared" si="26"/>
        <v>Semaine</v>
      </c>
      <c r="K80" s="178">
        <f t="shared" si="27"/>
        <v>0</v>
      </c>
      <c r="L80" s="79" t="str">
        <f t="shared" si="28"/>
        <v/>
      </c>
      <c r="M80" s="178" t="str">
        <f t="shared" si="29"/>
        <v/>
      </c>
      <c r="N80" s="80">
        <f t="shared" si="30"/>
        <v>0</v>
      </c>
      <c r="O80" s="78">
        <f t="shared" si="31"/>
        <v>0</v>
      </c>
      <c r="P80" s="78" t="str">
        <f t="shared" si="32"/>
        <v>Normal</v>
      </c>
      <c r="Q80" s="78">
        <f t="shared" si="33"/>
        <v>0</v>
      </c>
      <c r="R80" s="78">
        <f t="shared" si="34"/>
        <v>0</v>
      </c>
      <c r="S80" s="80">
        <f t="shared" si="35"/>
        <v>0</v>
      </c>
      <c r="T80" s="80">
        <f t="shared" si="36"/>
        <v>0</v>
      </c>
      <c r="U80" s="78">
        <f t="shared" si="37"/>
        <v>0</v>
      </c>
      <c r="V80" s="78">
        <f t="shared" si="38"/>
        <v>0</v>
      </c>
      <c r="W80" s="78">
        <f t="shared" si="39"/>
        <v>0</v>
      </c>
      <c r="X80" s="80">
        <f t="shared" si="40"/>
        <v>0</v>
      </c>
      <c r="Y80" s="78">
        <f t="shared" si="41"/>
        <v>0</v>
      </c>
      <c r="Z80" s="78" t="str">
        <f t="shared" ca="1" si="42"/>
        <v/>
      </c>
      <c r="AA80" s="78">
        <f t="shared" si="43"/>
        <v>0</v>
      </c>
      <c r="AB80" s="78">
        <f t="shared" si="44"/>
        <v>0</v>
      </c>
      <c r="AC80" s="46"/>
      <c r="AD80" s="46"/>
      <c r="AE80" s="241" t="s">
        <v>68</v>
      </c>
      <c r="AF80" s="242"/>
      <c r="AG80" s="45" t="e">
        <f>(#REF!+SUM(#REF!)+#REF!)/22</f>
        <v>#REF!</v>
      </c>
      <c r="AH80" s="56"/>
      <c r="AJ80" s="55"/>
      <c r="AK80" s="55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4"/>
      <c r="CI80" s="24"/>
      <c r="CJ80" s="24"/>
      <c r="CK80" s="24"/>
      <c r="CL80" s="24"/>
      <c r="CM80" s="24"/>
      <c r="CN80" s="24"/>
      <c r="CO80" s="24"/>
      <c r="CP80" s="24"/>
      <c r="CQ80" s="24"/>
      <c r="CR80" s="24"/>
      <c r="CS80" s="24"/>
      <c r="CT80" s="24"/>
      <c r="CU80" s="24"/>
      <c r="CV80" s="24"/>
      <c r="CW80" s="24"/>
      <c r="CX80" s="24"/>
      <c r="CY80" s="24"/>
      <c r="CZ80" s="24"/>
      <c r="DA80" s="24"/>
      <c r="DB80" s="24"/>
      <c r="DC80" s="24"/>
      <c r="DD80" s="24"/>
      <c r="DE80" s="24"/>
      <c r="DF80" s="24"/>
      <c r="DG80" s="24"/>
      <c r="DH80" s="24"/>
      <c r="DI80" s="24"/>
      <c r="DJ80" s="24"/>
      <c r="DK80" s="24"/>
      <c r="DL80" s="24"/>
      <c r="DM80" s="24"/>
      <c r="DN80" s="24"/>
      <c r="DO80" s="24"/>
      <c r="DP80" s="24"/>
      <c r="DQ80" s="24"/>
      <c r="DR80" s="24"/>
      <c r="DS80" s="24"/>
      <c r="DT80" s="24"/>
      <c r="DU80" s="24"/>
      <c r="DV80" s="24"/>
      <c r="DW80" s="24"/>
      <c r="DX80" s="24"/>
      <c r="DY80" s="24"/>
      <c r="DZ80" s="24"/>
      <c r="EA80" s="24"/>
    </row>
    <row r="81" spans="1:131" ht="15" customHeight="1" thickBot="1">
      <c r="A81" s="79">
        <f t="shared" si="45"/>
        <v>43907</v>
      </c>
      <c r="B81" s="78"/>
      <c r="C81" s="78"/>
      <c r="D81" s="78"/>
      <c r="E81" s="78"/>
      <c r="F81" s="178"/>
      <c r="G81" s="89">
        <f t="shared" si="23"/>
        <v>3</v>
      </c>
      <c r="H81" s="78">
        <f t="shared" si="24"/>
        <v>12</v>
      </c>
      <c r="I81" s="78" t="str">
        <f t="shared" si="25"/>
        <v>MA</v>
      </c>
      <c r="J81" s="78" t="str">
        <f t="shared" si="26"/>
        <v>Semaine</v>
      </c>
      <c r="K81" s="178">
        <f t="shared" si="27"/>
        <v>0</v>
      </c>
      <c r="L81" s="79" t="str">
        <f t="shared" si="28"/>
        <v/>
      </c>
      <c r="M81" s="178" t="str">
        <f t="shared" si="29"/>
        <v/>
      </c>
      <c r="N81" s="80">
        <f t="shared" si="30"/>
        <v>0</v>
      </c>
      <c r="O81" s="78">
        <f t="shared" si="31"/>
        <v>0</v>
      </c>
      <c r="P81" s="78" t="str">
        <f t="shared" si="32"/>
        <v>Normal</v>
      </c>
      <c r="Q81" s="78">
        <f t="shared" si="33"/>
        <v>0</v>
      </c>
      <c r="R81" s="78">
        <f t="shared" si="34"/>
        <v>0</v>
      </c>
      <c r="S81" s="80">
        <f t="shared" si="35"/>
        <v>0</v>
      </c>
      <c r="T81" s="80">
        <f t="shared" si="36"/>
        <v>0</v>
      </c>
      <c r="U81" s="78">
        <f t="shared" si="37"/>
        <v>0</v>
      </c>
      <c r="V81" s="78">
        <f t="shared" si="38"/>
        <v>0</v>
      </c>
      <c r="W81" s="78">
        <f t="shared" si="39"/>
        <v>0</v>
      </c>
      <c r="X81" s="80">
        <f t="shared" si="40"/>
        <v>0</v>
      </c>
      <c r="Y81" s="78">
        <f t="shared" si="41"/>
        <v>0</v>
      </c>
      <c r="Z81" s="78" t="str">
        <f t="shared" ca="1" si="42"/>
        <v/>
      </c>
      <c r="AA81" s="78">
        <f t="shared" si="43"/>
        <v>0</v>
      </c>
      <c r="AB81" s="78">
        <f t="shared" si="44"/>
        <v>0</v>
      </c>
      <c r="AC81" s="46"/>
      <c r="AD81" s="46"/>
      <c r="AE81" s="241" t="s">
        <v>67</v>
      </c>
      <c r="AF81" s="242"/>
      <c r="AG81" s="45" t="e">
        <f ca="1">((COUNTIF(Z5:Z370,"N")+#REF!)/22)-(IF(AND(B370="N",(G370=1)),1,0))</f>
        <v>#REF!</v>
      </c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24"/>
      <c r="CQ81" s="24"/>
      <c r="CR81" s="24"/>
      <c r="CS81" s="24"/>
      <c r="CT81" s="24"/>
      <c r="CU81" s="24"/>
      <c r="CV81" s="24"/>
      <c r="CW81" s="24"/>
      <c r="CX81" s="24"/>
      <c r="CY81" s="24"/>
      <c r="CZ81" s="24"/>
      <c r="DA81" s="24"/>
      <c r="DB81" s="24"/>
      <c r="DC81" s="24"/>
      <c r="DD81" s="24"/>
      <c r="DE81" s="24"/>
      <c r="DF81" s="24"/>
      <c r="DG81" s="24"/>
      <c r="DH81" s="24"/>
      <c r="DI81" s="24"/>
      <c r="DJ81" s="24"/>
      <c r="DK81" s="24"/>
      <c r="DL81" s="24"/>
      <c r="DM81" s="24"/>
      <c r="DN81" s="24"/>
      <c r="DO81" s="24"/>
      <c r="DP81" s="24"/>
      <c r="DQ81" s="24"/>
      <c r="DR81" s="24"/>
      <c r="DS81" s="24"/>
      <c r="DT81" s="24"/>
      <c r="DU81" s="24"/>
      <c r="DV81" s="24"/>
      <c r="DW81" s="24"/>
      <c r="DX81" s="24"/>
      <c r="DY81" s="24"/>
      <c r="DZ81" s="24"/>
      <c r="EA81" s="24"/>
    </row>
    <row r="82" spans="1:131" ht="15" customHeight="1" thickBot="1">
      <c r="A82" s="79">
        <f t="shared" si="45"/>
        <v>43908</v>
      </c>
      <c r="B82" s="78"/>
      <c r="C82" s="78"/>
      <c r="D82" s="78"/>
      <c r="E82" s="78"/>
      <c r="F82" s="178"/>
      <c r="G82" s="89">
        <f t="shared" si="23"/>
        <v>3</v>
      </c>
      <c r="H82" s="78">
        <f t="shared" si="24"/>
        <v>12</v>
      </c>
      <c r="I82" s="78" t="str">
        <f t="shared" si="25"/>
        <v>ME</v>
      </c>
      <c r="J82" s="78" t="str">
        <f t="shared" si="26"/>
        <v>Semaine</v>
      </c>
      <c r="K82" s="178">
        <f t="shared" si="27"/>
        <v>0</v>
      </c>
      <c r="L82" s="79" t="str">
        <f t="shared" si="28"/>
        <v/>
      </c>
      <c r="M82" s="178" t="str">
        <f t="shared" si="29"/>
        <v/>
      </c>
      <c r="N82" s="80">
        <f t="shared" si="30"/>
        <v>0</v>
      </c>
      <c r="O82" s="78">
        <f t="shared" si="31"/>
        <v>0</v>
      </c>
      <c r="P82" s="78" t="str">
        <f t="shared" si="32"/>
        <v>Normal</v>
      </c>
      <c r="Q82" s="78">
        <f t="shared" si="33"/>
        <v>0</v>
      </c>
      <c r="R82" s="78">
        <f t="shared" si="34"/>
        <v>0</v>
      </c>
      <c r="S82" s="80">
        <f t="shared" si="35"/>
        <v>0</v>
      </c>
      <c r="T82" s="80">
        <f t="shared" si="36"/>
        <v>0</v>
      </c>
      <c r="U82" s="78">
        <f t="shared" si="37"/>
        <v>0</v>
      </c>
      <c r="V82" s="78">
        <f t="shared" si="38"/>
        <v>0</v>
      </c>
      <c r="W82" s="78">
        <f t="shared" si="39"/>
        <v>0</v>
      </c>
      <c r="X82" s="80">
        <f t="shared" si="40"/>
        <v>0</v>
      </c>
      <c r="Y82" s="78">
        <f t="shared" si="41"/>
        <v>0</v>
      </c>
      <c r="Z82" s="78" t="str">
        <f t="shared" ca="1" si="42"/>
        <v/>
      </c>
      <c r="AA82" s="78">
        <f t="shared" si="43"/>
        <v>0</v>
      </c>
      <c r="AB82" s="78">
        <f t="shared" si="44"/>
        <v>0</v>
      </c>
      <c r="AC82" s="46"/>
      <c r="AD82" s="46"/>
      <c r="AE82" s="29"/>
      <c r="AF82" s="29"/>
      <c r="AG82" s="29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4"/>
      <c r="CI82" s="24"/>
      <c r="CJ82" s="24"/>
      <c r="CK82" s="24"/>
      <c r="CL82" s="24"/>
      <c r="CM82" s="24"/>
      <c r="CN82" s="24"/>
      <c r="CO82" s="24"/>
      <c r="CP82" s="24"/>
      <c r="CQ82" s="24"/>
      <c r="CR82" s="24"/>
      <c r="CS82" s="24"/>
      <c r="CT82" s="24"/>
      <c r="CU82" s="24"/>
      <c r="CV82" s="24"/>
      <c r="CW82" s="24"/>
      <c r="CX82" s="24"/>
      <c r="CY82" s="24"/>
      <c r="CZ82" s="24"/>
      <c r="DA82" s="24"/>
      <c r="DB82" s="24"/>
      <c r="DC82" s="24"/>
      <c r="DD82" s="24"/>
      <c r="DE82" s="24"/>
      <c r="DF82" s="24"/>
      <c r="DG82" s="24"/>
      <c r="DH82" s="24"/>
      <c r="DI82" s="24"/>
      <c r="DJ82" s="24"/>
      <c r="DK82" s="24"/>
      <c r="DL82" s="24"/>
      <c r="DM82" s="24"/>
      <c r="DN82" s="24"/>
      <c r="DO82" s="24"/>
      <c r="DP82" s="24"/>
      <c r="DQ82" s="24"/>
      <c r="DR82" s="24"/>
      <c r="DS82" s="24"/>
      <c r="DT82" s="24"/>
      <c r="DU82" s="24"/>
      <c r="DV82" s="24"/>
      <c r="DW82" s="24"/>
      <c r="DX82" s="24"/>
      <c r="DY82" s="24"/>
      <c r="DZ82" s="24"/>
      <c r="EA82" s="24"/>
    </row>
    <row r="83" spans="1:131" ht="15" customHeight="1" thickBot="1">
      <c r="A83" s="79">
        <f t="shared" si="45"/>
        <v>43909</v>
      </c>
      <c r="B83" s="78"/>
      <c r="C83" s="78"/>
      <c r="D83" s="78"/>
      <c r="E83" s="78"/>
      <c r="F83" s="178"/>
      <c r="G83" s="89">
        <f t="shared" si="23"/>
        <v>3</v>
      </c>
      <c r="H83" s="78">
        <f t="shared" si="24"/>
        <v>12</v>
      </c>
      <c r="I83" s="78" t="str">
        <f t="shared" si="25"/>
        <v>JE</v>
      </c>
      <c r="J83" s="78" t="str">
        <f t="shared" si="26"/>
        <v>Semaine</v>
      </c>
      <c r="K83" s="178">
        <f t="shared" si="27"/>
        <v>0</v>
      </c>
      <c r="L83" s="79" t="str">
        <f t="shared" si="28"/>
        <v/>
      </c>
      <c r="M83" s="178" t="str">
        <f t="shared" si="29"/>
        <v/>
      </c>
      <c r="N83" s="80">
        <f t="shared" si="30"/>
        <v>0</v>
      </c>
      <c r="O83" s="78">
        <f t="shared" si="31"/>
        <v>0</v>
      </c>
      <c r="P83" s="78" t="str">
        <f t="shared" si="32"/>
        <v>Normal</v>
      </c>
      <c r="Q83" s="78">
        <f t="shared" si="33"/>
        <v>0</v>
      </c>
      <c r="R83" s="78">
        <f t="shared" si="34"/>
        <v>0</v>
      </c>
      <c r="S83" s="80">
        <f t="shared" si="35"/>
        <v>0</v>
      </c>
      <c r="T83" s="80">
        <f t="shared" si="36"/>
        <v>0</v>
      </c>
      <c r="U83" s="78">
        <f t="shared" si="37"/>
        <v>0</v>
      </c>
      <c r="V83" s="78">
        <f t="shared" si="38"/>
        <v>0</v>
      </c>
      <c r="W83" s="78">
        <f t="shared" si="39"/>
        <v>0</v>
      </c>
      <c r="X83" s="80">
        <f t="shared" si="40"/>
        <v>0</v>
      </c>
      <c r="Y83" s="78">
        <f t="shared" si="41"/>
        <v>0</v>
      </c>
      <c r="Z83" s="78" t="str">
        <f t="shared" ca="1" si="42"/>
        <v/>
      </c>
      <c r="AA83" s="78">
        <f t="shared" si="43"/>
        <v>0</v>
      </c>
      <c r="AB83" s="78">
        <f t="shared" si="44"/>
        <v>0</v>
      </c>
      <c r="AC83" s="46"/>
      <c r="AD83" s="46"/>
      <c r="AE83" s="233" t="s">
        <v>70</v>
      </c>
      <c r="AF83" s="234"/>
      <c r="AG83" s="235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  <c r="CN83" s="24"/>
      <c r="CO83" s="24"/>
      <c r="CP83" s="24"/>
      <c r="CQ83" s="24"/>
      <c r="CR83" s="24"/>
      <c r="CS83" s="24"/>
      <c r="CT83" s="24"/>
      <c r="CU83" s="24"/>
      <c r="CV83" s="24"/>
      <c r="CW83" s="24"/>
      <c r="CX83" s="24"/>
      <c r="CY83" s="24"/>
      <c r="CZ83" s="24"/>
      <c r="DA83" s="24"/>
      <c r="DB83" s="24"/>
      <c r="DC83" s="24"/>
      <c r="DD83" s="24"/>
      <c r="DE83" s="24"/>
      <c r="DF83" s="24"/>
      <c r="DG83" s="24"/>
      <c r="DH83" s="24"/>
      <c r="DI83" s="24"/>
      <c r="DJ83" s="24"/>
      <c r="DK83" s="24"/>
      <c r="DL83" s="24"/>
      <c r="DM83" s="24"/>
      <c r="DN83" s="24"/>
      <c r="DO83" s="24"/>
      <c r="DP83" s="24"/>
      <c r="DQ83" s="24"/>
      <c r="DR83" s="24"/>
      <c r="DS83" s="24"/>
      <c r="DT83" s="24"/>
      <c r="DU83" s="24"/>
      <c r="DV83" s="24"/>
      <c r="DW83" s="24"/>
      <c r="DX83" s="24"/>
      <c r="DY83" s="24"/>
      <c r="DZ83" s="24"/>
      <c r="EA83" s="24"/>
    </row>
    <row r="84" spans="1:131" ht="15" customHeight="1" thickBot="1">
      <c r="A84" s="79">
        <f t="shared" si="45"/>
        <v>43910</v>
      </c>
      <c r="B84" s="78"/>
      <c r="C84" s="78"/>
      <c r="D84" s="78"/>
      <c r="E84" s="78"/>
      <c r="F84" s="178"/>
      <c r="G84" s="89">
        <f t="shared" si="23"/>
        <v>3</v>
      </c>
      <c r="H84" s="78">
        <f t="shared" si="24"/>
        <v>12</v>
      </c>
      <c r="I84" s="78" t="str">
        <f t="shared" si="25"/>
        <v>VE</v>
      </c>
      <c r="J84" s="78" t="str">
        <f t="shared" si="26"/>
        <v>Semaine</v>
      </c>
      <c r="K84" s="178">
        <f t="shared" si="27"/>
        <v>0</v>
      </c>
      <c r="L84" s="79" t="str">
        <f t="shared" si="28"/>
        <v/>
      </c>
      <c r="M84" s="178" t="str">
        <f t="shared" si="29"/>
        <v/>
      </c>
      <c r="N84" s="80">
        <f t="shared" si="30"/>
        <v>0</v>
      </c>
      <c r="O84" s="78">
        <f t="shared" si="31"/>
        <v>0</v>
      </c>
      <c r="P84" s="78" t="str">
        <f t="shared" si="32"/>
        <v>Normal</v>
      </c>
      <c r="Q84" s="78">
        <f t="shared" si="33"/>
        <v>0</v>
      </c>
      <c r="R84" s="78">
        <f t="shared" si="34"/>
        <v>0</v>
      </c>
      <c r="S84" s="80">
        <f t="shared" si="35"/>
        <v>0</v>
      </c>
      <c r="T84" s="80">
        <f t="shared" si="36"/>
        <v>0</v>
      </c>
      <c r="U84" s="78">
        <f t="shared" si="37"/>
        <v>0</v>
      </c>
      <c r="V84" s="78">
        <f t="shared" si="38"/>
        <v>0</v>
      </c>
      <c r="W84" s="78">
        <f t="shared" si="39"/>
        <v>0</v>
      </c>
      <c r="X84" s="80">
        <f t="shared" si="40"/>
        <v>0</v>
      </c>
      <c r="Y84" s="78">
        <f t="shared" si="41"/>
        <v>0</v>
      </c>
      <c r="Z84" s="78" t="str">
        <f t="shared" ca="1" si="42"/>
        <v/>
      </c>
      <c r="AA84" s="78">
        <f t="shared" si="43"/>
        <v>0</v>
      </c>
      <c r="AB84" s="78">
        <f t="shared" si="44"/>
        <v>0</v>
      </c>
      <c r="AC84" s="46"/>
      <c r="AD84" s="46"/>
      <c r="AE84" s="236" t="e">
        <f>#REF!</f>
        <v>#REF!</v>
      </c>
      <c r="AF84" s="237"/>
      <c r="AG84" s="184" t="e">
        <f>IF(AE84&gt;0.33,1,0)</f>
        <v>#REF!</v>
      </c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  <c r="CI84" s="24"/>
      <c r="CJ84" s="24"/>
      <c r="CK84" s="24"/>
      <c r="CL84" s="24"/>
      <c r="CM84" s="24"/>
      <c r="CN84" s="24"/>
      <c r="CO84" s="24"/>
      <c r="CP84" s="24"/>
      <c r="CQ84" s="24"/>
      <c r="CR84" s="24"/>
      <c r="CS84" s="24"/>
      <c r="CT84" s="24"/>
      <c r="CU84" s="24"/>
      <c r="CV84" s="24"/>
      <c r="CW84" s="24"/>
      <c r="CX84" s="24"/>
      <c r="CY84" s="24"/>
      <c r="CZ84" s="24"/>
      <c r="DA84" s="24"/>
      <c r="DB84" s="24"/>
      <c r="DC84" s="24"/>
      <c r="DD84" s="24"/>
      <c r="DE84" s="24"/>
      <c r="DF84" s="24"/>
      <c r="DG84" s="24"/>
      <c r="DH84" s="24"/>
      <c r="DI84" s="24"/>
      <c r="DJ84" s="24"/>
      <c r="DK84" s="24"/>
      <c r="DL84" s="24"/>
      <c r="DM84" s="24"/>
      <c r="DN84" s="24"/>
      <c r="DO84" s="24"/>
      <c r="DP84" s="24"/>
      <c r="DQ84" s="24"/>
      <c r="DR84" s="24"/>
      <c r="DS84" s="24"/>
      <c r="DT84" s="24"/>
      <c r="DU84" s="24"/>
      <c r="DV84" s="24"/>
      <c r="DW84" s="24"/>
      <c r="DX84" s="24"/>
      <c r="DY84" s="24"/>
      <c r="DZ84" s="24"/>
      <c r="EA84" s="24"/>
    </row>
    <row r="85" spans="1:131" ht="15" customHeight="1" thickBot="1">
      <c r="A85" s="79">
        <f t="shared" si="45"/>
        <v>43911</v>
      </c>
      <c r="B85" s="78"/>
      <c r="C85" s="78"/>
      <c r="D85" s="78"/>
      <c r="E85" s="78"/>
      <c r="F85" s="178"/>
      <c r="G85" s="89">
        <f t="shared" si="23"/>
        <v>3</v>
      </c>
      <c r="H85" s="78">
        <f t="shared" si="24"/>
        <v>12</v>
      </c>
      <c r="I85" s="78" t="str">
        <f t="shared" si="25"/>
        <v>SA</v>
      </c>
      <c r="J85" s="78" t="str">
        <f t="shared" si="26"/>
        <v>Samedi</v>
      </c>
      <c r="K85" s="178">
        <f t="shared" si="27"/>
        <v>0</v>
      </c>
      <c r="L85" s="79" t="str">
        <f t="shared" si="28"/>
        <v/>
      </c>
      <c r="M85" s="178" t="str">
        <f t="shared" si="29"/>
        <v/>
      </c>
      <c r="N85" s="80">
        <f t="shared" si="30"/>
        <v>0</v>
      </c>
      <c r="O85" s="78">
        <f t="shared" si="31"/>
        <v>0</v>
      </c>
      <c r="P85" s="78" t="str">
        <f t="shared" si="32"/>
        <v>Normal</v>
      </c>
      <c r="Q85" s="78">
        <f t="shared" si="33"/>
        <v>0</v>
      </c>
      <c r="R85" s="78">
        <f t="shared" si="34"/>
        <v>0</v>
      </c>
      <c r="S85" s="80">
        <f t="shared" si="35"/>
        <v>0</v>
      </c>
      <c r="T85" s="80">
        <f t="shared" si="36"/>
        <v>0</v>
      </c>
      <c r="U85" s="78">
        <f t="shared" si="37"/>
        <v>0</v>
      </c>
      <c r="V85" s="78">
        <f t="shared" si="38"/>
        <v>0</v>
      </c>
      <c r="W85" s="78">
        <f t="shared" si="39"/>
        <v>0</v>
      </c>
      <c r="X85" s="80">
        <f t="shared" si="40"/>
        <v>0</v>
      </c>
      <c r="Y85" s="78">
        <f t="shared" si="41"/>
        <v>0</v>
      </c>
      <c r="Z85" s="78" t="str">
        <f t="shared" ca="1" si="42"/>
        <v/>
      </c>
      <c r="AA85" s="78">
        <f t="shared" si="43"/>
        <v>0</v>
      </c>
      <c r="AB85" s="78">
        <f t="shared" si="44"/>
        <v>0</v>
      </c>
      <c r="AC85" s="46"/>
      <c r="AD85" s="46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4"/>
      <c r="CC85" s="24"/>
      <c r="CD85" s="24"/>
      <c r="CE85" s="24"/>
      <c r="CF85" s="24"/>
      <c r="CG85" s="24"/>
      <c r="CH85" s="24"/>
      <c r="CI85" s="24"/>
      <c r="CJ85" s="24"/>
      <c r="CK85" s="24"/>
      <c r="CL85" s="24"/>
      <c r="CM85" s="24"/>
      <c r="CN85" s="24"/>
      <c r="CO85" s="24"/>
      <c r="CP85" s="24"/>
      <c r="CQ85" s="24"/>
      <c r="CR85" s="24"/>
      <c r="CS85" s="24"/>
      <c r="CT85" s="24"/>
      <c r="CU85" s="24"/>
      <c r="CV85" s="24"/>
      <c r="CW85" s="24"/>
      <c r="CX85" s="24"/>
      <c r="CY85" s="24"/>
      <c r="CZ85" s="24"/>
      <c r="DA85" s="24"/>
      <c r="DB85" s="24"/>
      <c r="DC85" s="24"/>
      <c r="DD85" s="24"/>
      <c r="DE85" s="24"/>
      <c r="DF85" s="24"/>
      <c r="DG85" s="24"/>
      <c r="DH85" s="24"/>
      <c r="DI85" s="24"/>
      <c r="DJ85" s="24"/>
      <c r="DK85" s="24"/>
      <c r="DL85" s="24"/>
      <c r="DM85" s="24"/>
      <c r="DN85" s="24"/>
      <c r="DO85" s="24"/>
      <c r="DP85" s="24"/>
      <c r="DQ85" s="24"/>
      <c r="DR85" s="24"/>
      <c r="DS85" s="24"/>
      <c r="DT85" s="24"/>
      <c r="DU85" s="24"/>
      <c r="DV85" s="24"/>
      <c r="DW85" s="24"/>
      <c r="DX85" s="24"/>
      <c r="DY85" s="24"/>
      <c r="DZ85" s="24"/>
      <c r="EA85" s="24"/>
    </row>
    <row r="86" spans="1:131" ht="15" customHeight="1" thickBot="1">
      <c r="A86" s="79">
        <f t="shared" si="45"/>
        <v>43912</v>
      </c>
      <c r="B86" s="78"/>
      <c r="C86" s="78"/>
      <c r="D86" s="78"/>
      <c r="E86" s="78"/>
      <c r="F86" s="178"/>
      <c r="G86" s="89">
        <f t="shared" si="23"/>
        <v>3</v>
      </c>
      <c r="H86" s="78">
        <f t="shared" si="24"/>
        <v>12</v>
      </c>
      <c r="I86" s="78" t="str">
        <f t="shared" si="25"/>
        <v>DI</v>
      </c>
      <c r="J86" s="78" t="str">
        <f t="shared" si="26"/>
        <v>Dimanche</v>
      </c>
      <c r="K86" s="178">
        <f t="shared" si="27"/>
        <v>0</v>
      </c>
      <c r="L86" s="79" t="str">
        <f t="shared" si="28"/>
        <v/>
      </c>
      <c r="M86" s="178" t="str">
        <f t="shared" si="29"/>
        <v/>
      </c>
      <c r="N86" s="80">
        <f t="shared" si="30"/>
        <v>0</v>
      </c>
      <c r="O86" s="78">
        <f t="shared" si="31"/>
        <v>0</v>
      </c>
      <c r="P86" s="78" t="str">
        <f t="shared" si="32"/>
        <v>Normal</v>
      </c>
      <c r="Q86" s="78">
        <f t="shared" si="33"/>
        <v>0</v>
      </c>
      <c r="R86" s="78">
        <f t="shared" si="34"/>
        <v>0</v>
      </c>
      <c r="S86" s="80">
        <f t="shared" si="35"/>
        <v>0</v>
      </c>
      <c r="T86" s="80">
        <f t="shared" si="36"/>
        <v>0</v>
      </c>
      <c r="U86" s="78">
        <f t="shared" si="37"/>
        <v>0</v>
      </c>
      <c r="V86" s="78">
        <f t="shared" si="38"/>
        <v>0</v>
      </c>
      <c r="W86" s="78">
        <f t="shared" si="39"/>
        <v>0</v>
      </c>
      <c r="X86" s="80">
        <f t="shared" si="40"/>
        <v>0</v>
      </c>
      <c r="Y86" s="78">
        <f t="shared" si="41"/>
        <v>0</v>
      </c>
      <c r="Z86" s="78" t="str">
        <f t="shared" ca="1" si="42"/>
        <v/>
      </c>
      <c r="AA86" s="78">
        <f t="shared" si="43"/>
        <v>0</v>
      </c>
      <c r="AB86" s="78">
        <f t="shared" si="44"/>
        <v>0</v>
      </c>
      <c r="AC86" s="46"/>
      <c r="AD86" s="46"/>
      <c r="AE86" s="180" t="s">
        <v>157</v>
      </c>
      <c r="AF86" s="57"/>
      <c r="AG86" s="57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4"/>
      <c r="CC86" s="24"/>
      <c r="CD86" s="24"/>
      <c r="CE86" s="24"/>
      <c r="CF86" s="24"/>
      <c r="CG86" s="24"/>
      <c r="CH86" s="24"/>
      <c r="CI86" s="24"/>
      <c r="CJ86" s="24"/>
      <c r="CK86" s="24"/>
      <c r="CL86" s="24"/>
      <c r="CM86" s="24"/>
      <c r="CN86" s="24"/>
      <c r="CO86" s="24"/>
      <c r="CP86" s="24"/>
      <c r="CQ86" s="24"/>
      <c r="CR86" s="24"/>
      <c r="CS86" s="24"/>
      <c r="CT86" s="24"/>
      <c r="CU86" s="24"/>
      <c r="CV86" s="24"/>
      <c r="CW86" s="24"/>
      <c r="CX86" s="24"/>
      <c r="CY86" s="24"/>
      <c r="CZ86" s="24"/>
      <c r="DA86" s="24"/>
      <c r="DB86" s="24"/>
      <c r="DC86" s="24"/>
      <c r="DD86" s="24"/>
      <c r="DE86" s="24"/>
      <c r="DF86" s="24"/>
      <c r="DG86" s="24"/>
      <c r="DH86" s="24"/>
      <c r="DI86" s="24"/>
      <c r="DJ86" s="24"/>
      <c r="DK86" s="24"/>
      <c r="DL86" s="24"/>
      <c r="DM86" s="24"/>
      <c r="DN86" s="24"/>
      <c r="DO86" s="24"/>
      <c r="DP86" s="24"/>
      <c r="DQ86" s="24"/>
      <c r="DR86" s="24"/>
      <c r="DS86" s="24"/>
      <c r="DT86" s="24"/>
      <c r="DU86" s="24"/>
      <c r="DV86" s="24"/>
      <c r="DW86" s="24"/>
      <c r="DX86" s="24"/>
      <c r="DY86" s="24"/>
      <c r="DZ86" s="24"/>
      <c r="EA86" s="24"/>
    </row>
    <row r="87" spans="1:131" ht="15" customHeight="1">
      <c r="A87" s="79">
        <f t="shared" si="45"/>
        <v>43913</v>
      </c>
      <c r="B87" s="78"/>
      <c r="C87" s="78"/>
      <c r="D87" s="78"/>
      <c r="E87" s="78"/>
      <c r="F87" s="178"/>
      <c r="G87" s="89">
        <f t="shared" si="23"/>
        <v>3</v>
      </c>
      <c r="H87" s="78">
        <f t="shared" si="24"/>
        <v>13</v>
      </c>
      <c r="I87" s="78" t="str">
        <f t="shared" si="25"/>
        <v>LU</v>
      </c>
      <c r="J87" s="78" t="str">
        <f t="shared" si="26"/>
        <v>Semaine</v>
      </c>
      <c r="K87" s="178">
        <f t="shared" si="27"/>
        <v>0</v>
      </c>
      <c r="L87" s="79" t="str">
        <f t="shared" si="28"/>
        <v/>
      </c>
      <c r="M87" s="178" t="str">
        <f t="shared" si="29"/>
        <v/>
      </c>
      <c r="N87" s="80">
        <f t="shared" si="30"/>
        <v>0</v>
      </c>
      <c r="O87" s="78">
        <f t="shared" si="31"/>
        <v>0</v>
      </c>
      <c r="P87" s="78" t="str">
        <f t="shared" si="32"/>
        <v>Normal</v>
      </c>
      <c r="Q87" s="78">
        <f t="shared" si="33"/>
        <v>0</v>
      </c>
      <c r="R87" s="78">
        <f t="shared" si="34"/>
        <v>0</v>
      </c>
      <c r="S87" s="80">
        <f t="shared" si="35"/>
        <v>0</v>
      </c>
      <c r="T87" s="80">
        <f t="shared" si="36"/>
        <v>0</v>
      </c>
      <c r="U87" s="78">
        <f t="shared" si="37"/>
        <v>0</v>
      </c>
      <c r="V87" s="78">
        <f t="shared" si="38"/>
        <v>0</v>
      </c>
      <c r="W87" s="78">
        <f t="shared" si="39"/>
        <v>0</v>
      </c>
      <c r="X87" s="80">
        <f t="shared" si="40"/>
        <v>0</v>
      </c>
      <c r="Y87" s="78">
        <f t="shared" si="41"/>
        <v>0</v>
      </c>
      <c r="Z87" s="78" t="str">
        <f t="shared" ca="1" si="42"/>
        <v/>
      </c>
      <c r="AA87" s="78">
        <f t="shared" si="43"/>
        <v>0</v>
      </c>
      <c r="AB87" s="78">
        <f t="shared" si="44"/>
        <v>0</v>
      </c>
      <c r="AC87" s="46"/>
      <c r="AD87" s="46"/>
      <c r="AE87" s="182">
        <v>2</v>
      </c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CB87" s="24"/>
      <c r="CC87" s="24"/>
      <c r="CD87" s="24"/>
      <c r="CE87" s="24"/>
      <c r="CF87" s="24"/>
      <c r="CG87" s="24"/>
      <c r="CH87" s="24"/>
      <c r="CI87" s="24"/>
      <c r="CJ87" s="24"/>
      <c r="CK87" s="24"/>
      <c r="CL87" s="24"/>
      <c r="CM87" s="24"/>
      <c r="CN87" s="24"/>
      <c r="CO87" s="24"/>
      <c r="CP87" s="24"/>
      <c r="CQ87" s="24"/>
      <c r="CR87" s="24"/>
      <c r="CS87" s="24"/>
      <c r="CT87" s="24"/>
      <c r="CU87" s="24"/>
      <c r="CV87" s="24"/>
      <c r="CW87" s="24"/>
      <c r="CX87" s="24"/>
      <c r="CY87" s="24"/>
      <c r="CZ87" s="24"/>
      <c r="DA87" s="24"/>
      <c r="DB87" s="24"/>
      <c r="DC87" s="24"/>
      <c r="DD87" s="24"/>
      <c r="DE87" s="24"/>
      <c r="DF87" s="24"/>
      <c r="DG87" s="24"/>
      <c r="DH87" s="24"/>
      <c r="DI87" s="24"/>
      <c r="DJ87" s="24"/>
      <c r="DK87" s="24"/>
      <c r="DL87" s="24"/>
      <c r="DM87" s="24"/>
      <c r="DN87" s="24"/>
      <c r="DO87" s="24"/>
      <c r="DP87" s="24"/>
      <c r="DQ87" s="24"/>
      <c r="DR87" s="24"/>
      <c r="DS87" s="24"/>
      <c r="DT87" s="24"/>
      <c r="DU87" s="24"/>
      <c r="DV87" s="24"/>
      <c r="DW87" s="24"/>
      <c r="DX87" s="24"/>
      <c r="DY87" s="24"/>
      <c r="DZ87" s="24"/>
      <c r="EA87" s="24"/>
    </row>
    <row r="88" spans="1:131" ht="15" customHeight="1" thickBot="1">
      <c r="A88" s="79">
        <f t="shared" si="45"/>
        <v>43914</v>
      </c>
      <c r="B88" s="78"/>
      <c r="C88" s="78"/>
      <c r="D88" s="78"/>
      <c r="E88" s="78"/>
      <c r="F88" s="178"/>
      <c r="G88" s="89">
        <f t="shared" si="23"/>
        <v>3</v>
      </c>
      <c r="H88" s="78">
        <f t="shared" si="24"/>
        <v>13</v>
      </c>
      <c r="I88" s="78" t="str">
        <f t="shared" si="25"/>
        <v>MA</v>
      </c>
      <c r="J88" s="78" t="str">
        <f t="shared" si="26"/>
        <v>Semaine</v>
      </c>
      <c r="K88" s="178">
        <f t="shared" si="27"/>
        <v>0</v>
      </c>
      <c r="L88" s="79" t="str">
        <f t="shared" si="28"/>
        <v/>
      </c>
      <c r="M88" s="178" t="str">
        <f t="shared" si="29"/>
        <v/>
      </c>
      <c r="N88" s="80">
        <f t="shared" si="30"/>
        <v>0</v>
      </c>
      <c r="O88" s="78">
        <f t="shared" si="31"/>
        <v>0</v>
      </c>
      <c r="P88" s="78" t="str">
        <f t="shared" si="32"/>
        <v>Normal</v>
      </c>
      <c r="Q88" s="78">
        <f t="shared" si="33"/>
        <v>0</v>
      </c>
      <c r="R88" s="78">
        <f t="shared" si="34"/>
        <v>0</v>
      </c>
      <c r="S88" s="80">
        <f t="shared" si="35"/>
        <v>0</v>
      </c>
      <c r="T88" s="80">
        <f t="shared" si="36"/>
        <v>0</v>
      </c>
      <c r="U88" s="78">
        <f t="shared" si="37"/>
        <v>0</v>
      </c>
      <c r="V88" s="78">
        <f t="shared" si="38"/>
        <v>0</v>
      </c>
      <c r="W88" s="78">
        <f t="shared" si="39"/>
        <v>0</v>
      </c>
      <c r="X88" s="80">
        <f t="shared" si="40"/>
        <v>0</v>
      </c>
      <c r="Y88" s="78">
        <f t="shared" si="41"/>
        <v>0</v>
      </c>
      <c r="Z88" s="78" t="str">
        <f t="shared" ca="1" si="42"/>
        <v/>
      </c>
      <c r="AA88" s="78">
        <f t="shared" si="43"/>
        <v>0</v>
      </c>
      <c r="AB88" s="78">
        <f t="shared" si="44"/>
        <v>0</v>
      </c>
      <c r="AC88" s="46"/>
      <c r="AD88" s="46"/>
      <c r="AE88" s="181">
        <v>3</v>
      </c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CB88" s="24"/>
      <c r="CC88" s="24"/>
      <c r="CD88" s="24"/>
      <c r="CE88" s="24"/>
      <c r="CF88" s="24"/>
      <c r="CG88" s="24"/>
      <c r="CH88" s="24"/>
      <c r="CI88" s="24"/>
      <c r="CJ88" s="24"/>
      <c r="CK88" s="24"/>
      <c r="CL88" s="24"/>
      <c r="CM88" s="24"/>
      <c r="CN88" s="24"/>
      <c r="CO88" s="24"/>
      <c r="CP88" s="24"/>
      <c r="CQ88" s="24"/>
      <c r="CR88" s="24"/>
      <c r="CS88" s="24"/>
      <c r="CT88" s="24"/>
      <c r="CU88" s="24"/>
      <c r="CV88" s="24"/>
      <c r="CW88" s="24"/>
      <c r="CX88" s="24"/>
      <c r="CY88" s="24"/>
      <c r="CZ88" s="24"/>
      <c r="DA88" s="24"/>
      <c r="DB88" s="24"/>
      <c r="DC88" s="24"/>
      <c r="DD88" s="24"/>
      <c r="DE88" s="24"/>
      <c r="DF88" s="24"/>
      <c r="DG88" s="24"/>
      <c r="DH88" s="24"/>
      <c r="DI88" s="24"/>
      <c r="DJ88" s="24"/>
      <c r="DK88" s="24"/>
      <c r="DL88" s="24"/>
      <c r="DM88" s="24"/>
      <c r="DN88" s="24"/>
      <c r="DO88" s="24"/>
      <c r="DP88" s="24"/>
      <c r="DQ88" s="24"/>
      <c r="DR88" s="24"/>
      <c r="DS88" s="24"/>
      <c r="DT88" s="24"/>
      <c r="DU88" s="24"/>
      <c r="DV88" s="24"/>
      <c r="DW88" s="24"/>
      <c r="DX88" s="24"/>
      <c r="DY88" s="24"/>
      <c r="DZ88" s="24"/>
      <c r="EA88" s="24"/>
    </row>
    <row r="89" spans="1:131" ht="15" customHeight="1">
      <c r="A89" s="79">
        <f t="shared" si="45"/>
        <v>43915</v>
      </c>
      <c r="B89" s="78"/>
      <c r="C89" s="78"/>
      <c r="D89" s="78"/>
      <c r="E89" s="78"/>
      <c r="F89" s="178"/>
      <c r="G89" s="89">
        <f t="shared" si="23"/>
        <v>3</v>
      </c>
      <c r="H89" s="78">
        <f t="shared" si="24"/>
        <v>13</v>
      </c>
      <c r="I89" s="78" t="str">
        <f t="shared" si="25"/>
        <v>ME</v>
      </c>
      <c r="J89" s="78" t="str">
        <f t="shared" si="26"/>
        <v>Semaine</v>
      </c>
      <c r="K89" s="178">
        <f t="shared" si="27"/>
        <v>0</v>
      </c>
      <c r="L89" s="79" t="str">
        <f t="shared" si="28"/>
        <v/>
      </c>
      <c r="M89" s="178" t="str">
        <f t="shared" si="29"/>
        <v/>
      </c>
      <c r="N89" s="80">
        <f t="shared" si="30"/>
        <v>0</v>
      </c>
      <c r="O89" s="78">
        <f t="shared" si="31"/>
        <v>0</v>
      </c>
      <c r="P89" s="78" t="str">
        <f t="shared" si="32"/>
        <v>Normal</v>
      </c>
      <c r="Q89" s="78">
        <f t="shared" si="33"/>
        <v>0</v>
      </c>
      <c r="R89" s="78">
        <f t="shared" si="34"/>
        <v>0</v>
      </c>
      <c r="S89" s="80">
        <f t="shared" si="35"/>
        <v>0</v>
      </c>
      <c r="T89" s="80">
        <f t="shared" si="36"/>
        <v>0</v>
      </c>
      <c r="U89" s="78">
        <f t="shared" si="37"/>
        <v>0</v>
      </c>
      <c r="V89" s="78">
        <f t="shared" si="38"/>
        <v>0</v>
      </c>
      <c r="W89" s="78">
        <f t="shared" si="39"/>
        <v>0</v>
      </c>
      <c r="X89" s="80">
        <f t="shared" si="40"/>
        <v>0</v>
      </c>
      <c r="Y89" s="78">
        <f t="shared" si="41"/>
        <v>0</v>
      </c>
      <c r="Z89" s="78" t="str">
        <f t="shared" ca="1" si="42"/>
        <v/>
      </c>
      <c r="AA89" s="78">
        <f t="shared" si="43"/>
        <v>0</v>
      </c>
      <c r="AB89" s="78">
        <f t="shared" si="44"/>
        <v>0</v>
      </c>
      <c r="AC89" s="46"/>
      <c r="AD89" s="46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CB89" s="24"/>
      <c r="CC89" s="24"/>
      <c r="CD89" s="24"/>
      <c r="CE89" s="24"/>
      <c r="CF89" s="24"/>
      <c r="CG89" s="24"/>
      <c r="CH89" s="24"/>
      <c r="CI89" s="24"/>
      <c r="CJ89" s="24"/>
      <c r="CK89" s="24"/>
      <c r="CL89" s="24"/>
      <c r="CM89" s="24"/>
      <c r="CN89" s="24"/>
      <c r="CO89" s="24"/>
      <c r="CP89" s="24"/>
      <c r="CQ89" s="24"/>
      <c r="CR89" s="24"/>
      <c r="CS89" s="24"/>
      <c r="CT89" s="24"/>
      <c r="CU89" s="24"/>
      <c r="CV89" s="24"/>
      <c r="CW89" s="24"/>
      <c r="CX89" s="24"/>
      <c r="CY89" s="24"/>
      <c r="CZ89" s="24"/>
      <c r="DA89" s="24"/>
      <c r="DB89" s="24"/>
      <c r="DC89" s="24"/>
      <c r="DD89" s="24"/>
      <c r="DE89" s="24"/>
      <c r="DF89" s="24"/>
      <c r="DG89" s="24"/>
      <c r="DH89" s="24"/>
      <c r="DI89" s="24"/>
      <c r="DJ89" s="24"/>
      <c r="DK89" s="24"/>
      <c r="DL89" s="24"/>
      <c r="DM89" s="24"/>
      <c r="DN89" s="24"/>
      <c r="DO89" s="24"/>
      <c r="DP89" s="24"/>
      <c r="DQ89" s="24"/>
      <c r="DR89" s="24"/>
      <c r="DS89" s="24"/>
      <c r="DT89" s="24"/>
      <c r="DU89" s="24"/>
      <c r="DV89" s="24"/>
      <c r="DW89" s="24"/>
      <c r="DX89" s="24"/>
      <c r="DY89" s="24"/>
      <c r="DZ89" s="24"/>
      <c r="EA89" s="24"/>
    </row>
    <row r="90" spans="1:131" ht="15" customHeight="1">
      <c r="A90" s="79">
        <f t="shared" si="45"/>
        <v>43916</v>
      </c>
      <c r="B90" s="78"/>
      <c r="C90" s="78"/>
      <c r="D90" s="78"/>
      <c r="E90" s="78"/>
      <c r="F90" s="178"/>
      <c r="G90" s="89">
        <f t="shared" si="23"/>
        <v>3</v>
      </c>
      <c r="H90" s="78">
        <f t="shared" si="24"/>
        <v>13</v>
      </c>
      <c r="I90" s="78" t="str">
        <f t="shared" si="25"/>
        <v>JE</v>
      </c>
      <c r="J90" s="78" t="str">
        <f t="shared" si="26"/>
        <v>Semaine</v>
      </c>
      <c r="K90" s="178">
        <f t="shared" si="27"/>
        <v>0</v>
      </c>
      <c r="L90" s="79" t="str">
        <f t="shared" si="28"/>
        <v/>
      </c>
      <c r="M90" s="178" t="str">
        <f t="shared" si="29"/>
        <v/>
      </c>
      <c r="N90" s="80">
        <f t="shared" si="30"/>
        <v>0</v>
      </c>
      <c r="O90" s="78">
        <f t="shared" si="31"/>
        <v>0</v>
      </c>
      <c r="P90" s="78" t="str">
        <f t="shared" si="32"/>
        <v>Normal</v>
      </c>
      <c r="Q90" s="78">
        <f t="shared" si="33"/>
        <v>0</v>
      </c>
      <c r="R90" s="78">
        <f t="shared" si="34"/>
        <v>0</v>
      </c>
      <c r="S90" s="80">
        <f t="shared" si="35"/>
        <v>0</v>
      </c>
      <c r="T90" s="80">
        <f t="shared" si="36"/>
        <v>0</v>
      </c>
      <c r="U90" s="78">
        <f t="shared" si="37"/>
        <v>0</v>
      </c>
      <c r="V90" s="78">
        <f t="shared" si="38"/>
        <v>0</v>
      </c>
      <c r="W90" s="78">
        <f t="shared" si="39"/>
        <v>0</v>
      </c>
      <c r="X90" s="80">
        <f t="shared" si="40"/>
        <v>0</v>
      </c>
      <c r="Y90" s="78">
        <f t="shared" si="41"/>
        <v>0</v>
      </c>
      <c r="Z90" s="78" t="str">
        <f t="shared" ca="1" si="42"/>
        <v/>
      </c>
      <c r="AA90" s="78">
        <f t="shared" si="43"/>
        <v>0</v>
      </c>
      <c r="AB90" s="78">
        <f t="shared" si="44"/>
        <v>0</v>
      </c>
      <c r="AC90" s="46"/>
      <c r="AD90" s="46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CB90" s="24"/>
      <c r="CC90" s="24"/>
      <c r="CD90" s="24"/>
      <c r="CE90" s="24"/>
      <c r="CF90" s="24"/>
      <c r="CG90" s="24"/>
      <c r="CH90" s="24"/>
      <c r="CI90" s="24"/>
      <c r="CJ90" s="24"/>
      <c r="CK90" s="24"/>
      <c r="CL90" s="24"/>
      <c r="CM90" s="24"/>
      <c r="CN90" s="24"/>
      <c r="CO90" s="24"/>
      <c r="CP90" s="24"/>
      <c r="CQ90" s="24"/>
      <c r="CR90" s="24"/>
      <c r="CS90" s="24"/>
      <c r="CT90" s="24"/>
      <c r="CU90" s="24"/>
      <c r="CV90" s="24"/>
      <c r="CW90" s="24"/>
      <c r="CX90" s="24"/>
      <c r="CY90" s="24"/>
      <c r="CZ90" s="24"/>
      <c r="DA90" s="24"/>
      <c r="DB90" s="24"/>
      <c r="DC90" s="24"/>
      <c r="DD90" s="24"/>
      <c r="DE90" s="24"/>
      <c r="DF90" s="24"/>
      <c r="DG90" s="24"/>
      <c r="DH90" s="24"/>
      <c r="DI90" s="24"/>
      <c r="DJ90" s="24"/>
      <c r="DK90" s="24"/>
      <c r="DL90" s="24"/>
      <c r="DM90" s="24"/>
      <c r="DN90" s="24"/>
      <c r="DO90" s="24"/>
      <c r="DP90" s="24"/>
      <c r="DQ90" s="24"/>
      <c r="DR90" s="24"/>
      <c r="DS90" s="24"/>
      <c r="DT90" s="24"/>
      <c r="DU90" s="24"/>
      <c r="DV90" s="24"/>
      <c r="DW90" s="24"/>
      <c r="DX90" s="24"/>
      <c r="DY90" s="24"/>
      <c r="DZ90" s="24"/>
      <c r="EA90" s="24"/>
    </row>
    <row r="91" spans="1:131" ht="15" customHeight="1">
      <c r="A91" s="79">
        <f t="shared" si="45"/>
        <v>43917</v>
      </c>
      <c r="B91" s="78"/>
      <c r="C91" s="78"/>
      <c r="D91" s="78"/>
      <c r="E91" s="78"/>
      <c r="F91" s="178"/>
      <c r="G91" s="89">
        <f t="shared" si="23"/>
        <v>3</v>
      </c>
      <c r="H91" s="78">
        <f t="shared" si="24"/>
        <v>13</v>
      </c>
      <c r="I91" s="78" t="str">
        <f t="shared" si="25"/>
        <v>VE</v>
      </c>
      <c r="J91" s="78" t="str">
        <f t="shared" si="26"/>
        <v>Semaine</v>
      </c>
      <c r="K91" s="178">
        <f t="shared" si="27"/>
        <v>0</v>
      </c>
      <c r="L91" s="79" t="str">
        <f t="shared" si="28"/>
        <v/>
      </c>
      <c r="M91" s="178" t="str">
        <f t="shared" si="29"/>
        <v/>
      </c>
      <c r="N91" s="80">
        <f t="shared" si="30"/>
        <v>0</v>
      </c>
      <c r="O91" s="78">
        <f t="shared" si="31"/>
        <v>0</v>
      </c>
      <c r="P91" s="78" t="str">
        <f t="shared" si="32"/>
        <v>Normal</v>
      </c>
      <c r="Q91" s="78">
        <f t="shared" si="33"/>
        <v>0</v>
      </c>
      <c r="R91" s="78">
        <f t="shared" si="34"/>
        <v>0</v>
      </c>
      <c r="S91" s="80">
        <f t="shared" si="35"/>
        <v>0</v>
      </c>
      <c r="T91" s="80">
        <f t="shared" si="36"/>
        <v>0</v>
      </c>
      <c r="U91" s="78">
        <f t="shared" si="37"/>
        <v>0</v>
      </c>
      <c r="V91" s="78">
        <f t="shared" si="38"/>
        <v>0</v>
      </c>
      <c r="W91" s="78">
        <f t="shared" si="39"/>
        <v>0</v>
      </c>
      <c r="X91" s="80">
        <f t="shared" si="40"/>
        <v>0</v>
      </c>
      <c r="Y91" s="78">
        <f t="shared" si="41"/>
        <v>0</v>
      </c>
      <c r="Z91" s="78" t="str">
        <f t="shared" ca="1" si="42"/>
        <v/>
      </c>
      <c r="AA91" s="78">
        <f t="shared" si="43"/>
        <v>0</v>
      </c>
      <c r="AB91" s="78">
        <f t="shared" si="44"/>
        <v>0</v>
      </c>
      <c r="AC91" s="46"/>
      <c r="AD91" s="46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CB91" s="24"/>
      <c r="CC91" s="24"/>
      <c r="CD91" s="24"/>
      <c r="CE91" s="24"/>
      <c r="CF91" s="24"/>
      <c r="CG91" s="24"/>
      <c r="CH91" s="24"/>
      <c r="CI91" s="24"/>
      <c r="CJ91" s="24"/>
      <c r="CK91" s="24"/>
      <c r="CL91" s="24"/>
      <c r="CM91" s="24"/>
      <c r="CN91" s="24"/>
      <c r="CO91" s="24"/>
      <c r="CP91" s="24"/>
      <c r="CQ91" s="24"/>
      <c r="CR91" s="24"/>
      <c r="CS91" s="24"/>
      <c r="CT91" s="24"/>
      <c r="CU91" s="24"/>
      <c r="CV91" s="24"/>
      <c r="CW91" s="24"/>
      <c r="CX91" s="24"/>
      <c r="CY91" s="24"/>
      <c r="CZ91" s="24"/>
      <c r="DA91" s="24"/>
      <c r="DB91" s="24"/>
      <c r="DC91" s="24"/>
      <c r="DD91" s="24"/>
      <c r="DE91" s="24"/>
      <c r="DF91" s="24"/>
      <c r="DG91" s="24"/>
      <c r="DH91" s="24"/>
      <c r="DI91" s="24"/>
      <c r="DJ91" s="24"/>
      <c r="DK91" s="24"/>
      <c r="DL91" s="24"/>
      <c r="DM91" s="24"/>
      <c r="DN91" s="24"/>
      <c r="DO91" s="24"/>
      <c r="DP91" s="24"/>
      <c r="DQ91" s="24"/>
      <c r="DR91" s="24"/>
      <c r="DS91" s="24"/>
      <c r="DT91" s="24"/>
      <c r="DU91" s="24"/>
      <c r="DV91" s="24"/>
      <c r="DW91" s="24"/>
      <c r="DX91" s="24"/>
      <c r="DY91" s="24"/>
      <c r="DZ91" s="24"/>
      <c r="EA91" s="24"/>
    </row>
    <row r="92" spans="1:131" ht="15" customHeight="1">
      <c r="A92" s="79">
        <f t="shared" si="45"/>
        <v>43918</v>
      </c>
      <c r="B92" s="78"/>
      <c r="C92" s="78"/>
      <c r="D92" s="78"/>
      <c r="E92" s="78"/>
      <c r="F92" s="178"/>
      <c r="G92" s="89">
        <f t="shared" si="23"/>
        <v>3</v>
      </c>
      <c r="H92" s="78">
        <f t="shared" si="24"/>
        <v>13</v>
      </c>
      <c r="I92" s="78" t="str">
        <f t="shared" si="25"/>
        <v>SA</v>
      </c>
      <c r="J92" s="78" t="str">
        <f t="shared" si="26"/>
        <v>Samedi</v>
      </c>
      <c r="K92" s="178">
        <f t="shared" si="27"/>
        <v>0</v>
      </c>
      <c r="L92" s="79" t="str">
        <f t="shared" si="28"/>
        <v/>
      </c>
      <c r="M92" s="178" t="str">
        <f t="shared" si="29"/>
        <v/>
      </c>
      <c r="N92" s="80">
        <f t="shared" si="30"/>
        <v>0</v>
      </c>
      <c r="O92" s="78">
        <f t="shared" si="31"/>
        <v>0</v>
      </c>
      <c r="P92" s="78" t="str">
        <f t="shared" si="32"/>
        <v>Normal</v>
      </c>
      <c r="Q92" s="78">
        <f t="shared" si="33"/>
        <v>0</v>
      </c>
      <c r="R92" s="78">
        <f t="shared" si="34"/>
        <v>0</v>
      </c>
      <c r="S92" s="80">
        <f t="shared" si="35"/>
        <v>0</v>
      </c>
      <c r="T92" s="80">
        <f t="shared" si="36"/>
        <v>0</v>
      </c>
      <c r="U92" s="78">
        <f t="shared" si="37"/>
        <v>0</v>
      </c>
      <c r="V92" s="78">
        <f t="shared" si="38"/>
        <v>0</v>
      </c>
      <c r="W92" s="78">
        <f t="shared" si="39"/>
        <v>0</v>
      </c>
      <c r="X92" s="80">
        <f t="shared" si="40"/>
        <v>0</v>
      </c>
      <c r="Y92" s="78">
        <f t="shared" si="41"/>
        <v>0</v>
      </c>
      <c r="Z92" s="78" t="str">
        <f t="shared" ca="1" si="42"/>
        <v/>
      </c>
      <c r="AA92" s="78">
        <f t="shared" si="43"/>
        <v>0</v>
      </c>
      <c r="AB92" s="78">
        <f t="shared" si="44"/>
        <v>0</v>
      </c>
      <c r="AC92" s="46"/>
      <c r="AD92" s="46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CB92" s="24"/>
      <c r="CC92" s="24"/>
      <c r="CD92" s="24"/>
      <c r="CE92" s="24"/>
      <c r="CF92" s="24"/>
      <c r="CG92" s="24"/>
      <c r="CH92" s="24"/>
      <c r="CI92" s="24"/>
      <c r="CJ92" s="24"/>
      <c r="CK92" s="24"/>
      <c r="CL92" s="24"/>
      <c r="CM92" s="24"/>
      <c r="CN92" s="24"/>
      <c r="CO92" s="24"/>
      <c r="CP92" s="24"/>
      <c r="CQ92" s="24"/>
      <c r="CR92" s="24"/>
      <c r="CS92" s="24"/>
      <c r="CT92" s="24"/>
      <c r="CU92" s="24"/>
      <c r="CV92" s="24"/>
      <c r="CW92" s="24"/>
      <c r="CX92" s="24"/>
      <c r="CY92" s="24"/>
      <c r="CZ92" s="24"/>
      <c r="DA92" s="24"/>
      <c r="DB92" s="24"/>
      <c r="DC92" s="24"/>
      <c r="DD92" s="24"/>
      <c r="DE92" s="24"/>
      <c r="DF92" s="24"/>
      <c r="DG92" s="24"/>
      <c r="DH92" s="24"/>
      <c r="DI92" s="24"/>
      <c r="DJ92" s="24"/>
      <c r="DK92" s="24"/>
      <c r="DL92" s="24"/>
      <c r="DM92" s="24"/>
      <c r="DN92" s="24"/>
      <c r="DO92" s="24"/>
      <c r="DP92" s="24"/>
      <c r="DQ92" s="24"/>
      <c r="DR92" s="24"/>
      <c r="DS92" s="24"/>
      <c r="DT92" s="24"/>
      <c r="DU92" s="24"/>
      <c r="DV92" s="24"/>
      <c r="DW92" s="24"/>
      <c r="DX92" s="24"/>
      <c r="DY92" s="24"/>
      <c r="DZ92" s="24"/>
      <c r="EA92" s="24"/>
    </row>
    <row r="93" spans="1:131" ht="15" customHeight="1">
      <c r="A93" s="79">
        <f t="shared" si="45"/>
        <v>43919</v>
      </c>
      <c r="B93" s="78"/>
      <c r="C93" s="78"/>
      <c r="D93" s="78"/>
      <c r="E93" s="78"/>
      <c r="F93" s="178"/>
      <c r="G93" s="89">
        <f t="shared" si="23"/>
        <v>3</v>
      </c>
      <c r="H93" s="78">
        <f t="shared" si="24"/>
        <v>13</v>
      </c>
      <c r="I93" s="78" t="str">
        <f t="shared" si="25"/>
        <v>DI</v>
      </c>
      <c r="J93" s="78" t="str">
        <f t="shared" si="26"/>
        <v>Dimanche</v>
      </c>
      <c r="K93" s="178">
        <f t="shared" si="27"/>
        <v>0</v>
      </c>
      <c r="L93" s="79" t="str">
        <f t="shared" si="28"/>
        <v/>
      </c>
      <c r="M93" s="178" t="str">
        <f t="shared" si="29"/>
        <v/>
      </c>
      <c r="N93" s="80">
        <f t="shared" si="30"/>
        <v>0</v>
      </c>
      <c r="O93" s="78">
        <f t="shared" si="31"/>
        <v>0</v>
      </c>
      <c r="P93" s="78" t="str">
        <f t="shared" si="32"/>
        <v>Normal</v>
      </c>
      <c r="Q93" s="78">
        <f t="shared" si="33"/>
        <v>0</v>
      </c>
      <c r="R93" s="78">
        <f t="shared" si="34"/>
        <v>0</v>
      </c>
      <c r="S93" s="80">
        <f t="shared" si="35"/>
        <v>0</v>
      </c>
      <c r="T93" s="80">
        <f t="shared" si="36"/>
        <v>0</v>
      </c>
      <c r="U93" s="78">
        <f t="shared" si="37"/>
        <v>0</v>
      </c>
      <c r="V93" s="78">
        <f t="shared" si="38"/>
        <v>0</v>
      </c>
      <c r="W93" s="78">
        <f t="shared" si="39"/>
        <v>0</v>
      </c>
      <c r="X93" s="80">
        <f t="shared" si="40"/>
        <v>0</v>
      </c>
      <c r="Y93" s="78">
        <f t="shared" si="41"/>
        <v>0</v>
      </c>
      <c r="Z93" s="78" t="str">
        <f t="shared" ca="1" si="42"/>
        <v/>
      </c>
      <c r="AA93" s="78">
        <f t="shared" si="43"/>
        <v>0</v>
      </c>
      <c r="AB93" s="78">
        <f t="shared" si="44"/>
        <v>0</v>
      </c>
      <c r="AC93" s="46"/>
      <c r="AD93" s="46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CB93" s="24"/>
      <c r="CC93" s="24"/>
      <c r="CD93" s="24"/>
      <c r="CE93" s="24"/>
      <c r="CF93" s="24"/>
      <c r="CG93" s="24"/>
      <c r="CH93" s="24"/>
      <c r="CI93" s="24"/>
      <c r="CJ93" s="24"/>
      <c r="CK93" s="24"/>
      <c r="CL93" s="24"/>
      <c r="CM93" s="24"/>
      <c r="CN93" s="24"/>
      <c r="CO93" s="24"/>
      <c r="CP93" s="24"/>
      <c r="CQ93" s="24"/>
      <c r="CR93" s="24"/>
      <c r="CS93" s="24"/>
      <c r="CT93" s="24"/>
      <c r="CU93" s="24"/>
      <c r="CV93" s="24"/>
      <c r="CW93" s="24"/>
      <c r="CX93" s="24"/>
      <c r="CY93" s="24"/>
      <c r="CZ93" s="24"/>
      <c r="DA93" s="24"/>
      <c r="DB93" s="24"/>
      <c r="DC93" s="24"/>
      <c r="DD93" s="24"/>
      <c r="DE93" s="24"/>
      <c r="DF93" s="24"/>
      <c r="DG93" s="24"/>
      <c r="DH93" s="24"/>
      <c r="DI93" s="24"/>
      <c r="DJ93" s="24"/>
      <c r="DK93" s="24"/>
      <c r="DL93" s="24"/>
      <c r="DM93" s="24"/>
      <c r="DN93" s="24"/>
      <c r="DO93" s="24"/>
      <c r="DP93" s="24"/>
      <c r="DQ93" s="24"/>
      <c r="DR93" s="24"/>
      <c r="DS93" s="24"/>
      <c r="DT93" s="24"/>
      <c r="DU93" s="24"/>
      <c r="DV93" s="24"/>
      <c r="DW93" s="24"/>
      <c r="DX93" s="24"/>
      <c r="DY93" s="24"/>
      <c r="DZ93" s="24"/>
      <c r="EA93" s="24"/>
    </row>
    <row r="94" spans="1:131" ht="15" customHeight="1">
      <c r="A94" s="79">
        <f t="shared" si="45"/>
        <v>43920</v>
      </c>
      <c r="B94" s="78"/>
      <c r="C94" s="78"/>
      <c r="D94" s="78"/>
      <c r="E94" s="78"/>
      <c r="F94" s="178"/>
      <c r="G94" s="89">
        <f t="shared" si="23"/>
        <v>3</v>
      </c>
      <c r="H94" s="78">
        <f t="shared" si="24"/>
        <v>14</v>
      </c>
      <c r="I94" s="78" t="str">
        <f t="shared" si="25"/>
        <v>LU</v>
      </c>
      <c r="J94" s="78" t="str">
        <f t="shared" si="26"/>
        <v>Semaine</v>
      </c>
      <c r="K94" s="178">
        <f t="shared" si="27"/>
        <v>0</v>
      </c>
      <c r="L94" s="79" t="str">
        <f t="shared" si="28"/>
        <v/>
      </c>
      <c r="M94" s="178" t="str">
        <f t="shared" si="29"/>
        <v/>
      </c>
      <c r="N94" s="80">
        <f t="shared" si="30"/>
        <v>0</v>
      </c>
      <c r="O94" s="78">
        <f t="shared" si="31"/>
        <v>0</v>
      </c>
      <c r="P94" s="78" t="str">
        <f t="shared" si="32"/>
        <v>Normal</v>
      </c>
      <c r="Q94" s="78">
        <f t="shared" si="33"/>
        <v>0</v>
      </c>
      <c r="R94" s="78">
        <f t="shared" si="34"/>
        <v>0</v>
      </c>
      <c r="S94" s="80">
        <f t="shared" si="35"/>
        <v>0</v>
      </c>
      <c r="T94" s="80">
        <f t="shared" si="36"/>
        <v>0</v>
      </c>
      <c r="U94" s="78">
        <f t="shared" si="37"/>
        <v>0</v>
      </c>
      <c r="V94" s="78">
        <f t="shared" si="38"/>
        <v>0</v>
      </c>
      <c r="W94" s="78">
        <f t="shared" si="39"/>
        <v>0</v>
      </c>
      <c r="X94" s="80">
        <f t="shared" si="40"/>
        <v>0</v>
      </c>
      <c r="Y94" s="78">
        <f t="shared" si="41"/>
        <v>0</v>
      </c>
      <c r="Z94" s="78" t="str">
        <f t="shared" ca="1" si="42"/>
        <v/>
      </c>
      <c r="AA94" s="78">
        <f t="shared" si="43"/>
        <v>0</v>
      </c>
      <c r="AB94" s="78">
        <f t="shared" si="44"/>
        <v>0</v>
      </c>
      <c r="AC94" s="46"/>
      <c r="AD94" s="46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CB94" s="24"/>
      <c r="CC94" s="24"/>
      <c r="CD94" s="24"/>
      <c r="CE94" s="24"/>
      <c r="CF94" s="24"/>
      <c r="CG94" s="24"/>
      <c r="CH94" s="24"/>
      <c r="CI94" s="24"/>
      <c r="CJ94" s="24"/>
      <c r="CK94" s="24"/>
      <c r="CL94" s="24"/>
      <c r="CM94" s="24"/>
      <c r="CN94" s="24"/>
      <c r="CO94" s="24"/>
      <c r="CP94" s="24"/>
      <c r="CQ94" s="24"/>
      <c r="CR94" s="24"/>
      <c r="CS94" s="24"/>
      <c r="CT94" s="24"/>
      <c r="CU94" s="24"/>
      <c r="CV94" s="24"/>
      <c r="CW94" s="24"/>
      <c r="CX94" s="24"/>
      <c r="CY94" s="24"/>
      <c r="CZ94" s="24"/>
      <c r="DA94" s="24"/>
      <c r="DB94" s="24"/>
      <c r="DC94" s="24"/>
      <c r="DD94" s="24"/>
      <c r="DE94" s="24"/>
      <c r="DF94" s="24"/>
      <c r="DG94" s="24"/>
      <c r="DH94" s="24"/>
      <c r="DI94" s="24"/>
      <c r="DJ94" s="24"/>
      <c r="DK94" s="24"/>
      <c r="DL94" s="24"/>
      <c r="DM94" s="24"/>
      <c r="DN94" s="24"/>
      <c r="DO94" s="24"/>
      <c r="DP94" s="24"/>
      <c r="DQ94" s="24"/>
      <c r="DR94" s="24"/>
      <c r="DS94" s="24"/>
      <c r="DT94" s="24"/>
      <c r="DU94" s="24"/>
      <c r="DV94" s="24"/>
      <c r="DW94" s="24"/>
      <c r="DX94" s="24"/>
      <c r="DY94" s="24"/>
      <c r="DZ94" s="24"/>
      <c r="EA94" s="24"/>
    </row>
    <row r="95" spans="1:131" ht="15" customHeight="1">
      <c r="A95" s="79">
        <f t="shared" si="45"/>
        <v>43921</v>
      </c>
      <c r="B95" s="78"/>
      <c r="C95" s="78"/>
      <c r="D95" s="78"/>
      <c r="E95" s="78"/>
      <c r="F95" s="178"/>
      <c r="G95" s="89">
        <f t="shared" si="23"/>
        <v>3</v>
      </c>
      <c r="H95" s="78">
        <f t="shared" si="24"/>
        <v>14</v>
      </c>
      <c r="I95" s="78" t="str">
        <f t="shared" si="25"/>
        <v>MA</v>
      </c>
      <c r="J95" s="78" t="str">
        <f t="shared" si="26"/>
        <v>Semaine</v>
      </c>
      <c r="K95" s="178">
        <f t="shared" si="27"/>
        <v>0</v>
      </c>
      <c r="L95" s="79" t="str">
        <f t="shared" si="28"/>
        <v/>
      </c>
      <c r="M95" s="178" t="str">
        <f t="shared" si="29"/>
        <v/>
      </c>
      <c r="N95" s="80">
        <f t="shared" si="30"/>
        <v>0</v>
      </c>
      <c r="O95" s="78">
        <f t="shared" si="31"/>
        <v>0</v>
      </c>
      <c r="P95" s="78" t="str">
        <f t="shared" si="32"/>
        <v>Normal</v>
      </c>
      <c r="Q95" s="78">
        <f t="shared" si="33"/>
        <v>0</v>
      </c>
      <c r="R95" s="78">
        <f t="shared" si="34"/>
        <v>0</v>
      </c>
      <c r="S95" s="80">
        <f t="shared" si="35"/>
        <v>0</v>
      </c>
      <c r="T95" s="80">
        <f t="shared" si="36"/>
        <v>0</v>
      </c>
      <c r="U95" s="78">
        <f t="shared" si="37"/>
        <v>0</v>
      </c>
      <c r="V95" s="78">
        <f t="shared" si="38"/>
        <v>0</v>
      </c>
      <c r="W95" s="78">
        <f t="shared" si="39"/>
        <v>0</v>
      </c>
      <c r="X95" s="80">
        <f t="shared" si="40"/>
        <v>0</v>
      </c>
      <c r="Y95" s="78">
        <f t="shared" si="41"/>
        <v>0</v>
      </c>
      <c r="Z95" s="78" t="str">
        <f t="shared" ca="1" si="42"/>
        <v/>
      </c>
      <c r="AA95" s="78">
        <f t="shared" si="43"/>
        <v>0</v>
      </c>
      <c r="AB95" s="78">
        <f t="shared" si="44"/>
        <v>0</v>
      </c>
      <c r="AC95" s="46"/>
      <c r="AD95" s="46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CB95" s="24"/>
      <c r="CC95" s="24"/>
      <c r="CD95" s="24"/>
      <c r="CE95" s="24"/>
      <c r="CF95" s="24"/>
      <c r="CG95" s="24"/>
      <c r="CH95" s="24"/>
      <c r="CI95" s="24"/>
      <c r="CJ95" s="24"/>
      <c r="CK95" s="24"/>
      <c r="CL95" s="24"/>
      <c r="CM95" s="24"/>
      <c r="CN95" s="24"/>
      <c r="CO95" s="24"/>
      <c r="CP95" s="24"/>
      <c r="CQ95" s="24"/>
      <c r="CR95" s="24"/>
      <c r="CS95" s="24"/>
      <c r="CT95" s="24"/>
      <c r="CU95" s="24"/>
      <c r="CV95" s="24"/>
      <c r="CW95" s="24"/>
      <c r="CX95" s="24"/>
      <c r="CY95" s="24"/>
      <c r="CZ95" s="24"/>
      <c r="DA95" s="24"/>
      <c r="DB95" s="24"/>
      <c r="DC95" s="24"/>
      <c r="DD95" s="24"/>
      <c r="DE95" s="24"/>
      <c r="DF95" s="24"/>
      <c r="DG95" s="24"/>
      <c r="DH95" s="24"/>
      <c r="DI95" s="24"/>
      <c r="DJ95" s="24"/>
      <c r="DK95" s="24"/>
      <c r="DL95" s="24"/>
      <c r="DM95" s="24"/>
      <c r="DN95" s="24"/>
      <c r="DO95" s="24"/>
      <c r="DP95" s="24"/>
      <c r="DQ95" s="24"/>
      <c r="DR95" s="24"/>
      <c r="DS95" s="24"/>
      <c r="DT95" s="24"/>
      <c r="DU95" s="24"/>
      <c r="DV95" s="24"/>
      <c r="DW95" s="24"/>
      <c r="DX95" s="24"/>
      <c r="DY95" s="24"/>
      <c r="DZ95" s="24"/>
      <c r="EA95" s="24"/>
    </row>
    <row r="96" spans="1:131" ht="15" customHeight="1">
      <c r="A96" s="79">
        <f t="shared" si="45"/>
        <v>43922</v>
      </c>
      <c r="B96" s="78"/>
      <c r="C96" s="78"/>
      <c r="D96" s="78"/>
      <c r="E96" s="78"/>
      <c r="F96" s="178"/>
      <c r="G96" s="89">
        <f t="shared" si="23"/>
        <v>4</v>
      </c>
      <c r="H96" s="78">
        <f t="shared" si="24"/>
        <v>14</v>
      </c>
      <c r="I96" s="78" t="str">
        <f t="shared" si="25"/>
        <v>ME</v>
      </c>
      <c r="J96" s="78" t="str">
        <f t="shared" si="26"/>
        <v>Semaine</v>
      </c>
      <c r="K96" s="178">
        <f t="shared" si="27"/>
        <v>0</v>
      </c>
      <c r="L96" s="79" t="str">
        <f t="shared" si="28"/>
        <v/>
      </c>
      <c r="M96" s="178" t="str">
        <f t="shared" si="29"/>
        <v/>
      </c>
      <c r="N96" s="80">
        <f t="shared" si="30"/>
        <v>0</v>
      </c>
      <c r="O96" s="78">
        <f t="shared" si="31"/>
        <v>0</v>
      </c>
      <c r="P96" s="78" t="str">
        <f t="shared" si="32"/>
        <v>Normal</v>
      </c>
      <c r="Q96" s="78">
        <f t="shared" si="33"/>
        <v>0</v>
      </c>
      <c r="R96" s="78">
        <f t="shared" si="34"/>
        <v>0</v>
      </c>
      <c r="S96" s="80">
        <f t="shared" si="35"/>
        <v>0</v>
      </c>
      <c r="T96" s="80">
        <f t="shared" si="36"/>
        <v>0</v>
      </c>
      <c r="U96" s="78">
        <f t="shared" si="37"/>
        <v>0</v>
      </c>
      <c r="V96" s="78">
        <f t="shared" si="38"/>
        <v>0</v>
      </c>
      <c r="W96" s="78">
        <f t="shared" si="39"/>
        <v>0</v>
      </c>
      <c r="X96" s="80">
        <f t="shared" si="40"/>
        <v>0</v>
      </c>
      <c r="Y96" s="78">
        <f t="shared" si="41"/>
        <v>0</v>
      </c>
      <c r="Z96" s="78" t="str">
        <f t="shared" ca="1" si="42"/>
        <v/>
      </c>
      <c r="AA96" s="78">
        <f t="shared" si="43"/>
        <v>0</v>
      </c>
      <c r="AB96" s="78">
        <f t="shared" si="44"/>
        <v>0</v>
      </c>
      <c r="AC96" s="46"/>
      <c r="AD96" s="46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CB96" s="24"/>
      <c r="CC96" s="24"/>
      <c r="CD96" s="24"/>
      <c r="CE96" s="24"/>
      <c r="CF96" s="24"/>
      <c r="CG96" s="24"/>
      <c r="CH96" s="24"/>
      <c r="CI96" s="24"/>
      <c r="CJ96" s="24"/>
      <c r="CK96" s="24"/>
      <c r="CL96" s="24"/>
      <c r="CM96" s="24"/>
      <c r="CN96" s="24"/>
      <c r="CO96" s="24"/>
      <c r="CP96" s="24"/>
      <c r="CQ96" s="24"/>
      <c r="CR96" s="24"/>
      <c r="CS96" s="24"/>
      <c r="CT96" s="24"/>
      <c r="CU96" s="24"/>
      <c r="CV96" s="24"/>
      <c r="CW96" s="24"/>
      <c r="CX96" s="24"/>
      <c r="CY96" s="24"/>
      <c r="CZ96" s="24"/>
      <c r="DA96" s="24"/>
      <c r="DB96" s="24"/>
      <c r="DC96" s="24"/>
      <c r="DD96" s="24"/>
      <c r="DE96" s="24"/>
      <c r="DF96" s="24"/>
      <c r="DG96" s="24"/>
      <c r="DH96" s="24"/>
      <c r="DI96" s="24"/>
      <c r="DJ96" s="24"/>
      <c r="DK96" s="24"/>
      <c r="DL96" s="24"/>
      <c r="DM96" s="24"/>
      <c r="DN96" s="24"/>
      <c r="DO96" s="24"/>
      <c r="DP96" s="24"/>
      <c r="DQ96" s="24"/>
      <c r="DR96" s="24"/>
      <c r="DS96" s="24"/>
      <c r="DT96" s="24"/>
      <c r="DU96" s="24"/>
      <c r="DV96" s="24"/>
      <c r="DW96" s="24"/>
      <c r="DX96" s="24"/>
      <c r="DY96" s="24"/>
      <c r="DZ96" s="24"/>
      <c r="EA96" s="24"/>
    </row>
    <row r="97" spans="1:131" ht="15" customHeight="1">
      <c r="A97" s="79">
        <f t="shared" si="45"/>
        <v>43923</v>
      </c>
      <c r="B97" s="78"/>
      <c r="C97" s="78"/>
      <c r="D97" s="78"/>
      <c r="E97" s="78"/>
      <c r="F97" s="178"/>
      <c r="G97" s="89">
        <f t="shared" si="23"/>
        <v>4</v>
      </c>
      <c r="H97" s="78">
        <f t="shared" si="24"/>
        <v>14</v>
      </c>
      <c r="I97" s="78" t="str">
        <f t="shared" si="25"/>
        <v>JE</v>
      </c>
      <c r="J97" s="78" t="str">
        <f t="shared" si="26"/>
        <v>Semaine</v>
      </c>
      <c r="K97" s="178">
        <f t="shared" si="27"/>
        <v>0</v>
      </c>
      <c r="L97" s="79" t="str">
        <f t="shared" si="28"/>
        <v/>
      </c>
      <c r="M97" s="178" t="str">
        <f t="shared" si="29"/>
        <v/>
      </c>
      <c r="N97" s="80">
        <f t="shared" si="30"/>
        <v>0</v>
      </c>
      <c r="O97" s="78">
        <f t="shared" si="31"/>
        <v>0</v>
      </c>
      <c r="P97" s="78" t="str">
        <f t="shared" si="32"/>
        <v>Normal</v>
      </c>
      <c r="Q97" s="78">
        <f t="shared" si="33"/>
        <v>0</v>
      </c>
      <c r="R97" s="78">
        <f t="shared" si="34"/>
        <v>0</v>
      </c>
      <c r="S97" s="80">
        <f t="shared" si="35"/>
        <v>0</v>
      </c>
      <c r="T97" s="80">
        <f t="shared" si="36"/>
        <v>0</v>
      </c>
      <c r="U97" s="78">
        <f t="shared" si="37"/>
        <v>0</v>
      </c>
      <c r="V97" s="78">
        <f t="shared" si="38"/>
        <v>0</v>
      </c>
      <c r="W97" s="78">
        <f t="shared" si="39"/>
        <v>0</v>
      </c>
      <c r="X97" s="80">
        <f t="shared" si="40"/>
        <v>0</v>
      </c>
      <c r="Y97" s="78">
        <f t="shared" si="41"/>
        <v>0</v>
      </c>
      <c r="Z97" s="78" t="str">
        <f t="shared" ca="1" si="42"/>
        <v/>
      </c>
      <c r="AA97" s="78">
        <f t="shared" si="43"/>
        <v>0</v>
      </c>
      <c r="AB97" s="78">
        <f t="shared" si="44"/>
        <v>0</v>
      </c>
      <c r="AC97" s="46"/>
      <c r="AD97" s="46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CB97" s="24"/>
      <c r="CC97" s="24"/>
      <c r="CD97" s="24"/>
      <c r="CE97" s="24"/>
      <c r="CF97" s="24"/>
      <c r="CG97" s="24"/>
      <c r="CH97" s="24"/>
      <c r="CI97" s="24"/>
      <c r="CJ97" s="24"/>
      <c r="CK97" s="24"/>
      <c r="CL97" s="24"/>
      <c r="CM97" s="24"/>
      <c r="CN97" s="24"/>
      <c r="CO97" s="24"/>
      <c r="CP97" s="24"/>
      <c r="CQ97" s="24"/>
      <c r="CR97" s="24"/>
      <c r="CS97" s="24"/>
      <c r="CT97" s="24"/>
      <c r="CU97" s="24"/>
      <c r="CV97" s="24"/>
      <c r="CW97" s="24"/>
      <c r="CX97" s="24"/>
      <c r="CY97" s="24"/>
      <c r="CZ97" s="24"/>
      <c r="DA97" s="24"/>
      <c r="DB97" s="24"/>
      <c r="DC97" s="24"/>
      <c r="DD97" s="24"/>
      <c r="DE97" s="24"/>
      <c r="DF97" s="24"/>
      <c r="DG97" s="24"/>
      <c r="DH97" s="24"/>
      <c r="DI97" s="24"/>
      <c r="DJ97" s="24"/>
      <c r="DK97" s="24"/>
      <c r="DL97" s="24"/>
      <c r="DM97" s="24"/>
      <c r="DN97" s="24"/>
      <c r="DO97" s="24"/>
      <c r="DP97" s="24"/>
      <c r="DQ97" s="24"/>
      <c r="DR97" s="24"/>
      <c r="DS97" s="24"/>
      <c r="DT97" s="24"/>
      <c r="DU97" s="24"/>
      <c r="DV97" s="24"/>
      <c r="DW97" s="24"/>
      <c r="DX97" s="24"/>
      <c r="DY97" s="24"/>
      <c r="DZ97" s="24"/>
      <c r="EA97" s="24"/>
    </row>
    <row r="98" spans="1:131" ht="15" customHeight="1">
      <c r="A98" s="79">
        <f t="shared" si="45"/>
        <v>43924</v>
      </c>
      <c r="B98" s="78"/>
      <c r="C98" s="78"/>
      <c r="D98" s="78"/>
      <c r="E98" s="78"/>
      <c r="F98" s="178"/>
      <c r="G98" s="89">
        <f t="shared" si="23"/>
        <v>4</v>
      </c>
      <c r="H98" s="78">
        <f t="shared" si="24"/>
        <v>14</v>
      </c>
      <c r="I98" s="78" t="str">
        <f t="shared" si="25"/>
        <v>VE</v>
      </c>
      <c r="J98" s="78" t="str">
        <f t="shared" si="26"/>
        <v>Semaine</v>
      </c>
      <c r="K98" s="178">
        <f t="shared" si="27"/>
        <v>0</v>
      </c>
      <c r="L98" s="79" t="str">
        <f t="shared" si="28"/>
        <v/>
      </c>
      <c r="M98" s="178" t="str">
        <f t="shared" si="29"/>
        <v/>
      </c>
      <c r="N98" s="80">
        <f t="shared" si="30"/>
        <v>0</v>
      </c>
      <c r="O98" s="78">
        <f t="shared" si="31"/>
        <v>0</v>
      </c>
      <c r="P98" s="78" t="str">
        <f t="shared" si="32"/>
        <v>Normal</v>
      </c>
      <c r="Q98" s="78">
        <f t="shared" si="33"/>
        <v>0</v>
      </c>
      <c r="R98" s="78">
        <f t="shared" si="34"/>
        <v>0</v>
      </c>
      <c r="S98" s="80">
        <f t="shared" si="35"/>
        <v>0</v>
      </c>
      <c r="T98" s="80">
        <f t="shared" si="36"/>
        <v>0</v>
      </c>
      <c r="U98" s="78">
        <f t="shared" si="37"/>
        <v>0</v>
      </c>
      <c r="V98" s="78">
        <f t="shared" si="38"/>
        <v>0</v>
      </c>
      <c r="W98" s="78">
        <f t="shared" si="39"/>
        <v>0</v>
      </c>
      <c r="X98" s="80">
        <f t="shared" si="40"/>
        <v>0</v>
      </c>
      <c r="Y98" s="78">
        <f t="shared" si="41"/>
        <v>0</v>
      </c>
      <c r="Z98" s="78" t="str">
        <f t="shared" ca="1" si="42"/>
        <v/>
      </c>
      <c r="AA98" s="78">
        <f t="shared" si="43"/>
        <v>0</v>
      </c>
      <c r="AB98" s="78">
        <f t="shared" si="44"/>
        <v>0</v>
      </c>
      <c r="AC98" s="46"/>
      <c r="AD98" s="46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CB98" s="24"/>
      <c r="CC98" s="24"/>
      <c r="CD98" s="24"/>
      <c r="CE98" s="24"/>
      <c r="CF98" s="24"/>
      <c r="CG98" s="24"/>
      <c r="CH98" s="24"/>
      <c r="CI98" s="24"/>
      <c r="CJ98" s="24"/>
      <c r="CK98" s="24"/>
      <c r="CL98" s="24"/>
      <c r="CM98" s="24"/>
      <c r="CN98" s="24"/>
      <c r="CO98" s="24"/>
      <c r="CP98" s="24"/>
      <c r="CQ98" s="24"/>
      <c r="CR98" s="24"/>
      <c r="CS98" s="24"/>
      <c r="CT98" s="24"/>
      <c r="CU98" s="24"/>
      <c r="CV98" s="24"/>
      <c r="CW98" s="24"/>
      <c r="CX98" s="24"/>
      <c r="CY98" s="24"/>
      <c r="CZ98" s="24"/>
      <c r="DA98" s="24"/>
      <c r="DB98" s="24"/>
      <c r="DC98" s="24"/>
      <c r="DD98" s="24"/>
      <c r="DE98" s="24"/>
      <c r="DF98" s="24"/>
      <c r="DG98" s="24"/>
      <c r="DH98" s="24"/>
      <c r="DI98" s="24"/>
      <c r="DJ98" s="24"/>
      <c r="DK98" s="24"/>
      <c r="DL98" s="24"/>
      <c r="DM98" s="24"/>
      <c r="DN98" s="24"/>
      <c r="DO98" s="24"/>
      <c r="DP98" s="24"/>
      <c r="DQ98" s="24"/>
      <c r="DR98" s="24"/>
      <c r="DS98" s="24"/>
      <c r="DT98" s="24"/>
      <c r="DU98" s="24"/>
      <c r="DV98" s="24"/>
      <c r="DW98" s="24"/>
      <c r="DX98" s="24"/>
      <c r="DY98" s="24"/>
      <c r="DZ98" s="24"/>
      <c r="EA98" s="24"/>
    </row>
    <row r="99" spans="1:131" ht="15" customHeight="1">
      <c r="A99" s="79">
        <f t="shared" si="45"/>
        <v>43925</v>
      </c>
      <c r="B99" s="78"/>
      <c r="C99" s="78"/>
      <c r="D99" s="78"/>
      <c r="E99" s="78"/>
      <c r="F99" s="178"/>
      <c r="G99" s="89">
        <f t="shared" si="23"/>
        <v>4</v>
      </c>
      <c r="H99" s="78">
        <f t="shared" si="24"/>
        <v>14</v>
      </c>
      <c r="I99" s="78" t="str">
        <f t="shared" si="25"/>
        <v>SA</v>
      </c>
      <c r="J99" s="78" t="str">
        <f t="shared" si="26"/>
        <v>Samedi</v>
      </c>
      <c r="K99" s="178">
        <f t="shared" si="27"/>
        <v>0</v>
      </c>
      <c r="L99" s="79" t="str">
        <f t="shared" si="28"/>
        <v/>
      </c>
      <c r="M99" s="178" t="str">
        <f t="shared" si="29"/>
        <v/>
      </c>
      <c r="N99" s="80">
        <f t="shared" si="30"/>
        <v>0</v>
      </c>
      <c r="O99" s="78">
        <f t="shared" si="31"/>
        <v>0</v>
      </c>
      <c r="P99" s="78" t="str">
        <f t="shared" si="32"/>
        <v>Normal</v>
      </c>
      <c r="Q99" s="78">
        <f t="shared" si="33"/>
        <v>0</v>
      </c>
      <c r="R99" s="78">
        <f t="shared" si="34"/>
        <v>0</v>
      </c>
      <c r="S99" s="80">
        <f t="shared" si="35"/>
        <v>0</v>
      </c>
      <c r="T99" s="80">
        <f t="shared" si="36"/>
        <v>0</v>
      </c>
      <c r="U99" s="78">
        <f t="shared" si="37"/>
        <v>0</v>
      </c>
      <c r="V99" s="78">
        <f t="shared" si="38"/>
        <v>0</v>
      </c>
      <c r="W99" s="78">
        <f t="shared" si="39"/>
        <v>0</v>
      </c>
      <c r="X99" s="80">
        <f t="shared" si="40"/>
        <v>0</v>
      </c>
      <c r="Y99" s="78">
        <f t="shared" si="41"/>
        <v>0</v>
      </c>
      <c r="Z99" s="78" t="str">
        <f t="shared" ca="1" si="42"/>
        <v/>
      </c>
      <c r="AA99" s="78">
        <f t="shared" si="43"/>
        <v>0</v>
      </c>
      <c r="AB99" s="78">
        <f t="shared" si="44"/>
        <v>0</v>
      </c>
      <c r="AC99" s="46"/>
      <c r="AD99" s="46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CB99" s="24"/>
      <c r="CC99" s="24"/>
      <c r="CD99" s="24"/>
      <c r="CE99" s="24"/>
      <c r="CF99" s="24"/>
      <c r="CG99" s="24"/>
      <c r="CH99" s="24"/>
      <c r="CI99" s="24"/>
      <c r="CJ99" s="24"/>
      <c r="CK99" s="24"/>
      <c r="CL99" s="24"/>
      <c r="CM99" s="24"/>
      <c r="CN99" s="24"/>
      <c r="CO99" s="24"/>
      <c r="CP99" s="24"/>
      <c r="CQ99" s="24"/>
      <c r="CR99" s="24"/>
      <c r="CS99" s="24"/>
      <c r="CT99" s="24"/>
      <c r="CU99" s="24"/>
      <c r="CV99" s="24"/>
      <c r="CW99" s="24"/>
      <c r="CX99" s="24"/>
      <c r="CY99" s="24"/>
      <c r="CZ99" s="24"/>
      <c r="DA99" s="24"/>
      <c r="DB99" s="24"/>
      <c r="DC99" s="24"/>
      <c r="DD99" s="24"/>
      <c r="DE99" s="24"/>
      <c r="DF99" s="24"/>
      <c r="DG99" s="24"/>
      <c r="DH99" s="24"/>
      <c r="DI99" s="24"/>
      <c r="DJ99" s="24"/>
      <c r="DK99" s="24"/>
      <c r="DL99" s="24"/>
      <c r="DM99" s="24"/>
      <c r="DN99" s="24"/>
      <c r="DO99" s="24"/>
      <c r="DP99" s="24"/>
      <c r="DQ99" s="24"/>
      <c r="DR99" s="24"/>
      <c r="DS99" s="24"/>
      <c r="DT99" s="24"/>
      <c r="DU99" s="24"/>
      <c r="DV99" s="24"/>
      <c r="DW99" s="24"/>
      <c r="DX99" s="24"/>
      <c r="DY99" s="24"/>
      <c r="DZ99" s="24"/>
      <c r="EA99" s="24"/>
    </row>
    <row r="100" spans="1:131" ht="15" customHeight="1">
      <c r="A100" s="79">
        <f t="shared" si="45"/>
        <v>43926</v>
      </c>
      <c r="B100" s="78"/>
      <c r="C100" s="78"/>
      <c r="D100" s="78"/>
      <c r="E100" s="78"/>
      <c r="F100" s="178"/>
      <c r="G100" s="89">
        <f t="shared" si="23"/>
        <v>4</v>
      </c>
      <c r="H100" s="78">
        <f t="shared" si="24"/>
        <v>14</v>
      </c>
      <c r="I100" s="78" t="str">
        <f t="shared" si="25"/>
        <v>DI</v>
      </c>
      <c r="J100" s="78" t="str">
        <f t="shared" si="26"/>
        <v>Dimanche</v>
      </c>
      <c r="K100" s="178">
        <f t="shared" si="27"/>
        <v>0</v>
      </c>
      <c r="L100" s="79" t="str">
        <f t="shared" si="28"/>
        <v/>
      </c>
      <c r="M100" s="178" t="str">
        <f t="shared" si="29"/>
        <v/>
      </c>
      <c r="N100" s="80">
        <f t="shared" si="30"/>
        <v>0</v>
      </c>
      <c r="O100" s="78">
        <f t="shared" si="31"/>
        <v>0</v>
      </c>
      <c r="P100" s="78" t="str">
        <f t="shared" si="32"/>
        <v>Normal</v>
      </c>
      <c r="Q100" s="78">
        <f t="shared" si="33"/>
        <v>0</v>
      </c>
      <c r="R100" s="78">
        <f t="shared" si="34"/>
        <v>0</v>
      </c>
      <c r="S100" s="80">
        <f t="shared" si="35"/>
        <v>0</v>
      </c>
      <c r="T100" s="80">
        <f t="shared" si="36"/>
        <v>0</v>
      </c>
      <c r="U100" s="78">
        <f t="shared" si="37"/>
        <v>0</v>
      </c>
      <c r="V100" s="78">
        <f t="shared" si="38"/>
        <v>0</v>
      </c>
      <c r="W100" s="78">
        <f t="shared" si="39"/>
        <v>0</v>
      </c>
      <c r="X100" s="80">
        <f t="shared" si="40"/>
        <v>0</v>
      </c>
      <c r="Y100" s="78">
        <f t="shared" si="41"/>
        <v>0</v>
      </c>
      <c r="Z100" s="78" t="str">
        <f t="shared" ca="1" si="42"/>
        <v/>
      </c>
      <c r="AA100" s="78">
        <f t="shared" si="43"/>
        <v>0</v>
      </c>
      <c r="AB100" s="78">
        <f t="shared" si="44"/>
        <v>0</v>
      </c>
      <c r="AC100" s="46"/>
      <c r="AD100" s="46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  <c r="CG100" s="24"/>
      <c r="CH100" s="24"/>
      <c r="CI100" s="24"/>
      <c r="CJ100" s="24"/>
      <c r="CK100" s="24"/>
      <c r="CL100" s="24"/>
      <c r="CM100" s="24"/>
      <c r="CN100" s="24"/>
      <c r="CO100" s="24"/>
      <c r="CP100" s="24"/>
      <c r="CQ100" s="24"/>
      <c r="CR100" s="24"/>
      <c r="CS100" s="24"/>
      <c r="CT100" s="24"/>
      <c r="CU100" s="24"/>
      <c r="CV100" s="24"/>
      <c r="CW100" s="24"/>
      <c r="CX100" s="24"/>
      <c r="CY100" s="24"/>
      <c r="CZ100" s="24"/>
      <c r="DA100" s="24"/>
      <c r="DB100" s="24"/>
      <c r="DC100" s="24"/>
      <c r="DD100" s="24"/>
      <c r="DE100" s="24"/>
      <c r="DF100" s="24"/>
      <c r="DG100" s="24"/>
      <c r="DH100" s="24"/>
      <c r="DI100" s="24"/>
      <c r="DJ100" s="24"/>
      <c r="DK100" s="24"/>
      <c r="DL100" s="24"/>
      <c r="DM100" s="24"/>
      <c r="DN100" s="24"/>
      <c r="DO100" s="24"/>
      <c r="DP100" s="24"/>
      <c r="DQ100" s="24"/>
      <c r="DR100" s="24"/>
      <c r="DS100" s="24"/>
      <c r="DT100" s="24"/>
      <c r="DU100" s="24"/>
      <c r="DV100" s="24"/>
      <c r="DW100" s="24"/>
      <c r="DX100" s="24"/>
      <c r="DY100" s="24"/>
      <c r="DZ100" s="24"/>
      <c r="EA100" s="24"/>
    </row>
    <row r="101" spans="1:131" ht="15" customHeight="1">
      <c r="A101" s="79">
        <f t="shared" si="45"/>
        <v>43927</v>
      </c>
      <c r="B101" s="78"/>
      <c r="C101" s="78"/>
      <c r="D101" s="78"/>
      <c r="E101" s="78"/>
      <c r="F101" s="178"/>
      <c r="G101" s="89">
        <f t="shared" si="23"/>
        <v>4</v>
      </c>
      <c r="H101" s="78">
        <f t="shared" si="24"/>
        <v>15</v>
      </c>
      <c r="I101" s="78" t="str">
        <f t="shared" si="25"/>
        <v>LU</v>
      </c>
      <c r="J101" s="78" t="str">
        <f t="shared" si="26"/>
        <v>Semaine</v>
      </c>
      <c r="K101" s="178">
        <f t="shared" si="27"/>
        <v>0</v>
      </c>
      <c r="L101" s="79" t="str">
        <f t="shared" si="28"/>
        <v/>
      </c>
      <c r="M101" s="178" t="str">
        <f t="shared" si="29"/>
        <v/>
      </c>
      <c r="N101" s="80">
        <f t="shared" si="30"/>
        <v>0</v>
      </c>
      <c r="O101" s="78">
        <f t="shared" si="31"/>
        <v>0</v>
      </c>
      <c r="P101" s="78" t="str">
        <f t="shared" si="32"/>
        <v>Normal</v>
      </c>
      <c r="Q101" s="78">
        <f t="shared" si="33"/>
        <v>0</v>
      </c>
      <c r="R101" s="78">
        <f t="shared" si="34"/>
        <v>0</v>
      </c>
      <c r="S101" s="80">
        <f t="shared" si="35"/>
        <v>0</v>
      </c>
      <c r="T101" s="80">
        <f t="shared" si="36"/>
        <v>0</v>
      </c>
      <c r="U101" s="78">
        <f t="shared" si="37"/>
        <v>0</v>
      </c>
      <c r="V101" s="78">
        <f t="shared" si="38"/>
        <v>0</v>
      </c>
      <c r="W101" s="78">
        <f t="shared" si="39"/>
        <v>0</v>
      </c>
      <c r="X101" s="80">
        <f t="shared" si="40"/>
        <v>0</v>
      </c>
      <c r="Y101" s="78">
        <f t="shared" si="41"/>
        <v>0</v>
      </c>
      <c r="Z101" s="78" t="str">
        <f t="shared" ca="1" si="42"/>
        <v/>
      </c>
      <c r="AA101" s="78">
        <f t="shared" si="43"/>
        <v>0</v>
      </c>
      <c r="AB101" s="78">
        <f t="shared" si="44"/>
        <v>0</v>
      </c>
      <c r="AC101" s="46"/>
      <c r="AD101" s="46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CB101" s="24"/>
      <c r="CC101" s="24"/>
      <c r="CD101" s="24"/>
      <c r="CE101" s="24"/>
      <c r="CF101" s="24"/>
      <c r="CG101" s="24"/>
      <c r="CH101" s="24"/>
      <c r="CI101" s="24"/>
      <c r="CJ101" s="24"/>
      <c r="CK101" s="24"/>
      <c r="CL101" s="24"/>
      <c r="CM101" s="24"/>
      <c r="CN101" s="24"/>
      <c r="CO101" s="24"/>
      <c r="CP101" s="24"/>
      <c r="CQ101" s="24"/>
      <c r="CR101" s="24"/>
      <c r="CS101" s="24"/>
      <c r="CT101" s="24"/>
      <c r="CU101" s="24"/>
      <c r="CV101" s="24"/>
      <c r="CW101" s="24"/>
      <c r="CX101" s="24"/>
      <c r="CY101" s="24"/>
      <c r="CZ101" s="24"/>
      <c r="DA101" s="24"/>
      <c r="DB101" s="24"/>
      <c r="DC101" s="24"/>
      <c r="DD101" s="24"/>
      <c r="DE101" s="24"/>
      <c r="DF101" s="24"/>
      <c r="DG101" s="24"/>
      <c r="DH101" s="24"/>
      <c r="DI101" s="24"/>
      <c r="DJ101" s="24"/>
      <c r="DK101" s="24"/>
      <c r="DL101" s="24"/>
      <c r="DM101" s="24"/>
      <c r="DN101" s="24"/>
      <c r="DO101" s="24"/>
      <c r="DP101" s="24"/>
      <c r="DQ101" s="24"/>
      <c r="DR101" s="24"/>
      <c r="DS101" s="24"/>
      <c r="DT101" s="24"/>
      <c r="DU101" s="24"/>
      <c r="DV101" s="24"/>
      <c r="DW101" s="24"/>
      <c r="DX101" s="24"/>
      <c r="DY101" s="24"/>
      <c r="DZ101" s="24"/>
      <c r="EA101" s="24"/>
    </row>
    <row r="102" spans="1:131" ht="15" customHeight="1">
      <c r="A102" s="79">
        <f t="shared" si="45"/>
        <v>43928</v>
      </c>
      <c r="B102" s="78"/>
      <c r="C102" s="78"/>
      <c r="D102" s="78"/>
      <c r="E102" s="78"/>
      <c r="F102" s="178"/>
      <c r="G102" s="89">
        <f t="shared" si="23"/>
        <v>4</v>
      </c>
      <c r="H102" s="78">
        <f t="shared" si="24"/>
        <v>15</v>
      </c>
      <c r="I102" s="78" t="str">
        <f t="shared" si="25"/>
        <v>MA</v>
      </c>
      <c r="J102" s="78" t="str">
        <f t="shared" si="26"/>
        <v>Semaine</v>
      </c>
      <c r="K102" s="178">
        <f t="shared" si="27"/>
        <v>0</v>
      </c>
      <c r="L102" s="79" t="str">
        <f t="shared" si="28"/>
        <v/>
      </c>
      <c r="M102" s="178" t="str">
        <f t="shared" si="29"/>
        <v/>
      </c>
      <c r="N102" s="80">
        <f t="shared" si="30"/>
        <v>0</v>
      </c>
      <c r="O102" s="78">
        <f t="shared" si="31"/>
        <v>0</v>
      </c>
      <c r="P102" s="78" t="str">
        <f t="shared" si="32"/>
        <v>Normal</v>
      </c>
      <c r="Q102" s="78">
        <f t="shared" si="33"/>
        <v>0</v>
      </c>
      <c r="R102" s="78">
        <f t="shared" si="34"/>
        <v>0</v>
      </c>
      <c r="S102" s="80">
        <f t="shared" si="35"/>
        <v>0</v>
      </c>
      <c r="T102" s="80">
        <f t="shared" si="36"/>
        <v>0</v>
      </c>
      <c r="U102" s="78">
        <f t="shared" si="37"/>
        <v>0</v>
      </c>
      <c r="V102" s="78">
        <f t="shared" si="38"/>
        <v>0</v>
      </c>
      <c r="W102" s="78">
        <f t="shared" si="39"/>
        <v>0</v>
      </c>
      <c r="X102" s="80">
        <f t="shared" si="40"/>
        <v>0</v>
      </c>
      <c r="Y102" s="78">
        <f t="shared" si="41"/>
        <v>0</v>
      </c>
      <c r="Z102" s="78" t="str">
        <f t="shared" ca="1" si="42"/>
        <v/>
      </c>
      <c r="AA102" s="78">
        <f t="shared" si="43"/>
        <v>0</v>
      </c>
      <c r="AB102" s="78">
        <f t="shared" si="44"/>
        <v>0</v>
      </c>
      <c r="AC102" s="46"/>
      <c r="AD102" s="46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CB102" s="24"/>
      <c r="CC102" s="24"/>
      <c r="CD102" s="24"/>
      <c r="CE102" s="24"/>
      <c r="CF102" s="24"/>
      <c r="CG102" s="24"/>
      <c r="CH102" s="24"/>
      <c r="CI102" s="24"/>
      <c r="CJ102" s="24"/>
      <c r="CK102" s="24"/>
      <c r="CL102" s="24"/>
      <c r="CM102" s="24"/>
      <c r="CN102" s="24"/>
      <c r="CO102" s="24"/>
      <c r="CP102" s="24"/>
      <c r="CQ102" s="24"/>
      <c r="CR102" s="24"/>
      <c r="CS102" s="24"/>
      <c r="CT102" s="24"/>
      <c r="CU102" s="24"/>
      <c r="CV102" s="24"/>
      <c r="CW102" s="24"/>
      <c r="CX102" s="24"/>
      <c r="CY102" s="24"/>
      <c r="CZ102" s="24"/>
      <c r="DA102" s="24"/>
      <c r="DB102" s="24"/>
      <c r="DC102" s="24"/>
      <c r="DD102" s="24"/>
      <c r="DE102" s="24"/>
      <c r="DF102" s="24"/>
      <c r="DG102" s="24"/>
      <c r="DH102" s="24"/>
      <c r="DI102" s="24"/>
      <c r="DJ102" s="24"/>
      <c r="DK102" s="24"/>
      <c r="DL102" s="24"/>
      <c r="DM102" s="24"/>
      <c r="DN102" s="24"/>
      <c r="DO102" s="24"/>
      <c r="DP102" s="24"/>
      <c r="DQ102" s="24"/>
      <c r="DR102" s="24"/>
      <c r="DS102" s="24"/>
      <c r="DT102" s="24"/>
      <c r="DU102" s="24"/>
      <c r="DV102" s="24"/>
      <c r="DW102" s="24"/>
      <c r="DX102" s="24"/>
      <c r="DY102" s="24"/>
      <c r="DZ102" s="24"/>
      <c r="EA102" s="24"/>
    </row>
    <row r="103" spans="1:131" ht="15" customHeight="1">
      <c r="A103" s="79">
        <f t="shared" si="45"/>
        <v>43929</v>
      </c>
      <c r="B103" s="78"/>
      <c r="C103" s="78"/>
      <c r="D103" s="78"/>
      <c r="E103" s="78"/>
      <c r="F103" s="178"/>
      <c r="G103" s="89">
        <f t="shared" si="23"/>
        <v>4</v>
      </c>
      <c r="H103" s="78">
        <f t="shared" si="24"/>
        <v>15</v>
      </c>
      <c r="I103" s="78" t="str">
        <f t="shared" si="25"/>
        <v>ME</v>
      </c>
      <c r="J103" s="78" t="str">
        <f t="shared" si="26"/>
        <v>Semaine</v>
      </c>
      <c r="K103" s="178">
        <f t="shared" si="27"/>
        <v>0</v>
      </c>
      <c r="L103" s="79" t="str">
        <f t="shared" si="28"/>
        <v/>
      </c>
      <c r="M103" s="178" t="str">
        <f t="shared" si="29"/>
        <v/>
      </c>
      <c r="N103" s="80">
        <f t="shared" si="30"/>
        <v>0</v>
      </c>
      <c r="O103" s="78">
        <f t="shared" si="31"/>
        <v>0</v>
      </c>
      <c r="P103" s="78" t="str">
        <f t="shared" si="32"/>
        <v>Normal</v>
      </c>
      <c r="Q103" s="78">
        <f t="shared" si="33"/>
        <v>0</v>
      </c>
      <c r="R103" s="78">
        <f t="shared" si="34"/>
        <v>0</v>
      </c>
      <c r="S103" s="80">
        <f t="shared" si="35"/>
        <v>0</v>
      </c>
      <c r="T103" s="80">
        <f t="shared" si="36"/>
        <v>0</v>
      </c>
      <c r="U103" s="78">
        <f t="shared" si="37"/>
        <v>0</v>
      </c>
      <c r="V103" s="78">
        <f t="shared" si="38"/>
        <v>0</v>
      </c>
      <c r="W103" s="78">
        <f t="shared" si="39"/>
        <v>0</v>
      </c>
      <c r="X103" s="80">
        <f t="shared" si="40"/>
        <v>0</v>
      </c>
      <c r="Y103" s="78">
        <f t="shared" si="41"/>
        <v>0</v>
      </c>
      <c r="Z103" s="78" t="str">
        <f t="shared" ca="1" si="42"/>
        <v/>
      </c>
      <c r="AA103" s="78">
        <f t="shared" si="43"/>
        <v>0</v>
      </c>
      <c r="AB103" s="78">
        <f t="shared" si="44"/>
        <v>0</v>
      </c>
      <c r="AC103" s="46"/>
      <c r="AD103" s="46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CB103" s="24"/>
      <c r="CC103" s="24"/>
      <c r="CD103" s="24"/>
      <c r="CE103" s="24"/>
      <c r="CF103" s="24"/>
      <c r="CG103" s="24"/>
      <c r="CH103" s="24"/>
      <c r="CI103" s="24"/>
      <c r="CJ103" s="24"/>
      <c r="CK103" s="24"/>
      <c r="CL103" s="24"/>
      <c r="CM103" s="24"/>
      <c r="CN103" s="24"/>
      <c r="CO103" s="24"/>
      <c r="CP103" s="24"/>
      <c r="CQ103" s="24"/>
      <c r="CR103" s="24"/>
      <c r="CS103" s="24"/>
      <c r="CT103" s="24"/>
      <c r="CU103" s="24"/>
      <c r="CV103" s="24"/>
      <c r="CW103" s="24"/>
      <c r="CX103" s="24"/>
      <c r="CY103" s="24"/>
      <c r="CZ103" s="24"/>
      <c r="DA103" s="24"/>
      <c r="DB103" s="24"/>
      <c r="DC103" s="24"/>
      <c r="DD103" s="24"/>
      <c r="DE103" s="24"/>
      <c r="DF103" s="24"/>
      <c r="DG103" s="24"/>
      <c r="DH103" s="24"/>
      <c r="DI103" s="24"/>
      <c r="DJ103" s="24"/>
      <c r="DK103" s="24"/>
      <c r="DL103" s="24"/>
      <c r="DM103" s="24"/>
      <c r="DN103" s="24"/>
      <c r="DO103" s="24"/>
      <c r="DP103" s="24"/>
      <c r="DQ103" s="24"/>
      <c r="DR103" s="24"/>
      <c r="DS103" s="24"/>
      <c r="DT103" s="24"/>
      <c r="DU103" s="24"/>
      <c r="DV103" s="24"/>
      <c r="DW103" s="24"/>
      <c r="DX103" s="24"/>
      <c r="DY103" s="24"/>
      <c r="DZ103" s="24"/>
      <c r="EA103" s="24"/>
    </row>
    <row r="104" spans="1:131" ht="15" customHeight="1">
      <c r="A104" s="79">
        <f t="shared" si="45"/>
        <v>43930</v>
      </c>
      <c r="B104" s="78"/>
      <c r="C104" s="78"/>
      <c r="D104" s="78"/>
      <c r="E104" s="78"/>
      <c r="F104" s="178"/>
      <c r="G104" s="89">
        <f t="shared" si="23"/>
        <v>4</v>
      </c>
      <c r="H104" s="78">
        <f t="shared" si="24"/>
        <v>15</v>
      </c>
      <c r="I104" s="78" t="str">
        <f t="shared" si="25"/>
        <v>JE</v>
      </c>
      <c r="J104" s="78" t="str">
        <f t="shared" si="26"/>
        <v>Semaine</v>
      </c>
      <c r="K104" s="178">
        <f t="shared" si="27"/>
        <v>0</v>
      </c>
      <c r="L104" s="79" t="str">
        <f t="shared" si="28"/>
        <v/>
      </c>
      <c r="M104" s="178" t="str">
        <f t="shared" si="29"/>
        <v/>
      </c>
      <c r="N104" s="80">
        <f t="shared" si="30"/>
        <v>0</v>
      </c>
      <c r="O104" s="78">
        <f t="shared" si="31"/>
        <v>0</v>
      </c>
      <c r="P104" s="78" t="str">
        <f t="shared" si="32"/>
        <v>Normal</v>
      </c>
      <c r="Q104" s="78">
        <f t="shared" si="33"/>
        <v>0</v>
      </c>
      <c r="R104" s="78">
        <f t="shared" si="34"/>
        <v>0</v>
      </c>
      <c r="S104" s="80">
        <f t="shared" si="35"/>
        <v>0</v>
      </c>
      <c r="T104" s="80">
        <f t="shared" si="36"/>
        <v>0</v>
      </c>
      <c r="U104" s="78">
        <f t="shared" si="37"/>
        <v>0</v>
      </c>
      <c r="V104" s="78">
        <f t="shared" si="38"/>
        <v>0</v>
      </c>
      <c r="W104" s="78">
        <f t="shared" si="39"/>
        <v>0</v>
      </c>
      <c r="X104" s="80">
        <f t="shared" si="40"/>
        <v>0</v>
      </c>
      <c r="Y104" s="78">
        <f t="shared" si="41"/>
        <v>0</v>
      </c>
      <c r="Z104" s="78" t="str">
        <f t="shared" ca="1" si="42"/>
        <v/>
      </c>
      <c r="AA104" s="78">
        <f t="shared" si="43"/>
        <v>0</v>
      </c>
      <c r="AB104" s="78">
        <f t="shared" si="44"/>
        <v>0</v>
      </c>
      <c r="AC104" s="46"/>
      <c r="AD104" s="46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CB104" s="24"/>
      <c r="CC104" s="24"/>
      <c r="CD104" s="24"/>
      <c r="CE104" s="24"/>
      <c r="CF104" s="24"/>
      <c r="CG104" s="24"/>
      <c r="CH104" s="24"/>
      <c r="CI104" s="24"/>
      <c r="CJ104" s="24"/>
      <c r="CK104" s="24"/>
      <c r="CL104" s="24"/>
      <c r="CM104" s="24"/>
      <c r="CN104" s="24"/>
      <c r="CO104" s="24"/>
      <c r="CP104" s="24"/>
      <c r="CQ104" s="24"/>
      <c r="CR104" s="24"/>
      <c r="CS104" s="24"/>
      <c r="CT104" s="24"/>
      <c r="CU104" s="24"/>
      <c r="CV104" s="24"/>
      <c r="CW104" s="24"/>
      <c r="CX104" s="24"/>
      <c r="CY104" s="24"/>
      <c r="CZ104" s="24"/>
      <c r="DA104" s="24"/>
      <c r="DB104" s="24"/>
      <c r="DC104" s="24"/>
      <c r="DD104" s="24"/>
      <c r="DE104" s="24"/>
      <c r="DF104" s="24"/>
      <c r="DG104" s="24"/>
      <c r="DH104" s="24"/>
      <c r="DI104" s="24"/>
      <c r="DJ104" s="24"/>
      <c r="DK104" s="24"/>
      <c r="DL104" s="24"/>
      <c r="DM104" s="24"/>
      <c r="DN104" s="24"/>
      <c r="DO104" s="24"/>
      <c r="DP104" s="24"/>
      <c r="DQ104" s="24"/>
      <c r="DR104" s="24"/>
      <c r="DS104" s="24"/>
      <c r="DT104" s="24"/>
      <c r="DU104" s="24"/>
      <c r="DV104" s="24"/>
      <c r="DW104" s="24"/>
      <c r="DX104" s="24"/>
      <c r="DY104" s="24"/>
      <c r="DZ104" s="24"/>
      <c r="EA104" s="24"/>
    </row>
    <row r="105" spans="1:131" ht="15" customHeight="1">
      <c r="A105" s="79">
        <f t="shared" si="45"/>
        <v>43931</v>
      </c>
      <c r="B105" s="78"/>
      <c r="C105" s="78"/>
      <c r="D105" s="78"/>
      <c r="E105" s="78"/>
      <c r="F105" s="178"/>
      <c r="G105" s="89">
        <f t="shared" si="23"/>
        <v>4</v>
      </c>
      <c r="H105" s="78">
        <f t="shared" si="24"/>
        <v>15</v>
      </c>
      <c r="I105" s="78" t="str">
        <f t="shared" si="25"/>
        <v>VE</v>
      </c>
      <c r="J105" s="78" t="str">
        <f t="shared" si="26"/>
        <v>Semaine</v>
      </c>
      <c r="K105" s="178">
        <f t="shared" si="27"/>
        <v>0</v>
      </c>
      <c r="L105" s="79" t="str">
        <f t="shared" si="28"/>
        <v/>
      </c>
      <c r="M105" s="178" t="str">
        <f t="shared" si="29"/>
        <v/>
      </c>
      <c r="N105" s="80">
        <f t="shared" si="30"/>
        <v>0</v>
      </c>
      <c r="O105" s="78">
        <f t="shared" si="31"/>
        <v>0</v>
      </c>
      <c r="P105" s="78" t="str">
        <f t="shared" si="32"/>
        <v>Normal</v>
      </c>
      <c r="Q105" s="78">
        <f t="shared" si="33"/>
        <v>0</v>
      </c>
      <c r="R105" s="78">
        <f t="shared" si="34"/>
        <v>0</v>
      </c>
      <c r="S105" s="80">
        <f t="shared" si="35"/>
        <v>0</v>
      </c>
      <c r="T105" s="80">
        <f t="shared" si="36"/>
        <v>0</v>
      </c>
      <c r="U105" s="78">
        <f t="shared" si="37"/>
        <v>0</v>
      </c>
      <c r="V105" s="78">
        <f t="shared" si="38"/>
        <v>0</v>
      </c>
      <c r="W105" s="78">
        <f t="shared" si="39"/>
        <v>0</v>
      </c>
      <c r="X105" s="80">
        <f t="shared" si="40"/>
        <v>0</v>
      </c>
      <c r="Y105" s="78">
        <f t="shared" si="41"/>
        <v>0</v>
      </c>
      <c r="Z105" s="78" t="str">
        <f t="shared" ca="1" si="42"/>
        <v/>
      </c>
      <c r="AA105" s="78">
        <f t="shared" si="43"/>
        <v>0</v>
      </c>
      <c r="AB105" s="78">
        <f t="shared" si="44"/>
        <v>0</v>
      </c>
      <c r="AC105" s="46"/>
      <c r="AD105" s="46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CB105" s="24"/>
      <c r="CC105" s="24"/>
      <c r="CD105" s="24"/>
      <c r="CE105" s="24"/>
      <c r="CF105" s="24"/>
      <c r="CG105" s="24"/>
      <c r="CH105" s="24"/>
      <c r="CI105" s="24"/>
      <c r="CJ105" s="24"/>
      <c r="CK105" s="24"/>
      <c r="CL105" s="24"/>
      <c r="CM105" s="24"/>
      <c r="CN105" s="24"/>
      <c r="CO105" s="24"/>
      <c r="CP105" s="24"/>
      <c r="CQ105" s="24"/>
      <c r="CR105" s="24"/>
      <c r="CS105" s="24"/>
      <c r="CT105" s="24"/>
      <c r="CU105" s="24"/>
      <c r="CV105" s="24"/>
      <c r="CW105" s="24"/>
      <c r="CX105" s="24"/>
      <c r="CY105" s="24"/>
      <c r="CZ105" s="24"/>
      <c r="DA105" s="24"/>
      <c r="DB105" s="24"/>
      <c r="DC105" s="24"/>
      <c r="DD105" s="24"/>
      <c r="DE105" s="24"/>
      <c r="DF105" s="24"/>
      <c r="DG105" s="24"/>
      <c r="DH105" s="24"/>
      <c r="DI105" s="24"/>
      <c r="DJ105" s="24"/>
      <c r="DK105" s="24"/>
      <c r="DL105" s="24"/>
      <c r="DM105" s="24"/>
      <c r="DN105" s="24"/>
      <c r="DO105" s="24"/>
      <c r="DP105" s="24"/>
      <c r="DQ105" s="24"/>
      <c r="DR105" s="24"/>
      <c r="DS105" s="24"/>
      <c r="DT105" s="24"/>
      <c r="DU105" s="24"/>
      <c r="DV105" s="24"/>
      <c r="DW105" s="24"/>
      <c r="DX105" s="24"/>
      <c r="DY105" s="24"/>
      <c r="DZ105" s="24"/>
      <c r="EA105" s="24"/>
    </row>
    <row r="106" spans="1:131" ht="15" customHeight="1">
      <c r="A106" s="79">
        <f t="shared" si="45"/>
        <v>43932</v>
      </c>
      <c r="B106" s="78"/>
      <c r="C106" s="78"/>
      <c r="D106" s="78"/>
      <c r="E106" s="78"/>
      <c r="F106" s="178"/>
      <c r="G106" s="89">
        <f t="shared" si="23"/>
        <v>4</v>
      </c>
      <c r="H106" s="78">
        <f t="shared" si="24"/>
        <v>15</v>
      </c>
      <c r="I106" s="78" t="str">
        <f t="shared" si="25"/>
        <v>SA</v>
      </c>
      <c r="J106" s="78" t="str">
        <f t="shared" si="26"/>
        <v>Samedi</v>
      </c>
      <c r="K106" s="178">
        <f t="shared" si="27"/>
        <v>0</v>
      </c>
      <c r="L106" s="79" t="str">
        <f t="shared" si="28"/>
        <v/>
      </c>
      <c r="M106" s="178" t="str">
        <f t="shared" si="29"/>
        <v/>
      </c>
      <c r="N106" s="80">
        <f t="shared" si="30"/>
        <v>0</v>
      </c>
      <c r="O106" s="78">
        <f t="shared" si="31"/>
        <v>0</v>
      </c>
      <c r="P106" s="78" t="str">
        <f t="shared" si="32"/>
        <v>Normal</v>
      </c>
      <c r="Q106" s="78">
        <f t="shared" si="33"/>
        <v>0</v>
      </c>
      <c r="R106" s="78">
        <f t="shared" si="34"/>
        <v>0</v>
      </c>
      <c r="S106" s="80">
        <f t="shared" si="35"/>
        <v>0</v>
      </c>
      <c r="T106" s="80">
        <f t="shared" si="36"/>
        <v>0</v>
      </c>
      <c r="U106" s="78">
        <f t="shared" si="37"/>
        <v>0</v>
      </c>
      <c r="V106" s="78">
        <f t="shared" si="38"/>
        <v>0</v>
      </c>
      <c r="W106" s="78">
        <f t="shared" si="39"/>
        <v>0</v>
      </c>
      <c r="X106" s="80">
        <f t="shared" si="40"/>
        <v>0</v>
      </c>
      <c r="Y106" s="78">
        <f t="shared" si="41"/>
        <v>0</v>
      </c>
      <c r="Z106" s="78" t="str">
        <f t="shared" ca="1" si="42"/>
        <v/>
      </c>
      <c r="AA106" s="78">
        <f t="shared" si="43"/>
        <v>0</v>
      </c>
      <c r="AB106" s="78">
        <f t="shared" si="44"/>
        <v>0</v>
      </c>
      <c r="AC106" s="46"/>
      <c r="AD106" s="46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CB106" s="24"/>
      <c r="CC106" s="24"/>
      <c r="CD106" s="24"/>
      <c r="CE106" s="24"/>
      <c r="CF106" s="24"/>
      <c r="CG106" s="24"/>
      <c r="CH106" s="24"/>
      <c r="CI106" s="24"/>
      <c r="CJ106" s="24"/>
      <c r="CK106" s="24"/>
      <c r="CL106" s="24"/>
      <c r="CM106" s="24"/>
      <c r="CN106" s="24"/>
      <c r="CO106" s="24"/>
      <c r="CP106" s="24"/>
      <c r="CQ106" s="24"/>
      <c r="CR106" s="24"/>
      <c r="CS106" s="24"/>
      <c r="CT106" s="24"/>
      <c r="CU106" s="24"/>
      <c r="CV106" s="24"/>
      <c r="CW106" s="24"/>
      <c r="CX106" s="24"/>
      <c r="CY106" s="24"/>
      <c r="CZ106" s="24"/>
      <c r="DA106" s="24"/>
      <c r="DB106" s="24"/>
      <c r="DC106" s="24"/>
      <c r="DD106" s="24"/>
      <c r="DE106" s="24"/>
      <c r="DF106" s="24"/>
      <c r="DG106" s="24"/>
      <c r="DH106" s="24"/>
      <c r="DI106" s="24"/>
      <c r="DJ106" s="24"/>
      <c r="DK106" s="24"/>
      <c r="DL106" s="24"/>
      <c r="DM106" s="24"/>
      <c r="DN106" s="24"/>
      <c r="DO106" s="24"/>
      <c r="DP106" s="24"/>
      <c r="DQ106" s="24"/>
      <c r="DR106" s="24"/>
      <c r="DS106" s="24"/>
      <c r="DT106" s="24"/>
      <c r="DU106" s="24"/>
      <c r="DV106" s="24"/>
      <c r="DW106" s="24"/>
      <c r="DX106" s="24"/>
      <c r="DY106" s="24"/>
      <c r="DZ106" s="24"/>
      <c r="EA106" s="24"/>
    </row>
    <row r="107" spans="1:131" ht="15" customHeight="1">
      <c r="A107" s="79">
        <f t="shared" si="45"/>
        <v>43933</v>
      </c>
      <c r="B107" s="78"/>
      <c r="C107" s="78"/>
      <c r="D107" s="78"/>
      <c r="E107" s="78"/>
      <c r="F107" s="178"/>
      <c r="G107" s="89">
        <f t="shared" si="23"/>
        <v>4</v>
      </c>
      <c r="H107" s="78">
        <f t="shared" si="24"/>
        <v>15</v>
      </c>
      <c r="I107" s="78" t="str">
        <f t="shared" si="25"/>
        <v>DI</v>
      </c>
      <c r="J107" s="78" t="str">
        <f t="shared" si="26"/>
        <v>Dimanche</v>
      </c>
      <c r="K107" s="178">
        <f t="shared" si="27"/>
        <v>0</v>
      </c>
      <c r="L107" s="79" t="str">
        <f t="shared" si="28"/>
        <v/>
      </c>
      <c r="M107" s="178" t="str">
        <f t="shared" si="29"/>
        <v/>
      </c>
      <c r="N107" s="80">
        <f t="shared" si="30"/>
        <v>0</v>
      </c>
      <c r="O107" s="78">
        <f t="shared" si="31"/>
        <v>0</v>
      </c>
      <c r="P107" s="78" t="str">
        <f t="shared" si="32"/>
        <v>VeilleFérié</v>
      </c>
      <c r="Q107" s="78">
        <f t="shared" si="33"/>
        <v>0</v>
      </c>
      <c r="R107" s="78">
        <f t="shared" si="34"/>
        <v>0</v>
      </c>
      <c r="S107" s="80">
        <f t="shared" si="35"/>
        <v>0</v>
      </c>
      <c r="T107" s="80">
        <f t="shared" si="36"/>
        <v>0</v>
      </c>
      <c r="U107" s="78">
        <f t="shared" si="37"/>
        <v>0</v>
      </c>
      <c r="V107" s="78">
        <f t="shared" si="38"/>
        <v>0</v>
      </c>
      <c r="W107" s="78">
        <f t="shared" si="39"/>
        <v>0</v>
      </c>
      <c r="X107" s="80">
        <f t="shared" si="40"/>
        <v>0</v>
      </c>
      <c r="Y107" s="78">
        <f t="shared" si="41"/>
        <v>0</v>
      </c>
      <c r="Z107" s="78" t="str">
        <f t="shared" ca="1" si="42"/>
        <v/>
      </c>
      <c r="AA107" s="78">
        <f t="shared" si="43"/>
        <v>0</v>
      </c>
      <c r="AB107" s="78">
        <f t="shared" si="44"/>
        <v>0</v>
      </c>
      <c r="AC107" s="46"/>
      <c r="AD107" s="46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CB107" s="24"/>
      <c r="CC107" s="24"/>
      <c r="CD107" s="24"/>
      <c r="CE107" s="24"/>
      <c r="CF107" s="24"/>
      <c r="CG107" s="24"/>
      <c r="CH107" s="24"/>
      <c r="CI107" s="24"/>
      <c r="CJ107" s="24"/>
      <c r="CK107" s="24"/>
      <c r="CL107" s="24"/>
      <c r="CM107" s="24"/>
      <c r="CN107" s="24"/>
      <c r="CO107" s="24"/>
      <c r="CP107" s="24"/>
      <c r="CQ107" s="24"/>
      <c r="CR107" s="24"/>
      <c r="CS107" s="24"/>
      <c r="CT107" s="24"/>
      <c r="CU107" s="24"/>
      <c r="CV107" s="24"/>
      <c r="CW107" s="24"/>
      <c r="CX107" s="24"/>
      <c r="CY107" s="24"/>
      <c r="CZ107" s="24"/>
      <c r="DA107" s="24"/>
      <c r="DB107" s="24"/>
      <c r="DC107" s="24"/>
      <c r="DD107" s="24"/>
      <c r="DE107" s="24"/>
      <c r="DF107" s="24"/>
      <c r="DG107" s="24"/>
      <c r="DH107" s="24"/>
      <c r="DI107" s="24"/>
      <c r="DJ107" s="24"/>
      <c r="DK107" s="24"/>
      <c r="DL107" s="24"/>
      <c r="DM107" s="24"/>
      <c r="DN107" s="24"/>
      <c r="DO107" s="24"/>
      <c r="DP107" s="24"/>
      <c r="DQ107" s="24"/>
      <c r="DR107" s="24"/>
      <c r="DS107" s="24"/>
      <c r="DT107" s="24"/>
      <c r="DU107" s="24"/>
      <c r="DV107" s="24"/>
      <c r="DW107" s="24"/>
      <c r="DX107" s="24"/>
      <c r="DY107" s="24"/>
      <c r="DZ107" s="24"/>
      <c r="EA107" s="24"/>
    </row>
    <row r="108" spans="1:131" ht="15" customHeight="1">
      <c r="A108" s="79">
        <f t="shared" si="45"/>
        <v>43934</v>
      </c>
      <c r="B108" s="78"/>
      <c r="C108" s="78"/>
      <c r="D108" s="78"/>
      <c r="E108" s="78"/>
      <c r="F108" s="178"/>
      <c r="G108" s="89">
        <f t="shared" si="23"/>
        <v>4</v>
      </c>
      <c r="H108" s="78">
        <f t="shared" si="24"/>
        <v>16</v>
      </c>
      <c r="I108" s="78" t="str">
        <f t="shared" si="25"/>
        <v>LU</v>
      </c>
      <c r="J108" s="78" t="str">
        <f t="shared" si="26"/>
        <v>Semaine</v>
      </c>
      <c r="K108" s="178">
        <f t="shared" si="27"/>
        <v>0</v>
      </c>
      <c r="L108" s="79" t="str">
        <f t="shared" si="28"/>
        <v/>
      </c>
      <c r="M108" s="178" t="str">
        <f t="shared" si="29"/>
        <v/>
      </c>
      <c r="N108" s="80">
        <f t="shared" si="30"/>
        <v>0</v>
      </c>
      <c r="O108" s="78">
        <f t="shared" si="31"/>
        <v>0</v>
      </c>
      <c r="P108" s="78" t="str">
        <f t="shared" si="32"/>
        <v>JourFérié</v>
      </c>
      <c r="Q108" s="78">
        <f t="shared" si="33"/>
        <v>0</v>
      </c>
      <c r="R108" s="78">
        <f t="shared" si="34"/>
        <v>0</v>
      </c>
      <c r="S108" s="80">
        <f t="shared" si="35"/>
        <v>0</v>
      </c>
      <c r="T108" s="80">
        <f t="shared" si="36"/>
        <v>0</v>
      </c>
      <c r="U108" s="78">
        <f t="shared" si="37"/>
        <v>0</v>
      </c>
      <c r="V108" s="78">
        <f t="shared" si="38"/>
        <v>0</v>
      </c>
      <c r="W108" s="78">
        <f t="shared" si="39"/>
        <v>0</v>
      </c>
      <c r="X108" s="80">
        <f t="shared" si="40"/>
        <v>0</v>
      </c>
      <c r="Y108" s="78">
        <f t="shared" si="41"/>
        <v>0</v>
      </c>
      <c r="Z108" s="78" t="str">
        <f t="shared" ca="1" si="42"/>
        <v/>
      </c>
      <c r="AA108" s="78">
        <f t="shared" si="43"/>
        <v>0</v>
      </c>
      <c r="AB108" s="78">
        <f t="shared" si="44"/>
        <v>0</v>
      </c>
      <c r="AC108" s="46"/>
      <c r="AD108" s="46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CB108" s="24"/>
      <c r="CC108" s="24"/>
      <c r="CD108" s="24"/>
      <c r="CE108" s="24"/>
      <c r="CF108" s="24"/>
      <c r="CG108" s="24"/>
      <c r="CH108" s="24"/>
      <c r="CI108" s="24"/>
      <c r="CJ108" s="24"/>
      <c r="CK108" s="24"/>
      <c r="CL108" s="24"/>
      <c r="CM108" s="24"/>
      <c r="CN108" s="24"/>
      <c r="CO108" s="24"/>
      <c r="CP108" s="24"/>
      <c r="CQ108" s="24"/>
      <c r="CR108" s="24"/>
      <c r="CS108" s="24"/>
      <c r="CT108" s="24"/>
      <c r="CU108" s="24"/>
      <c r="CV108" s="24"/>
      <c r="CW108" s="24"/>
      <c r="CX108" s="24"/>
      <c r="CY108" s="24"/>
      <c r="CZ108" s="24"/>
      <c r="DA108" s="24"/>
      <c r="DB108" s="24"/>
      <c r="DC108" s="24"/>
      <c r="DD108" s="24"/>
      <c r="DE108" s="24"/>
      <c r="DF108" s="24"/>
      <c r="DG108" s="24"/>
      <c r="DH108" s="24"/>
      <c r="DI108" s="24"/>
      <c r="DJ108" s="24"/>
      <c r="DK108" s="24"/>
      <c r="DL108" s="24"/>
      <c r="DM108" s="24"/>
      <c r="DN108" s="24"/>
      <c r="DO108" s="24"/>
      <c r="DP108" s="24"/>
      <c r="DQ108" s="24"/>
      <c r="DR108" s="24"/>
      <c r="DS108" s="24"/>
      <c r="DT108" s="24"/>
      <c r="DU108" s="24"/>
      <c r="DV108" s="24"/>
      <c r="DW108" s="24"/>
      <c r="DX108" s="24"/>
      <c r="DY108" s="24"/>
      <c r="DZ108" s="24"/>
      <c r="EA108" s="24"/>
    </row>
    <row r="109" spans="1:131" ht="15" customHeight="1">
      <c r="A109" s="79">
        <f t="shared" si="45"/>
        <v>43935</v>
      </c>
      <c r="B109" s="78"/>
      <c r="C109" s="78"/>
      <c r="D109" s="78"/>
      <c r="E109" s="78"/>
      <c r="F109" s="178"/>
      <c r="G109" s="89">
        <f t="shared" si="23"/>
        <v>4</v>
      </c>
      <c r="H109" s="78">
        <f t="shared" si="24"/>
        <v>16</v>
      </c>
      <c r="I109" s="78" t="str">
        <f t="shared" si="25"/>
        <v>MA</v>
      </c>
      <c r="J109" s="78" t="str">
        <f t="shared" si="26"/>
        <v>Semaine</v>
      </c>
      <c r="K109" s="178">
        <f t="shared" si="27"/>
        <v>0</v>
      </c>
      <c r="L109" s="79" t="str">
        <f t="shared" si="28"/>
        <v/>
      </c>
      <c r="M109" s="178" t="str">
        <f t="shared" si="29"/>
        <v/>
      </c>
      <c r="N109" s="80">
        <f t="shared" si="30"/>
        <v>0</v>
      </c>
      <c r="O109" s="78">
        <f t="shared" si="31"/>
        <v>0</v>
      </c>
      <c r="P109" s="78" t="str">
        <f t="shared" si="32"/>
        <v>Normal</v>
      </c>
      <c r="Q109" s="78">
        <f t="shared" si="33"/>
        <v>0</v>
      </c>
      <c r="R109" s="78">
        <f t="shared" si="34"/>
        <v>0</v>
      </c>
      <c r="S109" s="80">
        <f t="shared" si="35"/>
        <v>0</v>
      </c>
      <c r="T109" s="80">
        <f t="shared" si="36"/>
        <v>0</v>
      </c>
      <c r="U109" s="78">
        <f t="shared" si="37"/>
        <v>0</v>
      </c>
      <c r="V109" s="78">
        <f t="shared" si="38"/>
        <v>0</v>
      </c>
      <c r="W109" s="78">
        <f t="shared" si="39"/>
        <v>0</v>
      </c>
      <c r="X109" s="80">
        <f t="shared" si="40"/>
        <v>0</v>
      </c>
      <c r="Y109" s="78">
        <f t="shared" si="41"/>
        <v>0</v>
      </c>
      <c r="Z109" s="78" t="str">
        <f t="shared" ca="1" si="42"/>
        <v/>
      </c>
      <c r="AA109" s="78">
        <f t="shared" si="43"/>
        <v>0</v>
      </c>
      <c r="AB109" s="78">
        <f t="shared" si="44"/>
        <v>0</v>
      </c>
      <c r="AC109" s="46"/>
      <c r="AD109" s="46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  <c r="CA109" s="24"/>
      <c r="CB109" s="24"/>
      <c r="CC109" s="24"/>
      <c r="CD109" s="24"/>
      <c r="CE109" s="24"/>
      <c r="CF109" s="24"/>
      <c r="CG109" s="24"/>
      <c r="CH109" s="24"/>
      <c r="CI109" s="24"/>
      <c r="CJ109" s="24"/>
      <c r="CK109" s="24"/>
      <c r="CL109" s="24"/>
      <c r="CM109" s="24"/>
      <c r="CN109" s="24"/>
      <c r="CO109" s="24"/>
      <c r="CP109" s="24"/>
      <c r="CQ109" s="24"/>
      <c r="CR109" s="24"/>
      <c r="CS109" s="24"/>
      <c r="CT109" s="24"/>
      <c r="CU109" s="24"/>
      <c r="CV109" s="24"/>
      <c r="CW109" s="24"/>
      <c r="CX109" s="24"/>
      <c r="CY109" s="24"/>
      <c r="CZ109" s="24"/>
      <c r="DA109" s="24"/>
      <c r="DB109" s="24"/>
      <c r="DC109" s="24"/>
      <c r="DD109" s="24"/>
      <c r="DE109" s="24"/>
      <c r="DF109" s="24"/>
      <c r="DG109" s="24"/>
      <c r="DH109" s="24"/>
      <c r="DI109" s="24"/>
      <c r="DJ109" s="24"/>
      <c r="DK109" s="24"/>
      <c r="DL109" s="24"/>
      <c r="DM109" s="24"/>
      <c r="DN109" s="24"/>
      <c r="DO109" s="24"/>
      <c r="DP109" s="24"/>
      <c r="DQ109" s="24"/>
      <c r="DR109" s="24"/>
      <c r="DS109" s="24"/>
      <c r="DT109" s="24"/>
      <c r="DU109" s="24"/>
      <c r="DV109" s="24"/>
      <c r="DW109" s="24"/>
      <c r="DX109" s="24"/>
      <c r="DY109" s="24"/>
      <c r="DZ109" s="24"/>
      <c r="EA109" s="24"/>
    </row>
    <row r="110" spans="1:131" ht="15" customHeight="1">
      <c r="A110" s="79">
        <f t="shared" si="45"/>
        <v>43936</v>
      </c>
      <c r="B110" s="78"/>
      <c r="C110" s="78"/>
      <c r="D110" s="78"/>
      <c r="E110" s="78"/>
      <c r="F110" s="178"/>
      <c r="G110" s="89">
        <f t="shared" si="23"/>
        <v>4</v>
      </c>
      <c r="H110" s="78">
        <f t="shared" si="24"/>
        <v>16</v>
      </c>
      <c r="I110" s="78" t="str">
        <f t="shared" si="25"/>
        <v>ME</v>
      </c>
      <c r="J110" s="78" t="str">
        <f t="shared" si="26"/>
        <v>Semaine</v>
      </c>
      <c r="K110" s="178">
        <f t="shared" si="27"/>
        <v>0</v>
      </c>
      <c r="L110" s="79" t="str">
        <f t="shared" si="28"/>
        <v/>
      </c>
      <c r="M110" s="178" t="str">
        <f t="shared" si="29"/>
        <v/>
      </c>
      <c r="N110" s="80">
        <f t="shared" si="30"/>
        <v>0</v>
      </c>
      <c r="O110" s="78">
        <f t="shared" si="31"/>
        <v>0</v>
      </c>
      <c r="P110" s="78" t="str">
        <f t="shared" si="32"/>
        <v>Normal</v>
      </c>
      <c r="Q110" s="78">
        <f t="shared" si="33"/>
        <v>0</v>
      </c>
      <c r="R110" s="78">
        <f t="shared" si="34"/>
        <v>0</v>
      </c>
      <c r="S110" s="80">
        <f t="shared" si="35"/>
        <v>0</v>
      </c>
      <c r="T110" s="80">
        <f t="shared" si="36"/>
        <v>0</v>
      </c>
      <c r="U110" s="78">
        <f t="shared" si="37"/>
        <v>0</v>
      </c>
      <c r="V110" s="78">
        <f t="shared" si="38"/>
        <v>0</v>
      </c>
      <c r="W110" s="78">
        <f t="shared" si="39"/>
        <v>0</v>
      </c>
      <c r="X110" s="80">
        <f t="shared" si="40"/>
        <v>0</v>
      </c>
      <c r="Y110" s="78">
        <f t="shared" si="41"/>
        <v>0</v>
      </c>
      <c r="Z110" s="78" t="str">
        <f t="shared" ca="1" si="42"/>
        <v/>
      </c>
      <c r="AA110" s="78">
        <f t="shared" si="43"/>
        <v>0</v>
      </c>
      <c r="AB110" s="78">
        <f t="shared" si="44"/>
        <v>0</v>
      </c>
      <c r="AC110" s="46"/>
      <c r="AD110" s="46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CB110" s="24"/>
      <c r="CC110" s="24"/>
      <c r="CD110" s="24"/>
      <c r="CE110" s="24"/>
      <c r="CF110" s="24"/>
      <c r="CG110" s="24"/>
      <c r="CH110" s="24"/>
      <c r="CI110" s="24"/>
      <c r="CJ110" s="24"/>
      <c r="CK110" s="24"/>
      <c r="CL110" s="24"/>
      <c r="CM110" s="24"/>
      <c r="CN110" s="24"/>
      <c r="CO110" s="24"/>
      <c r="CP110" s="24"/>
      <c r="CQ110" s="24"/>
      <c r="CR110" s="24"/>
      <c r="CS110" s="24"/>
      <c r="CT110" s="24"/>
      <c r="CU110" s="24"/>
      <c r="CV110" s="24"/>
      <c r="CW110" s="24"/>
      <c r="CX110" s="24"/>
      <c r="CY110" s="24"/>
      <c r="CZ110" s="24"/>
      <c r="DA110" s="24"/>
      <c r="DB110" s="24"/>
      <c r="DC110" s="24"/>
      <c r="DD110" s="24"/>
      <c r="DE110" s="24"/>
      <c r="DF110" s="24"/>
      <c r="DG110" s="24"/>
      <c r="DH110" s="24"/>
      <c r="DI110" s="24"/>
      <c r="DJ110" s="24"/>
      <c r="DK110" s="24"/>
      <c r="DL110" s="24"/>
      <c r="DM110" s="24"/>
      <c r="DN110" s="24"/>
      <c r="DO110" s="24"/>
      <c r="DP110" s="24"/>
      <c r="DQ110" s="24"/>
      <c r="DR110" s="24"/>
      <c r="DS110" s="24"/>
      <c r="DT110" s="24"/>
      <c r="DU110" s="24"/>
      <c r="DV110" s="24"/>
      <c r="DW110" s="24"/>
      <c r="DX110" s="24"/>
      <c r="DY110" s="24"/>
      <c r="DZ110" s="24"/>
      <c r="EA110" s="24"/>
    </row>
    <row r="111" spans="1:131" ht="15" customHeight="1">
      <c r="A111" s="79">
        <f t="shared" si="45"/>
        <v>43937</v>
      </c>
      <c r="B111" s="78"/>
      <c r="C111" s="78"/>
      <c r="D111" s="78"/>
      <c r="E111" s="78"/>
      <c r="F111" s="178"/>
      <c r="G111" s="89">
        <f t="shared" si="23"/>
        <v>4</v>
      </c>
      <c r="H111" s="78">
        <f t="shared" si="24"/>
        <v>16</v>
      </c>
      <c r="I111" s="78" t="str">
        <f t="shared" si="25"/>
        <v>JE</v>
      </c>
      <c r="J111" s="78" t="str">
        <f t="shared" si="26"/>
        <v>Semaine</v>
      </c>
      <c r="K111" s="178">
        <f t="shared" si="27"/>
        <v>0</v>
      </c>
      <c r="L111" s="79" t="str">
        <f t="shared" si="28"/>
        <v/>
      </c>
      <c r="M111" s="178" t="str">
        <f t="shared" si="29"/>
        <v/>
      </c>
      <c r="N111" s="80">
        <f t="shared" si="30"/>
        <v>0</v>
      </c>
      <c r="O111" s="78">
        <f t="shared" si="31"/>
        <v>0</v>
      </c>
      <c r="P111" s="78" t="str">
        <f t="shared" si="32"/>
        <v>Normal</v>
      </c>
      <c r="Q111" s="78">
        <f t="shared" si="33"/>
        <v>0</v>
      </c>
      <c r="R111" s="78">
        <f t="shared" si="34"/>
        <v>0</v>
      </c>
      <c r="S111" s="80">
        <f t="shared" si="35"/>
        <v>0</v>
      </c>
      <c r="T111" s="80">
        <f t="shared" si="36"/>
        <v>0</v>
      </c>
      <c r="U111" s="78">
        <f t="shared" si="37"/>
        <v>0</v>
      </c>
      <c r="V111" s="78">
        <f t="shared" si="38"/>
        <v>0</v>
      </c>
      <c r="W111" s="78">
        <f t="shared" si="39"/>
        <v>0</v>
      </c>
      <c r="X111" s="80">
        <f t="shared" si="40"/>
        <v>0</v>
      </c>
      <c r="Y111" s="78">
        <f t="shared" si="41"/>
        <v>0</v>
      </c>
      <c r="Z111" s="78" t="str">
        <f t="shared" ca="1" si="42"/>
        <v/>
      </c>
      <c r="AA111" s="78">
        <f t="shared" si="43"/>
        <v>0</v>
      </c>
      <c r="AB111" s="78">
        <f t="shared" si="44"/>
        <v>0</v>
      </c>
      <c r="AC111" s="46"/>
      <c r="AD111" s="46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CB111" s="24"/>
      <c r="CC111" s="24"/>
      <c r="CD111" s="24"/>
      <c r="CE111" s="24"/>
      <c r="CF111" s="24"/>
      <c r="CG111" s="24"/>
      <c r="CH111" s="24"/>
      <c r="CI111" s="24"/>
      <c r="CJ111" s="24"/>
      <c r="CK111" s="24"/>
      <c r="CL111" s="24"/>
      <c r="CM111" s="24"/>
      <c r="CN111" s="24"/>
      <c r="CO111" s="24"/>
      <c r="CP111" s="24"/>
      <c r="CQ111" s="24"/>
      <c r="CR111" s="24"/>
      <c r="CS111" s="24"/>
      <c r="CT111" s="24"/>
      <c r="CU111" s="24"/>
      <c r="CV111" s="24"/>
      <c r="CW111" s="24"/>
      <c r="CX111" s="24"/>
      <c r="CY111" s="24"/>
      <c r="CZ111" s="24"/>
      <c r="DA111" s="24"/>
      <c r="DB111" s="24"/>
      <c r="DC111" s="24"/>
      <c r="DD111" s="24"/>
      <c r="DE111" s="24"/>
      <c r="DF111" s="24"/>
      <c r="DG111" s="24"/>
      <c r="DH111" s="24"/>
      <c r="DI111" s="24"/>
      <c r="DJ111" s="24"/>
      <c r="DK111" s="24"/>
      <c r="DL111" s="24"/>
      <c r="DM111" s="24"/>
      <c r="DN111" s="24"/>
      <c r="DO111" s="24"/>
      <c r="DP111" s="24"/>
      <c r="DQ111" s="24"/>
      <c r="DR111" s="24"/>
      <c r="DS111" s="24"/>
      <c r="DT111" s="24"/>
      <c r="DU111" s="24"/>
      <c r="DV111" s="24"/>
      <c r="DW111" s="24"/>
      <c r="DX111" s="24"/>
      <c r="DY111" s="24"/>
      <c r="DZ111" s="24"/>
      <c r="EA111" s="24"/>
    </row>
    <row r="112" spans="1:131" ht="15" customHeight="1">
      <c r="A112" s="79">
        <f t="shared" si="45"/>
        <v>43938</v>
      </c>
      <c r="B112" s="78"/>
      <c r="C112" s="78"/>
      <c r="D112" s="78"/>
      <c r="E112" s="78"/>
      <c r="F112" s="178"/>
      <c r="G112" s="89">
        <f t="shared" si="23"/>
        <v>4</v>
      </c>
      <c r="H112" s="78">
        <f t="shared" si="24"/>
        <v>16</v>
      </c>
      <c r="I112" s="78" t="str">
        <f t="shared" si="25"/>
        <v>VE</v>
      </c>
      <c r="J112" s="78" t="str">
        <f t="shared" si="26"/>
        <v>Semaine</v>
      </c>
      <c r="K112" s="178">
        <f t="shared" si="27"/>
        <v>0</v>
      </c>
      <c r="L112" s="79" t="str">
        <f t="shared" si="28"/>
        <v/>
      </c>
      <c r="M112" s="178" t="str">
        <f t="shared" si="29"/>
        <v/>
      </c>
      <c r="N112" s="80">
        <f t="shared" si="30"/>
        <v>0</v>
      </c>
      <c r="O112" s="78">
        <f t="shared" si="31"/>
        <v>0</v>
      </c>
      <c r="P112" s="78" t="str">
        <f t="shared" si="32"/>
        <v>Normal</v>
      </c>
      <c r="Q112" s="78">
        <f t="shared" si="33"/>
        <v>0</v>
      </c>
      <c r="R112" s="78">
        <f t="shared" si="34"/>
        <v>0</v>
      </c>
      <c r="S112" s="80">
        <f t="shared" si="35"/>
        <v>0</v>
      </c>
      <c r="T112" s="80">
        <f t="shared" si="36"/>
        <v>0</v>
      </c>
      <c r="U112" s="78">
        <f t="shared" si="37"/>
        <v>0</v>
      </c>
      <c r="V112" s="78">
        <f t="shared" si="38"/>
        <v>0</v>
      </c>
      <c r="W112" s="78">
        <f t="shared" si="39"/>
        <v>0</v>
      </c>
      <c r="X112" s="80">
        <f t="shared" si="40"/>
        <v>0</v>
      </c>
      <c r="Y112" s="78">
        <f t="shared" si="41"/>
        <v>0</v>
      </c>
      <c r="Z112" s="78" t="str">
        <f t="shared" ca="1" si="42"/>
        <v/>
      </c>
      <c r="AA112" s="78">
        <f t="shared" si="43"/>
        <v>0</v>
      </c>
      <c r="AB112" s="78">
        <f t="shared" si="44"/>
        <v>0</v>
      </c>
      <c r="AC112" s="46"/>
      <c r="AD112" s="46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CB112" s="24"/>
      <c r="CC112" s="24"/>
      <c r="CD112" s="24"/>
      <c r="CE112" s="24"/>
      <c r="CF112" s="24"/>
      <c r="CG112" s="24"/>
      <c r="CH112" s="24"/>
      <c r="CI112" s="24"/>
      <c r="CJ112" s="24"/>
      <c r="CK112" s="24"/>
      <c r="CL112" s="24"/>
      <c r="CM112" s="24"/>
      <c r="CN112" s="24"/>
      <c r="CO112" s="24"/>
      <c r="CP112" s="24"/>
      <c r="CQ112" s="24"/>
      <c r="CR112" s="24"/>
      <c r="CS112" s="24"/>
      <c r="CT112" s="24"/>
      <c r="CU112" s="24"/>
      <c r="CV112" s="24"/>
      <c r="CW112" s="24"/>
      <c r="CX112" s="24"/>
      <c r="CY112" s="24"/>
      <c r="CZ112" s="24"/>
      <c r="DA112" s="24"/>
      <c r="DB112" s="24"/>
      <c r="DC112" s="24"/>
      <c r="DD112" s="24"/>
      <c r="DE112" s="24"/>
      <c r="DF112" s="24"/>
      <c r="DG112" s="24"/>
      <c r="DH112" s="24"/>
      <c r="DI112" s="24"/>
      <c r="DJ112" s="24"/>
      <c r="DK112" s="24"/>
      <c r="DL112" s="24"/>
      <c r="DM112" s="24"/>
      <c r="DN112" s="24"/>
      <c r="DO112" s="24"/>
      <c r="DP112" s="24"/>
      <c r="DQ112" s="24"/>
      <c r="DR112" s="24"/>
      <c r="DS112" s="24"/>
      <c r="DT112" s="24"/>
      <c r="DU112" s="24"/>
      <c r="DV112" s="24"/>
      <c r="DW112" s="24"/>
      <c r="DX112" s="24"/>
      <c r="DY112" s="24"/>
      <c r="DZ112" s="24"/>
      <c r="EA112" s="24"/>
    </row>
    <row r="113" spans="1:131" ht="15" customHeight="1">
      <c r="A113" s="79">
        <f t="shared" si="45"/>
        <v>43939</v>
      </c>
      <c r="B113" s="78"/>
      <c r="C113" s="78"/>
      <c r="D113" s="78"/>
      <c r="E113" s="78"/>
      <c r="F113" s="178"/>
      <c r="G113" s="89">
        <f t="shared" si="23"/>
        <v>4</v>
      </c>
      <c r="H113" s="78">
        <f t="shared" si="24"/>
        <v>16</v>
      </c>
      <c r="I113" s="78" t="str">
        <f t="shared" si="25"/>
        <v>SA</v>
      </c>
      <c r="J113" s="78" t="str">
        <f t="shared" si="26"/>
        <v>Samedi</v>
      </c>
      <c r="K113" s="178">
        <f t="shared" si="27"/>
        <v>0</v>
      </c>
      <c r="L113" s="79" t="str">
        <f t="shared" si="28"/>
        <v/>
      </c>
      <c r="M113" s="178" t="str">
        <f t="shared" si="29"/>
        <v/>
      </c>
      <c r="N113" s="80">
        <f t="shared" si="30"/>
        <v>0</v>
      </c>
      <c r="O113" s="78">
        <f t="shared" si="31"/>
        <v>0</v>
      </c>
      <c r="P113" s="78" t="str">
        <f t="shared" si="32"/>
        <v>Normal</v>
      </c>
      <c r="Q113" s="78">
        <f t="shared" si="33"/>
        <v>0</v>
      </c>
      <c r="R113" s="78">
        <f t="shared" si="34"/>
        <v>0</v>
      </c>
      <c r="S113" s="80">
        <f t="shared" si="35"/>
        <v>0</v>
      </c>
      <c r="T113" s="80">
        <f t="shared" si="36"/>
        <v>0</v>
      </c>
      <c r="U113" s="78">
        <f t="shared" si="37"/>
        <v>0</v>
      </c>
      <c r="V113" s="78">
        <f t="shared" si="38"/>
        <v>0</v>
      </c>
      <c r="W113" s="78">
        <f t="shared" si="39"/>
        <v>0</v>
      </c>
      <c r="X113" s="80">
        <f t="shared" si="40"/>
        <v>0</v>
      </c>
      <c r="Y113" s="78">
        <f t="shared" si="41"/>
        <v>0</v>
      </c>
      <c r="Z113" s="78" t="str">
        <f t="shared" ca="1" si="42"/>
        <v/>
      </c>
      <c r="AA113" s="78">
        <f t="shared" si="43"/>
        <v>0</v>
      </c>
      <c r="AB113" s="78">
        <f t="shared" si="44"/>
        <v>0</v>
      </c>
      <c r="AC113" s="46"/>
      <c r="AD113" s="46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CB113" s="24"/>
      <c r="CC113" s="24"/>
      <c r="CD113" s="24"/>
      <c r="CE113" s="24"/>
      <c r="CF113" s="24"/>
      <c r="CG113" s="24"/>
      <c r="CH113" s="24"/>
      <c r="CI113" s="24"/>
      <c r="CJ113" s="24"/>
      <c r="CK113" s="24"/>
      <c r="CL113" s="24"/>
      <c r="CM113" s="24"/>
      <c r="CN113" s="24"/>
      <c r="CO113" s="24"/>
      <c r="CP113" s="24"/>
      <c r="CQ113" s="24"/>
      <c r="CR113" s="24"/>
      <c r="CS113" s="24"/>
      <c r="CT113" s="24"/>
      <c r="CU113" s="24"/>
      <c r="CV113" s="24"/>
      <c r="CW113" s="24"/>
      <c r="CX113" s="24"/>
      <c r="CY113" s="24"/>
      <c r="CZ113" s="24"/>
      <c r="DA113" s="24"/>
      <c r="DB113" s="24"/>
      <c r="DC113" s="24"/>
      <c r="DD113" s="24"/>
      <c r="DE113" s="24"/>
      <c r="DF113" s="24"/>
      <c r="DG113" s="24"/>
      <c r="DH113" s="24"/>
      <c r="DI113" s="24"/>
      <c r="DJ113" s="24"/>
      <c r="DK113" s="24"/>
      <c r="DL113" s="24"/>
      <c r="DM113" s="24"/>
      <c r="DN113" s="24"/>
      <c r="DO113" s="24"/>
      <c r="DP113" s="24"/>
      <c r="DQ113" s="24"/>
      <c r="DR113" s="24"/>
      <c r="DS113" s="24"/>
      <c r="DT113" s="24"/>
      <c r="DU113" s="24"/>
      <c r="DV113" s="24"/>
      <c r="DW113" s="24"/>
      <c r="DX113" s="24"/>
      <c r="DY113" s="24"/>
      <c r="DZ113" s="24"/>
      <c r="EA113" s="24"/>
    </row>
    <row r="114" spans="1:131" ht="15" customHeight="1">
      <c r="A114" s="79">
        <f t="shared" si="45"/>
        <v>43940</v>
      </c>
      <c r="B114" s="78"/>
      <c r="C114" s="78"/>
      <c r="D114" s="78"/>
      <c r="E114" s="78"/>
      <c r="F114" s="178"/>
      <c r="G114" s="89">
        <f t="shared" si="23"/>
        <v>4</v>
      </c>
      <c r="H114" s="78">
        <f t="shared" si="24"/>
        <v>16</v>
      </c>
      <c r="I114" s="78" t="str">
        <f t="shared" si="25"/>
        <v>DI</v>
      </c>
      <c r="J114" s="78" t="str">
        <f t="shared" si="26"/>
        <v>Dimanche</v>
      </c>
      <c r="K114" s="178">
        <f t="shared" si="27"/>
        <v>0</v>
      </c>
      <c r="L114" s="79" t="str">
        <f t="shared" si="28"/>
        <v/>
      </c>
      <c r="M114" s="178" t="str">
        <f t="shared" si="29"/>
        <v/>
      </c>
      <c r="N114" s="80">
        <f t="shared" si="30"/>
        <v>0</v>
      </c>
      <c r="O114" s="78">
        <f t="shared" si="31"/>
        <v>0</v>
      </c>
      <c r="P114" s="78" t="str">
        <f t="shared" si="32"/>
        <v>Normal</v>
      </c>
      <c r="Q114" s="78">
        <f t="shared" si="33"/>
        <v>0</v>
      </c>
      <c r="R114" s="78">
        <f t="shared" si="34"/>
        <v>0</v>
      </c>
      <c r="S114" s="80">
        <f t="shared" si="35"/>
        <v>0</v>
      </c>
      <c r="T114" s="80">
        <f t="shared" si="36"/>
        <v>0</v>
      </c>
      <c r="U114" s="78">
        <f t="shared" si="37"/>
        <v>0</v>
      </c>
      <c r="V114" s="78">
        <f t="shared" si="38"/>
        <v>0</v>
      </c>
      <c r="W114" s="78">
        <f t="shared" si="39"/>
        <v>0</v>
      </c>
      <c r="X114" s="80">
        <f t="shared" si="40"/>
        <v>0</v>
      </c>
      <c r="Y114" s="78">
        <f t="shared" si="41"/>
        <v>0</v>
      </c>
      <c r="Z114" s="78" t="str">
        <f t="shared" ca="1" si="42"/>
        <v/>
      </c>
      <c r="AA114" s="78">
        <f t="shared" si="43"/>
        <v>0</v>
      </c>
      <c r="AB114" s="78">
        <f t="shared" si="44"/>
        <v>0</v>
      </c>
      <c r="AC114" s="46"/>
      <c r="AD114" s="46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  <c r="BY114" s="24"/>
      <c r="BZ114" s="24"/>
      <c r="CA114" s="24"/>
      <c r="CB114" s="24"/>
      <c r="CC114" s="24"/>
      <c r="CD114" s="24"/>
      <c r="CE114" s="24"/>
      <c r="CF114" s="24"/>
      <c r="CG114" s="24"/>
      <c r="CH114" s="24"/>
      <c r="CI114" s="24"/>
      <c r="CJ114" s="24"/>
      <c r="CK114" s="24"/>
      <c r="CL114" s="24"/>
      <c r="CM114" s="24"/>
      <c r="CN114" s="24"/>
      <c r="CO114" s="24"/>
      <c r="CP114" s="24"/>
      <c r="CQ114" s="24"/>
      <c r="CR114" s="24"/>
      <c r="CS114" s="24"/>
      <c r="CT114" s="24"/>
      <c r="CU114" s="24"/>
      <c r="CV114" s="24"/>
      <c r="CW114" s="24"/>
      <c r="CX114" s="24"/>
      <c r="CY114" s="24"/>
      <c r="CZ114" s="24"/>
      <c r="DA114" s="24"/>
      <c r="DB114" s="24"/>
      <c r="DC114" s="24"/>
      <c r="DD114" s="24"/>
      <c r="DE114" s="24"/>
      <c r="DF114" s="24"/>
      <c r="DG114" s="24"/>
      <c r="DH114" s="24"/>
      <c r="DI114" s="24"/>
      <c r="DJ114" s="24"/>
      <c r="DK114" s="24"/>
      <c r="DL114" s="24"/>
      <c r="DM114" s="24"/>
      <c r="DN114" s="24"/>
      <c r="DO114" s="24"/>
      <c r="DP114" s="24"/>
      <c r="DQ114" s="24"/>
      <c r="DR114" s="24"/>
      <c r="DS114" s="24"/>
      <c r="DT114" s="24"/>
      <c r="DU114" s="24"/>
      <c r="DV114" s="24"/>
      <c r="DW114" s="24"/>
      <c r="DX114" s="24"/>
      <c r="DY114" s="24"/>
      <c r="DZ114" s="24"/>
      <c r="EA114" s="24"/>
    </row>
    <row r="115" spans="1:131" ht="15" customHeight="1">
      <c r="A115" s="79">
        <f t="shared" si="45"/>
        <v>43941</v>
      </c>
      <c r="B115" s="78"/>
      <c r="C115" s="78"/>
      <c r="D115" s="78"/>
      <c r="E115" s="78"/>
      <c r="F115" s="178"/>
      <c r="G115" s="89">
        <f t="shared" si="23"/>
        <v>4</v>
      </c>
      <c r="H115" s="78">
        <f t="shared" si="24"/>
        <v>17</v>
      </c>
      <c r="I115" s="78" t="str">
        <f t="shared" si="25"/>
        <v>LU</v>
      </c>
      <c r="J115" s="78" t="str">
        <f t="shared" si="26"/>
        <v>Semaine</v>
      </c>
      <c r="K115" s="178">
        <f t="shared" si="27"/>
        <v>0</v>
      </c>
      <c r="L115" s="79" t="str">
        <f t="shared" si="28"/>
        <v/>
      </c>
      <c r="M115" s="178" t="str">
        <f t="shared" si="29"/>
        <v/>
      </c>
      <c r="N115" s="80">
        <f t="shared" si="30"/>
        <v>0</v>
      </c>
      <c r="O115" s="78">
        <f t="shared" si="31"/>
        <v>0</v>
      </c>
      <c r="P115" s="78" t="str">
        <f t="shared" si="32"/>
        <v>Normal</v>
      </c>
      <c r="Q115" s="78">
        <f t="shared" si="33"/>
        <v>0</v>
      </c>
      <c r="R115" s="78">
        <f t="shared" si="34"/>
        <v>0</v>
      </c>
      <c r="S115" s="80">
        <f t="shared" si="35"/>
        <v>0</v>
      </c>
      <c r="T115" s="80">
        <f t="shared" si="36"/>
        <v>0</v>
      </c>
      <c r="U115" s="78">
        <f t="shared" si="37"/>
        <v>0</v>
      </c>
      <c r="V115" s="78">
        <f t="shared" si="38"/>
        <v>0</v>
      </c>
      <c r="W115" s="78">
        <f t="shared" si="39"/>
        <v>0</v>
      </c>
      <c r="X115" s="80">
        <f t="shared" si="40"/>
        <v>0</v>
      </c>
      <c r="Y115" s="78">
        <f t="shared" si="41"/>
        <v>0</v>
      </c>
      <c r="Z115" s="78" t="str">
        <f t="shared" ca="1" si="42"/>
        <v/>
      </c>
      <c r="AA115" s="78">
        <f t="shared" si="43"/>
        <v>0</v>
      </c>
      <c r="AB115" s="78">
        <f t="shared" si="44"/>
        <v>0</v>
      </c>
      <c r="AC115" s="46"/>
      <c r="AD115" s="46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  <c r="BU115" s="24"/>
      <c r="BV115" s="24"/>
      <c r="BW115" s="24"/>
      <c r="BX115" s="24"/>
      <c r="BY115" s="24"/>
      <c r="BZ115" s="24"/>
      <c r="CA115" s="24"/>
      <c r="CB115" s="24"/>
      <c r="CC115" s="24"/>
      <c r="CD115" s="24"/>
      <c r="CE115" s="24"/>
      <c r="CF115" s="24"/>
      <c r="CG115" s="24"/>
      <c r="CH115" s="24"/>
      <c r="CI115" s="24"/>
      <c r="CJ115" s="24"/>
      <c r="CK115" s="24"/>
      <c r="CL115" s="24"/>
      <c r="CM115" s="24"/>
      <c r="CN115" s="24"/>
      <c r="CO115" s="24"/>
      <c r="CP115" s="24"/>
      <c r="CQ115" s="24"/>
      <c r="CR115" s="24"/>
      <c r="CS115" s="24"/>
      <c r="CT115" s="24"/>
      <c r="CU115" s="24"/>
      <c r="CV115" s="24"/>
      <c r="CW115" s="24"/>
      <c r="CX115" s="24"/>
      <c r="CY115" s="24"/>
      <c r="CZ115" s="24"/>
      <c r="DA115" s="24"/>
      <c r="DB115" s="24"/>
      <c r="DC115" s="24"/>
      <c r="DD115" s="24"/>
      <c r="DE115" s="24"/>
      <c r="DF115" s="24"/>
      <c r="DG115" s="24"/>
      <c r="DH115" s="24"/>
      <c r="DI115" s="24"/>
      <c r="DJ115" s="24"/>
      <c r="DK115" s="24"/>
      <c r="DL115" s="24"/>
      <c r="DM115" s="24"/>
      <c r="DN115" s="24"/>
      <c r="DO115" s="24"/>
      <c r="DP115" s="24"/>
      <c r="DQ115" s="24"/>
      <c r="DR115" s="24"/>
      <c r="DS115" s="24"/>
      <c r="DT115" s="24"/>
      <c r="DU115" s="24"/>
      <c r="DV115" s="24"/>
      <c r="DW115" s="24"/>
      <c r="DX115" s="24"/>
      <c r="DY115" s="24"/>
      <c r="DZ115" s="24"/>
      <c r="EA115" s="24"/>
    </row>
    <row r="116" spans="1:131" ht="15" customHeight="1">
      <c r="A116" s="79">
        <f t="shared" si="45"/>
        <v>43942</v>
      </c>
      <c r="B116" s="78"/>
      <c r="C116" s="78"/>
      <c r="D116" s="78"/>
      <c r="E116" s="78"/>
      <c r="F116" s="178"/>
      <c r="G116" s="89">
        <f t="shared" si="23"/>
        <v>4</v>
      </c>
      <c r="H116" s="78">
        <f t="shared" si="24"/>
        <v>17</v>
      </c>
      <c r="I116" s="78" t="str">
        <f t="shared" si="25"/>
        <v>MA</v>
      </c>
      <c r="J116" s="78" t="str">
        <f t="shared" si="26"/>
        <v>Semaine</v>
      </c>
      <c r="K116" s="178">
        <f t="shared" si="27"/>
        <v>0</v>
      </c>
      <c r="L116" s="79" t="str">
        <f t="shared" si="28"/>
        <v/>
      </c>
      <c r="M116" s="178" t="str">
        <f t="shared" si="29"/>
        <v/>
      </c>
      <c r="N116" s="80">
        <f t="shared" si="30"/>
        <v>0</v>
      </c>
      <c r="O116" s="78">
        <f t="shared" si="31"/>
        <v>0</v>
      </c>
      <c r="P116" s="78" t="str">
        <f t="shared" si="32"/>
        <v>Normal</v>
      </c>
      <c r="Q116" s="78">
        <f t="shared" si="33"/>
        <v>0</v>
      </c>
      <c r="R116" s="78">
        <f t="shared" si="34"/>
        <v>0</v>
      </c>
      <c r="S116" s="80">
        <f t="shared" si="35"/>
        <v>0</v>
      </c>
      <c r="T116" s="80">
        <f t="shared" si="36"/>
        <v>0</v>
      </c>
      <c r="U116" s="78">
        <f t="shared" si="37"/>
        <v>0</v>
      </c>
      <c r="V116" s="78">
        <f t="shared" si="38"/>
        <v>0</v>
      </c>
      <c r="W116" s="78">
        <f t="shared" si="39"/>
        <v>0</v>
      </c>
      <c r="X116" s="80">
        <f t="shared" si="40"/>
        <v>0</v>
      </c>
      <c r="Y116" s="78">
        <f t="shared" si="41"/>
        <v>0</v>
      </c>
      <c r="Z116" s="78" t="str">
        <f t="shared" ca="1" si="42"/>
        <v/>
      </c>
      <c r="AA116" s="78">
        <f t="shared" si="43"/>
        <v>0</v>
      </c>
      <c r="AB116" s="78">
        <f t="shared" si="44"/>
        <v>0</v>
      </c>
      <c r="AC116" s="46"/>
      <c r="AD116" s="46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  <c r="BY116" s="24"/>
      <c r="BZ116" s="24"/>
      <c r="CA116" s="24"/>
      <c r="CB116" s="24"/>
      <c r="CC116" s="24"/>
      <c r="CD116" s="24"/>
      <c r="CE116" s="24"/>
      <c r="CF116" s="24"/>
      <c r="CG116" s="24"/>
      <c r="CH116" s="24"/>
      <c r="CI116" s="24"/>
      <c r="CJ116" s="24"/>
      <c r="CK116" s="24"/>
      <c r="CL116" s="24"/>
      <c r="CM116" s="24"/>
      <c r="CN116" s="24"/>
      <c r="CO116" s="24"/>
      <c r="CP116" s="24"/>
      <c r="CQ116" s="24"/>
      <c r="CR116" s="24"/>
      <c r="CS116" s="24"/>
      <c r="CT116" s="24"/>
      <c r="CU116" s="24"/>
      <c r="CV116" s="24"/>
      <c r="CW116" s="24"/>
      <c r="CX116" s="24"/>
      <c r="CY116" s="24"/>
      <c r="CZ116" s="24"/>
      <c r="DA116" s="24"/>
      <c r="DB116" s="24"/>
      <c r="DC116" s="24"/>
      <c r="DD116" s="24"/>
      <c r="DE116" s="24"/>
      <c r="DF116" s="24"/>
      <c r="DG116" s="24"/>
      <c r="DH116" s="24"/>
      <c r="DI116" s="24"/>
      <c r="DJ116" s="24"/>
      <c r="DK116" s="24"/>
      <c r="DL116" s="24"/>
      <c r="DM116" s="24"/>
      <c r="DN116" s="24"/>
      <c r="DO116" s="24"/>
      <c r="DP116" s="24"/>
      <c r="DQ116" s="24"/>
      <c r="DR116" s="24"/>
      <c r="DS116" s="24"/>
      <c r="DT116" s="24"/>
      <c r="DU116" s="24"/>
      <c r="DV116" s="24"/>
      <c r="DW116" s="24"/>
      <c r="DX116" s="24"/>
      <c r="DY116" s="24"/>
      <c r="DZ116" s="24"/>
      <c r="EA116" s="24"/>
    </row>
    <row r="117" spans="1:131" ht="15" customHeight="1">
      <c r="A117" s="79">
        <f t="shared" si="45"/>
        <v>43943</v>
      </c>
      <c r="B117" s="78"/>
      <c r="C117" s="78"/>
      <c r="D117" s="78"/>
      <c r="E117" s="78"/>
      <c r="F117" s="178"/>
      <c r="G117" s="89">
        <f t="shared" si="23"/>
        <v>4</v>
      </c>
      <c r="H117" s="78">
        <f t="shared" si="24"/>
        <v>17</v>
      </c>
      <c r="I117" s="78" t="str">
        <f t="shared" si="25"/>
        <v>ME</v>
      </c>
      <c r="J117" s="78" t="str">
        <f t="shared" si="26"/>
        <v>Semaine</v>
      </c>
      <c r="K117" s="178">
        <f t="shared" si="27"/>
        <v>0</v>
      </c>
      <c r="L117" s="79" t="str">
        <f t="shared" si="28"/>
        <v/>
      </c>
      <c r="M117" s="178" t="str">
        <f t="shared" si="29"/>
        <v/>
      </c>
      <c r="N117" s="80">
        <f t="shared" si="30"/>
        <v>0</v>
      </c>
      <c r="O117" s="78">
        <f t="shared" si="31"/>
        <v>0</v>
      </c>
      <c r="P117" s="78" t="str">
        <f t="shared" si="32"/>
        <v>Normal</v>
      </c>
      <c r="Q117" s="78">
        <f t="shared" si="33"/>
        <v>0</v>
      </c>
      <c r="R117" s="78">
        <f t="shared" si="34"/>
        <v>0</v>
      </c>
      <c r="S117" s="80">
        <f t="shared" si="35"/>
        <v>0</v>
      </c>
      <c r="T117" s="80">
        <f t="shared" si="36"/>
        <v>0</v>
      </c>
      <c r="U117" s="78">
        <f t="shared" si="37"/>
        <v>0</v>
      </c>
      <c r="V117" s="78">
        <f t="shared" si="38"/>
        <v>0</v>
      </c>
      <c r="W117" s="78">
        <f t="shared" si="39"/>
        <v>0</v>
      </c>
      <c r="X117" s="80">
        <f t="shared" si="40"/>
        <v>0</v>
      </c>
      <c r="Y117" s="78">
        <f t="shared" si="41"/>
        <v>0</v>
      </c>
      <c r="Z117" s="78" t="str">
        <f t="shared" ca="1" si="42"/>
        <v/>
      </c>
      <c r="AA117" s="78">
        <f t="shared" si="43"/>
        <v>0</v>
      </c>
      <c r="AB117" s="78">
        <f t="shared" si="44"/>
        <v>0</v>
      </c>
      <c r="AC117" s="46"/>
      <c r="AD117" s="46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CB117" s="24"/>
      <c r="CC117" s="24"/>
      <c r="CD117" s="24"/>
      <c r="CE117" s="24"/>
      <c r="CF117" s="24"/>
      <c r="CG117" s="24"/>
      <c r="CH117" s="24"/>
      <c r="CI117" s="24"/>
      <c r="CJ117" s="24"/>
      <c r="CK117" s="24"/>
      <c r="CL117" s="24"/>
      <c r="CM117" s="24"/>
      <c r="CN117" s="24"/>
      <c r="CO117" s="24"/>
      <c r="CP117" s="24"/>
      <c r="CQ117" s="24"/>
      <c r="CR117" s="24"/>
      <c r="CS117" s="24"/>
      <c r="CT117" s="24"/>
      <c r="CU117" s="24"/>
      <c r="CV117" s="24"/>
      <c r="CW117" s="24"/>
      <c r="CX117" s="24"/>
      <c r="CY117" s="24"/>
      <c r="CZ117" s="24"/>
      <c r="DA117" s="24"/>
      <c r="DB117" s="24"/>
      <c r="DC117" s="24"/>
      <c r="DD117" s="24"/>
      <c r="DE117" s="24"/>
      <c r="DF117" s="24"/>
      <c r="DG117" s="24"/>
      <c r="DH117" s="24"/>
      <c r="DI117" s="24"/>
      <c r="DJ117" s="24"/>
      <c r="DK117" s="24"/>
      <c r="DL117" s="24"/>
      <c r="DM117" s="24"/>
      <c r="DN117" s="24"/>
      <c r="DO117" s="24"/>
      <c r="DP117" s="24"/>
      <c r="DQ117" s="24"/>
      <c r="DR117" s="24"/>
      <c r="DS117" s="24"/>
      <c r="DT117" s="24"/>
      <c r="DU117" s="24"/>
      <c r="DV117" s="24"/>
      <c r="DW117" s="24"/>
      <c r="DX117" s="24"/>
      <c r="DY117" s="24"/>
      <c r="DZ117" s="24"/>
      <c r="EA117" s="24"/>
    </row>
    <row r="118" spans="1:131" ht="15" customHeight="1">
      <c r="A118" s="79">
        <f t="shared" si="45"/>
        <v>43944</v>
      </c>
      <c r="B118" s="78"/>
      <c r="C118" s="78"/>
      <c r="D118" s="78"/>
      <c r="E118" s="78"/>
      <c r="F118" s="178"/>
      <c r="G118" s="89">
        <f t="shared" si="23"/>
        <v>4</v>
      </c>
      <c r="H118" s="78">
        <f t="shared" si="24"/>
        <v>17</v>
      </c>
      <c r="I118" s="78" t="str">
        <f t="shared" si="25"/>
        <v>JE</v>
      </c>
      <c r="J118" s="78" t="str">
        <f t="shared" si="26"/>
        <v>Semaine</v>
      </c>
      <c r="K118" s="178">
        <f t="shared" si="27"/>
        <v>0</v>
      </c>
      <c r="L118" s="79" t="str">
        <f t="shared" si="28"/>
        <v/>
      </c>
      <c r="M118" s="178" t="str">
        <f t="shared" si="29"/>
        <v/>
      </c>
      <c r="N118" s="80">
        <f t="shared" si="30"/>
        <v>0</v>
      </c>
      <c r="O118" s="78">
        <f t="shared" si="31"/>
        <v>0</v>
      </c>
      <c r="P118" s="78" t="str">
        <f t="shared" si="32"/>
        <v>Normal</v>
      </c>
      <c r="Q118" s="78">
        <f t="shared" si="33"/>
        <v>0</v>
      </c>
      <c r="R118" s="78">
        <f t="shared" si="34"/>
        <v>0</v>
      </c>
      <c r="S118" s="80">
        <f t="shared" si="35"/>
        <v>0</v>
      </c>
      <c r="T118" s="80">
        <f t="shared" si="36"/>
        <v>0</v>
      </c>
      <c r="U118" s="78">
        <f t="shared" si="37"/>
        <v>0</v>
      </c>
      <c r="V118" s="78">
        <f t="shared" si="38"/>
        <v>0</v>
      </c>
      <c r="W118" s="78">
        <f t="shared" si="39"/>
        <v>0</v>
      </c>
      <c r="X118" s="80">
        <f t="shared" si="40"/>
        <v>0</v>
      </c>
      <c r="Y118" s="78">
        <f t="shared" si="41"/>
        <v>0</v>
      </c>
      <c r="Z118" s="78" t="str">
        <f t="shared" ca="1" si="42"/>
        <v/>
      </c>
      <c r="AA118" s="78">
        <f t="shared" si="43"/>
        <v>0</v>
      </c>
      <c r="AB118" s="78">
        <f t="shared" si="44"/>
        <v>0</v>
      </c>
      <c r="AC118" s="46"/>
      <c r="AD118" s="46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CB118" s="24"/>
      <c r="CC118" s="24"/>
      <c r="CD118" s="24"/>
      <c r="CE118" s="24"/>
      <c r="CF118" s="24"/>
      <c r="CG118" s="24"/>
      <c r="CH118" s="24"/>
      <c r="CI118" s="24"/>
      <c r="CJ118" s="24"/>
      <c r="CK118" s="24"/>
      <c r="CL118" s="24"/>
      <c r="CM118" s="24"/>
      <c r="CN118" s="24"/>
      <c r="CO118" s="24"/>
      <c r="CP118" s="24"/>
      <c r="CQ118" s="24"/>
      <c r="CR118" s="24"/>
      <c r="CS118" s="24"/>
      <c r="CT118" s="24"/>
      <c r="CU118" s="24"/>
      <c r="CV118" s="24"/>
      <c r="CW118" s="24"/>
      <c r="CX118" s="24"/>
      <c r="CY118" s="24"/>
      <c r="CZ118" s="24"/>
      <c r="DA118" s="24"/>
      <c r="DB118" s="24"/>
      <c r="DC118" s="24"/>
      <c r="DD118" s="24"/>
      <c r="DE118" s="24"/>
      <c r="DF118" s="24"/>
      <c r="DG118" s="24"/>
      <c r="DH118" s="24"/>
      <c r="DI118" s="24"/>
      <c r="DJ118" s="24"/>
      <c r="DK118" s="24"/>
      <c r="DL118" s="24"/>
      <c r="DM118" s="24"/>
      <c r="DN118" s="24"/>
      <c r="DO118" s="24"/>
      <c r="DP118" s="24"/>
      <c r="DQ118" s="24"/>
      <c r="DR118" s="24"/>
      <c r="DS118" s="24"/>
      <c r="DT118" s="24"/>
      <c r="DU118" s="24"/>
      <c r="DV118" s="24"/>
      <c r="DW118" s="24"/>
      <c r="DX118" s="24"/>
      <c r="DY118" s="24"/>
      <c r="DZ118" s="24"/>
      <c r="EA118" s="24"/>
    </row>
    <row r="119" spans="1:131" ht="15" customHeight="1">
      <c r="A119" s="79">
        <f t="shared" si="45"/>
        <v>43945</v>
      </c>
      <c r="B119" s="78"/>
      <c r="C119" s="78"/>
      <c r="D119" s="78"/>
      <c r="E119" s="78"/>
      <c r="F119" s="178"/>
      <c r="G119" s="89">
        <f t="shared" si="23"/>
        <v>4</v>
      </c>
      <c r="H119" s="78">
        <f t="shared" si="24"/>
        <v>17</v>
      </c>
      <c r="I119" s="78" t="str">
        <f t="shared" si="25"/>
        <v>VE</v>
      </c>
      <c r="J119" s="78" t="str">
        <f t="shared" si="26"/>
        <v>Semaine</v>
      </c>
      <c r="K119" s="178">
        <f t="shared" si="27"/>
        <v>0</v>
      </c>
      <c r="L119" s="79" t="str">
        <f t="shared" si="28"/>
        <v/>
      </c>
      <c r="M119" s="178" t="str">
        <f t="shared" si="29"/>
        <v/>
      </c>
      <c r="N119" s="80">
        <f t="shared" si="30"/>
        <v>0</v>
      </c>
      <c r="O119" s="78">
        <f t="shared" si="31"/>
        <v>0</v>
      </c>
      <c r="P119" s="78" t="str">
        <f t="shared" si="32"/>
        <v>Normal</v>
      </c>
      <c r="Q119" s="78">
        <f t="shared" si="33"/>
        <v>0</v>
      </c>
      <c r="R119" s="78">
        <f t="shared" si="34"/>
        <v>0</v>
      </c>
      <c r="S119" s="80">
        <f t="shared" si="35"/>
        <v>0</v>
      </c>
      <c r="T119" s="80">
        <f t="shared" si="36"/>
        <v>0</v>
      </c>
      <c r="U119" s="78">
        <f t="shared" si="37"/>
        <v>0</v>
      </c>
      <c r="V119" s="78">
        <f t="shared" si="38"/>
        <v>0</v>
      </c>
      <c r="W119" s="78">
        <f t="shared" si="39"/>
        <v>0</v>
      </c>
      <c r="X119" s="80">
        <f t="shared" si="40"/>
        <v>0</v>
      </c>
      <c r="Y119" s="78">
        <f t="shared" si="41"/>
        <v>0</v>
      </c>
      <c r="Z119" s="78" t="str">
        <f t="shared" ca="1" si="42"/>
        <v/>
      </c>
      <c r="AA119" s="78">
        <f t="shared" si="43"/>
        <v>0</v>
      </c>
      <c r="AB119" s="78">
        <f t="shared" si="44"/>
        <v>0</v>
      </c>
      <c r="AC119" s="46"/>
      <c r="AD119" s="46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  <c r="CA119" s="24"/>
      <c r="CB119" s="24"/>
      <c r="CC119" s="24"/>
      <c r="CD119" s="24"/>
      <c r="CE119" s="24"/>
      <c r="CF119" s="24"/>
      <c r="CG119" s="24"/>
      <c r="CH119" s="24"/>
      <c r="CI119" s="24"/>
      <c r="CJ119" s="24"/>
      <c r="CK119" s="24"/>
      <c r="CL119" s="24"/>
      <c r="CM119" s="24"/>
      <c r="CN119" s="24"/>
      <c r="CO119" s="24"/>
      <c r="CP119" s="24"/>
      <c r="CQ119" s="24"/>
      <c r="CR119" s="24"/>
      <c r="CS119" s="24"/>
      <c r="CT119" s="24"/>
      <c r="CU119" s="24"/>
      <c r="CV119" s="24"/>
      <c r="CW119" s="24"/>
      <c r="CX119" s="24"/>
      <c r="CY119" s="24"/>
      <c r="CZ119" s="24"/>
      <c r="DA119" s="24"/>
      <c r="DB119" s="24"/>
      <c r="DC119" s="24"/>
      <c r="DD119" s="24"/>
      <c r="DE119" s="24"/>
      <c r="DF119" s="24"/>
      <c r="DG119" s="24"/>
      <c r="DH119" s="24"/>
      <c r="DI119" s="24"/>
      <c r="DJ119" s="24"/>
      <c r="DK119" s="24"/>
      <c r="DL119" s="24"/>
      <c r="DM119" s="24"/>
      <c r="DN119" s="24"/>
      <c r="DO119" s="24"/>
      <c r="DP119" s="24"/>
      <c r="DQ119" s="24"/>
      <c r="DR119" s="24"/>
      <c r="DS119" s="24"/>
      <c r="DT119" s="24"/>
      <c r="DU119" s="24"/>
      <c r="DV119" s="24"/>
      <c r="DW119" s="24"/>
      <c r="DX119" s="24"/>
      <c r="DY119" s="24"/>
      <c r="DZ119" s="24"/>
      <c r="EA119" s="24"/>
    </row>
    <row r="120" spans="1:131" ht="15" customHeight="1">
      <c r="A120" s="79">
        <f t="shared" si="45"/>
        <v>43946</v>
      </c>
      <c r="B120" s="78"/>
      <c r="C120" s="78"/>
      <c r="D120" s="78"/>
      <c r="E120" s="78"/>
      <c r="F120" s="178"/>
      <c r="G120" s="89">
        <f t="shared" si="23"/>
        <v>4</v>
      </c>
      <c r="H120" s="78">
        <f t="shared" si="24"/>
        <v>17</v>
      </c>
      <c r="I120" s="78" t="str">
        <f t="shared" si="25"/>
        <v>SA</v>
      </c>
      <c r="J120" s="78" t="str">
        <f t="shared" si="26"/>
        <v>Samedi</v>
      </c>
      <c r="K120" s="178">
        <f t="shared" si="27"/>
        <v>0</v>
      </c>
      <c r="L120" s="79" t="str">
        <f t="shared" si="28"/>
        <v/>
      </c>
      <c r="M120" s="178" t="str">
        <f t="shared" si="29"/>
        <v/>
      </c>
      <c r="N120" s="80">
        <f t="shared" si="30"/>
        <v>0</v>
      </c>
      <c r="O120" s="78">
        <f t="shared" si="31"/>
        <v>0</v>
      </c>
      <c r="P120" s="78" t="str">
        <f t="shared" si="32"/>
        <v>Normal</v>
      </c>
      <c r="Q120" s="78">
        <f t="shared" si="33"/>
        <v>0</v>
      </c>
      <c r="R120" s="78">
        <f t="shared" si="34"/>
        <v>0</v>
      </c>
      <c r="S120" s="80">
        <f t="shared" si="35"/>
        <v>0</v>
      </c>
      <c r="T120" s="80">
        <f t="shared" si="36"/>
        <v>0</v>
      </c>
      <c r="U120" s="78">
        <f t="shared" si="37"/>
        <v>0</v>
      </c>
      <c r="V120" s="78">
        <f t="shared" si="38"/>
        <v>0</v>
      </c>
      <c r="W120" s="78">
        <f t="shared" si="39"/>
        <v>0</v>
      </c>
      <c r="X120" s="80">
        <f t="shared" si="40"/>
        <v>0</v>
      </c>
      <c r="Y120" s="78">
        <f t="shared" si="41"/>
        <v>0</v>
      </c>
      <c r="Z120" s="78" t="str">
        <f t="shared" ca="1" si="42"/>
        <v/>
      </c>
      <c r="AA120" s="78">
        <f t="shared" si="43"/>
        <v>0</v>
      </c>
      <c r="AB120" s="78">
        <f t="shared" si="44"/>
        <v>0</v>
      </c>
      <c r="AC120" s="46"/>
      <c r="AD120" s="46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  <c r="CA120" s="24"/>
      <c r="CB120" s="24"/>
      <c r="CC120" s="24"/>
      <c r="CD120" s="24"/>
      <c r="CE120" s="24"/>
      <c r="CF120" s="24"/>
      <c r="CG120" s="24"/>
      <c r="CH120" s="24"/>
      <c r="CI120" s="24"/>
      <c r="CJ120" s="24"/>
      <c r="CK120" s="24"/>
      <c r="CL120" s="24"/>
      <c r="CM120" s="24"/>
      <c r="CN120" s="24"/>
      <c r="CO120" s="24"/>
      <c r="CP120" s="24"/>
      <c r="CQ120" s="24"/>
      <c r="CR120" s="24"/>
      <c r="CS120" s="24"/>
      <c r="CT120" s="24"/>
      <c r="CU120" s="24"/>
      <c r="CV120" s="24"/>
      <c r="CW120" s="24"/>
      <c r="CX120" s="24"/>
      <c r="CY120" s="24"/>
      <c r="CZ120" s="24"/>
      <c r="DA120" s="24"/>
      <c r="DB120" s="24"/>
      <c r="DC120" s="24"/>
      <c r="DD120" s="24"/>
      <c r="DE120" s="24"/>
      <c r="DF120" s="24"/>
      <c r="DG120" s="24"/>
      <c r="DH120" s="24"/>
      <c r="DI120" s="24"/>
      <c r="DJ120" s="24"/>
      <c r="DK120" s="24"/>
      <c r="DL120" s="24"/>
      <c r="DM120" s="24"/>
      <c r="DN120" s="24"/>
      <c r="DO120" s="24"/>
      <c r="DP120" s="24"/>
      <c r="DQ120" s="24"/>
      <c r="DR120" s="24"/>
      <c r="DS120" s="24"/>
      <c r="DT120" s="24"/>
      <c r="DU120" s="24"/>
      <c r="DV120" s="24"/>
      <c r="DW120" s="24"/>
      <c r="DX120" s="24"/>
      <c r="DY120" s="24"/>
      <c r="DZ120" s="24"/>
      <c r="EA120" s="24"/>
    </row>
    <row r="121" spans="1:131" ht="15" customHeight="1">
      <c r="A121" s="79">
        <f t="shared" si="45"/>
        <v>43947</v>
      </c>
      <c r="B121" s="78"/>
      <c r="C121" s="78"/>
      <c r="D121" s="78"/>
      <c r="E121" s="78"/>
      <c r="F121" s="178"/>
      <c r="G121" s="89">
        <f t="shared" si="23"/>
        <v>4</v>
      </c>
      <c r="H121" s="78">
        <f t="shared" si="24"/>
        <v>17</v>
      </c>
      <c r="I121" s="78" t="str">
        <f t="shared" si="25"/>
        <v>DI</v>
      </c>
      <c r="J121" s="78" t="str">
        <f t="shared" si="26"/>
        <v>Dimanche</v>
      </c>
      <c r="K121" s="178">
        <f t="shared" si="27"/>
        <v>0</v>
      </c>
      <c r="L121" s="79" t="str">
        <f t="shared" si="28"/>
        <v/>
      </c>
      <c r="M121" s="178" t="str">
        <f t="shared" si="29"/>
        <v/>
      </c>
      <c r="N121" s="80">
        <f t="shared" si="30"/>
        <v>0</v>
      </c>
      <c r="O121" s="78">
        <f t="shared" si="31"/>
        <v>0</v>
      </c>
      <c r="P121" s="78" t="str">
        <f t="shared" si="32"/>
        <v>Normal</v>
      </c>
      <c r="Q121" s="78">
        <f t="shared" si="33"/>
        <v>0</v>
      </c>
      <c r="R121" s="78">
        <f t="shared" si="34"/>
        <v>0</v>
      </c>
      <c r="S121" s="80">
        <f t="shared" si="35"/>
        <v>0</v>
      </c>
      <c r="T121" s="80">
        <f t="shared" si="36"/>
        <v>0</v>
      </c>
      <c r="U121" s="78">
        <f t="shared" si="37"/>
        <v>0</v>
      </c>
      <c r="V121" s="78">
        <f t="shared" si="38"/>
        <v>0</v>
      </c>
      <c r="W121" s="78">
        <f t="shared" si="39"/>
        <v>0</v>
      </c>
      <c r="X121" s="80">
        <f t="shared" si="40"/>
        <v>0</v>
      </c>
      <c r="Y121" s="78">
        <f t="shared" si="41"/>
        <v>0</v>
      </c>
      <c r="Z121" s="78" t="str">
        <f t="shared" ca="1" si="42"/>
        <v/>
      </c>
      <c r="AA121" s="78">
        <f t="shared" si="43"/>
        <v>0</v>
      </c>
      <c r="AB121" s="78">
        <f t="shared" si="44"/>
        <v>0</v>
      </c>
      <c r="AC121" s="46"/>
      <c r="AD121" s="46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CB121" s="24"/>
      <c r="CC121" s="24"/>
      <c r="CD121" s="24"/>
      <c r="CE121" s="24"/>
      <c r="CF121" s="24"/>
      <c r="CG121" s="24"/>
      <c r="CH121" s="24"/>
      <c r="CI121" s="24"/>
      <c r="CJ121" s="24"/>
      <c r="CK121" s="24"/>
      <c r="CL121" s="24"/>
      <c r="CM121" s="24"/>
      <c r="CN121" s="24"/>
      <c r="CO121" s="24"/>
      <c r="CP121" s="24"/>
      <c r="CQ121" s="24"/>
      <c r="CR121" s="24"/>
      <c r="CS121" s="24"/>
      <c r="CT121" s="24"/>
      <c r="CU121" s="24"/>
      <c r="CV121" s="24"/>
      <c r="CW121" s="24"/>
      <c r="CX121" s="24"/>
      <c r="CY121" s="24"/>
      <c r="CZ121" s="24"/>
      <c r="DA121" s="24"/>
      <c r="DB121" s="24"/>
      <c r="DC121" s="24"/>
      <c r="DD121" s="24"/>
      <c r="DE121" s="24"/>
      <c r="DF121" s="24"/>
      <c r="DG121" s="24"/>
      <c r="DH121" s="24"/>
      <c r="DI121" s="24"/>
      <c r="DJ121" s="24"/>
      <c r="DK121" s="24"/>
      <c r="DL121" s="24"/>
      <c r="DM121" s="24"/>
      <c r="DN121" s="24"/>
      <c r="DO121" s="24"/>
      <c r="DP121" s="24"/>
      <c r="DQ121" s="24"/>
      <c r="DR121" s="24"/>
      <c r="DS121" s="24"/>
      <c r="DT121" s="24"/>
      <c r="DU121" s="24"/>
      <c r="DV121" s="24"/>
      <c r="DW121" s="24"/>
      <c r="DX121" s="24"/>
      <c r="DY121" s="24"/>
      <c r="DZ121" s="24"/>
      <c r="EA121" s="24"/>
    </row>
    <row r="122" spans="1:131" ht="15" customHeight="1">
      <c r="A122" s="79">
        <f t="shared" si="45"/>
        <v>43948</v>
      </c>
      <c r="B122" s="78"/>
      <c r="C122" s="78"/>
      <c r="D122" s="78"/>
      <c r="E122" s="78"/>
      <c r="F122" s="178"/>
      <c r="G122" s="89">
        <f t="shared" si="23"/>
        <v>4</v>
      </c>
      <c r="H122" s="78">
        <f t="shared" si="24"/>
        <v>18</v>
      </c>
      <c r="I122" s="78" t="str">
        <f t="shared" si="25"/>
        <v>LU</v>
      </c>
      <c r="J122" s="78" t="str">
        <f t="shared" si="26"/>
        <v>Semaine</v>
      </c>
      <c r="K122" s="178">
        <f t="shared" si="27"/>
        <v>0</v>
      </c>
      <c r="L122" s="79" t="str">
        <f t="shared" si="28"/>
        <v/>
      </c>
      <c r="M122" s="178" t="str">
        <f t="shared" si="29"/>
        <v/>
      </c>
      <c r="N122" s="80">
        <f t="shared" si="30"/>
        <v>0</v>
      </c>
      <c r="O122" s="78">
        <f t="shared" si="31"/>
        <v>0</v>
      </c>
      <c r="P122" s="78" t="str">
        <f t="shared" si="32"/>
        <v>Normal</v>
      </c>
      <c r="Q122" s="78">
        <f t="shared" si="33"/>
        <v>0</v>
      </c>
      <c r="R122" s="78">
        <f t="shared" si="34"/>
        <v>0</v>
      </c>
      <c r="S122" s="80">
        <f t="shared" si="35"/>
        <v>0</v>
      </c>
      <c r="T122" s="80">
        <f t="shared" si="36"/>
        <v>0</v>
      </c>
      <c r="U122" s="78">
        <f t="shared" si="37"/>
        <v>0</v>
      </c>
      <c r="V122" s="78">
        <f t="shared" si="38"/>
        <v>0</v>
      </c>
      <c r="W122" s="78">
        <f t="shared" si="39"/>
        <v>0</v>
      </c>
      <c r="X122" s="80">
        <f t="shared" si="40"/>
        <v>0</v>
      </c>
      <c r="Y122" s="78">
        <f t="shared" si="41"/>
        <v>0</v>
      </c>
      <c r="Z122" s="78" t="str">
        <f t="shared" ca="1" si="42"/>
        <v/>
      </c>
      <c r="AA122" s="78">
        <f t="shared" si="43"/>
        <v>0</v>
      </c>
      <c r="AB122" s="78">
        <f t="shared" si="44"/>
        <v>0</v>
      </c>
      <c r="AC122" s="46"/>
      <c r="AD122" s="46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CB122" s="24"/>
      <c r="CC122" s="24"/>
      <c r="CD122" s="24"/>
      <c r="CE122" s="24"/>
      <c r="CF122" s="24"/>
      <c r="CG122" s="24"/>
      <c r="CH122" s="24"/>
      <c r="CI122" s="24"/>
      <c r="CJ122" s="24"/>
      <c r="CK122" s="24"/>
      <c r="CL122" s="24"/>
      <c r="CM122" s="24"/>
      <c r="CN122" s="24"/>
      <c r="CO122" s="24"/>
      <c r="CP122" s="24"/>
      <c r="CQ122" s="24"/>
      <c r="CR122" s="24"/>
      <c r="CS122" s="24"/>
      <c r="CT122" s="24"/>
      <c r="CU122" s="24"/>
      <c r="CV122" s="24"/>
      <c r="CW122" s="24"/>
      <c r="CX122" s="24"/>
      <c r="CY122" s="24"/>
      <c r="CZ122" s="24"/>
      <c r="DA122" s="24"/>
      <c r="DB122" s="24"/>
      <c r="DC122" s="24"/>
      <c r="DD122" s="24"/>
      <c r="DE122" s="24"/>
      <c r="DF122" s="24"/>
      <c r="DG122" s="24"/>
      <c r="DH122" s="24"/>
      <c r="DI122" s="24"/>
      <c r="DJ122" s="24"/>
      <c r="DK122" s="24"/>
      <c r="DL122" s="24"/>
      <c r="DM122" s="24"/>
      <c r="DN122" s="24"/>
      <c r="DO122" s="24"/>
      <c r="DP122" s="24"/>
      <c r="DQ122" s="24"/>
      <c r="DR122" s="24"/>
      <c r="DS122" s="24"/>
      <c r="DT122" s="24"/>
      <c r="DU122" s="24"/>
      <c r="DV122" s="24"/>
      <c r="DW122" s="24"/>
      <c r="DX122" s="24"/>
      <c r="DY122" s="24"/>
      <c r="DZ122" s="24"/>
      <c r="EA122" s="24"/>
    </row>
    <row r="123" spans="1:131" ht="15" customHeight="1">
      <c r="A123" s="79">
        <f t="shared" si="45"/>
        <v>43949</v>
      </c>
      <c r="B123" s="78"/>
      <c r="C123" s="78"/>
      <c r="D123" s="78"/>
      <c r="E123" s="78"/>
      <c r="F123" s="178"/>
      <c r="G123" s="89">
        <f t="shared" si="23"/>
        <v>4</v>
      </c>
      <c r="H123" s="78">
        <f t="shared" si="24"/>
        <v>18</v>
      </c>
      <c r="I123" s="78" t="str">
        <f t="shared" si="25"/>
        <v>MA</v>
      </c>
      <c r="J123" s="78" t="str">
        <f t="shared" si="26"/>
        <v>Semaine</v>
      </c>
      <c r="K123" s="178">
        <f t="shared" si="27"/>
        <v>0</v>
      </c>
      <c r="L123" s="79" t="str">
        <f t="shared" si="28"/>
        <v/>
      </c>
      <c r="M123" s="178" t="str">
        <f t="shared" si="29"/>
        <v/>
      </c>
      <c r="N123" s="80">
        <f t="shared" si="30"/>
        <v>0</v>
      </c>
      <c r="O123" s="78">
        <f t="shared" si="31"/>
        <v>0</v>
      </c>
      <c r="P123" s="78" t="str">
        <f t="shared" si="32"/>
        <v>Normal</v>
      </c>
      <c r="Q123" s="78">
        <f t="shared" si="33"/>
        <v>0</v>
      </c>
      <c r="R123" s="78">
        <f t="shared" si="34"/>
        <v>0</v>
      </c>
      <c r="S123" s="80">
        <f t="shared" si="35"/>
        <v>0</v>
      </c>
      <c r="T123" s="80">
        <f t="shared" si="36"/>
        <v>0</v>
      </c>
      <c r="U123" s="78">
        <f t="shared" si="37"/>
        <v>0</v>
      </c>
      <c r="V123" s="78">
        <f t="shared" si="38"/>
        <v>0</v>
      </c>
      <c r="W123" s="78">
        <f t="shared" si="39"/>
        <v>0</v>
      </c>
      <c r="X123" s="80">
        <f t="shared" si="40"/>
        <v>0</v>
      </c>
      <c r="Y123" s="78">
        <f t="shared" si="41"/>
        <v>0</v>
      </c>
      <c r="Z123" s="78" t="str">
        <f t="shared" ca="1" si="42"/>
        <v/>
      </c>
      <c r="AA123" s="78">
        <f t="shared" si="43"/>
        <v>0</v>
      </c>
      <c r="AB123" s="78">
        <f t="shared" si="44"/>
        <v>0</v>
      </c>
      <c r="AC123" s="46"/>
      <c r="AD123" s="46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CB123" s="24"/>
      <c r="CC123" s="24"/>
      <c r="CD123" s="24"/>
      <c r="CE123" s="24"/>
      <c r="CF123" s="24"/>
      <c r="CG123" s="24"/>
      <c r="CH123" s="24"/>
      <c r="CI123" s="24"/>
      <c r="CJ123" s="24"/>
      <c r="CK123" s="24"/>
      <c r="CL123" s="24"/>
      <c r="CM123" s="24"/>
      <c r="CN123" s="24"/>
      <c r="CO123" s="24"/>
      <c r="CP123" s="24"/>
      <c r="CQ123" s="24"/>
      <c r="CR123" s="24"/>
      <c r="CS123" s="24"/>
      <c r="CT123" s="24"/>
      <c r="CU123" s="24"/>
      <c r="CV123" s="24"/>
      <c r="CW123" s="24"/>
      <c r="CX123" s="24"/>
      <c r="CY123" s="24"/>
      <c r="CZ123" s="24"/>
      <c r="DA123" s="24"/>
      <c r="DB123" s="24"/>
      <c r="DC123" s="24"/>
      <c r="DD123" s="24"/>
      <c r="DE123" s="24"/>
      <c r="DF123" s="24"/>
      <c r="DG123" s="24"/>
      <c r="DH123" s="24"/>
      <c r="DI123" s="24"/>
      <c r="DJ123" s="24"/>
      <c r="DK123" s="24"/>
      <c r="DL123" s="24"/>
      <c r="DM123" s="24"/>
      <c r="DN123" s="24"/>
      <c r="DO123" s="24"/>
      <c r="DP123" s="24"/>
      <c r="DQ123" s="24"/>
      <c r="DR123" s="24"/>
      <c r="DS123" s="24"/>
      <c r="DT123" s="24"/>
      <c r="DU123" s="24"/>
      <c r="DV123" s="24"/>
      <c r="DW123" s="24"/>
      <c r="DX123" s="24"/>
      <c r="DY123" s="24"/>
      <c r="DZ123" s="24"/>
      <c r="EA123" s="24"/>
    </row>
    <row r="124" spans="1:131" ht="15" customHeight="1">
      <c r="A124" s="79">
        <f t="shared" si="45"/>
        <v>43950</v>
      </c>
      <c r="B124" s="78"/>
      <c r="C124" s="78"/>
      <c r="D124" s="78"/>
      <c r="E124" s="78"/>
      <c r="F124" s="178"/>
      <c r="G124" s="89">
        <f t="shared" si="23"/>
        <v>4</v>
      </c>
      <c r="H124" s="78">
        <f t="shared" si="24"/>
        <v>18</v>
      </c>
      <c r="I124" s="78" t="str">
        <f t="shared" si="25"/>
        <v>ME</v>
      </c>
      <c r="J124" s="78" t="str">
        <f t="shared" si="26"/>
        <v>Semaine</v>
      </c>
      <c r="K124" s="178">
        <f t="shared" si="27"/>
        <v>0</v>
      </c>
      <c r="L124" s="79" t="str">
        <f t="shared" si="28"/>
        <v/>
      </c>
      <c r="M124" s="178" t="str">
        <f t="shared" si="29"/>
        <v/>
      </c>
      <c r="N124" s="80">
        <f t="shared" si="30"/>
        <v>0</v>
      </c>
      <c r="O124" s="78">
        <f t="shared" si="31"/>
        <v>0</v>
      </c>
      <c r="P124" s="78" t="str">
        <f t="shared" si="32"/>
        <v>Normal</v>
      </c>
      <c r="Q124" s="78">
        <f t="shared" si="33"/>
        <v>0</v>
      </c>
      <c r="R124" s="78">
        <f t="shared" si="34"/>
        <v>0</v>
      </c>
      <c r="S124" s="80">
        <f t="shared" si="35"/>
        <v>0</v>
      </c>
      <c r="T124" s="80">
        <f t="shared" si="36"/>
        <v>0</v>
      </c>
      <c r="U124" s="78">
        <f t="shared" si="37"/>
        <v>0</v>
      </c>
      <c r="V124" s="78">
        <f t="shared" si="38"/>
        <v>0</v>
      </c>
      <c r="W124" s="78">
        <f t="shared" si="39"/>
        <v>0</v>
      </c>
      <c r="X124" s="80">
        <f t="shared" si="40"/>
        <v>0</v>
      </c>
      <c r="Y124" s="78">
        <f t="shared" si="41"/>
        <v>0</v>
      </c>
      <c r="Z124" s="78" t="str">
        <f t="shared" ca="1" si="42"/>
        <v/>
      </c>
      <c r="AA124" s="78">
        <f t="shared" si="43"/>
        <v>0</v>
      </c>
      <c r="AB124" s="78">
        <f t="shared" si="44"/>
        <v>0</v>
      </c>
      <c r="AC124" s="46"/>
      <c r="AD124" s="46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CB124" s="24"/>
      <c r="CC124" s="24"/>
      <c r="CD124" s="24"/>
      <c r="CE124" s="24"/>
      <c r="CF124" s="24"/>
      <c r="CG124" s="24"/>
      <c r="CH124" s="24"/>
      <c r="CI124" s="24"/>
      <c r="CJ124" s="24"/>
      <c r="CK124" s="24"/>
      <c r="CL124" s="24"/>
      <c r="CM124" s="24"/>
      <c r="CN124" s="24"/>
      <c r="CO124" s="24"/>
      <c r="CP124" s="24"/>
      <c r="CQ124" s="24"/>
      <c r="CR124" s="24"/>
      <c r="CS124" s="24"/>
      <c r="CT124" s="24"/>
      <c r="CU124" s="24"/>
      <c r="CV124" s="24"/>
      <c r="CW124" s="24"/>
      <c r="CX124" s="24"/>
      <c r="CY124" s="24"/>
      <c r="CZ124" s="24"/>
      <c r="DA124" s="24"/>
      <c r="DB124" s="24"/>
      <c r="DC124" s="24"/>
      <c r="DD124" s="24"/>
      <c r="DE124" s="24"/>
      <c r="DF124" s="24"/>
      <c r="DG124" s="24"/>
      <c r="DH124" s="24"/>
      <c r="DI124" s="24"/>
      <c r="DJ124" s="24"/>
      <c r="DK124" s="24"/>
      <c r="DL124" s="24"/>
      <c r="DM124" s="24"/>
      <c r="DN124" s="24"/>
      <c r="DO124" s="24"/>
      <c r="DP124" s="24"/>
      <c r="DQ124" s="24"/>
      <c r="DR124" s="24"/>
      <c r="DS124" s="24"/>
      <c r="DT124" s="24"/>
      <c r="DU124" s="24"/>
      <c r="DV124" s="24"/>
      <c r="DW124" s="24"/>
      <c r="DX124" s="24"/>
      <c r="DY124" s="24"/>
      <c r="DZ124" s="24"/>
      <c r="EA124" s="24"/>
    </row>
    <row r="125" spans="1:131" ht="15" customHeight="1">
      <c r="A125" s="79">
        <f t="shared" si="45"/>
        <v>43951</v>
      </c>
      <c r="B125" s="78"/>
      <c r="C125" s="78"/>
      <c r="D125" s="78"/>
      <c r="E125" s="78"/>
      <c r="F125" s="178"/>
      <c r="G125" s="89">
        <f t="shared" si="23"/>
        <v>4</v>
      </c>
      <c r="H125" s="78">
        <f t="shared" si="24"/>
        <v>18</v>
      </c>
      <c r="I125" s="78" t="str">
        <f t="shared" si="25"/>
        <v>JE</v>
      </c>
      <c r="J125" s="78" t="str">
        <f t="shared" si="26"/>
        <v>Semaine</v>
      </c>
      <c r="K125" s="178">
        <f t="shared" si="27"/>
        <v>0</v>
      </c>
      <c r="L125" s="79" t="str">
        <f t="shared" si="28"/>
        <v/>
      </c>
      <c r="M125" s="178" t="str">
        <f t="shared" si="29"/>
        <v/>
      </c>
      <c r="N125" s="80">
        <f t="shared" si="30"/>
        <v>0</v>
      </c>
      <c r="O125" s="78">
        <f t="shared" si="31"/>
        <v>0</v>
      </c>
      <c r="P125" s="78" t="str">
        <f t="shared" si="32"/>
        <v>Veille1erMai</v>
      </c>
      <c r="Q125" s="78">
        <f t="shared" si="33"/>
        <v>0</v>
      </c>
      <c r="R125" s="78">
        <f t="shared" si="34"/>
        <v>0</v>
      </c>
      <c r="S125" s="80">
        <f t="shared" si="35"/>
        <v>0</v>
      </c>
      <c r="T125" s="80">
        <f t="shared" si="36"/>
        <v>0</v>
      </c>
      <c r="U125" s="78">
        <f t="shared" si="37"/>
        <v>0</v>
      </c>
      <c r="V125" s="78">
        <f t="shared" si="38"/>
        <v>0</v>
      </c>
      <c r="W125" s="78">
        <f t="shared" si="39"/>
        <v>0</v>
      </c>
      <c r="X125" s="80">
        <f t="shared" si="40"/>
        <v>0</v>
      </c>
      <c r="Y125" s="78">
        <f t="shared" si="41"/>
        <v>0</v>
      </c>
      <c r="Z125" s="78" t="str">
        <f t="shared" ca="1" si="42"/>
        <v/>
      </c>
      <c r="AA125" s="78">
        <f t="shared" si="43"/>
        <v>0</v>
      </c>
      <c r="AB125" s="78">
        <f t="shared" si="44"/>
        <v>0</v>
      </c>
      <c r="AC125" s="46"/>
      <c r="AD125" s="46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CB125" s="24"/>
      <c r="CC125" s="24"/>
      <c r="CD125" s="24"/>
      <c r="CE125" s="24"/>
      <c r="CF125" s="24"/>
      <c r="CG125" s="24"/>
      <c r="CH125" s="24"/>
      <c r="CI125" s="24"/>
      <c r="CJ125" s="24"/>
      <c r="CK125" s="24"/>
      <c r="CL125" s="24"/>
      <c r="CM125" s="24"/>
      <c r="CN125" s="24"/>
      <c r="CO125" s="24"/>
      <c r="CP125" s="24"/>
      <c r="CQ125" s="24"/>
      <c r="CR125" s="24"/>
      <c r="CS125" s="24"/>
      <c r="CT125" s="24"/>
      <c r="CU125" s="24"/>
      <c r="CV125" s="24"/>
      <c r="CW125" s="24"/>
      <c r="CX125" s="24"/>
      <c r="CY125" s="24"/>
      <c r="CZ125" s="24"/>
      <c r="DA125" s="24"/>
      <c r="DB125" s="24"/>
      <c r="DC125" s="24"/>
      <c r="DD125" s="24"/>
      <c r="DE125" s="24"/>
      <c r="DF125" s="24"/>
      <c r="DG125" s="24"/>
      <c r="DH125" s="24"/>
      <c r="DI125" s="24"/>
      <c r="DJ125" s="24"/>
      <c r="DK125" s="24"/>
      <c r="DL125" s="24"/>
      <c r="DM125" s="24"/>
      <c r="DN125" s="24"/>
      <c r="DO125" s="24"/>
      <c r="DP125" s="24"/>
      <c r="DQ125" s="24"/>
      <c r="DR125" s="24"/>
      <c r="DS125" s="24"/>
      <c r="DT125" s="24"/>
      <c r="DU125" s="24"/>
      <c r="DV125" s="24"/>
      <c r="DW125" s="24"/>
      <c r="DX125" s="24"/>
      <c r="DY125" s="24"/>
      <c r="DZ125" s="24"/>
      <c r="EA125" s="24"/>
    </row>
    <row r="126" spans="1:131" ht="15" customHeight="1">
      <c r="A126" s="79">
        <f t="shared" si="45"/>
        <v>43952</v>
      </c>
      <c r="B126" s="78"/>
      <c r="C126" s="78"/>
      <c r="D126" s="78"/>
      <c r="E126" s="78"/>
      <c r="F126" s="178"/>
      <c r="G126" s="89">
        <f t="shared" si="23"/>
        <v>5</v>
      </c>
      <c r="H126" s="78">
        <f t="shared" si="24"/>
        <v>18</v>
      </c>
      <c r="I126" s="78" t="str">
        <f t="shared" si="25"/>
        <v>VE</v>
      </c>
      <c r="J126" s="78" t="str">
        <f t="shared" si="26"/>
        <v>Semaine</v>
      </c>
      <c r="K126" s="178">
        <f t="shared" si="27"/>
        <v>0</v>
      </c>
      <c r="L126" s="79" t="str">
        <f t="shared" si="28"/>
        <v/>
      </c>
      <c r="M126" s="178" t="str">
        <f t="shared" si="29"/>
        <v/>
      </c>
      <c r="N126" s="80">
        <f t="shared" si="30"/>
        <v>0</v>
      </c>
      <c r="O126" s="78">
        <f t="shared" si="31"/>
        <v>0</v>
      </c>
      <c r="P126" s="78" t="str">
        <f t="shared" si="32"/>
        <v>1erMai</v>
      </c>
      <c r="Q126" s="78">
        <f t="shared" si="33"/>
        <v>0</v>
      </c>
      <c r="R126" s="78">
        <f t="shared" si="34"/>
        <v>0</v>
      </c>
      <c r="S126" s="80">
        <f t="shared" si="35"/>
        <v>0</v>
      </c>
      <c r="T126" s="80">
        <f t="shared" si="36"/>
        <v>0</v>
      </c>
      <c r="U126" s="78">
        <f t="shared" si="37"/>
        <v>0</v>
      </c>
      <c r="V126" s="78">
        <f t="shared" si="38"/>
        <v>0</v>
      </c>
      <c r="W126" s="78">
        <f t="shared" si="39"/>
        <v>0</v>
      </c>
      <c r="X126" s="80">
        <f t="shared" si="40"/>
        <v>0</v>
      </c>
      <c r="Y126" s="78">
        <f t="shared" si="41"/>
        <v>0</v>
      </c>
      <c r="Z126" s="78" t="str">
        <f t="shared" ca="1" si="42"/>
        <v/>
      </c>
      <c r="AA126" s="78">
        <f t="shared" si="43"/>
        <v>0</v>
      </c>
      <c r="AB126" s="78">
        <f t="shared" si="44"/>
        <v>0</v>
      </c>
      <c r="AC126" s="46"/>
      <c r="AD126" s="46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4"/>
      <c r="CI126" s="24"/>
      <c r="CJ126" s="24"/>
      <c r="CK126" s="24"/>
      <c r="CL126" s="24"/>
      <c r="CM126" s="24"/>
      <c r="CN126" s="24"/>
      <c r="CO126" s="24"/>
      <c r="CP126" s="24"/>
      <c r="CQ126" s="24"/>
      <c r="CR126" s="24"/>
      <c r="CS126" s="24"/>
      <c r="CT126" s="24"/>
      <c r="CU126" s="24"/>
      <c r="CV126" s="24"/>
      <c r="CW126" s="24"/>
      <c r="CX126" s="24"/>
      <c r="CY126" s="24"/>
      <c r="CZ126" s="24"/>
      <c r="DA126" s="24"/>
      <c r="DB126" s="24"/>
      <c r="DC126" s="24"/>
      <c r="DD126" s="24"/>
      <c r="DE126" s="24"/>
      <c r="DF126" s="24"/>
      <c r="DG126" s="24"/>
      <c r="DH126" s="24"/>
      <c r="DI126" s="24"/>
      <c r="DJ126" s="24"/>
      <c r="DK126" s="24"/>
      <c r="DL126" s="24"/>
      <c r="DM126" s="24"/>
      <c r="DN126" s="24"/>
      <c r="DO126" s="24"/>
      <c r="DP126" s="24"/>
      <c r="DQ126" s="24"/>
      <c r="DR126" s="24"/>
      <c r="DS126" s="24"/>
      <c r="DT126" s="24"/>
      <c r="DU126" s="24"/>
      <c r="DV126" s="24"/>
      <c r="DW126" s="24"/>
      <c r="DX126" s="24"/>
      <c r="DY126" s="24"/>
      <c r="DZ126" s="24"/>
      <c r="EA126" s="24"/>
    </row>
    <row r="127" spans="1:131" ht="15" customHeight="1">
      <c r="A127" s="79">
        <f t="shared" si="45"/>
        <v>43953</v>
      </c>
      <c r="B127" s="78"/>
      <c r="C127" s="78"/>
      <c r="D127" s="78"/>
      <c r="E127" s="78"/>
      <c r="F127" s="178"/>
      <c r="G127" s="89">
        <f t="shared" si="23"/>
        <v>5</v>
      </c>
      <c r="H127" s="78">
        <f t="shared" si="24"/>
        <v>18</v>
      </c>
      <c r="I127" s="78" t="str">
        <f t="shared" si="25"/>
        <v>SA</v>
      </c>
      <c r="J127" s="78" t="str">
        <f t="shared" si="26"/>
        <v>Samedi</v>
      </c>
      <c r="K127" s="178">
        <f t="shared" si="27"/>
        <v>0</v>
      </c>
      <c r="L127" s="79" t="str">
        <f t="shared" si="28"/>
        <v/>
      </c>
      <c r="M127" s="178" t="str">
        <f t="shared" si="29"/>
        <v/>
      </c>
      <c r="N127" s="80">
        <f t="shared" si="30"/>
        <v>0</v>
      </c>
      <c r="O127" s="78">
        <f t="shared" si="31"/>
        <v>0</v>
      </c>
      <c r="P127" s="78" t="str">
        <f t="shared" si="32"/>
        <v>Normal</v>
      </c>
      <c r="Q127" s="78">
        <f t="shared" si="33"/>
        <v>0</v>
      </c>
      <c r="R127" s="78">
        <f t="shared" si="34"/>
        <v>0</v>
      </c>
      <c r="S127" s="80">
        <f t="shared" si="35"/>
        <v>0</v>
      </c>
      <c r="T127" s="80">
        <f t="shared" si="36"/>
        <v>0</v>
      </c>
      <c r="U127" s="78">
        <f t="shared" si="37"/>
        <v>0</v>
      </c>
      <c r="V127" s="78">
        <f t="shared" si="38"/>
        <v>0</v>
      </c>
      <c r="W127" s="78">
        <f t="shared" si="39"/>
        <v>0</v>
      </c>
      <c r="X127" s="80">
        <f t="shared" si="40"/>
        <v>0</v>
      </c>
      <c r="Y127" s="78">
        <f t="shared" si="41"/>
        <v>0</v>
      </c>
      <c r="Z127" s="78" t="str">
        <f t="shared" ca="1" si="42"/>
        <v/>
      </c>
      <c r="AA127" s="78">
        <f t="shared" si="43"/>
        <v>0</v>
      </c>
      <c r="AB127" s="78">
        <f t="shared" si="44"/>
        <v>0</v>
      </c>
      <c r="AC127" s="46"/>
      <c r="AD127" s="46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4"/>
      <c r="CI127" s="24"/>
      <c r="CJ127" s="24"/>
      <c r="CK127" s="24"/>
      <c r="CL127" s="24"/>
      <c r="CM127" s="24"/>
      <c r="CN127" s="24"/>
      <c r="CO127" s="24"/>
      <c r="CP127" s="24"/>
      <c r="CQ127" s="24"/>
      <c r="CR127" s="24"/>
      <c r="CS127" s="24"/>
      <c r="CT127" s="24"/>
      <c r="CU127" s="24"/>
      <c r="CV127" s="24"/>
      <c r="CW127" s="24"/>
      <c r="CX127" s="24"/>
      <c r="CY127" s="24"/>
      <c r="CZ127" s="24"/>
      <c r="DA127" s="24"/>
      <c r="DB127" s="24"/>
      <c r="DC127" s="24"/>
      <c r="DD127" s="24"/>
      <c r="DE127" s="24"/>
      <c r="DF127" s="24"/>
      <c r="DG127" s="24"/>
      <c r="DH127" s="24"/>
      <c r="DI127" s="24"/>
      <c r="DJ127" s="24"/>
      <c r="DK127" s="24"/>
      <c r="DL127" s="24"/>
      <c r="DM127" s="24"/>
      <c r="DN127" s="24"/>
      <c r="DO127" s="24"/>
      <c r="DP127" s="24"/>
      <c r="DQ127" s="24"/>
      <c r="DR127" s="24"/>
      <c r="DS127" s="24"/>
      <c r="DT127" s="24"/>
      <c r="DU127" s="24"/>
      <c r="DV127" s="24"/>
      <c r="DW127" s="24"/>
      <c r="DX127" s="24"/>
      <c r="DY127" s="24"/>
      <c r="DZ127" s="24"/>
      <c r="EA127" s="24"/>
    </row>
    <row r="128" spans="1:131" ht="15" customHeight="1">
      <c r="A128" s="79">
        <f t="shared" si="45"/>
        <v>43954</v>
      </c>
      <c r="B128" s="78"/>
      <c r="C128" s="78"/>
      <c r="D128" s="78"/>
      <c r="E128" s="78"/>
      <c r="F128" s="178"/>
      <c r="G128" s="89">
        <f t="shared" si="23"/>
        <v>5</v>
      </c>
      <c r="H128" s="78">
        <f t="shared" si="24"/>
        <v>18</v>
      </c>
      <c r="I128" s="78" t="str">
        <f t="shared" si="25"/>
        <v>DI</v>
      </c>
      <c r="J128" s="78" t="str">
        <f t="shared" si="26"/>
        <v>Dimanche</v>
      </c>
      <c r="K128" s="178">
        <f t="shared" si="27"/>
        <v>0</v>
      </c>
      <c r="L128" s="79" t="str">
        <f t="shared" si="28"/>
        <v/>
      </c>
      <c r="M128" s="178" t="str">
        <f t="shared" si="29"/>
        <v/>
      </c>
      <c r="N128" s="80">
        <f t="shared" si="30"/>
        <v>0</v>
      </c>
      <c r="O128" s="78">
        <f t="shared" si="31"/>
        <v>0</v>
      </c>
      <c r="P128" s="78" t="str">
        <f t="shared" si="32"/>
        <v>Normal</v>
      </c>
      <c r="Q128" s="78">
        <f t="shared" si="33"/>
        <v>0</v>
      </c>
      <c r="R128" s="78">
        <f t="shared" si="34"/>
        <v>0</v>
      </c>
      <c r="S128" s="80">
        <f t="shared" si="35"/>
        <v>0</v>
      </c>
      <c r="T128" s="80">
        <f t="shared" si="36"/>
        <v>0</v>
      </c>
      <c r="U128" s="78">
        <f t="shared" si="37"/>
        <v>0</v>
      </c>
      <c r="V128" s="78">
        <f t="shared" si="38"/>
        <v>0</v>
      </c>
      <c r="W128" s="78">
        <f t="shared" si="39"/>
        <v>0</v>
      </c>
      <c r="X128" s="80">
        <f t="shared" si="40"/>
        <v>0</v>
      </c>
      <c r="Y128" s="78">
        <f t="shared" si="41"/>
        <v>0</v>
      </c>
      <c r="Z128" s="78" t="str">
        <f t="shared" ca="1" si="42"/>
        <v/>
      </c>
      <c r="AA128" s="78">
        <f t="shared" si="43"/>
        <v>0</v>
      </c>
      <c r="AB128" s="78">
        <f t="shared" si="44"/>
        <v>0</v>
      </c>
      <c r="AC128" s="46"/>
      <c r="AD128" s="46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CB128" s="24"/>
      <c r="CC128" s="24"/>
      <c r="CD128" s="24"/>
      <c r="CE128" s="24"/>
      <c r="CF128" s="24"/>
      <c r="CG128" s="24"/>
      <c r="CH128" s="24"/>
      <c r="CI128" s="24"/>
      <c r="CJ128" s="24"/>
      <c r="CK128" s="24"/>
      <c r="CL128" s="24"/>
      <c r="CM128" s="24"/>
      <c r="CN128" s="24"/>
      <c r="CO128" s="24"/>
      <c r="CP128" s="24"/>
      <c r="CQ128" s="24"/>
      <c r="CR128" s="24"/>
      <c r="CS128" s="24"/>
      <c r="CT128" s="24"/>
      <c r="CU128" s="24"/>
      <c r="CV128" s="24"/>
      <c r="CW128" s="24"/>
      <c r="CX128" s="24"/>
      <c r="CY128" s="24"/>
      <c r="CZ128" s="24"/>
      <c r="DA128" s="24"/>
      <c r="DB128" s="24"/>
      <c r="DC128" s="24"/>
      <c r="DD128" s="24"/>
      <c r="DE128" s="24"/>
      <c r="DF128" s="24"/>
      <c r="DG128" s="24"/>
      <c r="DH128" s="24"/>
      <c r="DI128" s="24"/>
      <c r="DJ128" s="24"/>
      <c r="DK128" s="24"/>
      <c r="DL128" s="24"/>
      <c r="DM128" s="24"/>
      <c r="DN128" s="24"/>
      <c r="DO128" s="24"/>
      <c r="DP128" s="24"/>
      <c r="DQ128" s="24"/>
      <c r="DR128" s="24"/>
      <c r="DS128" s="24"/>
      <c r="DT128" s="24"/>
      <c r="DU128" s="24"/>
      <c r="DV128" s="24"/>
      <c r="DW128" s="24"/>
      <c r="DX128" s="24"/>
      <c r="DY128" s="24"/>
      <c r="DZ128" s="24"/>
      <c r="EA128" s="24"/>
    </row>
    <row r="129" spans="1:131" ht="15" customHeight="1">
      <c r="A129" s="79">
        <f t="shared" si="45"/>
        <v>43955</v>
      </c>
      <c r="B129" s="78"/>
      <c r="C129" s="78"/>
      <c r="D129" s="78"/>
      <c r="E129" s="78"/>
      <c r="F129" s="178"/>
      <c r="G129" s="89">
        <f t="shared" si="23"/>
        <v>5</v>
      </c>
      <c r="H129" s="78">
        <f t="shared" si="24"/>
        <v>19</v>
      </c>
      <c r="I129" s="78" t="str">
        <f t="shared" si="25"/>
        <v>LU</v>
      </c>
      <c r="J129" s="78" t="str">
        <f t="shared" si="26"/>
        <v>Semaine</v>
      </c>
      <c r="K129" s="178">
        <f t="shared" si="27"/>
        <v>0</v>
      </c>
      <c r="L129" s="79" t="str">
        <f t="shared" si="28"/>
        <v/>
      </c>
      <c r="M129" s="178" t="str">
        <f t="shared" si="29"/>
        <v/>
      </c>
      <c r="N129" s="80">
        <f t="shared" si="30"/>
        <v>0</v>
      </c>
      <c r="O129" s="78">
        <f t="shared" si="31"/>
        <v>0</v>
      </c>
      <c r="P129" s="78" t="str">
        <f t="shared" si="32"/>
        <v>Normal</v>
      </c>
      <c r="Q129" s="78">
        <f t="shared" si="33"/>
        <v>0</v>
      </c>
      <c r="R129" s="78">
        <f t="shared" si="34"/>
        <v>0</v>
      </c>
      <c r="S129" s="80">
        <f t="shared" si="35"/>
        <v>0</v>
      </c>
      <c r="T129" s="80">
        <f t="shared" si="36"/>
        <v>0</v>
      </c>
      <c r="U129" s="78">
        <f t="shared" si="37"/>
        <v>0</v>
      </c>
      <c r="V129" s="78">
        <f t="shared" si="38"/>
        <v>0</v>
      </c>
      <c r="W129" s="78">
        <f t="shared" si="39"/>
        <v>0</v>
      </c>
      <c r="X129" s="80">
        <f t="shared" si="40"/>
        <v>0</v>
      </c>
      <c r="Y129" s="78">
        <f t="shared" si="41"/>
        <v>0</v>
      </c>
      <c r="Z129" s="78" t="str">
        <f t="shared" ca="1" si="42"/>
        <v/>
      </c>
      <c r="AA129" s="78">
        <f t="shared" si="43"/>
        <v>0</v>
      </c>
      <c r="AB129" s="78">
        <f t="shared" si="44"/>
        <v>0</v>
      </c>
      <c r="AC129" s="46"/>
      <c r="AD129" s="46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CB129" s="24"/>
      <c r="CC129" s="24"/>
      <c r="CD129" s="24"/>
      <c r="CE129" s="24"/>
      <c r="CF129" s="24"/>
      <c r="CG129" s="24"/>
      <c r="CH129" s="24"/>
      <c r="CI129" s="24"/>
      <c r="CJ129" s="24"/>
      <c r="CK129" s="24"/>
      <c r="CL129" s="24"/>
      <c r="CM129" s="24"/>
      <c r="CN129" s="24"/>
      <c r="CO129" s="24"/>
      <c r="CP129" s="24"/>
      <c r="CQ129" s="24"/>
      <c r="CR129" s="24"/>
      <c r="CS129" s="24"/>
      <c r="CT129" s="24"/>
      <c r="CU129" s="24"/>
      <c r="CV129" s="24"/>
      <c r="CW129" s="24"/>
      <c r="CX129" s="24"/>
      <c r="CY129" s="24"/>
      <c r="CZ129" s="24"/>
      <c r="DA129" s="24"/>
      <c r="DB129" s="24"/>
      <c r="DC129" s="24"/>
      <c r="DD129" s="24"/>
      <c r="DE129" s="24"/>
      <c r="DF129" s="24"/>
      <c r="DG129" s="24"/>
      <c r="DH129" s="24"/>
      <c r="DI129" s="24"/>
      <c r="DJ129" s="24"/>
      <c r="DK129" s="24"/>
      <c r="DL129" s="24"/>
      <c r="DM129" s="24"/>
      <c r="DN129" s="24"/>
      <c r="DO129" s="24"/>
      <c r="DP129" s="24"/>
      <c r="DQ129" s="24"/>
      <c r="DR129" s="24"/>
      <c r="DS129" s="24"/>
      <c r="DT129" s="24"/>
      <c r="DU129" s="24"/>
      <c r="DV129" s="24"/>
      <c r="DW129" s="24"/>
      <c r="DX129" s="24"/>
      <c r="DY129" s="24"/>
      <c r="DZ129" s="24"/>
      <c r="EA129" s="24"/>
    </row>
    <row r="130" spans="1:131" ht="15" customHeight="1">
      <c r="A130" s="79">
        <f t="shared" si="45"/>
        <v>43956</v>
      </c>
      <c r="B130" s="78"/>
      <c r="C130" s="78"/>
      <c r="D130" s="78"/>
      <c r="E130" s="78"/>
      <c r="F130" s="178"/>
      <c r="G130" s="89">
        <f t="shared" si="23"/>
        <v>5</v>
      </c>
      <c r="H130" s="78">
        <f t="shared" si="24"/>
        <v>19</v>
      </c>
      <c r="I130" s="78" t="str">
        <f t="shared" si="25"/>
        <v>MA</v>
      </c>
      <c r="J130" s="78" t="str">
        <f t="shared" si="26"/>
        <v>Semaine</v>
      </c>
      <c r="K130" s="178">
        <f t="shared" si="27"/>
        <v>0</v>
      </c>
      <c r="L130" s="79" t="str">
        <f t="shared" si="28"/>
        <v/>
      </c>
      <c r="M130" s="178" t="str">
        <f t="shared" si="29"/>
        <v/>
      </c>
      <c r="N130" s="80">
        <f t="shared" si="30"/>
        <v>0</v>
      </c>
      <c r="O130" s="78">
        <f t="shared" si="31"/>
        <v>0</v>
      </c>
      <c r="P130" s="78" t="str">
        <f t="shared" si="32"/>
        <v>Normal</v>
      </c>
      <c r="Q130" s="78">
        <f t="shared" si="33"/>
        <v>0</v>
      </c>
      <c r="R130" s="78">
        <f t="shared" si="34"/>
        <v>0</v>
      </c>
      <c r="S130" s="80">
        <f t="shared" si="35"/>
        <v>0</v>
      </c>
      <c r="T130" s="80">
        <f t="shared" si="36"/>
        <v>0</v>
      </c>
      <c r="U130" s="78">
        <f t="shared" si="37"/>
        <v>0</v>
      </c>
      <c r="V130" s="78">
        <f t="shared" si="38"/>
        <v>0</v>
      </c>
      <c r="W130" s="78">
        <f t="shared" si="39"/>
        <v>0</v>
      </c>
      <c r="X130" s="80">
        <f t="shared" si="40"/>
        <v>0</v>
      </c>
      <c r="Y130" s="78">
        <f t="shared" si="41"/>
        <v>0</v>
      </c>
      <c r="Z130" s="78" t="str">
        <f t="shared" ca="1" si="42"/>
        <v/>
      </c>
      <c r="AA130" s="78">
        <f t="shared" si="43"/>
        <v>0</v>
      </c>
      <c r="AB130" s="78">
        <f t="shared" si="44"/>
        <v>0</v>
      </c>
      <c r="AC130" s="46"/>
      <c r="AD130" s="46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CB130" s="24"/>
      <c r="CC130" s="24"/>
      <c r="CD130" s="24"/>
      <c r="CE130" s="24"/>
      <c r="CF130" s="24"/>
      <c r="CG130" s="24"/>
      <c r="CH130" s="24"/>
      <c r="CI130" s="24"/>
      <c r="CJ130" s="24"/>
      <c r="CK130" s="24"/>
      <c r="CL130" s="24"/>
      <c r="CM130" s="24"/>
      <c r="CN130" s="24"/>
      <c r="CO130" s="24"/>
      <c r="CP130" s="24"/>
      <c r="CQ130" s="24"/>
      <c r="CR130" s="24"/>
      <c r="CS130" s="24"/>
      <c r="CT130" s="24"/>
      <c r="CU130" s="24"/>
      <c r="CV130" s="24"/>
      <c r="CW130" s="24"/>
      <c r="CX130" s="24"/>
      <c r="CY130" s="24"/>
      <c r="CZ130" s="24"/>
      <c r="DA130" s="24"/>
      <c r="DB130" s="24"/>
      <c r="DC130" s="24"/>
      <c r="DD130" s="24"/>
      <c r="DE130" s="24"/>
      <c r="DF130" s="24"/>
      <c r="DG130" s="24"/>
      <c r="DH130" s="24"/>
      <c r="DI130" s="24"/>
      <c r="DJ130" s="24"/>
      <c r="DK130" s="24"/>
      <c r="DL130" s="24"/>
      <c r="DM130" s="24"/>
      <c r="DN130" s="24"/>
      <c r="DO130" s="24"/>
      <c r="DP130" s="24"/>
      <c r="DQ130" s="24"/>
      <c r="DR130" s="24"/>
      <c r="DS130" s="24"/>
      <c r="DT130" s="24"/>
      <c r="DU130" s="24"/>
      <c r="DV130" s="24"/>
      <c r="DW130" s="24"/>
      <c r="DX130" s="24"/>
      <c r="DY130" s="24"/>
      <c r="DZ130" s="24"/>
      <c r="EA130" s="24"/>
    </row>
    <row r="131" spans="1:131" ht="15" customHeight="1">
      <c r="A131" s="79">
        <f t="shared" si="45"/>
        <v>43957</v>
      </c>
      <c r="B131" s="78"/>
      <c r="C131" s="78"/>
      <c r="D131" s="78"/>
      <c r="E131" s="78"/>
      <c r="F131" s="178"/>
      <c r="G131" s="89">
        <f t="shared" si="23"/>
        <v>5</v>
      </c>
      <c r="H131" s="78">
        <f t="shared" si="24"/>
        <v>19</v>
      </c>
      <c r="I131" s="78" t="str">
        <f t="shared" si="25"/>
        <v>ME</v>
      </c>
      <c r="J131" s="78" t="str">
        <f t="shared" si="26"/>
        <v>Semaine</v>
      </c>
      <c r="K131" s="178">
        <f t="shared" si="27"/>
        <v>0</v>
      </c>
      <c r="L131" s="79" t="str">
        <f t="shared" si="28"/>
        <v/>
      </c>
      <c r="M131" s="178" t="str">
        <f t="shared" si="29"/>
        <v/>
      </c>
      <c r="N131" s="80">
        <f t="shared" si="30"/>
        <v>0</v>
      </c>
      <c r="O131" s="78">
        <f t="shared" si="31"/>
        <v>0</v>
      </c>
      <c r="P131" s="78" t="str">
        <f t="shared" si="32"/>
        <v>Normal</v>
      </c>
      <c r="Q131" s="78">
        <f t="shared" si="33"/>
        <v>0</v>
      </c>
      <c r="R131" s="78">
        <f t="shared" si="34"/>
        <v>0</v>
      </c>
      <c r="S131" s="80">
        <f t="shared" si="35"/>
        <v>0</v>
      </c>
      <c r="T131" s="80">
        <f t="shared" si="36"/>
        <v>0</v>
      </c>
      <c r="U131" s="78">
        <f t="shared" si="37"/>
        <v>0</v>
      </c>
      <c r="V131" s="78">
        <f t="shared" si="38"/>
        <v>0</v>
      </c>
      <c r="W131" s="78">
        <f t="shared" si="39"/>
        <v>0</v>
      </c>
      <c r="X131" s="80">
        <f t="shared" si="40"/>
        <v>0</v>
      </c>
      <c r="Y131" s="78">
        <f t="shared" si="41"/>
        <v>0</v>
      </c>
      <c r="Z131" s="78" t="str">
        <f t="shared" ca="1" si="42"/>
        <v/>
      </c>
      <c r="AA131" s="78">
        <f t="shared" si="43"/>
        <v>0</v>
      </c>
      <c r="AB131" s="78">
        <f t="shared" si="44"/>
        <v>0</v>
      </c>
      <c r="AC131" s="46"/>
      <c r="AD131" s="46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  <c r="CG131" s="24"/>
      <c r="CH131" s="24"/>
      <c r="CI131" s="24"/>
      <c r="CJ131" s="24"/>
      <c r="CK131" s="24"/>
      <c r="CL131" s="24"/>
      <c r="CM131" s="24"/>
      <c r="CN131" s="24"/>
      <c r="CO131" s="24"/>
      <c r="CP131" s="24"/>
      <c r="CQ131" s="24"/>
      <c r="CR131" s="24"/>
      <c r="CS131" s="24"/>
      <c r="CT131" s="24"/>
      <c r="CU131" s="24"/>
      <c r="CV131" s="24"/>
      <c r="CW131" s="24"/>
      <c r="CX131" s="24"/>
      <c r="CY131" s="24"/>
      <c r="CZ131" s="24"/>
      <c r="DA131" s="24"/>
      <c r="DB131" s="24"/>
      <c r="DC131" s="24"/>
      <c r="DD131" s="24"/>
      <c r="DE131" s="24"/>
      <c r="DF131" s="24"/>
      <c r="DG131" s="24"/>
      <c r="DH131" s="24"/>
      <c r="DI131" s="24"/>
      <c r="DJ131" s="24"/>
      <c r="DK131" s="24"/>
      <c r="DL131" s="24"/>
      <c r="DM131" s="24"/>
      <c r="DN131" s="24"/>
      <c r="DO131" s="24"/>
      <c r="DP131" s="24"/>
      <c r="DQ131" s="24"/>
      <c r="DR131" s="24"/>
      <c r="DS131" s="24"/>
      <c r="DT131" s="24"/>
      <c r="DU131" s="24"/>
      <c r="DV131" s="24"/>
      <c r="DW131" s="24"/>
      <c r="DX131" s="24"/>
      <c r="DY131" s="24"/>
      <c r="DZ131" s="24"/>
      <c r="EA131" s="24"/>
    </row>
    <row r="132" spans="1:131" ht="15" customHeight="1">
      <c r="A132" s="79">
        <f t="shared" si="45"/>
        <v>43958</v>
      </c>
      <c r="B132" s="78"/>
      <c r="C132" s="78"/>
      <c r="D132" s="78"/>
      <c r="E132" s="78"/>
      <c r="F132" s="178"/>
      <c r="G132" s="89">
        <f t="shared" si="23"/>
        <v>5</v>
      </c>
      <c r="H132" s="78">
        <f t="shared" si="24"/>
        <v>19</v>
      </c>
      <c r="I132" s="78" t="str">
        <f t="shared" si="25"/>
        <v>JE</v>
      </c>
      <c r="J132" s="78" t="str">
        <f t="shared" si="26"/>
        <v>Semaine</v>
      </c>
      <c r="K132" s="178">
        <f t="shared" si="27"/>
        <v>0</v>
      </c>
      <c r="L132" s="79" t="str">
        <f t="shared" si="28"/>
        <v/>
      </c>
      <c r="M132" s="178" t="str">
        <f t="shared" si="29"/>
        <v/>
      </c>
      <c r="N132" s="80">
        <f t="shared" si="30"/>
        <v>0</v>
      </c>
      <c r="O132" s="78">
        <f t="shared" si="31"/>
        <v>0</v>
      </c>
      <c r="P132" s="78" t="str">
        <f t="shared" si="32"/>
        <v>VeilleFérié</v>
      </c>
      <c r="Q132" s="78">
        <f t="shared" si="33"/>
        <v>0</v>
      </c>
      <c r="R132" s="78">
        <f t="shared" si="34"/>
        <v>0</v>
      </c>
      <c r="S132" s="80">
        <f t="shared" si="35"/>
        <v>0</v>
      </c>
      <c r="T132" s="80">
        <f t="shared" si="36"/>
        <v>0</v>
      </c>
      <c r="U132" s="78">
        <f t="shared" si="37"/>
        <v>0</v>
      </c>
      <c r="V132" s="78">
        <f t="shared" si="38"/>
        <v>0</v>
      </c>
      <c r="W132" s="78">
        <f t="shared" si="39"/>
        <v>0</v>
      </c>
      <c r="X132" s="80">
        <f t="shared" si="40"/>
        <v>0</v>
      </c>
      <c r="Y132" s="78">
        <f t="shared" si="41"/>
        <v>0</v>
      </c>
      <c r="Z132" s="78" t="str">
        <f t="shared" ca="1" si="42"/>
        <v/>
      </c>
      <c r="AA132" s="78">
        <f t="shared" si="43"/>
        <v>0</v>
      </c>
      <c r="AB132" s="78">
        <f t="shared" si="44"/>
        <v>0</v>
      </c>
      <c r="AC132" s="46"/>
      <c r="AD132" s="46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  <c r="CG132" s="24"/>
      <c r="CH132" s="24"/>
      <c r="CI132" s="24"/>
      <c r="CJ132" s="24"/>
      <c r="CK132" s="24"/>
      <c r="CL132" s="24"/>
      <c r="CM132" s="24"/>
      <c r="CN132" s="24"/>
      <c r="CO132" s="24"/>
      <c r="CP132" s="24"/>
      <c r="CQ132" s="24"/>
      <c r="CR132" s="24"/>
      <c r="CS132" s="24"/>
      <c r="CT132" s="24"/>
      <c r="CU132" s="24"/>
      <c r="CV132" s="24"/>
      <c r="CW132" s="24"/>
      <c r="CX132" s="24"/>
      <c r="CY132" s="24"/>
      <c r="CZ132" s="24"/>
      <c r="DA132" s="24"/>
      <c r="DB132" s="24"/>
      <c r="DC132" s="24"/>
      <c r="DD132" s="24"/>
      <c r="DE132" s="24"/>
      <c r="DF132" s="24"/>
      <c r="DG132" s="24"/>
      <c r="DH132" s="24"/>
      <c r="DI132" s="24"/>
      <c r="DJ132" s="24"/>
      <c r="DK132" s="24"/>
      <c r="DL132" s="24"/>
      <c r="DM132" s="24"/>
      <c r="DN132" s="24"/>
      <c r="DO132" s="24"/>
      <c r="DP132" s="24"/>
      <c r="DQ132" s="24"/>
      <c r="DR132" s="24"/>
      <c r="DS132" s="24"/>
      <c r="DT132" s="24"/>
      <c r="DU132" s="24"/>
      <c r="DV132" s="24"/>
      <c r="DW132" s="24"/>
      <c r="DX132" s="24"/>
      <c r="DY132" s="24"/>
      <c r="DZ132" s="24"/>
      <c r="EA132" s="24"/>
    </row>
    <row r="133" spans="1:131" ht="15" customHeight="1">
      <c r="A133" s="79">
        <f t="shared" si="45"/>
        <v>43959</v>
      </c>
      <c r="B133" s="78"/>
      <c r="C133" s="78"/>
      <c r="D133" s="78"/>
      <c r="E133" s="78"/>
      <c r="F133" s="178"/>
      <c r="G133" s="89">
        <f t="shared" ref="G133:G196" si="46">MONTH(A133)</f>
        <v>5</v>
      </c>
      <c r="H133" s="78">
        <f t="shared" ref="H133:H196" si="47">WEEKNUM(A133,21)</f>
        <v>19</v>
      </c>
      <c r="I133" s="78" t="str">
        <f t="shared" ref="I133:I196" si="48">UPPER(LEFT(TEXT(WEEKDAY(A133),"jjjj"),2))</f>
        <v>VE</v>
      </c>
      <c r="J133" s="78" t="str">
        <f t="shared" ref="J133:J196" si="49">VLOOKUP(I133,$AE$18:$AF$24,2,FALSE)</f>
        <v>Semaine</v>
      </c>
      <c r="K133" s="178">
        <f t="shared" ref="K133:K196" si="50">IF(E133&lt;&gt;"",1,0)</f>
        <v>0</v>
      </c>
      <c r="L133" s="79" t="str">
        <f t="shared" ref="L133:L196" si="51">IF(F133&lt;&gt;"",F133+15,"")</f>
        <v/>
      </c>
      <c r="M133" s="178" t="str">
        <f t="shared" ref="M133:M196" si="52">IF(OR(B133="CP",B133="CPN",B133="JCN",B133="HAR",B133="RSU"),INDEX(AE$87:AE$88,IF(L133=$AE$12,1,IF(L133&gt;$AE$12,1,IF(L133&lt;$AE$12,2,"")))),"")</f>
        <v/>
      </c>
      <c r="N133" s="80">
        <f t="shared" ref="N133:N196" si="53">(IF(OR(B133="M",B133="S",B133="J"),8,0)+IF(B133="N",8,0)+(IF(AND(B133="N",(I133="DI")),-4,0))+(COUNTIF(C133,"RS")*(10/60))+(D133/60))*IF(OR(B133="DEL",B133="DELN"),"0","1")</f>
        <v>0</v>
      </c>
      <c r="O133" s="78">
        <f t="shared" ref="O133:O196" si="54">(IF(AND(Q133=2,(I133="SA")),1,0)+(IF(AND(Q133=1,(I133="DI")),2,0)))+(IF(AND(Q133=2,(I133="DI")),3,0))*IF(P133&lt;&gt;"Normal",0,1)</f>
        <v>0</v>
      </c>
      <c r="P133" s="78" t="str">
        <f t="shared" ref="P133:P196" si="55">IFERROR(VLOOKUP(A133,Jourférié,2,0),"Normal")</f>
        <v>JourFérié</v>
      </c>
      <c r="Q133" s="78">
        <f t="shared" ref="Q133:Q196" si="56">IF(B133&lt;&gt;"",VLOOKUP(B133,Code,2,FALSE),0)</f>
        <v>0</v>
      </c>
      <c r="R133" s="78">
        <f t="shared" ref="R133:R196" si="57">IF(AND(Q133=1,(J133="Semaine"),(P133="JourFérié")),8,0)+IF(AND(Q133=2,(J133="Semaine"),(P133="JourFérié")),4,0)+IF(AND(Q133=1,(J133="Samedi"),(P133="JourFérié")),8,0)+IF(AND(Q133=2,(J133="Semaine"),(P133="VeilleFérié")),4,0)</f>
        <v>0</v>
      </c>
      <c r="S133" s="80">
        <f t="shared" ref="S133:S196" si="58">IF(AND(Q133=2,(J133="Samedi"),(P133="JourFérié")),4,0)+IF(AND(Q133=2,(J133="Samedi"),(P133="VeilleFérié")),4,0)</f>
        <v>0</v>
      </c>
      <c r="T133" s="80">
        <f t="shared" ref="T133:T196" si="59">IF(AND(Q133=1,(J133="Dimanche"),(P133="JourFérié")),8,0)</f>
        <v>0</v>
      </c>
      <c r="U133" s="78">
        <f t="shared" ref="U133:U196" si="60">IF(AND(Q133=2,(J133="Dimanche"),(P133="JourFérié")),4,0)+IF(AND(Q133=2,(J133="Dimanche"),(P133="VeilleFérié")),4,0)</f>
        <v>0</v>
      </c>
      <c r="V133" s="78">
        <f t="shared" ref="V133:V196" si="61">IF(AND(Q133=2,(P133="Veille1erMai")),4,0)+IF(AND(Q133=1,(P133="1erMai")),8,0)+IF(AND(Q133=2,(P133="1erMai")),4,0)</f>
        <v>0</v>
      </c>
      <c r="W133" s="78">
        <f t="shared" ref="W133:W196" si="62">COUNTIF(O133,1)*4</f>
        <v>0</v>
      </c>
      <c r="X133" s="80">
        <f t="shared" ref="X133:X196" si="63">(COUNTIF(O133,2)*8)+(IF(AND(C133="RS",(I133="di")),10/60,0))+(IF(AND(D133&lt;&gt;"",(I133="di")),D133/60,0))</f>
        <v>0</v>
      </c>
      <c r="Y133" s="78">
        <f t="shared" ref="Y133:Y196" si="64">COUNTIF(O133,3)*4</f>
        <v>0</v>
      </c>
      <c r="Z133" s="78" t="str">
        <f t="shared" ref="Z133:Z196" ca="1" si="65">(IF(AND(OR(B133="N",B133="CPN",B133="FOSN",B133="DELN"),A133&lt;=$AE$12),"N",""))</f>
        <v/>
      </c>
      <c r="AA133" s="78">
        <f t="shared" ref="AA133:AA196" si="66">IF(COUNTIF(AF$38,A133),1,0)*(IF(Q133=1,1,0))</f>
        <v>0</v>
      </c>
      <c r="AB133" s="78">
        <f t="shared" ref="AB133:AB196" si="67">(IF(COUNTIF(AF$31,A133),1,0)*(IF(Q133=2,0.5,0)))+(IF(COUNTIF(AF$32,A133),1,0)*(IF(Q133=1,1,0)))+(IF(COUNTIF(AF$32,A133),1,0)*(IF(Q133=2,0.5,0)))</f>
        <v>0</v>
      </c>
      <c r="AC133" s="46"/>
      <c r="AD133" s="46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4"/>
      <c r="CI133" s="24"/>
      <c r="CJ133" s="24"/>
      <c r="CK133" s="24"/>
      <c r="CL133" s="24"/>
      <c r="CM133" s="24"/>
      <c r="CN133" s="24"/>
      <c r="CO133" s="24"/>
      <c r="CP133" s="24"/>
      <c r="CQ133" s="24"/>
      <c r="CR133" s="24"/>
      <c r="CS133" s="24"/>
      <c r="CT133" s="24"/>
      <c r="CU133" s="24"/>
      <c r="CV133" s="24"/>
      <c r="CW133" s="24"/>
      <c r="CX133" s="24"/>
      <c r="CY133" s="24"/>
      <c r="CZ133" s="24"/>
      <c r="DA133" s="24"/>
      <c r="DB133" s="24"/>
      <c r="DC133" s="24"/>
      <c r="DD133" s="24"/>
      <c r="DE133" s="24"/>
      <c r="DF133" s="24"/>
      <c r="DG133" s="24"/>
      <c r="DH133" s="24"/>
      <c r="DI133" s="24"/>
      <c r="DJ133" s="24"/>
      <c r="DK133" s="24"/>
      <c r="DL133" s="24"/>
      <c r="DM133" s="24"/>
      <c r="DN133" s="24"/>
      <c r="DO133" s="24"/>
      <c r="DP133" s="24"/>
      <c r="DQ133" s="24"/>
      <c r="DR133" s="24"/>
      <c r="DS133" s="24"/>
      <c r="DT133" s="24"/>
      <c r="DU133" s="24"/>
      <c r="DV133" s="24"/>
      <c r="DW133" s="24"/>
      <c r="DX133" s="24"/>
      <c r="DY133" s="24"/>
      <c r="DZ133" s="24"/>
      <c r="EA133" s="24"/>
    </row>
    <row r="134" spans="1:131" ht="15" customHeight="1">
      <c r="A134" s="79">
        <f t="shared" si="45"/>
        <v>43960</v>
      </c>
      <c r="B134" s="78"/>
      <c r="C134" s="78"/>
      <c r="D134" s="78"/>
      <c r="E134" s="78"/>
      <c r="F134" s="178"/>
      <c r="G134" s="89">
        <f t="shared" si="46"/>
        <v>5</v>
      </c>
      <c r="H134" s="78">
        <f t="shared" si="47"/>
        <v>19</v>
      </c>
      <c r="I134" s="78" t="str">
        <f t="shared" si="48"/>
        <v>SA</v>
      </c>
      <c r="J134" s="78" t="str">
        <f t="shared" si="49"/>
        <v>Samedi</v>
      </c>
      <c r="K134" s="178">
        <f t="shared" si="50"/>
        <v>0</v>
      </c>
      <c r="L134" s="79" t="str">
        <f t="shared" si="51"/>
        <v/>
      </c>
      <c r="M134" s="178" t="str">
        <f t="shared" si="52"/>
        <v/>
      </c>
      <c r="N134" s="80">
        <f t="shared" si="53"/>
        <v>0</v>
      </c>
      <c r="O134" s="78">
        <f t="shared" si="54"/>
        <v>0</v>
      </c>
      <c r="P134" s="78" t="str">
        <f t="shared" si="55"/>
        <v>Normal</v>
      </c>
      <c r="Q134" s="78">
        <f t="shared" si="56"/>
        <v>0</v>
      </c>
      <c r="R134" s="78">
        <f t="shared" si="57"/>
        <v>0</v>
      </c>
      <c r="S134" s="80">
        <f t="shared" si="58"/>
        <v>0</v>
      </c>
      <c r="T134" s="80">
        <f t="shared" si="59"/>
        <v>0</v>
      </c>
      <c r="U134" s="78">
        <f t="shared" si="60"/>
        <v>0</v>
      </c>
      <c r="V134" s="78">
        <f t="shared" si="61"/>
        <v>0</v>
      </c>
      <c r="W134" s="78">
        <f t="shared" si="62"/>
        <v>0</v>
      </c>
      <c r="X134" s="80">
        <f t="shared" si="63"/>
        <v>0</v>
      </c>
      <c r="Y134" s="78">
        <f t="shared" si="64"/>
        <v>0</v>
      </c>
      <c r="Z134" s="78" t="str">
        <f t="shared" ca="1" si="65"/>
        <v/>
      </c>
      <c r="AA134" s="78">
        <f t="shared" si="66"/>
        <v>0</v>
      </c>
      <c r="AB134" s="78">
        <f t="shared" si="67"/>
        <v>0</v>
      </c>
      <c r="AC134" s="46"/>
      <c r="AD134" s="46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CB134" s="24"/>
      <c r="CC134" s="24"/>
      <c r="CD134" s="24"/>
      <c r="CE134" s="24"/>
      <c r="CF134" s="24"/>
      <c r="CG134" s="24"/>
      <c r="CH134" s="24"/>
      <c r="CI134" s="24"/>
      <c r="CJ134" s="24"/>
      <c r="CK134" s="24"/>
      <c r="CL134" s="24"/>
      <c r="CM134" s="24"/>
      <c r="CN134" s="24"/>
      <c r="CO134" s="24"/>
      <c r="CP134" s="24"/>
      <c r="CQ134" s="24"/>
      <c r="CR134" s="24"/>
      <c r="CS134" s="24"/>
      <c r="CT134" s="24"/>
      <c r="CU134" s="24"/>
      <c r="CV134" s="24"/>
      <c r="CW134" s="24"/>
      <c r="CX134" s="24"/>
      <c r="CY134" s="24"/>
      <c r="CZ134" s="24"/>
      <c r="DA134" s="24"/>
      <c r="DB134" s="24"/>
      <c r="DC134" s="24"/>
      <c r="DD134" s="24"/>
      <c r="DE134" s="24"/>
      <c r="DF134" s="24"/>
      <c r="DG134" s="24"/>
      <c r="DH134" s="24"/>
      <c r="DI134" s="24"/>
      <c r="DJ134" s="24"/>
      <c r="DK134" s="24"/>
      <c r="DL134" s="24"/>
      <c r="DM134" s="24"/>
      <c r="DN134" s="24"/>
      <c r="DO134" s="24"/>
      <c r="DP134" s="24"/>
      <c r="DQ134" s="24"/>
      <c r="DR134" s="24"/>
      <c r="DS134" s="24"/>
      <c r="DT134" s="24"/>
      <c r="DU134" s="24"/>
      <c r="DV134" s="24"/>
      <c r="DW134" s="24"/>
      <c r="DX134" s="24"/>
      <c r="DY134" s="24"/>
      <c r="DZ134" s="24"/>
      <c r="EA134" s="24"/>
    </row>
    <row r="135" spans="1:131" ht="15" customHeight="1">
      <c r="A135" s="79">
        <f t="shared" ref="A135:A198" si="68">A134+1</f>
        <v>43961</v>
      </c>
      <c r="B135" s="78"/>
      <c r="C135" s="78"/>
      <c r="D135" s="78"/>
      <c r="E135" s="78"/>
      <c r="F135" s="178"/>
      <c r="G135" s="89">
        <f t="shared" si="46"/>
        <v>5</v>
      </c>
      <c r="H135" s="78">
        <f t="shared" si="47"/>
        <v>19</v>
      </c>
      <c r="I135" s="78" t="str">
        <f t="shared" si="48"/>
        <v>DI</v>
      </c>
      <c r="J135" s="78" t="str">
        <f t="shared" si="49"/>
        <v>Dimanche</v>
      </c>
      <c r="K135" s="178">
        <f t="shared" si="50"/>
        <v>0</v>
      </c>
      <c r="L135" s="79" t="str">
        <f t="shared" si="51"/>
        <v/>
      </c>
      <c r="M135" s="178" t="str">
        <f t="shared" si="52"/>
        <v/>
      </c>
      <c r="N135" s="80">
        <f t="shared" si="53"/>
        <v>0</v>
      </c>
      <c r="O135" s="78">
        <f t="shared" si="54"/>
        <v>0</v>
      </c>
      <c r="P135" s="78" t="str">
        <f t="shared" si="55"/>
        <v>Normal</v>
      </c>
      <c r="Q135" s="78">
        <f t="shared" si="56"/>
        <v>0</v>
      </c>
      <c r="R135" s="78">
        <f t="shared" si="57"/>
        <v>0</v>
      </c>
      <c r="S135" s="80">
        <f t="shared" si="58"/>
        <v>0</v>
      </c>
      <c r="T135" s="80">
        <f t="shared" si="59"/>
        <v>0</v>
      </c>
      <c r="U135" s="78">
        <f t="shared" si="60"/>
        <v>0</v>
      </c>
      <c r="V135" s="78">
        <f t="shared" si="61"/>
        <v>0</v>
      </c>
      <c r="W135" s="78">
        <f t="shared" si="62"/>
        <v>0</v>
      </c>
      <c r="X135" s="80">
        <f t="shared" si="63"/>
        <v>0</v>
      </c>
      <c r="Y135" s="78">
        <f t="shared" si="64"/>
        <v>0</v>
      </c>
      <c r="Z135" s="78" t="str">
        <f t="shared" ca="1" si="65"/>
        <v/>
      </c>
      <c r="AA135" s="78">
        <f t="shared" si="66"/>
        <v>0</v>
      </c>
      <c r="AB135" s="78">
        <f t="shared" si="67"/>
        <v>0</v>
      </c>
      <c r="AC135" s="46"/>
      <c r="AD135" s="46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CB135" s="24"/>
      <c r="CC135" s="24"/>
      <c r="CD135" s="24"/>
      <c r="CE135" s="24"/>
      <c r="CF135" s="24"/>
      <c r="CG135" s="24"/>
      <c r="CH135" s="24"/>
      <c r="CI135" s="24"/>
      <c r="CJ135" s="24"/>
      <c r="CK135" s="24"/>
      <c r="CL135" s="24"/>
      <c r="CM135" s="24"/>
      <c r="CN135" s="24"/>
      <c r="CO135" s="24"/>
      <c r="CP135" s="24"/>
      <c r="CQ135" s="24"/>
      <c r="CR135" s="24"/>
      <c r="CS135" s="24"/>
      <c r="CT135" s="24"/>
      <c r="CU135" s="24"/>
      <c r="CV135" s="24"/>
      <c r="CW135" s="24"/>
      <c r="CX135" s="24"/>
      <c r="CY135" s="24"/>
      <c r="CZ135" s="24"/>
      <c r="DA135" s="24"/>
      <c r="DB135" s="24"/>
      <c r="DC135" s="24"/>
      <c r="DD135" s="24"/>
      <c r="DE135" s="24"/>
      <c r="DF135" s="24"/>
      <c r="DG135" s="24"/>
      <c r="DH135" s="24"/>
      <c r="DI135" s="24"/>
      <c r="DJ135" s="24"/>
      <c r="DK135" s="24"/>
      <c r="DL135" s="24"/>
      <c r="DM135" s="24"/>
      <c r="DN135" s="24"/>
      <c r="DO135" s="24"/>
      <c r="DP135" s="24"/>
      <c r="DQ135" s="24"/>
      <c r="DR135" s="24"/>
      <c r="DS135" s="24"/>
      <c r="DT135" s="24"/>
      <c r="DU135" s="24"/>
      <c r="DV135" s="24"/>
      <c r="DW135" s="24"/>
      <c r="DX135" s="24"/>
      <c r="DY135" s="24"/>
      <c r="DZ135" s="24"/>
      <c r="EA135" s="24"/>
    </row>
    <row r="136" spans="1:131" ht="15" customHeight="1">
      <c r="A136" s="79">
        <f t="shared" si="68"/>
        <v>43962</v>
      </c>
      <c r="B136" s="78"/>
      <c r="C136" s="78"/>
      <c r="D136" s="78"/>
      <c r="E136" s="78"/>
      <c r="F136" s="178"/>
      <c r="G136" s="89">
        <f t="shared" si="46"/>
        <v>5</v>
      </c>
      <c r="H136" s="78">
        <f t="shared" si="47"/>
        <v>20</v>
      </c>
      <c r="I136" s="78" t="str">
        <f t="shared" si="48"/>
        <v>LU</v>
      </c>
      <c r="J136" s="78" t="str">
        <f t="shared" si="49"/>
        <v>Semaine</v>
      </c>
      <c r="K136" s="178">
        <f t="shared" si="50"/>
        <v>0</v>
      </c>
      <c r="L136" s="79" t="str">
        <f t="shared" si="51"/>
        <v/>
      </c>
      <c r="M136" s="178" t="str">
        <f t="shared" si="52"/>
        <v/>
      </c>
      <c r="N136" s="80">
        <f t="shared" si="53"/>
        <v>0</v>
      </c>
      <c r="O136" s="78">
        <f t="shared" si="54"/>
        <v>0</v>
      </c>
      <c r="P136" s="78" t="str">
        <f t="shared" si="55"/>
        <v>Normal</v>
      </c>
      <c r="Q136" s="78">
        <f t="shared" si="56"/>
        <v>0</v>
      </c>
      <c r="R136" s="78">
        <f t="shared" si="57"/>
        <v>0</v>
      </c>
      <c r="S136" s="80">
        <f t="shared" si="58"/>
        <v>0</v>
      </c>
      <c r="T136" s="80">
        <f t="shared" si="59"/>
        <v>0</v>
      </c>
      <c r="U136" s="78">
        <f t="shared" si="60"/>
        <v>0</v>
      </c>
      <c r="V136" s="78">
        <f t="shared" si="61"/>
        <v>0</v>
      </c>
      <c r="W136" s="78">
        <f t="shared" si="62"/>
        <v>0</v>
      </c>
      <c r="X136" s="80">
        <f t="shared" si="63"/>
        <v>0</v>
      </c>
      <c r="Y136" s="78">
        <f t="shared" si="64"/>
        <v>0</v>
      </c>
      <c r="Z136" s="78" t="str">
        <f t="shared" ca="1" si="65"/>
        <v/>
      </c>
      <c r="AA136" s="78">
        <f t="shared" si="66"/>
        <v>0</v>
      </c>
      <c r="AB136" s="78">
        <f t="shared" si="67"/>
        <v>0</v>
      </c>
      <c r="AC136" s="46"/>
      <c r="AD136" s="46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CB136" s="24"/>
      <c r="CC136" s="24"/>
      <c r="CD136" s="24"/>
      <c r="CE136" s="24"/>
      <c r="CF136" s="24"/>
      <c r="CG136" s="24"/>
      <c r="CH136" s="24"/>
      <c r="CI136" s="24"/>
      <c r="CJ136" s="24"/>
      <c r="CK136" s="24"/>
      <c r="CL136" s="24"/>
      <c r="CM136" s="24"/>
      <c r="CN136" s="24"/>
      <c r="CO136" s="24"/>
      <c r="CP136" s="24"/>
      <c r="CQ136" s="24"/>
      <c r="CR136" s="24"/>
      <c r="CS136" s="24"/>
      <c r="CT136" s="24"/>
      <c r="CU136" s="24"/>
      <c r="CV136" s="24"/>
      <c r="CW136" s="24"/>
      <c r="CX136" s="24"/>
      <c r="CY136" s="24"/>
      <c r="CZ136" s="24"/>
      <c r="DA136" s="24"/>
      <c r="DB136" s="24"/>
      <c r="DC136" s="24"/>
      <c r="DD136" s="24"/>
      <c r="DE136" s="24"/>
      <c r="DF136" s="24"/>
      <c r="DG136" s="24"/>
      <c r="DH136" s="24"/>
      <c r="DI136" s="24"/>
      <c r="DJ136" s="24"/>
      <c r="DK136" s="24"/>
      <c r="DL136" s="24"/>
      <c r="DM136" s="24"/>
      <c r="DN136" s="24"/>
      <c r="DO136" s="24"/>
      <c r="DP136" s="24"/>
      <c r="DQ136" s="24"/>
      <c r="DR136" s="24"/>
      <c r="DS136" s="24"/>
      <c r="DT136" s="24"/>
      <c r="DU136" s="24"/>
      <c r="DV136" s="24"/>
      <c r="DW136" s="24"/>
      <c r="DX136" s="24"/>
      <c r="DY136" s="24"/>
      <c r="DZ136" s="24"/>
      <c r="EA136" s="24"/>
    </row>
    <row r="137" spans="1:131" ht="15" customHeight="1">
      <c r="A137" s="79">
        <f t="shared" si="68"/>
        <v>43963</v>
      </c>
      <c r="B137" s="78"/>
      <c r="C137" s="78"/>
      <c r="D137" s="78"/>
      <c r="E137" s="78"/>
      <c r="F137" s="178"/>
      <c r="G137" s="89">
        <f t="shared" si="46"/>
        <v>5</v>
      </c>
      <c r="H137" s="78">
        <f t="shared" si="47"/>
        <v>20</v>
      </c>
      <c r="I137" s="78" t="str">
        <f t="shared" si="48"/>
        <v>MA</v>
      </c>
      <c r="J137" s="78" t="str">
        <f t="shared" si="49"/>
        <v>Semaine</v>
      </c>
      <c r="K137" s="178">
        <f t="shared" si="50"/>
        <v>0</v>
      </c>
      <c r="L137" s="79" t="str">
        <f t="shared" si="51"/>
        <v/>
      </c>
      <c r="M137" s="178" t="str">
        <f t="shared" si="52"/>
        <v/>
      </c>
      <c r="N137" s="80">
        <f t="shared" si="53"/>
        <v>0</v>
      </c>
      <c r="O137" s="78">
        <f t="shared" si="54"/>
        <v>0</v>
      </c>
      <c r="P137" s="78" t="str">
        <f t="shared" si="55"/>
        <v>Normal</v>
      </c>
      <c r="Q137" s="78">
        <f t="shared" si="56"/>
        <v>0</v>
      </c>
      <c r="R137" s="78">
        <f t="shared" si="57"/>
        <v>0</v>
      </c>
      <c r="S137" s="80">
        <f t="shared" si="58"/>
        <v>0</v>
      </c>
      <c r="T137" s="80">
        <f t="shared" si="59"/>
        <v>0</v>
      </c>
      <c r="U137" s="78">
        <f t="shared" si="60"/>
        <v>0</v>
      </c>
      <c r="V137" s="78">
        <f t="shared" si="61"/>
        <v>0</v>
      </c>
      <c r="W137" s="78">
        <f t="shared" si="62"/>
        <v>0</v>
      </c>
      <c r="X137" s="80">
        <f t="shared" si="63"/>
        <v>0</v>
      </c>
      <c r="Y137" s="78">
        <f t="shared" si="64"/>
        <v>0</v>
      </c>
      <c r="Z137" s="78" t="str">
        <f t="shared" ca="1" si="65"/>
        <v/>
      </c>
      <c r="AA137" s="78">
        <f t="shared" si="66"/>
        <v>0</v>
      </c>
      <c r="AB137" s="78">
        <f t="shared" si="67"/>
        <v>0</v>
      </c>
      <c r="AC137" s="46"/>
      <c r="AD137" s="46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CB137" s="24"/>
      <c r="CC137" s="24"/>
      <c r="CD137" s="24"/>
      <c r="CE137" s="24"/>
      <c r="CF137" s="24"/>
      <c r="CG137" s="24"/>
      <c r="CH137" s="24"/>
      <c r="CI137" s="24"/>
      <c r="CJ137" s="24"/>
      <c r="CK137" s="24"/>
      <c r="CL137" s="24"/>
      <c r="CM137" s="24"/>
      <c r="CN137" s="24"/>
      <c r="CO137" s="24"/>
      <c r="CP137" s="24"/>
      <c r="CQ137" s="24"/>
      <c r="CR137" s="24"/>
      <c r="CS137" s="24"/>
      <c r="CT137" s="24"/>
      <c r="CU137" s="24"/>
      <c r="CV137" s="24"/>
      <c r="CW137" s="24"/>
      <c r="CX137" s="24"/>
      <c r="CY137" s="24"/>
      <c r="CZ137" s="24"/>
      <c r="DA137" s="24"/>
      <c r="DB137" s="24"/>
      <c r="DC137" s="24"/>
      <c r="DD137" s="24"/>
      <c r="DE137" s="24"/>
      <c r="DF137" s="24"/>
      <c r="DG137" s="24"/>
      <c r="DH137" s="24"/>
      <c r="DI137" s="24"/>
      <c r="DJ137" s="24"/>
      <c r="DK137" s="24"/>
      <c r="DL137" s="24"/>
      <c r="DM137" s="24"/>
      <c r="DN137" s="24"/>
      <c r="DO137" s="24"/>
      <c r="DP137" s="24"/>
      <c r="DQ137" s="24"/>
      <c r="DR137" s="24"/>
      <c r="DS137" s="24"/>
      <c r="DT137" s="24"/>
      <c r="DU137" s="24"/>
      <c r="DV137" s="24"/>
      <c r="DW137" s="24"/>
      <c r="DX137" s="24"/>
      <c r="DY137" s="24"/>
      <c r="DZ137" s="24"/>
      <c r="EA137" s="24"/>
    </row>
    <row r="138" spans="1:131" ht="15" customHeight="1">
      <c r="A138" s="79">
        <f t="shared" si="68"/>
        <v>43964</v>
      </c>
      <c r="B138" s="78"/>
      <c r="C138" s="78"/>
      <c r="D138" s="78"/>
      <c r="E138" s="78"/>
      <c r="F138" s="178"/>
      <c r="G138" s="89">
        <f t="shared" si="46"/>
        <v>5</v>
      </c>
      <c r="H138" s="78">
        <f t="shared" si="47"/>
        <v>20</v>
      </c>
      <c r="I138" s="78" t="str">
        <f t="shared" si="48"/>
        <v>ME</v>
      </c>
      <c r="J138" s="78" t="str">
        <f t="shared" si="49"/>
        <v>Semaine</v>
      </c>
      <c r="K138" s="178">
        <f t="shared" si="50"/>
        <v>0</v>
      </c>
      <c r="L138" s="79" t="str">
        <f t="shared" si="51"/>
        <v/>
      </c>
      <c r="M138" s="178" t="str">
        <f t="shared" si="52"/>
        <v/>
      </c>
      <c r="N138" s="80">
        <f t="shared" si="53"/>
        <v>0</v>
      </c>
      <c r="O138" s="78">
        <f t="shared" si="54"/>
        <v>0</v>
      </c>
      <c r="P138" s="78" t="str">
        <f t="shared" si="55"/>
        <v>Normal</v>
      </c>
      <c r="Q138" s="78">
        <f t="shared" si="56"/>
        <v>0</v>
      </c>
      <c r="R138" s="78">
        <f t="shared" si="57"/>
        <v>0</v>
      </c>
      <c r="S138" s="80">
        <f t="shared" si="58"/>
        <v>0</v>
      </c>
      <c r="T138" s="80">
        <f t="shared" si="59"/>
        <v>0</v>
      </c>
      <c r="U138" s="78">
        <f t="shared" si="60"/>
        <v>0</v>
      </c>
      <c r="V138" s="78">
        <f t="shared" si="61"/>
        <v>0</v>
      </c>
      <c r="W138" s="78">
        <f t="shared" si="62"/>
        <v>0</v>
      </c>
      <c r="X138" s="80">
        <f t="shared" si="63"/>
        <v>0</v>
      </c>
      <c r="Y138" s="78">
        <f t="shared" si="64"/>
        <v>0</v>
      </c>
      <c r="Z138" s="78" t="str">
        <f t="shared" ca="1" si="65"/>
        <v/>
      </c>
      <c r="AA138" s="78">
        <f t="shared" si="66"/>
        <v>0</v>
      </c>
      <c r="AB138" s="78">
        <f t="shared" si="67"/>
        <v>0</v>
      </c>
      <c r="AC138" s="46"/>
      <c r="AD138" s="46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CB138" s="24"/>
      <c r="CC138" s="24"/>
      <c r="CD138" s="24"/>
      <c r="CE138" s="24"/>
      <c r="CF138" s="24"/>
      <c r="CG138" s="24"/>
      <c r="CH138" s="24"/>
      <c r="CI138" s="24"/>
      <c r="CJ138" s="24"/>
      <c r="CK138" s="24"/>
      <c r="CL138" s="24"/>
      <c r="CM138" s="24"/>
      <c r="CN138" s="24"/>
      <c r="CO138" s="24"/>
      <c r="CP138" s="24"/>
      <c r="CQ138" s="24"/>
      <c r="CR138" s="24"/>
      <c r="CS138" s="24"/>
      <c r="CT138" s="24"/>
      <c r="CU138" s="24"/>
      <c r="CV138" s="24"/>
      <c r="CW138" s="24"/>
      <c r="CX138" s="24"/>
      <c r="CY138" s="24"/>
      <c r="CZ138" s="24"/>
      <c r="DA138" s="24"/>
      <c r="DB138" s="24"/>
      <c r="DC138" s="24"/>
      <c r="DD138" s="24"/>
      <c r="DE138" s="24"/>
      <c r="DF138" s="24"/>
      <c r="DG138" s="24"/>
      <c r="DH138" s="24"/>
      <c r="DI138" s="24"/>
      <c r="DJ138" s="24"/>
      <c r="DK138" s="24"/>
      <c r="DL138" s="24"/>
      <c r="DM138" s="24"/>
      <c r="DN138" s="24"/>
      <c r="DO138" s="24"/>
      <c r="DP138" s="24"/>
      <c r="DQ138" s="24"/>
      <c r="DR138" s="24"/>
      <c r="DS138" s="24"/>
      <c r="DT138" s="24"/>
      <c r="DU138" s="24"/>
      <c r="DV138" s="24"/>
      <c r="DW138" s="24"/>
      <c r="DX138" s="24"/>
      <c r="DY138" s="24"/>
      <c r="DZ138" s="24"/>
      <c r="EA138" s="24"/>
    </row>
    <row r="139" spans="1:131" ht="15" customHeight="1">
      <c r="A139" s="79">
        <f t="shared" si="68"/>
        <v>43965</v>
      </c>
      <c r="B139" s="78"/>
      <c r="C139" s="78"/>
      <c r="D139" s="78"/>
      <c r="E139" s="78"/>
      <c r="F139" s="178"/>
      <c r="G139" s="89">
        <f t="shared" si="46"/>
        <v>5</v>
      </c>
      <c r="H139" s="78">
        <f t="shared" si="47"/>
        <v>20</v>
      </c>
      <c r="I139" s="78" t="str">
        <f t="shared" si="48"/>
        <v>JE</v>
      </c>
      <c r="J139" s="78" t="str">
        <f t="shared" si="49"/>
        <v>Semaine</v>
      </c>
      <c r="K139" s="178">
        <f t="shared" si="50"/>
        <v>0</v>
      </c>
      <c r="L139" s="79" t="str">
        <f t="shared" si="51"/>
        <v/>
      </c>
      <c r="M139" s="178" t="str">
        <f t="shared" si="52"/>
        <v/>
      </c>
      <c r="N139" s="80">
        <f t="shared" si="53"/>
        <v>0</v>
      </c>
      <c r="O139" s="78">
        <f t="shared" si="54"/>
        <v>0</v>
      </c>
      <c r="P139" s="78" t="str">
        <f t="shared" si="55"/>
        <v>Normal</v>
      </c>
      <c r="Q139" s="78">
        <f t="shared" si="56"/>
        <v>0</v>
      </c>
      <c r="R139" s="78">
        <f t="shared" si="57"/>
        <v>0</v>
      </c>
      <c r="S139" s="80">
        <f t="shared" si="58"/>
        <v>0</v>
      </c>
      <c r="T139" s="80">
        <f t="shared" si="59"/>
        <v>0</v>
      </c>
      <c r="U139" s="78">
        <f t="shared" si="60"/>
        <v>0</v>
      </c>
      <c r="V139" s="78">
        <f t="shared" si="61"/>
        <v>0</v>
      </c>
      <c r="W139" s="78">
        <f t="shared" si="62"/>
        <v>0</v>
      </c>
      <c r="X139" s="80">
        <f t="shared" si="63"/>
        <v>0</v>
      </c>
      <c r="Y139" s="78">
        <f t="shared" si="64"/>
        <v>0</v>
      </c>
      <c r="Z139" s="78" t="str">
        <f t="shared" ca="1" si="65"/>
        <v/>
      </c>
      <c r="AA139" s="78">
        <f t="shared" si="66"/>
        <v>0</v>
      </c>
      <c r="AB139" s="78">
        <f t="shared" si="67"/>
        <v>0</v>
      </c>
      <c r="AC139" s="46"/>
      <c r="AD139" s="46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4"/>
      <c r="CI139" s="24"/>
      <c r="CJ139" s="24"/>
      <c r="CK139" s="24"/>
      <c r="CL139" s="24"/>
      <c r="CM139" s="24"/>
      <c r="CN139" s="24"/>
      <c r="CO139" s="24"/>
      <c r="CP139" s="24"/>
      <c r="CQ139" s="24"/>
      <c r="CR139" s="24"/>
      <c r="CS139" s="24"/>
      <c r="CT139" s="24"/>
      <c r="CU139" s="24"/>
      <c r="CV139" s="24"/>
      <c r="CW139" s="24"/>
      <c r="CX139" s="24"/>
      <c r="CY139" s="24"/>
      <c r="CZ139" s="24"/>
      <c r="DA139" s="24"/>
      <c r="DB139" s="24"/>
      <c r="DC139" s="24"/>
      <c r="DD139" s="24"/>
      <c r="DE139" s="24"/>
      <c r="DF139" s="24"/>
      <c r="DG139" s="24"/>
      <c r="DH139" s="24"/>
      <c r="DI139" s="24"/>
      <c r="DJ139" s="24"/>
      <c r="DK139" s="24"/>
      <c r="DL139" s="24"/>
      <c r="DM139" s="24"/>
      <c r="DN139" s="24"/>
      <c r="DO139" s="24"/>
      <c r="DP139" s="24"/>
      <c r="DQ139" s="24"/>
      <c r="DR139" s="24"/>
      <c r="DS139" s="24"/>
      <c r="DT139" s="24"/>
      <c r="DU139" s="24"/>
      <c r="DV139" s="24"/>
      <c r="DW139" s="24"/>
      <c r="DX139" s="24"/>
      <c r="DY139" s="24"/>
      <c r="DZ139" s="24"/>
      <c r="EA139" s="24"/>
    </row>
    <row r="140" spans="1:131" ht="15" customHeight="1">
      <c r="A140" s="79">
        <f t="shared" si="68"/>
        <v>43966</v>
      </c>
      <c r="B140" s="78"/>
      <c r="C140" s="78"/>
      <c r="D140" s="78"/>
      <c r="E140" s="78"/>
      <c r="F140" s="178"/>
      <c r="G140" s="89">
        <f t="shared" si="46"/>
        <v>5</v>
      </c>
      <c r="H140" s="78">
        <f t="shared" si="47"/>
        <v>20</v>
      </c>
      <c r="I140" s="78" t="str">
        <f t="shared" si="48"/>
        <v>VE</v>
      </c>
      <c r="J140" s="78" t="str">
        <f t="shared" si="49"/>
        <v>Semaine</v>
      </c>
      <c r="K140" s="178">
        <f t="shared" si="50"/>
        <v>0</v>
      </c>
      <c r="L140" s="79" t="str">
        <f t="shared" si="51"/>
        <v/>
      </c>
      <c r="M140" s="178" t="str">
        <f t="shared" si="52"/>
        <v/>
      </c>
      <c r="N140" s="80">
        <f t="shared" si="53"/>
        <v>0</v>
      </c>
      <c r="O140" s="78">
        <f t="shared" si="54"/>
        <v>0</v>
      </c>
      <c r="P140" s="78" t="str">
        <f t="shared" si="55"/>
        <v>Normal</v>
      </c>
      <c r="Q140" s="78">
        <f t="shared" si="56"/>
        <v>0</v>
      </c>
      <c r="R140" s="78">
        <f t="shared" si="57"/>
        <v>0</v>
      </c>
      <c r="S140" s="80">
        <f t="shared" si="58"/>
        <v>0</v>
      </c>
      <c r="T140" s="80">
        <f t="shared" si="59"/>
        <v>0</v>
      </c>
      <c r="U140" s="78">
        <f t="shared" si="60"/>
        <v>0</v>
      </c>
      <c r="V140" s="78">
        <f t="shared" si="61"/>
        <v>0</v>
      </c>
      <c r="W140" s="78">
        <f t="shared" si="62"/>
        <v>0</v>
      </c>
      <c r="X140" s="80">
        <f t="shared" si="63"/>
        <v>0</v>
      </c>
      <c r="Y140" s="78">
        <f t="shared" si="64"/>
        <v>0</v>
      </c>
      <c r="Z140" s="78" t="str">
        <f t="shared" ca="1" si="65"/>
        <v/>
      </c>
      <c r="AA140" s="78">
        <f t="shared" si="66"/>
        <v>0</v>
      </c>
      <c r="AB140" s="78">
        <f t="shared" si="67"/>
        <v>0</v>
      </c>
      <c r="AC140" s="46"/>
      <c r="AD140" s="46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  <c r="CG140" s="24"/>
      <c r="CH140" s="24"/>
      <c r="CI140" s="24"/>
      <c r="CJ140" s="24"/>
      <c r="CK140" s="24"/>
      <c r="CL140" s="24"/>
      <c r="CM140" s="24"/>
      <c r="CN140" s="24"/>
      <c r="CO140" s="24"/>
      <c r="CP140" s="24"/>
      <c r="CQ140" s="24"/>
      <c r="CR140" s="24"/>
      <c r="CS140" s="24"/>
      <c r="CT140" s="24"/>
      <c r="CU140" s="24"/>
      <c r="CV140" s="24"/>
      <c r="CW140" s="24"/>
      <c r="CX140" s="24"/>
      <c r="CY140" s="24"/>
      <c r="CZ140" s="24"/>
      <c r="DA140" s="24"/>
      <c r="DB140" s="24"/>
      <c r="DC140" s="24"/>
      <c r="DD140" s="24"/>
      <c r="DE140" s="24"/>
      <c r="DF140" s="24"/>
      <c r="DG140" s="24"/>
      <c r="DH140" s="24"/>
      <c r="DI140" s="24"/>
      <c r="DJ140" s="24"/>
      <c r="DK140" s="24"/>
      <c r="DL140" s="24"/>
      <c r="DM140" s="24"/>
      <c r="DN140" s="24"/>
      <c r="DO140" s="24"/>
      <c r="DP140" s="24"/>
      <c r="DQ140" s="24"/>
      <c r="DR140" s="24"/>
      <c r="DS140" s="24"/>
      <c r="DT140" s="24"/>
      <c r="DU140" s="24"/>
      <c r="DV140" s="24"/>
      <c r="DW140" s="24"/>
      <c r="DX140" s="24"/>
      <c r="DY140" s="24"/>
      <c r="DZ140" s="24"/>
      <c r="EA140" s="24"/>
    </row>
    <row r="141" spans="1:131" ht="15" customHeight="1">
      <c r="A141" s="79">
        <f t="shared" si="68"/>
        <v>43967</v>
      </c>
      <c r="B141" s="78"/>
      <c r="C141" s="78"/>
      <c r="D141" s="78"/>
      <c r="E141" s="78"/>
      <c r="F141" s="178"/>
      <c r="G141" s="89">
        <f t="shared" si="46"/>
        <v>5</v>
      </c>
      <c r="H141" s="78">
        <f t="shared" si="47"/>
        <v>20</v>
      </c>
      <c r="I141" s="78" t="str">
        <f t="shared" si="48"/>
        <v>SA</v>
      </c>
      <c r="J141" s="78" t="str">
        <f t="shared" si="49"/>
        <v>Samedi</v>
      </c>
      <c r="K141" s="178">
        <f t="shared" si="50"/>
        <v>0</v>
      </c>
      <c r="L141" s="79" t="str">
        <f t="shared" si="51"/>
        <v/>
      </c>
      <c r="M141" s="178" t="str">
        <f t="shared" si="52"/>
        <v/>
      </c>
      <c r="N141" s="80">
        <f t="shared" si="53"/>
        <v>0</v>
      </c>
      <c r="O141" s="78">
        <f t="shared" si="54"/>
        <v>0</v>
      </c>
      <c r="P141" s="78" t="str">
        <f t="shared" si="55"/>
        <v>Normal</v>
      </c>
      <c r="Q141" s="78">
        <f t="shared" si="56"/>
        <v>0</v>
      </c>
      <c r="R141" s="78">
        <f t="shared" si="57"/>
        <v>0</v>
      </c>
      <c r="S141" s="80">
        <f t="shared" si="58"/>
        <v>0</v>
      </c>
      <c r="T141" s="80">
        <f t="shared" si="59"/>
        <v>0</v>
      </c>
      <c r="U141" s="78">
        <f t="shared" si="60"/>
        <v>0</v>
      </c>
      <c r="V141" s="78">
        <f t="shared" si="61"/>
        <v>0</v>
      </c>
      <c r="W141" s="78">
        <f t="shared" si="62"/>
        <v>0</v>
      </c>
      <c r="X141" s="80">
        <f t="shared" si="63"/>
        <v>0</v>
      </c>
      <c r="Y141" s="78">
        <f t="shared" si="64"/>
        <v>0</v>
      </c>
      <c r="Z141" s="78" t="str">
        <f t="shared" ca="1" si="65"/>
        <v/>
      </c>
      <c r="AA141" s="78">
        <f t="shared" si="66"/>
        <v>0</v>
      </c>
      <c r="AB141" s="78">
        <f t="shared" si="67"/>
        <v>0</v>
      </c>
      <c r="AC141" s="46"/>
      <c r="AD141" s="46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  <c r="CG141" s="24"/>
      <c r="CH141" s="24"/>
      <c r="CI141" s="24"/>
      <c r="CJ141" s="24"/>
      <c r="CK141" s="24"/>
      <c r="CL141" s="24"/>
      <c r="CM141" s="24"/>
      <c r="CN141" s="24"/>
      <c r="CO141" s="24"/>
      <c r="CP141" s="24"/>
      <c r="CQ141" s="24"/>
      <c r="CR141" s="24"/>
      <c r="CS141" s="24"/>
      <c r="CT141" s="24"/>
      <c r="CU141" s="24"/>
      <c r="CV141" s="24"/>
      <c r="CW141" s="24"/>
      <c r="CX141" s="24"/>
      <c r="CY141" s="24"/>
      <c r="CZ141" s="24"/>
      <c r="DA141" s="24"/>
      <c r="DB141" s="24"/>
      <c r="DC141" s="24"/>
      <c r="DD141" s="24"/>
      <c r="DE141" s="24"/>
      <c r="DF141" s="24"/>
      <c r="DG141" s="24"/>
      <c r="DH141" s="24"/>
      <c r="DI141" s="24"/>
      <c r="DJ141" s="24"/>
      <c r="DK141" s="24"/>
      <c r="DL141" s="24"/>
      <c r="DM141" s="24"/>
      <c r="DN141" s="24"/>
      <c r="DO141" s="24"/>
      <c r="DP141" s="24"/>
      <c r="DQ141" s="24"/>
      <c r="DR141" s="24"/>
      <c r="DS141" s="24"/>
      <c r="DT141" s="24"/>
      <c r="DU141" s="24"/>
      <c r="DV141" s="24"/>
      <c r="DW141" s="24"/>
      <c r="DX141" s="24"/>
      <c r="DY141" s="24"/>
      <c r="DZ141" s="24"/>
      <c r="EA141" s="24"/>
    </row>
    <row r="142" spans="1:131" ht="15" customHeight="1">
      <c r="A142" s="79">
        <f t="shared" si="68"/>
        <v>43968</v>
      </c>
      <c r="B142" s="78"/>
      <c r="C142" s="78"/>
      <c r="D142" s="78"/>
      <c r="E142" s="78"/>
      <c r="F142" s="178"/>
      <c r="G142" s="89">
        <f t="shared" si="46"/>
        <v>5</v>
      </c>
      <c r="H142" s="78">
        <f t="shared" si="47"/>
        <v>20</v>
      </c>
      <c r="I142" s="78" t="str">
        <f t="shared" si="48"/>
        <v>DI</v>
      </c>
      <c r="J142" s="78" t="str">
        <f t="shared" si="49"/>
        <v>Dimanche</v>
      </c>
      <c r="K142" s="178">
        <f t="shared" si="50"/>
        <v>0</v>
      </c>
      <c r="L142" s="79" t="str">
        <f t="shared" si="51"/>
        <v/>
      </c>
      <c r="M142" s="178" t="str">
        <f t="shared" si="52"/>
        <v/>
      </c>
      <c r="N142" s="80">
        <f t="shared" si="53"/>
        <v>0</v>
      </c>
      <c r="O142" s="78">
        <f t="shared" si="54"/>
        <v>0</v>
      </c>
      <c r="P142" s="78" t="str">
        <f t="shared" si="55"/>
        <v>Normal</v>
      </c>
      <c r="Q142" s="78">
        <f t="shared" si="56"/>
        <v>0</v>
      </c>
      <c r="R142" s="78">
        <f t="shared" si="57"/>
        <v>0</v>
      </c>
      <c r="S142" s="80">
        <f t="shared" si="58"/>
        <v>0</v>
      </c>
      <c r="T142" s="80">
        <f t="shared" si="59"/>
        <v>0</v>
      </c>
      <c r="U142" s="78">
        <f t="shared" si="60"/>
        <v>0</v>
      </c>
      <c r="V142" s="78">
        <f t="shared" si="61"/>
        <v>0</v>
      </c>
      <c r="W142" s="78">
        <f t="shared" si="62"/>
        <v>0</v>
      </c>
      <c r="X142" s="80">
        <f t="shared" si="63"/>
        <v>0</v>
      </c>
      <c r="Y142" s="78">
        <f t="shared" si="64"/>
        <v>0</v>
      </c>
      <c r="Z142" s="78" t="str">
        <f t="shared" ca="1" si="65"/>
        <v/>
      </c>
      <c r="AA142" s="78">
        <f t="shared" si="66"/>
        <v>0</v>
      </c>
      <c r="AB142" s="78">
        <f t="shared" si="67"/>
        <v>0</v>
      </c>
      <c r="AC142" s="46"/>
      <c r="AD142" s="46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CB142" s="24"/>
      <c r="CC142" s="24"/>
      <c r="CD142" s="24"/>
      <c r="CE142" s="24"/>
      <c r="CF142" s="24"/>
      <c r="CG142" s="24"/>
      <c r="CH142" s="24"/>
      <c r="CI142" s="24"/>
      <c r="CJ142" s="24"/>
      <c r="CK142" s="24"/>
      <c r="CL142" s="24"/>
      <c r="CM142" s="24"/>
      <c r="CN142" s="24"/>
      <c r="CO142" s="24"/>
      <c r="CP142" s="24"/>
      <c r="CQ142" s="24"/>
      <c r="CR142" s="24"/>
      <c r="CS142" s="24"/>
      <c r="CT142" s="24"/>
      <c r="CU142" s="24"/>
      <c r="CV142" s="24"/>
      <c r="CW142" s="24"/>
      <c r="CX142" s="24"/>
      <c r="CY142" s="24"/>
      <c r="CZ142" s="24"/>
      <c r="DA142" s="24"/>
      <c r="DB142" s="24"/>
      <c r="DC142" s="24"/>
      <c r="DD142" s="24"/>
      <c r="DE142" s="24"/>
      <c r="DF142" s="24"/>
      <c r="DG142" s="24"/>
      <c r="DH142" s="24"/>
      <c r="DI142" s="24"/>
      <c r="DJ142" s="24"/>
      <c r="DK142" s="24"/>
      <c r="DL142" s="24"/>
      <c r="DM142" s="24"/>
      <c r="DN142" s="24"/>
      <c r="DO142" s="24"/>
      <c r="DP142" s="24"/>
      <c r="DQ142" s="24"/>
      <c r="DR142" s="24"/>
      <c r="DS142" s="24"/>
      <c r="DT142" s="24"/>
      <c r="DU142" s="24"/>
      <c r="DV142" s="24"/>
      <c r="DW142" s="24"/>
      <c r="DX142" s="24"/>
      <c r="DY142" s="24"/>
      <c r="DZ142" s="24"/>
      <c r="EA142" s="24"/>
    </row>
    <row r="143" spans="1:131" ht="15" customHeight="1">
      <c r="A143" s="79">
        <f t="shared" si="68"/>
        <v>43969</v>
      </c>
      <c r="B143" s="78"/>
      <c r="C143" s="78"/>
      <c r="D143" s="78"/>
      <c r="E143" s="78"/>
      <c r="F143" s="178"/>
      <c r="G143" s="89">
        <f t="shared" si="46"/>
        <v>5</v>
      </c>
      <c r="H143" s="78">
        <f t="shared" si="47"/>
        <v>21</v>
      </c>
      <c r="I143" s="78" t="str">
        <f t="shared" si="48"/>
        <v>LU</v>
      </c>
      <c r="J143" s="78" t="str">
        <f t="shared" si="49"/>
        <v>Semaine</v>
      </c>
      <c r="K143" s="178">
        <f t="shared" si="50"/>
        <v>0</v>
      </c>
      <c r="L143" s="79" t="str">
        <f t="shared" si="51"/>
        <v/>
      </c>
      <c r="M143" s="178" t="str">
        <f t="shared" si="52"/>
        <v/>
      </c>
      <c r="N143" s="80">
        <f t="shared" si="53"/>
        <v>0</v>
      </c>
      <c r="O143" s="78">
        <f t="shared" si="54"/>
        <v>0</v>
      </c>
      <c r="P143" s="78" t="str">
        <f t="shared" si="55"/>
        <v>Normal</v>
      </c>
      <c r="Q143" s="78">
        <f t="shared" si="56"/>
        <v>0</v>
      </c>
      <c r="R143" s="78">
        <f t="shared" si="57"/>
        <v>0</v>
      </c>
      <c r="S143" s="80">
        <f t="shared" si="58"/>
        <v>0</v>
      </c>
      <c r="T143" s="80">
        <f t="shared" si="59"/>
        <v>0</v>
      </c>
      <c r="U143" s="78">
        <f t="shared" si="60"/>
        <v>0</v>
      </c>
      <c r="V143" s="78">
        <f t="shared" si="61"/>
        <v>0</v>
      </c>
      <c r="W143" s="78">
        <f t="shared" si="62"/>
        <v>0</v>
      </c>
      <c r="X143" s="80">
        <f t="shared" si="63"/>
        <v>0</v>
      </c>
      <c r="Y143" s="78">
        <f t="shared" si="64"/>
        <v>0</v>
      </c>
      <c r="Z143" s="78" t="str">
        <f t="shared" ca="1" si="65"/>
        <v/>
      </c>
      <c r="AA143" s="78">
        <f t="shared" si="66"/>
        <v>0</v>
      </c>
      <c r="AB143" s="78">
        <f t="shared" si="67"/>
        <v>0</v>
      </c>
      <c r="AC143" s="46"/>
      <c r="AD143" s="46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CB143" s="24"/>
      <c r="CC143" s="24"/>
      <c r="CD143" s="24"/>
      <c r="CE143" s="24"/>
      <c r="CF143" s="24"/>
      <c r="CG143" s="24"/>
      <c r="CH143" s="24"/>
      <c r="CI143" s="24"/>
      <c r="CJ143" s="24"/>
      <c r="CK143" s="24"/>
      <c r="CL143" s="24"/>
      <c r="CM143" s="24"/>
      <c r="CN143" s="24"/>
      <c r="CO143" s="24"/>
      <c r="CP143" s="24"/>
      <c r="CQ143" s="24"/>
      <c r="CR143" s="24"/>
      <c r="CS143" s="24"/>
      <c r="CT143" s="24"/>
      <c r="CU143" s="24"/>
      <c r="CV143" s="24"/>
      <c r="CW143" s="24"/>
      <c r="CX143" s="24"/>
      <c r="CY143" s="24"/>
      <c r="CZ143" s="24"/>
      <c r="DA143" s="24"/>
      <c r="DB143" s="24"/>
      <c r="DC143" s="24"/>
      <c r="DD143" s="24"/>
      <c r="DE143" s="24"/>
      <c r="DF143" s="24"/>
      <c r="DG143" s="24"/>
      <c r="DH143" s="24"/>
      <c r="DI143" s="24"/>
      <c r="DJ143" s="24"/>
      <c r="DK143" s="24"/>
      <c r="DL143" s="24"/>
      <c r="DM143" s="24"/>
      <c r="DN143" s="24"/>
      <c r="DO143" s="24"/>
      <c r="DP143" s="24"/>
      <c r="DQ143" s="24"/>
      <c r="DR143" s="24"/>
      <c r="DS143" s="24"/>
      <c r="DT143" s="24"/>
      <c r="DU143" s="24"/>
      <c r="DV143" s="24"/>
      <c r="DW143" s="24"/>
      <c r="DX143" s="24"/>
      <c r="DY143" s="24"/>
      <c r="DZ143" s="24"/>
      <c r="EA143" s="24"/>
    </row>
    <row r="144" spans="1:131" ht="15" customHeight="1">
      <c r="A144" s="79">
        <f t="shared" si="68"/>
        <v>43970</v>
      </c>
      <c r="B144" s="78"/>
      <c r="C144" s="78"/>
      <c r="D144" s="78"/>
      <c r="E144" s="78"/>
      <c r="F144" s="178"/>
      <c r="G144" s="89">
        <f t="shared" si="46"/>
        <v>5</v>
      </c>
      <c r="H144" s="78">
        <f t="shared" si="47"/>
        <v>21</v>
      </c>
      <c r="I144" s="78" t="str">
        <f t="shared" si="48"/>
        <v>MA</v>
      </c>
      <c r="J144" s="78" t="str">
        <f t="shared" si="49"/>
        <v>Semaine</v>
      </c>
      <c r="K144" s="178">
        <f t="shared" si="50"/>
        <v>0</v>
      </c>
      <c r="L144" s="79" t="str">
        <f t="shared" si="51"/>
        <v/>
      </c>
      <c r="M144" s="178" t="str">
        <f t="shared" si="52"/>
        <v/>
      </c>
      <c r="N144" s="80">
        <f t="shared" si="53"/>
        <v>0</v>
      </c>
      <c r="O144" s="78">
        <f t="shared" si="54"/>
        <v>0</v>
      </c>
      <c r="P144" s="78" t="str">
        <f t="shared" si="55"/>
        <v>Normal</v>
      </c>
      <c r="Q144" s="78">
        <f t="shared" si="56"/>
        <v>0</v>
      </c>
      <c r="R144" s="78">
        <f t="shared" si="57"/>
        <v>0</v>
      </c>
      <c r="S144" s="80">
        <f t="shared" si="58"/>
        <v>0</v>
      </c>
      <c r="T144" s="80">
        <f t="shared" si="59"/>
        <v>0</v>
      </c>
      <c r="U144" s="78">
        <f t="shared" si="60"/>
        <v>0</v>
      </c>
      <c r="V144" s="78">
        <f t="shared" si="61"/>
        <v>0</v>
      </c>
      <c r="W144" s="78">
        <f t="shared" si="62"/>
        <v>0</v>
      </c>
      <c r="X144" s="80">
        <f t="shared" si="63"/>
        <v>0</v>
      </c>
      <c r="Y144" s="78">
        <f t="shared" si="64"/>
        <v>0</v>
      </c>
      <c r="Z144" s="78" t="str">
        <f t="shared" ca="1" si="65"/>
        <v/>
      </c>
      <c r="AA144" s="78">
        <f t="shared" si="66"/>
        <v>0</v>
      </c>
      <c r="AB144" s="78">
        <f t="shared" si="67"/>
        <v>0</v>
      </c>
      <c r="AC144" s="46"/>
      <c r="AD144" s="46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  <c r="CG144" s="24"/>
      <c r="CH144" s="24"/>
      <c r="CI144" s="24"/>
      <c r="CJ144" s="24"/>
      <c r="CK144" s="24"/>
      <c r="CL144" s="24"/>
      <c r="CM144" s="24"/>
      <c r="CN144" s="24"/>
      <c r="CO144" s="24"/>
      <c r="CP144" s="24"/>
      <c r="CQ144" s="24"/>
      <c r="CR144" s="24"/>
      <c r="CS144" s="24"/>
      <c r="CT144" s="24"/>
      <c r="CU144" s="24"/>
      <c r="CV144" s="24"/>
      <c r="CW144" s="24"/>
      <c r="CX144" s="24"/>
      <c r="CY144" s="24"/>
      <c r="CZ144" s="24"/>
      <c r="DA144" s="24"/>
      <c r="DB144" s="24"/>
      <c r="DC144" s="24"/>
      <c r="DD144" s="24"/>
      <c r="DE144" s="24"/>
      <c r="DF144" s="24"/>
      <c r="DG144" s="24"/>
      <c r="DH144" s="24"/>
      <c r="DI144" s="24"/>
      <c r="DJ144" s="24"/>
      <c r="DK144" s="24"/>
      <c r="DL144" s="24"/>
      <c r="DM144" s="24"/>
      <c r="DN144" s="24"/>
      <c r="DO144" s="24"/>
      <c r="DP144" s="24"/>
      <c r="DQ144" s="24"/>
      <c r="DR144" s="24"/>
      <c r="DS144" s="24"/>
      <c r="DT144" s="24"/>
      <c r="DU144" s="24"/>
      <c r="DV144" s="24"/>
      <c r="DW144" s="24"/>
      <c r="DX144" s="24"/>
      <c r="DY144" s="24"/>
      <c r="DZ144" s="24"/>
      <c r="EA144" s="24"/>
    </row>
    <row r="145" spans="1:131" ht="15" customHeight="1">
      <c r="A145" s="79">
        <f t="shared" si="68"/>
        <v>43971</v>
      </c>
      <c r="B145" s="78"/>
      <c r="C145" s="78"/>
      <c r="D145" s="78"/>
      <c r="E145" s="78"/>
      <c r="F145" s="178"/>
      <c r="G145" s="89">
        <f t="shared" si="46"/>
        <v>5</v>
      </c>
      <c r="H145" s="78">
        <f t="shared" si="47"/>
        <v>21</v>
      </c>
      <c r="I145" s="78" t="str">
        <f t="shared" si="48"/>
        <v>ME</v>
      </c>
      <c r="J145" s="78" t="str">
        <f t="shared" si="49"/>
        <v>Semaine</v>
      </c>
      <c r="K145" s="178">
        <f t="shared" si="50"/>
        <v>0</v>
      </c>
      <c r="L145" s="79" t="str">
        <f t="shared" si="51"/>
        <v/>
      </c>
      <c r="M145" s="178" t="str">
        <f t="shared" si="52"/>
        <v/>
      </c>
      <c r="N145" s="80">
        <f t="shared" si="53"/>
        <v>0</v>
      </c>
      <c r="O145" s="78">
        <f t="shared" si="54"/>
        <v>0</v>
      </c>
      <c r="P145" s="78" t="str">
        <f t="shared" si="55"/>
        <v>VeilleFérié</v>
      </c>
      <c r="Q145" s="78">
        <f t="shared" si="56"/>
        <v>0</v>
      </c>
      <c r="R145" s="78">
        <f t="shared" si="57"/>
        <v>0</v>
      </c>
      <c r="S145" s="80">
        <f t="shared" si="58"/>
        <v>0</v>
      </c>
      <c r="T145" s="80">
        <f t="shared" si="59"/>
        <v>0</v>
      </c>
      <c r="U145" s="78">
        <f t="shared" si="60"/>
        <v>0</v>
      </c>
      <c r="V145" s="78">
        <f t="shared" si="61"/>
        <v>0</v>
      </c>
      <c r="W145" s="78">
        <f t="shared" si="62"/>
        <v>0</v>
      </c>
      <c r="X145" s="80">
        <f t="shared" si="63"/>
        <v>0</v>
      </c>
      <c r="Y145" s="78">
        <f t="shared" si="64"/>
        <v>0</v>
      </c>
      <c r="Z145" s="78" t="str">
        <f t="shared" ca="1" si="65"/>
        <v/>
      </c>
      <c r="AA145" s="78">
        <f t="shared" si="66"/>
        <v>0</v>
      </c>
      <c r="AB145" s="78">
        <f t="shared" si="67"/>
        <v>0</v>
      </c>
      <c r="AC145" s="46"/>
      <c r="AD145" s="46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CB145" s="24"/>
      <c r="CC145" s="24"/>
      <c r="CD145" s="24"/>
      <c r="CE145" s="24"/>
      <c r="CF145" s="24"/>
      <c r="CG145" s="24"/>
      <c r="CH145" s="24"/>
      <c r="CI145" s="24"/>
      <c r="CJ145" s="24"/>
      <c r="CK145" s="24"/>
      <c r="CL145" s="24"/>
      <c r="CM145" s="24"/>
      <c r="CN145" s="24"/>
      <c r="CO145" s="24"/>
      <c r="CP145" s="24"/>
      <c r="CQ145" s="24"/>
      <c r="CR145" s="24"/>
      <c r="CS145" s="24"/>
      <c r="CT145" s="24"/>
      <c r="CU145" s="24"/>
      <c r="CV145" s="24"/>
      <c r="CW145" s="24"/>
      <c r="CX145" s="24"/>
      <c r="CY145" s="24"/>
      <c r="CZ145" s="24"/>
      <c r="DA145" s="24"/>
      <c r="DB145" s="24"/>
      <c r="DC145" s="24"/>
      <c r="DD145" s="24"/>
      <c r="DE145" s="24"/>
      <c r="DF145" s="24"/>
      <c r="DG145" s="24"/>
      <c r="DH145" s="24"/>
      <c r="DI145" s="24"/>
      <c r="DJ145" s="24"/>
      <c r="DK145" s="24"/>
      <c r="DL145" s="24"/>
      <c r="DM145" s="24"/>
      <c r="DN145" s="24"/>
      <c r="DO145" s="24"/>
      <c r="DP145" s="24"/>
      <c r="DQ145" s="24"/>
      <c r="DR145" s="24"/>
      <c r="DS145" s="24"/>
      <c r="DT145" s="24"/>
      <c r="DU145" s="24"/>
      <c r="DV145" s="24"/>
      <c r="DW145" s="24"/>
      <c r="DX145" s="24"/>
      <c r="DY145" s="24"/>
      <c r="DZ145" s="24"/>
      <c r="EA145" s="24"/>
    </row>
    <row r="146" spans="1:131" ht="15" customHeight="1">
      <c r="A146" s="79">
        <f t="shared" si="68"/>
        <v>43972</v>
      </c>
      <c r="B146" s="78"/>
      <c r="C146" s="78"/>
      <c r="D146" s="78"/>
      <c r="E146" s="78"/>
      <c r="F146" s="178"/>
      <c r="G146" s="89">
        <f t="shared" si="46"/>
        <v>5</v>
      </c>
      <c r="H146" s="78">
        <f t="shared" si="47"/>
        <v>21</v>
      </c>
      <c r="I146" s="78" t="str">
        <f t="shared" si="48"/>
        <v>JE</v>
      </c>
      <c r="J146" s="78" t="str">
        <f t="shared" si="49"/>
        <v>Semaine</v>
      </c>
      <c r="K146" s="178">
        <f t="shared" si="50"/>
        <v>0</v>
      </c>
      <c r="L146" s="79" t="str">
        <f t="shared" si="51"/>
        <v/>
      </c>
      <c r="M146" s="178" t="str">
        <f t="shared" si="52"/>
        <v/>
      </c>
      <c r="N146" s="80">
        <f t="shared" si="53"/>
        <v>0</v>
      </c>
      <c r="O146" s="78">
        <f t="shared" si="54"/>
        <v>0</v>
      </c>
      <c r="P146" s="78" t="str">
        <f t="shared" si="55"/>
        <v>JourFérié</v>
      </c>
      <c r="Q146" s="78">
        <f t="shared" si="56"/>
        <v>0</v>
      </c>
      <c r="R146" s="78">
        <f t="shared" si="57"/>
        <v>0</v>
      </c>
      <c r="S146" s="80">
        <f t="shared" si="58"/>
        <v>0</v>
      </c>
      <c r="T146" s="80">
        <f t="shared" si="59"/>
        <v>0</v>
      </c>
      <c r="U146" s="78">
        <f t="shared" si="60"/>
        <v>0</v>
      </c>
      <c r="V146" s="78">
        <f t="shared" si="61"/>
        <v>0</v>
      </c>
      <c r="W146" s="78">
        <f t="shared" si="62"/>
        <v>0</v>
      </c>
      <c r="X146" s="80">
        <f t="shared" si="63"/>
        <v>0</v>
      </c>
      <c r="Y146" s="78">
        <f t="shared" si="64"/>
        <v>0</v>
      </c>
      <c r="Z146" s="78" t="str">
        <f t="shared" ca="1" si="65"/>
        <v/>
      </c>
      <c r="AA146" s="78">
        <f t="shared" si="66"/>
        <v>0</v>
      </c>
      <c r="AB146" s="78">
        <f t="shared" si="67"/>
        <v>0</v>
      </c>
      <c r="AC146" s="46"/>
      <c r="AD146" s="46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CB146" s="24"/>
      <c r="CC146" s="24"/>
      <c r="CD146" s="24"/>
      <c r="CE146" s="24"/>
      <c r="CF146" s="24"/>
      <c r="CG146" s="24"/>
      <c r="CH146" s="24"/>
      <c r="CI146" s="24"/>
      <c r="CJ146" s="24"/>
      <c r="CK146" s="24"/>
      <c r="CL146" s="24"/>
      <c r="CM146" s="24"/>
      <c r="CN146" s="24"/>
      <c r="CO146" s="24"/>
      <c r="CP146" s="24"/>
      <c r="CQ146" s="24"/>
      <c r="CR146" s="24"/>
      <c r="CS146" s="24"/>
      <c r="CT146" s="24"/>
      <c r="CU146" s="24"/>
      <c r="CV146" s="24"/>
      <c r="CW146" s="24"/>
      <c r="CX146" s="24"/>
      <c r="CY146" s="24"/>
      <c r="CZ146" s="24"/>
      <c r="DA146" s="24"/>
      <c r="DB146" s="24"/>
      <c r="DC146" s="24"/>
      <c r="DD146" s="24"/>
      <c r="DE146" s="24"/>
      <c r="DF146" s="24"/>
      <c r="DG146" s="24"/>
      <c r="DH146" s="24"/>
      <c r="DI146" s="24"/>
      <c r="DJ146" s="24"/>
      <c r="DK146" s="24"/>
      <c r="DL146" s="24"/>
      <c r="DM146" s="24"/>
      <c r="DN146" s="24"/>
      <c r="DO146" s="24"/>
      <c r="DP146" s="24"/>
      <c r="DQ146" s="24"/>
      <c r="DR146" s="24"/>
      <c r="DS146" s="24"/>
      <c r="DT146" s="24"/>
      <c r="DU146" s="24"/>
      <c r="DV146" s="24"/>
      <c r="DW146" s="24"/>
      <c r="DX146" s="24"/>
      <c r="DY146" s="24"/>
      <c r="DZ146" s="24"/>
      <c r="EA146" s="24"/>
    </row>
    <row r="147" spans="1:131" ht="15" customHeight="1">
      <c r="A147" s="79">
        <f t="shared" si="68"/>
        <v>43973</v>
      </c>
      <c r="B147" s="78"/>
      <c r="C147" s="78"/>
      <c r="D147" s="78"/>
      <c r="E147" s="78"/>
      <c r="F147" s="178"/>
      <c r="G147" s="89">
        <f t="shared" si="46"/>
        <v>5</v>
      </c>
      <c r="H147" s="78">
        <f t="shared" si="47"/>
        <v>21</v>
      </c>
      <c r="I147" s="78" t="str">
        <f t="shared" si="48"/>
        <v>VE</v>
      </c>
      <c r="J147" s="78" t="str">
        <f t="shared" si="49"/>
        <v>Semaine</v>
      </c>
      <c r="K147" s="178">
        <f t="shared" si="50"/>
        <v>0</v>
      </c>
      <c r="L147" s="79" t="str">
        <f t="shared" si="51"/>
        <v/>
      </c>
      <c r="M147" s="178" t="str">
        <f t="shared" si="52"/>
        <v/>
      </c>
      <c r="N147" s="80">
        <f t="shared" si="53"/>
        <v>0</v>
      </c>
      <c r="O147" s="78">
        <f t="shared" si="54"/>
        <v>0</v>
      </c>
      <c r="P147" s="78" t="str">
        <f t="shared" si="55"/>
        <v>Normal</v>
      </c>
      <c r="Q147" s="78">
        <f t="shared" si="56"/>
        <v>0</v>
      </c>
      <c r="R147" s="78">
        <f t="shared" si="57"/>
        <v>0</v>
      </c>
      <c r="S147" s="80">
        <f t="shared" si="58"/>
        <v>0</v>
      </c>
      <c r="T147" s="80">
        <f t="shared" si="59"/>
        <v>0</v>
      </c>
      <c r="U147" s="78">
        <f t="shared" si="60"/>
        <v>0</v>
      </c>
      <c r="V147" s="78">
        <f t="shared" si="61"/>
        <v>0</v>
      </c>
      <c r="W147" s="78">
        <f t="shared" si="62"/>
        <v>0</v>
      </c>
      <c r="X147" s="80">
        <f t="shared" si="63"/>
        <v>0</v>
      </c>
      <c r="Y147" s="78">
        <f t="shared" si="64"/>
        <v>0</v>
      </c>
      <c r="Z147" s="78" t="str">
        <f t="shared" ca="1" si="65"/>
        <v/>
      </c>
      <c r="AA147" s="78">
        <f t="shared" si="66"/>
        <v>0</v>
      </c>
      <c r="AB147" s="78">
        <f t="shared" si="67"/>
        <v>0</v>
      </c>
      <c r="AC147" s="46"/>
      <c r="AD147" s="46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  <c r="CG147" s="24"/>
      <c r="CH147" s="24"/>
      <c r="CI147" s="24"/>
      <c r="CJ147" s="24"/>
      <c r="CK147" s="24"/>
      <c r="CL147" s="24"/>
      <c r="CM147" s="24"/>
      <c r="CN147" s="24"/>
      <c r="CO147" s="24"/>
      <c r="CP147" s="24"/>
      <c r="CQ147" s="24"/>
      <c r="CR147" s="24"/>
      <c r="CS147" s="24"/>
      <c r="CT147" s="24"/>
      <c r="CU147" s="24"/>
      <c r="CV147" s="24"/>
      <c r="CW147" s="24"/>
      <c r="CX147" s="24"/>
      <c r="CY147" s="24"/>
      <c r="CZ147" s="24"/>
      <c r="DA147" s="24"/>
      <c r="DB147" s="24"/>
      <c r="DC147" s="24"/>
      <c r="DD147" s="24"/>
      <c r="DE147" s="24"/>
      <c r="DF147" s="24"/>
      <c r="DG147" s="24"/>
      <c r="DH147" s="24"/>
      <c r="DI147" s="24"/>
      <c r="DJ147" s="24"/>
      <c r="DK147" s="24"/>
      <c r="DL147" s="24"/>
      <c r="DM147" s="24"/>
      <c r="DN147" s="24"/>
      <c r="DO147" s="24"/>
      <c r="DP147" s="24"/>
      <c r="DQ147" s="24"/>
      <c r="DR147" s="24"/>
      <c r="DS147" s="24"/>
      <c r="DT147" s="24"/>
      <c r="DU147" s="24"/>
      <c r="DV147" s="24"/>
      <c r="DW147" s="24"/>
      <c r="DX147" s="24"/>
      <c r="DY147" s="24"/>
      <c r="DZ147" s="24"/>
      <c r="EA147" s="24"/>
    </row>
    <row r="148" spans="1:131" ht="15" customHeight="1">
      <c r="A148" s="79">
        <f t="shared" si="68"/>
        <v>43974</v>
      </c>
      <c r="B148" s="78"/>
      <c r="C148" s="78"/>
      <c r="D148" s="78"/>
      <c r="E148" s="78"/>
      <c r="F148" s="178"/>
      <c r="G148" s="89">
        <f t="shared" si="46"/>
        <v>5</v>
      </c>
      <c r="H148" s="78">
        <f t="shared" si="47"/>
        <v>21</v>
      </c>
      <c r="I148" s="78" t="str">
        <f t="shared" si="48"/>
        <v>SA</v>
      </c>
      <c r="J148" s="78" t="str">
        <f t="shared" si="49"/>
        <v>Samedi</v>
      </c>
      <c r="K148" s="178">
        <f t="shared" si="50"/>
        <v>0</v>
      </c>
      <c r="L148" s="79" t="str">
        <f t="shared" si="51"/>
        <v/>
      </c>
      <c r="M148" s="178" t="str">
        <f t="shared" si="52"/>
        <v/>
      </c>
      <c r="N148" s="80">
        <f t="shared" si="53"/>
        <v>0</v>
      </c>
      <c r="O148" s="78">
        <f t="shared" si="54"/>
        <v>0</v>
      </c>
      <c r="P148" s="78" t="str">
        <f t="shared" si="55"/>
        <v>Normal</v>
      </c>
      <c r="Q148" s="78">
        <f t="shared" si="56"/>
        <v>0</v>
      </c>
      <c r="R148" s="78">
        <f t="shared" si="57"/>
        <v>0</v>
      </c>
      <c r="S148" s="80">
        <f t="shared" si="58"/>
        <v>0</v>
      </c>
      <c r="T148" s="80">
        <f t="shared" si="59"/>
        <v>0</v>
      </c>
      <c r="U148" s="78">
        <f t="shared" si="60"/>
        <v>0</v>
      </c>
      <c r="V148" s="78">
        <f t="shared" si="61"/>
        <v>0</v>
      </c>
      <c r="W148" s="78">
        <f t="shared" si="62"/>
        <v>0</v>
      </c>
      <c r="X148" s="80">
        <f t="shared" si="63"/>
        <v>0</v>
      </c>
      <c r="Y148" s="78">
        <f t="shared" si="64"/>
        <v>0</v>
      </c>
      <c r="Z148" s="78" t="str">
        <f t="shared" ca="1" si="65"/>
        <v/>
      </c>
      <c r="AA148" s="78">
        <f t="shared" si="66"/>
        <v>0</v>
      </c>
      <c r="AB148" s="78">
        <f t="shared" si="67"/>
        <v>0</v>
      </c>
      <c r="AC148" s="46"/>
      <c r="AD148" s="46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4"/>
      <c r="CD148" s="24"/>
      <c r="CE148" s="24"/>
      <c r="CF148" s="24"/>
      <c r="CG148" s="24"/>
      <c r="CH148" s="24"/>
      <c r="CI148" s="24"/>
      <c r="CJ148" s="24"/>
      <c r="CK148" s="24"/>
      <c r="CL148" s="24"/>
      <c r="CM148" s="24"/>
      <c r="CN148" s="24"/>
      <c r="CO148" s="24"/>
      <c r="CP148" s="24"/>
      <c r="CQ148" s="24"/>
      <c r="CR148" s="24"/>
      <c r="CS148" s="24"/>
      <c r="CT148" s="24"/>
      <c r="CU148" s="24"/>
      <c r="CV148" s="24"/>
      <c r="CW148" s="24"/>
      <c r="CX148" s="24"/>
      <c r="CY148" s="24"/>
      <c r="CZ148" s="24"/>
      <c r="DA148" s="24"/>
      <c r="DB148" s="24"/>
      <c r="DC148" s="24"/>
      <c r="DD148" s="24"/>
      <c r="DE148" s="24"/>
      <c r="DF148" s="24"/>
      <c r="DG148" s="24"/>
      <c r="DH148" s="24"/>
      <c r="DI148" s="24"/>
      <c r="DJ148" s="24"/>
      <c r="DK148" s="24"/>
      <c r="DL148" s="24"/>
      <c r="DM148" s="24"/>
      <c r="DN148" s="24"/>
      <c r="DO148" s="24"/>
      <c r="DP148" s="24"/>
      <c r="DQ148" s="24"/>
      <c r="DR148" s="24"/>
      <c r="DS148" s="24"/>
      <c r="DT148" s="24"/>
      <c r="DU148" s="24"/>
      <c r="DV148" s="24"/>
      <c r="DW148" s="24"/>
      <c r="DX148" s="24"/>
      <c r="DY148" s="24"/>
      <c r="DZ148" s="24"/>
      <c r="EA148" s="24"/>
    </row>
    <row r="149" spans="1:131" ht="15" customHeight="1">
      <c r="A149" s="79">
        <f t="shared" si="68"/>
        <v>43975</v>
      </c>
      <c r="B149" s="78"/>
      <c r="C149" s="78"/>
      <c r="D149" s="78"/>
      <c r="E149" s="78"/>
      <c r="F149" s="178"/>
      <c r="G149" s="89">
        <f t="shared" si="46"/>
        <v>5</v>
      </c>
      <c r="H149" s="78">
        <f t="shared" si="47"/>
        <v>21</v>
      </c>
      <c r="I149" s="78" t="str">
        <f t="shared" si="48"/>
        <v>DI</v>
      </c>
      <c r="J149" s="78" t="str">
        <f t="shared" si="49"/>
        <v>Dimanche</v>
      </c>
      <c r="K149" s="178">
        <f t="shared" si="50"/>
        <v>0</v>
      </c>
      <c r="L149" s="79" t="str">
        <f t="shared" si="51"/>
        <v/>
      </c>
      <c r="M149" s="178" t="str">
        <f t="shared" si="52"/>
        <v/>
      </c>
      <c r="N149" s="80">
        <f t="shared" si="53"/>
        <v>0</v>
      </c>
      <c r="O149" s="78">
        <f t="shared" si="54"/>
        <v>0</v>
      </c>
      <c r="P149" s="78" t="str">
        <f t="shared" si="55"/>
        <v>Normal</v>
      </c>
      <c r="Q149" s="78">
        <f t="shared" si="56"/>
        <v>0</v>
      </c>
      <c r="R149" s="78">
        <f t="shared" si="57"/>
        <v>0</v>
      </c>
      <c r="S149" s="80">
        <f t="shared" si="58"/>
        <v>0</v>
      </c>
      <c r="T149" s="80">
        <f t="shared" si="59"/>
        <v>0</v>
      </c>
      <c r="U149" s="78">
        <f t="shared" si="60"/>
        <v>0</v>
      </c>
      <c r="V149" s="78">
        <f t="shared" si="61"/>
        <v>0</v>
      </c>
      <c r="W149" s="78">
        <f t="shared" si="62"/>
        <v>0</v>
      </c>
      <c r="X149" s="80">
        <f t="shared" si="63"/>
        <v>0</v>
      </c>
      <c r="Y149" s="78">
        <f t="shared" si="64"/>
        <v>0</v>
      </c>
      <c r="Z149" s="78" t="str">
        <f t="shared" ca="1" si="65"/>
        <v/>
      </c>
      <c r="AA149" s="78">
        <f t="shared" si="66"/>
        <v>0</v>
      </c>
      <c r="AB149" s="78">
        <f t="shared" si="67"/>
        <v>0</v>
      </c>
      <c r="AC149" s="46"/>
      <c r="AD149" s="46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  <c r="CG149" s="24"/>
      <c r="CH149" s="24"/>
      <c r="CI149" s="24"/>
      <c r="CJ149" s="24"/>
      <c r="CK149" s="24"/>
      <c r="CL149" s="24"/>
      <c r="CM149" s="24"/>
      <c r="CN149" s="24"/>
      <c r="CO149" s="24"/>
      <c r="CP149" s="24"/>
      <c r="CQ149" s="24"/>
      <c r="CR149" s="24"/>
      <c r="CS149" s="24"/>
      <c r="CT149" s="24"/>
      <c r="CU149" s="24"/>
      <c r="CV149" s="24"/>
      <c r="CW149" s="24"/>
      <c r="CX149" s="24"/>
      <c r="CY149" s="24"/>
      <c r="CZ149" s="24"/>
      <c r="DA149" s="24"/>
      <c r="DB149" s="24"/>
      <c r="DC149" s="24"/>
      <c r="DD149" s="24"/>
      <c r="DE149" s="24"/>
      <c r="DF149" s="24"/>
      <c r="DG149" s="24"/>
      <c r="DH149" s="24"/>
      <c r="DI149" s="24"/>
      <c r="DJ149" s="24"/>
      <c r="DK149" s="24"/>
      <c r="DL149" s="24"/>
      <c r="DM149" s="24"/>
      <c r="DN149" s="24"/>
      <c r="DO149" s="24"/>
      <c r="DP149" s="24"/>
      <c r="DQ149" s="24"/>
      <c r="DR149" s="24"/>
      <c r="DS149" s="24"/>
      <c r="DT149" s="24"/>
      <c r="DU149" s="24"/>
      <c r="DV149" s="24"/>
      <c r="DW149" s="24"/>
      <c r="DX149" s="24"/>
      <c r="DY149" s="24"/>
      <c r="DZ149" s="24"/>
      <c r="EA149" s="24"/>
    </row>
    <row r="150" spans="1:131" ht="15" customHeight="1">
      <c r="A150" s="79">
        <f t="shared" si="68"/>
        <v>43976</v>
      </c>
      <c r="B150" s="78"/>
      <c r="C150" s="78"/>
      <c r="D150" s="78"/>
      <c r="E150" s="78"/>
      <c r="F150" s="178"/>
      <c r="G150" s="89">
        <f t="shared" si="46"/>
        <v>5</v>
      </c>
      <c r="H150" s="78">
        <f t="shared" si="47"/>
        <v>22</v>
      </c>
      <c r="I150" s="78" t="str">
        <f t="shared" si="48"/>
        <v>LU</v>
      </c>
      <c r="J150" s="78" t="str">
        <f t="shared" si="49"/>
        <v>Semaine</v>
      </c>
      <c r="K150" s="178">
        <f t="shared" si="50"/>
        <v>0</v>
      </c>
      <c r="L150" s="79" t="str">
        <f t="shared" si="51"/>
        <v/>
      </c>
      <c r="M150" s="178" t="str">
        <f t="shared" si="52"/>
        <v/>
      </c>
      <c r="N150" s="80">
        <f t="shared" si="53"/>
        <v>0</v>
      </c>
      <c r="O150" s="78">
        <f t="shared" si="54"/>
        <v>0</v>
      </c>
      <c r="P150" s="78" t="str">
        <f t="shared" si="55"/>
        <v>Normal</v>
      </c>
      <c r="Q150" s="78">
        <f t="shared" si="56"/>
        <v>0</v>
      </c>
      <c r="R150" s="78">
        <f t="shared" si="57"/>
        <v>0</v>
      </c>
      <c r="S150" s="80">
        <f t="shared" si="58"/>
        <v>0</v>
      </c>
      <c r="T150" s="80">
        <f t="shared" si="59"/>
        <v>0</v>
      </c>
      <c r="U150" s="78">
        <f t="shared" si="60"/>
        <v>0</v>
      </c>
      <c r="V150" s="78">
        <f t="shared" si="61"/>
        <v>0</v>
      </c>
      <c r="W150" s="78">
        <f t="shared" si="62"/>
        <v>0</v>
      </c>
      <c r="X150" s="80">
        <f t="shared" si="63"/>
        <v>0</v>
      </c>
      <c r="Y150" s="78">
        <f t="shared" si="64"/>
        <v>0</v>
      </c>
      <c r="Z150" s="78" t="str">
        <f t="shared" ca="1" si="65"/>
        <v/>
      </c>
      <c r="AA150" s="78">
        <f t="shared" si="66"/>
        <v>0</v>
      </c>
      <c r="AB150" s="78">
        <f t="shared" si="67"/>
        <v>0</v>
      </c>
      <c r="AC150" s="46"/>
      <c r="AD150" s="46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CB150" s="24"/>
      <c r="CC150" s="24"/>
      <c r="CD150" s="24"/>
      <c r="CE150" s="24"/>
      <c r="CF150" s="24"/>
      <c r="CG150" s="24"/>
      <c r="CH150" s="24"/>
      <c r="CI150" s="24"/>
      <c r="CJ150" s="24"/>
      <c r="CK150" s="24"/>
      <c r="CL150" s="24"/>
      <c r="CM150" s="24"/>
      <c r="CN150" s="24"/>
      <c r="CO150" s="24"/>
      <c r="CP150" s="24"/>
      <c r="CQ150" s="24"/>
      <c r="CR150" s="24"/>
      <c r="CS150" s="24"/>
      <c r="CT150" s="24"/>
      <c r="CU150" s="24"/>
      <c r="CV150" s="24"/>
      <c r="CW150" s="24"/>
      <c r="CX150" s="24"/>
      <c r="CY150" s="24"/>
      <c r="CZ150" s="24"/>
      <c r="DA150" s="24"/>
      <c r="DB150" s="24"/>
      <c r="DC150" s="24"/>
      <c r="DD150" s="24"/>
      <c r="DE150" s="24"/>
      <c r="DF150" s="24"/>
      <c r="DG150" s="24"/>
      <c r="DH150" s="24"/>
      <c r="DI150" s="24"/>
      <c r="DJ150" s="24"/>
      <c r="DK150" s="24"/>
      <c r="DL150" s="24"/>
      <c r="DM150" s="24"/>
      <c r="DN150" s="24"/>
      <c r="DO150" s="24"/>
      <c r="DP150" s="24"/>
      <c r="DQ150" s="24"/>
      <c r="DR150" s="24"/>
      <c r="DS150" s="24"/>
      <c r="DT150" s="24"/>
      <c r="DU150" s="24"/>
      <c r="DV150" s="24"/>
      <c r="DW150" s="24"/>
      <c r="DX150" s="24"/>
      <c r="DY150" s="24"/>
      <c r="DZ150" s="24"/>
      <c r="EA150" s="24"/>
    </row>
    <row r="151" spans="1:131" ht="15" customHeight="1">
      <c r="A151" s="79">
        <f t="shared" si="68"/>
        <v>43977</v>
      </c>
      <c r="B151" s="78"/>
      <c r="C151" s="78"/>
      <c r="D151" s="78"/>
      <c r="E151" s="78"/>
      <c r="F151" s="178"/>
      <c r="G151" s="89">
        <f t="shared" si="46"/>
        <v>5</v>
      </c>
      <c r="H151" s="78">
        <f t="shared" si="47"/>
        <v>22</v>
      </c>
      <c r="I151" s="78" t="str">
        <f t="shared" si="48"/>
        <v>MA</v>
      </c>
      <c r="J151" s="78" t="str">
        <f t="shared" si="49"/>
        <v>Semaine</v>
      </c>
      <c r="K151" s="178">
        <f t="shared" si="50"/>
        <v>0</v>
      </c>
      <c r="L151" s="79" t="str">
        <f t="shared" si="51"/>
        <v/>
      </c>
      <c r="M151" s="178" t="str">
        <f t="shared" si="52"/>
        <v/>
      </c>
      <c r="N151" s="80">
        <f t="shared" si="53"/>
        <v>0</v>
      </c>
      <c r="O151" s="78">
        <f t="shared" si="54"/>
        <v>0</v>
      </c>
      <c r="P151" s="78" t="str">
        <f t="shared" si="55"/>
        <v>Normal</v>
      </c>
      <c r="Q151" s="78">
        <f t="shared" si="56"/>
        <v>0</v>
      </c>
      <c r="R151" s="78">
        <f t="shared" si="57"/>
        <v>0</v>
      </c>
      <c r="S151" s="80">
        <f t="shared" si="58"/>
        <v>0</v>
      </c>
      <c r="T151" s="80">
        <f t="shared" si="59"/>
        <v>0</v>
      </c>
      <c r="U151" s="78">
        <f t="shared" si="60"/>
        <v>0</v>
      </c>
      <c r="V151" s="78">
        <f t="shared" si="61"/>
        <v>0</v>
      </c>
      <c r="W151" s="78">
        <f t="shared" si="62"/>
        <v>0</v>
      </c>
      <c r="X151" s="80">
        <f t="shared" si="63"/>
        <v>0</v>
      </c>
      <c r="Y151" s="78">
        <f t="shared" si="64"/>
        <v>0</v>
      </c>
      <c r="Z151" s="78" t="str">
        <f t="shared" ca="1" si="65"/>
        <v/>
      </c>
      <c r="AA151" s="78">
        <f t="shared" si="66"/>
        <v>0</v>
      </c>
      <c r="AB151" s="78">
        <f t="shared" si="67"/>
        <v>0</v>
      </c>
      <c r="AC151" s="46"/>
      <c r="AD151" s="46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CB151" s="24"/>
      <c r="CC151" s="24"/>
      <c r="CD151" s="24"/>
      <c r="CE151" s="24"/>
      <c r="CF151" s="24"/>
      <c r="CG151" s="24"/>
      <c r="CH151" s="24"/>
      <c r="CI151" s="24"/>
      <c r="CJ151" s="24"/>
      <c r="CK151" s="24"/>
      <c r="CL151" s="24"/>
      <c r="CM151" s="24"/>
      <c r="CN151" s="24"/>
      <c r="CO151" s="24"/>
      <c r="CP151" s="24"/>
      <c r="CQ151" s="24"/>
      <c r="CR151" s="24"/>
      <c r="CS151" s="24"/>
      <c r="CT151" s="24"/>
      <c r="CU151" s="24"/>
      <c r="CV151" s="24"/>
      <c r="CW151" s="24"/>
      <c r="CX151" s="24"/>
      <c r="CY151" s="24"/>
      <c r="CZ151" s="24"/>
      <c r="DA151" s="24"/>
      <c r="DB151" s="24"/>
      <c r="DC151" s="24"/>
      <c r="DD151" s="24"/>
      <c r="DE151" s="24"/>
      <c r="DF151" s="24"/>
      <c r="DG151" s="24"/>
      <c r="DH151" s="24"/>
      <c r="DI151" s="24"/>
      <c r="DJ151" s="24"/>
      <c r="DK151" s="24"/>
      <c r="DL151" s="24"/>
      <c r="DM151" s="24"/>
      <c r="DN151" s="24"/>
      <c r="DO151" s="24"/>
      <c r="DP151" s="24"/>
      <c r="DQ151" s="24"/>
      <c r="DR151" s="24"/>
      <c r="DS151" s="24"/>
      <c r="DT151" s="24"/>
      <c r="DU151" s="24"/>
      <c r="DV151" s="24"/>
      <c r="DW151" s="24"/>
      <c r="DX151" s="24"/>
      <c r="DY151" s="24"/>
      <c r="DZ151" s="24"/>
      <c r="EA151" s="24"/>
    </row>
    <row r="152" spans="1:131" ht="15" customHeight="1">
      <c r="A152" s="79">
        <f t="shared" si="68"/>
        <v>43978</v>
      </c>
      <c r="B152" s="78"/>
      <c r="C152" s="78"/>
      <c r="D152" s="78"/>
      <c r="E152" s="78"/>
      <c r="F152" s="178"/>
      <c r="G152" s="89">
        <f t="shared" si="46"/>
        <v>5</v>
      </c>
      <c r="H152" s="78">
        <f t="shared" si="47"/>
        <v>22</v>
      </c>
      <c r="I152" s="78" t="str">
        <f t="shared" si="48"/>
        <v>ME</v>
      </c>
      <c r="J152" s="78" t="str">
        <f t="shared" si="49"/>
        <v>Semaine</v>
      </c>
      <c r="K152" s="178">
        <f t="shared" si="50"/>
        <v>0</v>
      </c>
      <c r="L152" s="79" t="str">
        <f t="shared" si="51"/>
        <v/>
      </c>
      <c r="M152" s="178" t="str">
        <f t="shared" si="52"/>
        <v/>
      </c>
      <c r="N152" s="80">
        <f t="shared" si="53"/>
        <v>0</v>
      </c>
      <c r="O152" s="78">
        <f t="shared" si="54"/>
        <v>0</v>
      </c>
      <c r="P152" s="78" t="str">
        <f t="shared" si="55"/>
        <v>Normal</v>
      </c>
      <c r="Q152" s="78">
        <f t="shared" si="56"/>
        <v>0</v>
      </c>
      <c r="R152" s="78">
        <f t="shared" si="57"/>
        <v>0</v>
      </c>
      <c r="S152" s="80">
        <f t="shared" si="58"/>
        <v>0</v>
      </c>
      <c r="T152" s="80">
        <f t="shared" si="59"/>
        <v>0</v>
      </c>
      <c r="U152" s="78">
        <f t="shared" si="60"/>
        <v>0</v>
      </c>
      <c r="V152" s="78">
        <f t="shared" si="61"/>
        <v>0</v>
      </c>
      <c r="W152" s="78">
        <f t="shared" si="62"/>
        <v>0</v>
      </c>
      <c r="X152" s="80">
        <f t="shared" si="63"/>
        <v>0</v>
      </c>
      <c r="Y152" s="78">
        <f t="shared" si="64"/>
        <v>0</v>
      </c>
      <c r="Z152" s="78" t="str">
        <f t="shared" ca="1" si="65"/>
        <v/>
      </c>
      <c r="AA152" s="78">
        <f t="shared" si="66"/>
        <v>0</v>
      </c>
      <c r="AB152" s="78">
        <f t="shared" si="67"/>
        <v>0</v>
      </c>
      <c r="AC152" s="46"/>
      <c r="AD152" s="46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CB152" s="24"/>
      <c r="CC152" s="24"/>
      <c r="CD152" s="24"/>
      <c r="CE152" s="24"/>
      <c r="CF152" s="24"/>
      <c r="CG152" s="24"/>
      <c r="CH152" s="24"/>
      <c r="CI152" s="24"/>
      <c r="CJ152" s="24"/>
      <c r="CK152" s="24"/>
      <c r="CL152" s="24"/>
      <c r="CM152" s="24"/>
      <c r="CN152" s="24"/>
      <c r="CO152" s="24"/>
      <c r="CP152" s="24"/>
      <c r="CQ152" s="24"/>
      <c r="CR152" s="24"/>
      <c r="CS152" s="24"/>
      <c r="CT152" s="24"/>
      <c r="CU152" s="24"/>
      <c r="CV152" s="24"/>
      <c r="CW152" s="24"/>
      <c r="CX152" s="24"/>
      <c r="CY152" s="24"/>
      <c r="CZ152" s="24"/>
      <c r="DA152" s="24"/>
      <c r="DB152" s="24"/>
      <c r="DC152" s="24"/>
      <c r="DD152" s="24"/>
      <c r="DE152" s="24"/>
      <c r="DF152" s="24"/>
      <c r="DG152" s="24"/>
      <c r="DH152" s="24"/>
      <c r="DI152" s="24"/>
      <c r="DJ152" s="24"/>
      <c r="DK152" s="24"/>
      <c r="DL152" s="24"/>
      <c r="DM152" s="24"/>
      <c r="DN152" s="24"/>
      <c r="DO152" s="24"/>
      <c r="DP152" s="24"/>
      <c r="DQ152" s="24"/>
      <c r="DR152" s="24"/>
      <c r="DS152" s="24"/>
      <c r="DT152" s="24"/>
      <c r="DU152" s="24"/>
      <c r="DV152" s="24"/>
      <c r="DW152" s="24"/>
      <c r="DX152" s="24"/>
      <c r="DY152" s="24"/>
      <c r="DZ152" s="24"/>
      <c r="EA152" s="24"/>
    </row>
    <row r="153" spans="1:131" ht="15" customHeight="1">
      <c r="A153" s="79">
        <f t="shared" si="68"/>
        <v>43979</v>
      </c>
      <c r="B153" s="78"/>
      <c r="C153" s="78"/>
      <c r="D153" s="78"/>
      <c r="E153" s="78"/>
      <c r="F153" s="178"/>
      <c r="G153" s="89">
        <f t="shared" si="46"/>
        <v>5</v>
      </c>
      <c r="H153" s="78">
        <f t="shared" si="47"/>
        <v>22</v>
      </c>
      <c r="I153" s="78" t="str">
        <f t="shared" si="48"/>
        <v>JE</v>
      </c>
      <c r="J153" s="78" t="str">
        <f t="shared" si="49"/>
        <v>Semaine</v>
      </c>
      <c r="K153" s="178">
        <f t="shared" si="50"/>
        <v>0</v>
      </c>
      <c r="L153" s="79" t="str">
        <f t="shared" si="51"/>
        <v/>
      </c>
      <c r="M153" s="178" t="str">
        <f t="shared" si="52"/>
        <v/>
      </c>
      <c r="N153" s="80">
        <f t="shared" si="53"/>
        <v>0</v>
      </c>
      <c r="O153" s="78">
        <f t="shared" si="54"/>
        <v>0</v>
      </c>
      <c r="P153" s="78" t="str">
        <f t="shared" si="55"/>
        <v>Normal</v>
      </c>
      <c r="Q153" s="78">
        <f t="shared" si="56"/>
        <v>0</v>
      </c>
      <c r="R153" s="78">
        <f t="shared" si="57"/>
        <v>0</v>
      </c>
      <c r="S153" s="80">
        <f t="shared" si="58"/>
        <v>0</v>
      </c>
      <c r="T153" s="80">
        <f t="shared" si="59"/>
        <v>0</v>
      </c>
      <c r="U153" s="78">
        <f t="shared" si="60"/>
        <v>0</v>
      </c>
      <c r="V153" s="78">
        <f t="shared" si="61"/>
        <v>0</v>
      </c>
      <c r="W153" s="78">
        <f t="shared" si="62"/>
        <v>0</v>
      </c>
      <c r="X153" s="80">
        <f t="shared" si="63"/>
        <v>0</v>
      </c>
      <c r="Y153" s="78">
        <f t="shared" si="64"/>
        <v>0</v>
      </c>
      <c r="Z153" s="78" t="str">
        <f t="shared" ca="1" si="65"/>
        <v/>
      </c>
      <c r="AA153" s="78">
        <f t="shared" si="66"/>
        <v>0</v>
      </c>
      <c r="AB153" s="78">
        <f t="shared" si="67"/>
        <v>0</v>
      </c>
      <c r="AC153" s="46"/>
      <c r="AD153" s="46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  <c r="CG153" s="24"/>
      <c r="CH153" s="24"/>
      <c r="CI153" s="24"/>
      <c r="CJ153" s="24"/>
      <c r="CK153" s="24"/>
      <c r="CL153" s="24"/>
      <c r="CM153" s="24"/>
      <c r="CN153" s="24"/>
      <c r="CO153" s="24"/>
      <c r="CP153" s="24"/>
      <c r="CQ153" s="24"/>
      <c r="CR153" s="24"/>
      <c r="CS153" s="24"/>
      <c r="CT153" s="24"/>
      <c r="CU153" s="24"/>
      <c r="CV153" s="24"/>
      <c r="CW153" s="24"/>
      <c r="CX153" s="24"/>
      <c r="CY153" s="24"/>
      <c r="CZ153" s="24"/>
      <c r="DA153" s="24"/>
      <c r="DB153" s="24"/>
      <c r="DC153" s="24"/>
      <c r="DD153" s="24"/>
      <c r="DE153" s="24"/>
      <c r="DF153" s="24"/>
      <c r="DG153" s="24"/>
      <c r="DH153" s="24"/>
      <c r="DI153" s="24"/>
      <c r="DJ153" s="24"/>
      <c r="DK153" s="24"/>
      <c r="DL153" s="24"/>
      <c r="DM153" s="24"/>
      <c r="DN153" s="24"/>
      <c r="DO153" s="24"/>
      <c r="DP153" s="24"/>
      <c r="DQ153" s="24"/>
      <c r="DR153" s="24"/>
      <c r="DS153" s="24"/>
      <c r="DT153" s="24"/>
      <c r="DU153" s="24"/>
      <c r="DV153" s="24"/>
      <c r="DW153" s="24"/>
      <c r="DX153" s="24"/>
      <c r="DY153" s="24"/>
      <c r="DZ153" s="24"/>
      <c r="EA153" s="24"/>
    </row>
    <row r="154" spans="1:131" ht="15" customHeight="1">
      <c r="A154" s="79">
        <f t="shared" si="68"/>
        <v>43980</v>
      </c>
      <c r="B154" s="78"/>
      <c r="C154" s="78"/>
      <c r="D154" s="78"/>
      <c r="E154" s="78"/>
      <c r="F154" s="178"/>
      <c r="G154" s="89">
        <f t="shared" si="46"/>
        <v>5</v>
      </c>
      <c r="H154" s="78">
        <f t="shared" si="47"/>
        <v>22</v>
      </c>
      <c r="I154" s="78" t="str">
        <f t="shared" si="48"/>
        <v>VE</v>
      </c>
      <c r="J154" s="78" t="str">
        <f t="shared" si="49"/>
        <v>Semaine</v>
      </c>
      <c r="K154" s="178">
        <f t="shared" si="50"/>
        <v>0</v>
      </c>
      <c r="L154" s="79" t="str">
        <f t="shared" si="51"/>
        <v/>
      </c>
      <c r="M154" s="178" t="str">
        <f t="shared" si="52"/>
        <v/>
      </c>
      <c r="N154" s="80">
        <f t="shared" si="53"/>
        <v>0</v>
      </c>
      <c r="O154" s="78">
        <f t="shared" si="54"/>
        <v>0</v>
      </c>
      <c r="P154" s="78" t="str">
        <f t="shared" si="55"/>
        <v>Normal</v>
      </c>
      <c r="Q154" s="78">
        <f t="shared" si="56"/>
        <v>0</v>
      </c>
      <c r="R154" s="78">
        <f t="shared" si="57"/>
        <v>0</v>
      </c>
      <c r="S154" s="80">
        <f t="shared" si="58"/>
        <v>0</v>
      </c>
      <c r="T154" s="80">
        <f t="shared" si="59"/>
        <v>0</v>
      </c>
      <c r="U154" s="78">
        <f t="shared" si="60"/>
        <v>0</v>
      </c>
      <c r="V154" s="78">
        <f t="shared" si="61"/>
        <v>0</v>
      </c>
      <c r="W154" s="78">
        <f t="shared" si="62"/>
        <v>0</v>
      </c>
      <c r="X154" s="80">
        <f t="shared" si="63"/>
        <v>0</v>
      </c>
      <c r="Y154" s="78">
        <f t="shared" si="64"/>
        <v>0</v>
      </c>
      <c r="Z154" s="78" t="str">
        <f t="shared" ca="1" si="65"/>
        <v/>
      </c>
      <c r="AA154" s="78">
        <f t="shared" si="66"/>
        <v>0</v>
      </c>
      <c r="AB154" s="78">
        <f t="shared" si="67"/>
        <v>0</v>
      </c>
      <c r="AC154" s="46"/>
      <c r="AD154" s="46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CB154" s="24"/>
      <c r="CC154" s="24"/>
      <c r="CD154" s="24"/>
      <c r="CE154" s="24"/>
      <c r="CF154" s="24"/>
      <c r="CG154" s="24"/>
      <c r="CH154" s="24"/>
      <c r="CI154" s="24"/>
      <c r="CJ154" s="24"/>
      <c r="CK154" s="24"/>
      <c r="CL154" s="24"/>
      <c r="CM154" s="24"/>
      <c r="CN154" s="24"/>
      <c r="CO154" s="24"/>
      <c r="CP154" s="24"/>
      <c r="CQ154" s="24"/>
      <c r="CR154" s="24"/>
      <c r="CS154" s="24"/>
      <c r="CT154" s="24"/>
      <c r="CU154" s="24"/>
      <c r="CV154" s="24"/>
      <c r="CW154" s="24"/>
      <c r="CX154" s="24"/>
      <c r="CY154" s="24"/>
      <c r="CZ154" s="24"/>
      <c r="DA154" s="24"/>
      <c r="DB154" s="24"/>
      <c r="DC154" s="24"/>
      <c r="DD154" s="24"/>
      <c r="DE154" s="24"/>
      <c r="DF154" s="24"/>
      <c r="DG154" s="24"/>
      <c r="DH154" s="24"/>
      <c r="DI154" s="24"/>
      <c r="DJ154" s="24"/>
      <c r="DK154" s="24"/>
      <c r="DL154" s="24"/>
      <c r="DM154" s="24"/>
      <c r="DN154" s="24"/>
      <c r="DO154" s="24"/>
      <c r="DP154" s="24"/>
      <c r="DQ154" s="24"/>
      <c r="DR154" s="24"/>
      <c r="DS154" s="24"/>
      <c r="DT154" s="24"/>
      <c r="DU154" s="24"/>
      <c r="DV154" s="24"/>
      <c r="DW154" s="24"/>
      <c r="DX154" s="24"/>
      <c r="DY154" s="24"/>
      <c r="DZ154" s="24"/>
      <c r="EA154" s="24"/>
    </row>
    <row r="155" spans="1:131" ht="15" customHeight="1">
      <c r="A155" s="79">
        <f t="shared" si="68"/>
        <v>43981</v>
      </c>
      <c r="B155" s="78"/>
      <c r="C155" s="78"/>
      <c r="D155" s="78"/>
      <c r="E155" s="78"/>
      <c r="F155" s="178"/>
      <c r="G155" s="89">
        <f t="shared" si="46"/>
        <v>5</v>
      </c>
      <c r="H155" s="78">
        <f t="shared" si="47"/>
        <v>22</v>
      </c>
      <c r="I155" s="78" t="str">
        <f t="shared" si="48"/>
        <v>SA</v>
      </c>
      <c r="J155" s="78" t="str">
        <f t="shared" si="49"/>
        <v>Samedi</v>
      </c>
      <c r="K155" s="178">
        <f t="shared" si="50"/>
        <v>0</v>
      </c>
      <c r="L155" s="79" t="str">
        <f t="shared" si="51"/>
        <v/>
      </c>
      <c r="M155" s="178" t="str">
        <f t="shared" si="52"/>
        <v/>
      </c>
      <c r="N155" s="80">
        <f t="shared" si="53"/>
        <v>0</v>
      </c>
      <c r="O155" s="78">
        <f t="shared" si="54"/>
        <v>0</v>
      </c>
      <c r="P155" s="78" t="str">
        <f t="shared" si="55"/>
        <v>Normal</v>
      </c>
      <c r="Q155" s="78">
        <f t="shared" si="56"/>
        <v>0</v>
      </c>
      <c r="R155" s="78">
        <f t="shared" si="57"/>
        <v>0</v>
      </c>
      <c r="S155" s="80">
        <f t="shared" si="58"/>
        <v>0</v>
      </c>
      <c r="T155" s="80">
        <f t="shared" si="59"/>
        <v>0</v>
      </c>
      <c r="U155" s="78">
        <f t="shared" si="60"/>
        <v>0</v>
      </c>
      <c r="V155" s="78">
        <f t="shared" si="61"/>
        <v>0</v>
      </c>
      <c r="W155" s="78">
        <f t="shared" si="62"/>
        <v>0</v>
      </c>
      <c r="X155" s="80">
        <f t="shared" si="63"/>
        <v>0</v>
      </c>
      <c r="Y155" s="78">
        <f t="shared" si="64"/>
        <v>0</v>
      </c>
      <c r="Z155" s="78" t="str">
        <f t="shared" ca="1" si="65"/>
        <v/>
      </c>
      <c r="AA155" s="78">
        <f t="shared" si="66"/>
        <v>0</v>
      </c>
      <c r="AB155" s="78">
        <f t="shared" si="67"/>
        <v>0</v>
      </c>
      <c r="AC155" s="46"/>
      <c r="AD155" s="46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CB155" s="24"/>
      <c r="CC155" s="24"/>
      <c r="CD155" s="24"/>
      <c r="CE155" s="24"/>
      <c r="CF155" s="24"/>
      <c r="CG155" s="24"/>
      <c r="CH155" s="24"/>
      <c r="CI155" s="24"/>
      <c r="CJ155" s="24"/>
      <c r="CK155" s="24"/>
      <c r="CL155" s="24"/>
      <c r="CM155" s="24"/>
      <c r="CN155" s="24"/>
      <c r="CO155" s="24"/>
      <c r="CP155" s="24"/>
      <c r="CQ155" s="24"/>
      <c r="CR155" s="24"/>
      <c r="CS155" s="24"/>
      <c r="CT155" s="24"/>
      <c r="CU155" s="24"/>
      <c r="CV155" s="24"/>
      <c r="CW155" s="24"/>
      <c r="CX155" s="24"/>
      <c r="CY155" s="24"/>
      <c r="CZ155" s="24"/>
      <c r="DA155" s="24"/>
      <c r="DB155" s="24"/>
      <c r="DC155" s="24"/>
      <c r="DD155" s="24"/>
      <c r="DE155" s="24"/>
      <c r="DF155" s="24"/>
      <c r="DG155" s="24"/>
      <c r="DH155" s="24"/>
      <c r="DI155" s="24"/>
      <c r="DJ155" s="24"/>
      <c r="DK155" s="24"/>
      <c r="DL155" s="24"/>
      <c r="DM155" s="24"/>
      <c r="DN155" s="24"/>
      <c r="DO155" s="24"/>
      <c r="DP155" s="24"/>
      <c r="DQ155" s="24"/>
      <c r="DR155" s="24"/>
      <c r="DS155" s="24"/>
      <c r="DT155" s="24"/>
      <c r="DU155" s="24"/>
      <c r="DV155" s="24"/>
      <c r="DW155" s="24"/>
      <c r="DX155" s="24"/>
      <c r="DY155" s="24"/>
      <c r="DZ155" s="24"/>
      <c r="EA155" s="24"/>
    </row>
    <row r="156" spans="1:131" ht="15" customHeight="1">
      <c r="A156" s="79">
        <f t="shared" si="68"/>
        <v>43982</v>
      </c>
      <c r="B156" s="78"/>
      <c r="C156" s="78"/>
      <c r="D156" s="78"/>
      <c r="E156" s="78"/>
      <c r="F156" s="178"/>
      <c r="G156" s="89">
        <f t="shared" si="46"/>
        <v>5</v>
      </c>
      <c r="H156" s="78">
        <f t="shared" si="47"/>
        <v>22</v>
      </c>
      <c r="I156" s="78" t="str">
        <f t="shared" si="48"/>
        <v>DI</v>
      </c>
      <c r="J156" s="78" t="str">
        <f t="shared" si="49"/>
        <v>Dimanche</v>
      </c>
      <c r="K156" s="178">
        <f t="shared" si="50"/>
        <v>0</v>
      </c>
      <c r="L156" s="79" t="str">
        <f t="shared" si="51"/>
        <v/>
      </c>
      <c r="M156" s="178" t="str">
        <f t="shared" si="52"/>
        <v/>
      </c>
      <c r="N156" s="80">
        <f t="shared" si="53"/>
        <v>0</v>
      </c>
      <c r="O156" s="78">
        <f t="shared" si="54"/>
        <v>0</v>
      </c>
      <c r="P156" s="78" t="str">
        <f t="shared" si="55"/>
        <v>VeilleFérié</v>
      </c>
      <c r="Q156" s="78">
        <f t="shared" si="56"/>
        <v>0</v>
      </c>
      <c r="R156" s="78">
        <f t="shared" si="57"/>
        <v>0</v>
      </c>
      <c r="S156" s="80">
        <f t="shared" si="58"/>
        <v>0</v>
      </c>
      <c r="T156" s="80">
        <f t="shared" si="59"/>
        <v>0</v>
      </c>
      <c r="U156" s="78">
        <f t="shared" si="60"/>
        <v>0</v>
      </c>
      <c r="V156" s="78">
        <f t="shared" si="61"/>
        <v>0</v>
      </c>
      <c r="W156" s="78">
        <f t="shared" si="62"/>
        <v>0</v>
      </c>
      <c r="X156" s="80">
        <f t="shared" si="63"/>
        <v>0</v>
      </c>
      <c r="Y156" s="78">
        <f t="shared" si="64"/>
        <v>0</v>
      </c>
      <c r="Z156" s="78" t="str">
        <f t="shared" ca="1" si="65"/>
        <v/>
      </c>
      <c r="AA156" s="78">
        <f t="shared" si="66"/>
        <v>0</v>
      </c>
      <c r="AB156" s="78">
        <f t="shared" si="67"/>
        <v>0</v>
      </c>
      <c r="AC156" s="46"/>
      <c r="AD156" s="46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  <c r="CG156" s="24"/>
      <c r="CH156" s="24"/>
      <c r="CI156" s="24"/>
      <c r="CJ156" s="24"/>
      <c r="CK156" s="24"/>
      <c r="CL156" s="24"/>
      <c r="CM156" s="24"/>
      <c r="CN156" s="24"/>
      <c r="CO156" s="24"/>
      <c r="CP156" s="24"/>
      <c r="CQ156" s="24"/>
      <c r="CR156" s="24"/>
      <c r="CS156" s="24"/>
      <c r="CT156" s="24"/>
      <c r="CU156" s="24"/>
      <c r="CV156" s="24"/>
      <c r="CW156" s="24"/>
      <c r="CX156" s="24"/>
      <c r="CY156" s="24"/>
      <c r="CZ156" s="24"/>
      <c r="DA156" s="24"/>
      <c r="DB156" s="24"/>
      <c r="DC156" s="24"/>
      <c r="DD156" s="24"/>
      <c r="DE156" s="24"/>
      <c r="DF156" s="24"/>
      <c r="DG156" s="24"/>
      <c r="DH156" s="24"/>
      <c r="DI156" s="24"/>
      <c r="DJ156" s="24"/>
      <c r="DK156" s="24"/>
      <c r="DL156" s="24"/>
      <c r="DM156" s="24"/>
      <c r="DN156" s="24"/>
      <c r="DO156" s="24"/>
      <c r="DP156" s="24"/>
      <c r="DQ156" s="24"/>
      <c r="DR156" s="24"/>
      <c r="DS156" s="24"/>
      <c r="DT156" s="24"/>
      <c r="DU156" s="24"/>
      <c r="DV156" s="24"/>
      <c r="DW156" s="24"/>
      <c r="DX156" s="24"/>
      <c r="DY156" s="24"/>
      <c r="DZ156" s="24"/>
      <c r="EA156" s="24"/>
    </row>
    <row r="157" spans="1:131" ht="15" customHeight="1">
      <c r="A157" s="79">
        <f t="shared" si="68"/>
        <v>43983</v>
      </c>
      <c r="B157" s="78"/>
      <c r="C157" s="78"/>
      <c r="D157" s="78"/>
      <c r="E157" s="78"/>
      <c r="F157" s="178"/>
      <c r="G157" s="89">
        <f t="shared" si="46"/>
        <v>6</v>
      </c>
      <c r="H157" s="78">
        <f t="shared" si="47"/>
        <v>23</v>
      </c>
      <c r="I157" s="78" t="str">
        <f t="shared" si="48"/>
        <v>LU</v>
      </c>
      <c r="J157" s="78" t="str">
        <f t="shared" si="49"/>
        <v>Semaine</v>
      </c>
      <c r="K157" s="178">
        <f t="shared" si="50"/>
        <v>0</v>
      </c>
      <c r="L157" s="79" t="str">
        <f t="shared" si="51"/>
        <v/>
      </c>
      <c r="M157" s="178" t="str">
        <f t="shared" si="52"/>
        <v/>
      </c>
      <c r="N157" s="80">
        <f t="shared" si="53"/>
        <v>0</v>
      </c>
      <c r="O157" s="78">
        <f t="shared" si="54"/>
        <v>0</v>
      </c>
      <c r="P157" s="78" t="str">
        <f t="shared" si="55"/>
        <v>JourFérié</v>
      </c>
      <c r="Q157" s="78">
        <f t="shared" si="56"/>
        <v>0</v>
      </c>
      <c r="R157" s="78">
        <f t="shared" si="57"/>
        <v>0</v>
      </c>
      <c r="S157" s="80">
        <f t="shared" si="58"/>
        <v>0</v>
      </c>
      <c r="T157" s="80">
        <f t="shared" si="59"/>
        <v>0</v>
      </c>
      <c r="U157" s="78">
        <f t="shared" si="60"/>
        <v>0</v>
      </c>
      <c r="V157" s="78">
        <f t="shared" si="61"/>
        <v>0</v>
      </c>
      <c r="W157" s="78">
        <f t="shared" si="62"/>
        <v>0</v>
      </c>
      <c r="X157" s="80">
        <f t="shared" si="63"/>
        <v>0</v>
      </c>
      <c r="Y157" s="78">
        <f t="shared" si="64"/>
        <v>0</v>
      </c>
      <c r="Z157" s="78" t="str">
        <f t="shared" ca="1" si="65"/>
        <v/>
      </c>
      <c r="AA157" s="78">
        <f t="shared" si="66"/>
        <v>0</v>
      </c>
      <c r="AB157" s="78">
        <f t="shared" si="67"/>
        <v>0</v>
      </c>
      <c r="AC157" s="46"/>
      <c r="AD157" s="46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4"/>
      <c r="CC157" s="24"/>
      <c r="CD157" s="24"/>
      <c r="CE157" s="24"/>
      <c r="CF157" s="24"/>
      <c r="CG157" s="24"/>
      <c r="CH157" s="24"/>
      <c r="CI157" s="24"/>
      <c r="CJ157" s="24"/>
      <c r="CK157" s="24"/>
      <c r="CL157" s="24"/>
      <c r="CM157" s="24"/>
      <c r="CN157" s="24"/>
      <c r="CO157" s="24"/>
      <c r="CP157" s="24"/>
      <c r="CQ157" s="24"/>
      <c r="CR157" s="24"/>
      <c r="CS157" s="24"/>
      <c r="CT157" s="24"/>
      <c r="CU157" s="24"/>
      <c r="CV157" s="24"/>
      <c r="CW157" s="24"/>
      <c r="CX157" s="24"/>
      <c r="CY157" s="24"/>
      <c r="CZ157" s="24"/>
      <c r="DA157" s="24"/>
      <c r="DB157" s="24"/>
      <c r="DC157" s="24"/>
      <c r="DD157" s="24"/>
      <c r="DE157" s="24"/>
      <c r="DF157" s="24"/>
      <c r="DG157" s="24"/>
      <c r="DH157" s="24"/>
      <c r="DI157" s="24"/>
      <c r="DJ157" s="24"/>
      <c r="DK157" s="24"/>
      <c r="DL157" s="24"/>
      <c r="DM157" s="24"/>
      <c r="DN157" s="24"/>
      <c r="DO157" s="24"/>
      <c r="DP157" s="24"/>
      <c r="DQ157" s="24"/>
      <c r="DR157" s="24"/>
      <c r="DS157" s="24"/>
      <c r="DT157" s="24"/>
      <c r="DU157" s="24"/>
      <c r="DV157" s="24"/>
      <c r="DW157" s="24"/>
      <c r="DX157" s="24"/>
      <c r="DY157" s="24"/>
      <c r="DZ157" s="24"/>
      <c r="EA157" s="24"/>
    </row>
    <row r="158" spans="1:131" ht="15" customHeight="1">
      <c r="A158" s="79">
        <f t="shared" si="68"/>
        <v>43984</v>
      </c>
      <c r="B158" s="78"/>
      <c r="C158" s="78"/>
      <c r="D158" s="78"/>
      <c r="E158" s="78"/>
      <c r="F158" s="178"/>
      <c r="G158" s="89">
        <f t="shared" si="46"/>
        <v>6</v>
      </c>
      <c r="H158" s="78">
        <f t="shared" si="47"/>
        <v>23</v>
      </c>
      <c r="I158" s="78" t="str">
        <f t="shared" si="48"/>
        <v>MA</v>
      </c>
      <c r="J158" s="78" t="str">
        <f t="shared" si="49"/>
        <v>Semaine</v>
      </c>
      <c r="K158" s="178">
        <f t="shared" si="50"/>
        <v>0</v>
      </c>
      <c r="L158" s="79" t="str">
        <f t="shared" si="51"/>
        <v/>
      </c>
      <c r="M158" s="178" t="str">
        <f t="shared" si="52"/>
        <v/>
      </c>
      <c r="N158" s="80">
        <f t="shared" si="53"/>
        <v>0</v>
      </c>
      <c r="O158" s="78">
        <f t="shared" si="54"/>
        <v>0</v>
      </c>
      <c r="P158" s="78" t="str">
        <f t="shared" si="55"/>
        <v>Normal</v>
      </c>
      <c r="Q158" s="78">
        <f t="shared" si="56"/>
        <v>0</v>
      </c>
      <c r="R158" s="78">
        <f t="shared" si="57"/>
        <v>0</v>
      </c>
      <c r="S158" s="80">
        <f t="shared" si="58"/>
        <v>0</v>
      </c>
      <c r="T158" s="80">
        <f t="shared" si="59"/>
        <v>0</v>
      </c>
      <c r="U158" s="78">
        <f t="shared" si="60"/>
        <v>0</v>
      </c>
      <c r="V158" s="78">
        <f t="shared" si="61"/>
        <v>0</v>
      </c>
      <c r="W158" s="78">
        <f t="shared" si="62"/>
        <v>0</v>
      </c>
      <c r="X158" s="80">
        <f t="shared" si="63"/>
        <v>0</v>
      </c>
      <c r="Y158" s="78">
        <f t="shared" si="64"/>
        <v>0</v>
      </c>
      <c r="Z158" s="78" t="str">
        <f t="shared" ca="1" si="65"/>
        <v/>
      </c>
      <c r="AA158" s="78">
        <f t="shared" si="66"/>
        <v>0</v>
      </c>
      <c r="AB158" s="78">
        <f t="shared" si="67"/>
        <v>0</v>
      </c>
      <c r="AC158" s="46"/>
      <c r="AD158" s="46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CB158" s="24"/>
      <c r="CC158" s="24"/>
      <c r="CD158" s="24"/>
      <c r="CE158" s="24"/>
      <c r="CF158" s="24"/>
      <c r="CG158" s="24"/>
      <c r="CH158" s="24"/>
      <c r="CI158" s="24"/>
      <c r="CJ158" s="24"/>
      <c r="CK158" s="24"/>
      <c r="CL158" s="24"/>
      <c r="CM158" s="24"/>
      <c r="CN158" s="24"/>
      <c r="CO158" s="24"/>
      <c r="CP158" s="24"/>
      <c r="CQ158" s="24"/>
      <c r="CR158" s="24"/>
      <c r="CS158" s="24"/>
      <c r="CT158" s="24"/>
      <c r="CU158" s="24"/>
      <c r="CV158" s="24"/>
      <c r="CW158" s="24"/>
      <c r="CX158" s="24"/>
      <c r="CY158" s="24"/>
      <c r="CZ158" s="24"/>
      <c r="DA158" s="24"/>
      <c r="DB158" s="24"/>
      <c r="DC158" s="24"/>
      <c r="DD158" s="24"/>
      <c r="DE158" s="24"/>
      <c r="DF158" s="24"/>
      <c r="DG158" s="24"/>
      <c r="DH158" s="24"/>
      <c r="DI158" s="24"/>
      <c r="DJ158" s="24"/>
      <c r="DK158" s="24"/>
      <c r="DL158" s="24"/>
      <c r="DM158" s="24"/>
      <c r="DN158" s="24"/>
      <c r="DO158" s="24"/>
      <c r="DP158" s="24"/>
      <c r="DQ158" s="24"/>
      <c r="DR158" s="24"/>
      <c r="DS158" s="24"/>
      <c r="DT158" s="24"/>
      <c r="DU158" s="24"/>
      <c r="DV158" s="24"/>
      <c r="DW158" s="24"/>
      <c r="DX158" s="24"/>
      <c r="DY158" s="24"/>
      <c r="DZ158" s="24"/>
      <c r="EA158" s="24"/>
    </row>
    <row r="159" spans="1:131" ht="15" customHeight="1">
      <c r="A159" s="79">
        <f t="shared" si="68"/>
        <v>43985</v>
      </c>
      <c r="B159" s="78"/>
      <c r="C159" s="78"/>
      <c r="D159" s="78"/>
      <c r="E159" s="78"/>
      <c r="F159" s="178"/>
      <c r="G159" s="89">
        <f t="shared" si="46"/>
        <v>6</v>
      </c>
      <c r="H159" s="78">
        <f t="shared" si="47"/>
        <v>23</v>
      </c>
      <c r="I159" s="78" t="str">
        <f t="shared" si="48"/>
        <v>ME</v>
      </c>
      <c r="J159" s="78" t="str">
        <f t="shared" si="49"/>
        <v>Semaine</v>
      </c>
      <c r="K159" s="178">
        <f t="shared" si="50"/>
        <v>0</v>
      </c>
      <c r="L159" s="79" t="str">
        <f t="shared" si="51"/>
        <v/>
      </c>
      <c r="M159" s="178" t="str">
        <f t="shared" si="52"/>
        <v/>
      </c>
      <c r="N159" s="80">
        <f t="shared" si="53"/>
        <v>0</v>
      </c>
      <c r="O159" s="78">
        <f t="shared" si="54"/>
        <v>0</v>
      </c>
      <c r="P159" s="78" t="str">
        <f t="shared" si="55"/>
        <v>Normal</v>
      </c>
      <c r="Q159" s="78">
        <f t="shared" si="56"/>
        <v>0</v>
      </c>
      <c r="R159" s="78">
        <f t="shared" si="57"/>
        <v>0</v>
      </c>
      <c r="S159" s="80">
        <f t="shared" si="58"/>
        <v>0</v>
      </c>
      <c r="T159" s="80">
        <f t="shared" si="59"/>
        <v>0</v>
      </c>
      <c r="U159" s="78">
        <f t="shared" si="60"/>
        <v>0</v>
      </c>
      <c r="V159" s="78">
        <f t="shared" si="61"/>
        <v>0</v>
      </c>
      <c r="W159" s="78">
        <f t="shared" si="62"/>
        <v>0</v>
      </c>
      <c r="X159" s="80">
        <f t="shared" si="63"/>
        <v>0</v>
      </c>
      <c r="Y159" s="78">
        <f t="shared" si="64"/>
        <v>0</v>
      </c>
      <c r="Z159" s="78" t="str">
        <f t="shared" ca="1" si="65"/>
        <v/>
      </c>
      <c r="AA159" s="78">
        <f t="shared" si="66"/>
        <v>0</v>
      </c>
      <c r="AB159" s="78">
        <f t="shared" si="67"/>
        <v>0</v>
      </c>
      <c r="AC159" s="46"/>
      <c r="AD159" s="46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  <c r="CE159" s="24"/>
      <c r="CF159" s="24"/>
      <c r="CG159" s="24"/>
      <c r="CH159" s="24"/>
      <c r="CI159" s="24"/>
      <c r="CJ159" s="24"/>
      <c r="CK159" s="24"/>
      <c r="CL159" s="24"/>
      <c r="CM159" s="24"/>
      <c r="CN159" s="24"/>
      <c r="CO159" s="24"/>
      <c r="CP159" s="24"/>
      <c r="CQ159" s="24"/>
      <c r="CR159" s="24"/>
      <c r="CS159" s="24"/>
      <c r="CT159" s="24"/>
      <c r="CU159" s="24"/>
      <c r="CV159" s="24"/>
      <c r="CW159" s="24"/>
      <c r="CX159" s="24"/>
      <c r="CY159" s="24"/>
      <c r="CZ159" s="24"/>
      <c r="DA159" s="24"/>
      <c r="DB159" s="24"/>
      <c r="DC159" s="24"/>
      <c r="DD159" s="24"/>
      <c r="DE159" s="24"/>
      <c r="DF159" s="24"/>
      <c r="DG159" s="24"/>
      <c r="DH159" s="24"/>
      <c r="DI159" s="24"/>
      <c r="DJ159" s="24"/>
      <c r="DK159" s="24"/>
      <c r="DL159" s="24"/>
      <c r="DM159" s="24"/>
      <c r="DN159" s="24"/>
      <c r="DO159" s="24"/>
      <c r="DP159" s="24"/>
      <c r="DQ159" s="24"/>
      <c r="DR159" s="24"/>
      <c r="DS159" s="24"/>
      <c r="DT159" s="24"/>
      <c r="DU159" s="24"/>
      <c r="DV159" s="24"/>
      <c r="DW159" s="24"/>
      <c r="DX159" s="24"/>
      <c r="DY159" s="24"/>
      <c r="DZ159" s="24"/>
      <c r="EA159" s="24"/>
    </row>
    <row r="160" spans="1:131" ht="15" customHeight="1">
      <c r="A160" s="79">
        <f t="shared" si="68"/>
        <v>43986</v>
      </c>
      <c r="B160" s="78"/>
      <c r="C160" s="78"/>
      <c r="D160" s="78"/>
      <c r="E160" s="78"/>
      <c r="F160" s="178"/>
      <c r="G160" s="89">
        <f t="shared" si="46"/>
        <v>6</v>
      </c>
      <c r="H160" s="78">
        <f t="shared" si="47"/>
        <v>23</v>
      </c>
      <c r="I160" s="78" t="str">
        <f t="shared" si="48"/>
        <v>JE</v>
      </c>
      <c r="J160" s="78" t="str">
        <f t="shared" si="49"/>
        <v>Semaine</v>
      </c>
      <c r="K160" s="178">
        <f t="shared" si="50"/>
        <v>0</v>
      </c>
      <c r="L160" s="79" t="str">
        <f t="shared" si="51"/>
        <v/>
      </c>
      <c r="M160" s="178" t="str">
        <f t="shared" si="52"/>
        <v/>
      </c>
      <c r="N160" s="80">
        <f t="shared" si="53"/>
        <v>0</v>
      </c>
      <c r="O160" s="78">
        <f t="shared" si="54"/>
        <v>0</v>
      </c>
      <c r="P160" s="78" t="str">
        <f t="shared" si="55"/>
        <v>Normal</v>
      </c>
      <c r="Q160" s="78">
        <f t="shared" si="56"/>
        <v>0</v>
      </c>
      <c r="R160" s="78">
        <f t="shared" si="57"/>
        <v>0</v>
      </c>
      <c r="S160" s="80">
        <f t="shared" si="58"/>
        <v>0</v>
      </c>
      <c r="T160" s="80">
        <f t="shared" si="59"/>
        <v>0</v>
      </c>
      <c r="U160" s="78">
        <f t="shared" si="60"/>
        <v>0</v>
      </c>
      <c r="V160" s="78">
        <f t="shared" si="61"/>
        <v>0</v>
      </c>
      <c r="W160" s="78">
        <f t="shared" si="62"/>
        <v>0</v>
      </c>
      <c r="X160" s="80">
        <f t="shared" si="63"/>
        <v>0</v>
      </c>
      <c r="Y160" s="78">
        <f t="shared" si="64"/>
        <v>0</v>
      </c>
      <c r="Z160" s="78" t="str">
        <f t="shared" ca="1" si="65"/>
        <v/>
      </c>
      <c r="AA160" s="78">
        <f t="shared" si="66"/>
        <v>0</v>
      </c>
      <c r="AB160" s="78">
        <f t="shared" si="67"/>
        <v>0</v>
      </c>
      <c r="AC160" s="46"/>
      <c r="AD160" s="46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CB160" s="24"/>
      <c r="CC160" s="24"/>
      <c r="CD160" s="24"/>
      <c r="CE160" s="24"/>
      <c r="CF160" s="24"/>
      <c r="CG160" s="24"/>
      <c r="CH160" s="24"/>
      <c r="CI160" s="24"/>
      <c r="CJ160" s="24"/>
      <c r="CK160" s="24"/>
      <c r="CL160" s="24"/>
      <c r="CM160" s="24"/>
      <c r="CN160" s="24"/>
      <c r="CO160" s="24"/>
      <c r="CP160" s="24"/>
      <c r="CQ160" s="24"/>
      <c r="CR160" s="24"/>
      <c r="CS160" s="24"/>
      <c r="CT160" s="24"/>
      <c r="CU160" s="24"/>
      <c r="CV160" s="24"/>
      <c r="CW160" s="24"/>
      <c r="CX160" s="24"/>
      <c r="CY160" s="24"/>
      <c r="CZ160" s="24"/>
      <c r="DA160" s="24"/>
      <c r="DB160" s="24"/>
      <c r="DC160" s="24"/>
      <c r="DD160" s="24"/>
      <c r="DE160" s="24"/>
      <c r="DF160" s="24"/>
      <c r="DG160" s="24"/>
      <c r="DH160" s="24"/>
      <c r="DI160" s="24"/>
      <c r="DJ160" s="24"/>
      <c r="DK160" s="24"/>
      <c r="DL160" s="24"/>
      <c r="DM160" s="24"/>
      <c r="DN160" s="24"/>
      <c r="DO160" s="24"/>
      <c r="DP160" s="24"/>
      <c r="DQ160" s="24"/>
      <c r="DR160" s="24"/>
      <c r="DS160" s="24"/>
      <c r="DT160" s="24"/>
      <c r="DU160" s="24"/>
      <c r="DV160" s="24"/>
      <c r="DW160" s="24"/>
      <c r="DX160" s="24"/>
      <c r="DY160" s="24"/>
      <c r="DZ160" s="24"/>
      <c r="EA160" s="24"/>
    </row>
    <row r="161" spans="1:131" ht="15" customHeight="1">
      <c r="A161" s="79">
        <f t="shared" si="68"/>
        <v>43987</v>
      </c>
      <c r="B161" s="78"/>
      <c r="C161" s="78"/>
      <c r="D161" s="78"/>
      <c r="E161" s="78"/>
      <c r="F161" s="178"/>
      <c r="G161" s="89">
        <f t="shared" si="46"/>
        <v>6</v>
      </c>
      <c r="H161" s="78">
        <f t="shared" si="47"/>
        <v>23</v>
      </c>
      <c r="I161" s="78" t="str">
        <f t="shared" si="48"/>
        <v>VE</v>
      </c>
      <c r="J161" s="78" t="str">
        <f t="shared" si="49"/>
        <v>Semaine</v>
      </c>
      <c r="K161" s="178">
        <f t="shared" si="50"/>
        <v>0</v>
      </c>
      <c r="L161" s="79" t="str">
        <f t="shared" si="51"/>
        <v/>
      </c>
      <c r="M161" s="178" t="str">
        <f t="shared" si="52"/>
        <v/>
      </c>
      <c r="N161" s="80">
        <f t="shared" si="53"/>
        <v>0</v>
      </c>
      <c r="O161" s="78">
        <f t="shared" si="54"/>
        <v>0</v>
      </c>
      <c r="P161" s="78" t="str">
        <f t="shared" si="55"/>
        <v>Normal</v>
      </c>
      <c r="Q161" s="78">
        <f t="shared" si="56"/>
        <v>0</v>
      </c>
      <c r="R161" s="78">
        <f t="shared" si="57"/>
        <v>0</v>
      </c>
      <c r="S161" s="80">
        <f t="shared" si="58"/>
        <v>0</v>
      </c>
      <c r="T161" s="80">
        <f t="shared" si="59"/>
        <v>0</v>
      </c>
      <c r="U161" s="78">
        <f t="shared" si="60"/>
        <v>0</v>
      </c>
      <c r="V161" s="78">
        <f t="shared" si="61"/>
        <v>0</v>
      </c>
      <c r="W161" s="78">
        <f t="shared" si="62"/>
        <v>0</v>
      </c>
      <c r="X161" s="80">
        <f t="shared" si="63"/>
        <v>0</v>
      </c>
      <c r="Y161" s="78">
        <f t="shared" si="64"/>
        <v>0</v>
      </c>
      <c r="Z161" s="78" t="str">
        <f t="shared" ca="1" si="65"/>
        <v/>
      </c>
      <c r="AA161" s="78">
        <f t="shared" si="66"/>
        <v>0</v>
      </c>
      <c r="AB161" s="78">
        <f t="shared" si="67"/>
        <v>0</v>
      </c>
      <c r="AC161" s="46"/>
      <c r="AD161" s="46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CB161" s="24"/>
      <c r="CC161" s="24"/>
      <c r="CD161" s="24"/>
      <c r="CE161" s="24"/>
      <c r="CF161" s="24"/>
      <c r="CG161" s="24"/>
      <c r="CH161" s="24"/>
      <c r="CI161" s="24"/>
      <c r="CJ161" s="24"/>
      <c r="CK161" s="24"/>
      <c r="CL161" s="24"/>
      <c r="CM161" s="24"/>
      <c r="CN161" s="24"/>
      <c r="CO161" s="24"/>
      <c r="CP161" s="24"/>
      <c r="CQ161" s="24"/>
      <c r="CR161" s="24"/>
      <c r="CS161" s="24"/>
      <c r="CT161" s="24"/>
      <c r="CU161" s="24"/>
      <c r="CV161" s="24"/>
      <c r="CW161" s="24"/>
      <c r="CX161" s="24"/>
      <c r="CY161" s="24"/>
      <c r="CZ161" s="24"/>
      <c r="DA161" s="24"/>
      <c r="DB161" s="24"/>
      <c r="DC161" s="24"/>
      <c r="DD161" s="24"/>
      <c r="DE161" s="24"/>
      <c r="DF161" s="24"/>
      <c r="DG161" s="24"/>
      <c r="DH161" s="24"/>
      <c r="DI161" s="24"/>
      <c r="DJ161" s="24"/>
      <c r="DK161" s="24"/>
      <c r="DL161" s="24"/>
      <c r="DM161" s="24"/>
      <c r="DN161" s="24"/>
      <c r="DO161" s="24"/>
      <c r="DP161" s="24"/>
      <c r="DQ161" s="24"/>
      <c r="DR161" s="24"/>
      <c r="DS161" s="24"/>
      <c r="DT161" s="24"/>
      <c r="DU161" s="24"/>
      <c r="DV161" s="24"/>
      <c r="DW161" s="24"/>
      <c r="DX161" s="24"/>
      <c r="DY161" s="24"/>
      <c r="DZ161" s="24"/>
      <c r="EA161" s="24"/>
    </row>
    <row r="162" spans="1:131" ht="15" customHeight="1">
      <c r="A162" s="79">
        <f t="shared" si="68"/>
        <v>43988</v>
      </c>
      <c r="B162" s="78"/>
      <c r="C162" s="78"/>
      <c r="D162" s="78"/>
      <c r="E162" s="78"/>
      <c r="F162" s="178"/>
      <c r="G162" s="89">
        <f t="shared" si="46"/>
        <v>6</v>
      </c>
      <c r="H162" s="78">
        <f t="shared" si="47"/>
        <v>23</v>
      </c>
      <c r="I162" s="78" t="str">
        <f t="shared" si="48"/>
        <v>SA</v>
      </c>
      <c r="J162" s="78" t="str">
        <f t="shared" si="49"/>
        <v>Samedi</v>
      </c>
      <c r="K162" s="178">
        <f t="shared" si="50"/>
        <v>0</v>
      </c>
      <c r="L162" s="79" t="str">
        <f t="shared" si="51"/>
        <v/>
      </c>
      <c r="M162" s="178" t="str">
        <f t="shared" si="52"/>
        <v/>
      </c>
      <c r="N162" s="80">
        <f t="shared" si="53"/>
        <v>0</v>
      </c>
      <c r="O162" s="78">
        <f t="shared" si="54"/>
        <v>0</v>
      </c>
      <c r="P162" s="78" t="str">
        <f t="shared" si="55"/>
        <v>Normal</v>
      </c>
      <c r="Q162" s="78">
        <f t="shared" si="56"/>
        <v>0</v>
      </c>
      <c r="R162" s="78">
        <f t="shared" si="57"/>
        <v>0</v>
      </c>
      <c r="S162" s="80">
        <f t="shared" si="58"/>
        <v>0</v>
      </c>
      <c r="T162" s="80">
        <f t="shared" si="59"/>
        <v>0</v>
      </c>
      <c r="U162" s="78">
        <f t="shared" si="60"/>
        <v>0</v>
      </c>
      <c r="V162" s="78">
        <f t="shared" si="61"/>
        <v>0</v>
      </c>
      <c r="W162" s="78">
        <f t="shared" si="62"/>
        <v>0</v>
      </c>
      <c r="X162" s="80">
        <f t="shared" si="63"/>
        <v>0</v>
      </c>
      <c r="Y162" s="78">
        <f t="shared" si="64"/>
        <v>0</v>
      </c>
      <c r="Z162" s="78" t="str">
        <f t="shared" ca="1" si="65"/>
        <v/>
      </c>
      <c r="AA162" s="78">
        <f t="shared" si="66"/>
        <v>0</v>
      </c>
      <c r="AB162" s="78">
        <f t="shared" si="67"/>
        <v>0</v>
      </c>
      <c r="AC162" s="46"/>
      <c r="AD162" s="46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CB162" s="24"/>
      <c r="CC162" s="24"/>
      <c r="CD162" s="24"/>
      <c r="CE162" s="24"/>
      <c r="CF162" s="24"/>
      <c r="CG162" s="24"/>
      <c r="CH162" s="24"/>
      <c r="CI162" s="24"/>
      <c r="CJ162" s="24"/>
      <c r="CK162" s="24"/>
      <c r="CL162" s="24"/>
      <c r="CM162" s="24"/>
      <c r="CN162" s="24"/>
      <c r="CO162" s="24"/>
      <c r="CP162" s="24"/>
      <c r="CQ162" s="24"/>
      <c r="CR162" s="24"/>
      <c r="CS162" s="24"/>
      <c r="CT162" s="24"/>
      <c r="CU162" s="24"/>
      <c r="CV162" s="24"/>
      <c r="CW162" s="24"/>
      <c r="CX162" s="24"/>
      <c r="CY162" s="24"/>
      <c r="CZ162" s="24"/>
      <c r="DA162" s="24"/>
      <c r="DB162" s="24"/>
      <c r="DC162" s="24"/>
      <c r="DD162" s="24"/>
      <c r="DE162" s="24"/>
      <c r="DF162" s="24"/>
      <c r="DG162" s="24"/>
      <c r="DH162" s="24"/>
      <c r="DI162" s="24"/>
      <c r="DJ162" s="24"/>
      <c r="DK162" s="24"/>
      <c r="DL162" s="24"/>
      <c r="DM162" s="24"/>
      <c r="DN162" s="24"/>
      <c r="DO162" s="24"/>
      <c r="DP162" s="24"/>
      <c r="DQ162" s="24"/>
      <c r="DR162" s="24"/>
      <c r="DS162" s="24"/>
      <c r="DT162" s="24"/>
      <c r="DU162" s="24"/>
      <c r="DV162" s="24"/>
      <c r="DW162" s="24"/>
      <c r="DX162" s="24"/>
      <c r="DY162" s="24"/>
      <c r="DZ162" s="24"/>
      <c r="EA162" s="24"/>
    </row>
    <row r="163" spans="1:131" ht="15" customHeight="1">
      <c r="A163" s="79">
        <f t="shared" si="68"/>
        <v>43989</v>
      </c>
      <c r="B163" s="78"/>
      <c r="C163" s="78"/>
      <c r="D163" s="78"/>
      <c r="E163" s="78"/>
      <c r="F163" s="178"/>
      <c r="G163" s="89">
        <f t="shared" si="46"/>
        <v>6</v>
      </c>
      <c r="H163" s="78">
        <f t="shared" si="47"/>
        <v>23</v>
      </c>
      <c r="I163" s="78" t="str">
        <f t="shared" si="48"/>
        <v>DI</v>
      </c>
      <c r="J163" s="78" t="str">
        <f t="shared" si="49"/>
        <v>Dimanche</v>
      </c>
      <c r="K163" s="178">
        <f t="shared" si="50"/>
        <v>0</v>
      </c>
      <c r="L163" s="79" t="str">
        <f t="shared" si="51"/>
        <v/>
      </c>
      <c r="M163" s="178" t="str">
        <f t="shared" si="52"/>
        <v/>
      </c>
      <c r="N163" s="80">
        <f t="shared" si="53"/>
        <v>0</v>
      </c>
      <c r="O163" s="78">
        <f t="shared" si="54"/>
        <v>0</v>
      </c>
      <c r="P163" s="78" t="str">
        <f t="shared" si="55"/>
        <v>Normal</v>
      </c>
      <c r="Q163" s="78">
        <f t="shared" si="56"/>
        <v>0</v>
      </c>
      <c r="R163" s="78">
        <f t="shared" si="57"/>
        <v>0</v>
      </c>
      <c r="S163" s="80">
        <f t="shared" si="58"/>
        <v>0</v>
      </c>
      <c r="T163" s="80">
        <f t="shared" si="59"/>
        <v>0</v>
      </c>
      <c r="U163" s="78">
        <f t="shared" si="60"/>
        <v>0</v>
      </c>
      <c r="V163" s="78">
        <f t="shared" si="61"/>
        <v>0</v>
      </c>
      <c r="W163" s="78">
        <f t="shared" si="62"/>
        <v>0</v>
      </c>
      <c r="X163" s="80">
        <f t="shared" si="63"/>
        <v>0</v>
      </c>
      <c r="Y163" s="78">
        <f t="shared" si="64"/>
        <v>0</v>
      </c>
      <c r="Z163" s="78" t="str">
        <f t="shared" ca="1" si="65"/>
        <v/>
      </c>
      <c r="AA163" s="78">
        <f t="shared" si="66"/>
        <v>0</v>
      </c>
      <c r="AB163" s="78">
        <f t="shared" si="67"/>
        <v>0</v>
      </c>
      <c r="AC163" s="46"/>
      <c r="AD163" s="46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CB163" s="24"/>
      <c r="CC163" s="24"/>
      <c r="CD163" s="24"/>
      <c r="CE163" s="24"/>
      <c r="CF163" s="24"/>
      <c r="CG163" s="24"/>
      <c r="CH163" s="24"/>
      <c r="CI163" s="24"/>
      <c r="CJ163" s="24"/>
      <c r="CK163" s="24"/>
      <c r="CL163" s="24"/>
      <c r="CM163" s="24"/>
      <c r="CN163" s="24"/>
      <c r="CO163" s="24"/>
      <c r="CP163" s="24"/>
      <c r="CQ163" s="24"/>
      <c r="CR163" s="24"/>
      <c r="CS163" s="24"/>
      <c r="CT163" s="24"/>
      <c r="CU163" s="24"/>
      <c r="CV163" s="24"/>
      <c r="CW163" s="24"/>
      <c r="CX163" s="24"/>
      <c r="CY163" s="24"/>
      <c r="CZ163" s="24"/>
      <c r="DA163" s="24"/>
      <c r="DB163" s="24"/>
      <c r="DC163" s="24"/>
      <c r="DD163" s="24"/>
      <c r="DE163" s="24"/>
      <c r="DF163" s="24"/>
      <c r="DG163" s="24"/>
      <c r="DH163" s="24"/>
      <c r="DI163" s="24"/>
      <c r="DJ163" s="24"/>
      <c r="DK163" s="24"/>
      <c r="DL163" s="24"/>
      <c r="DM163" s="24"/>
      <c r="DN163" s="24"/>
      <c r="DO163" s="24"/>
      <c r="DP163" s="24"/>
      <c r="DQ163" s="24"/>
      <c r="DR163" s="24"/>
      <c r="DS163" s="24"/>
      <c r="DT163" s="24"/>
      <c r="DU163" s="24"/>
      <c r="DV163" s="24"/>
      <c r="DW163" s="24"/>
      <c r="DX163" s="24"/>
      <c r="DY163" s="24"/>
      <c r="DZ163" s="24"/>
      <c r="EA163" s="24"/>
    </row>
    <row r="164" spans="1:131" ht="15" customHeight="1">
      <c r="A164" s="79">
        <f t="shared" si="68"/>
        <v>43990</v>
      </c>
      <c r="B164" s="78"/>
      <c r="C164" s="78"/>
      <c r="D164" s="78"/>
      <c r="E164" s="78"/>
      <c r="F164" s="178"/>
      <c r="G164" s="89">
        <f t="shared" si="46"/>
        <v>6</v>
      </c>
      <c r="H164" s="78">
        <f t="shared" si="47"/>
        <v>24</v>
      </c>
      <c r="I164" s="78" t="str">
        <f t="shared" si="48"/>
        <v>LU</v>
      </c>
      <c r="J164" s="78" t="str">
        <f t="shared" si="49"/>
        <v>Semaine</v>
      </c>
      <c r="K164" s="178">
        <f t="shared" si="50"/>
        <v>0</v>
      </c>
      <c r="L164" s="79" t="str">
        <f t="shared" si="51"/>
        <v/>
      </c>
      <c r="M164" s="178" t="str">
        <f t="shared" si="52"/>
        <v/>
      </c>
      <c r="N164" s="80">
        <f t="shared" si="53"/>
        <v>0</v>
      </c>
      <c r="O164" s="78">
        <f t="shared" si="54"/>
        <v>0</v>
      </c>
      <c r="P164" s="78" t="str">
        <f t="shared" si="55"/>
        <v>Normal</v>
      </c>
      <c r="Q164" s="78">
        <f t="shared" si="56"/>
        <v>0</v>
      </c>
      <c r="R164" s="78">
        <f t="shared" si="57"/>
        <v>0</v>
      </c>
      <c r="S164" s="80">
        <f t="shared" si="58"/>
        <v>0</v>
      </c>
      <c r="T164" s="80">
        <f t="shared" si="59"/>
        <v>0</v>
      </c>
      <c r="U164" s="78">
        <f t="shared" si="60"/>
        <v>0</v>
      </c>
      <c r="V164" s="78">
        <f t="shared" si="61"/>
        <v>0</v>
      </c>
      <c r="W164" s="78">
        <f t="shared" si="62"/>
        <v>0</v>
      </c>
      <c r="X164" s="80">
        <f t="shared" si="63"/>
        <v>0</v>
      </c>
      <c r="Y164" s="78">
        <f t="shared" si="64"/>
        <v>0</v>
      </c>
      <c r="Z164" s="78" t="str">
        <f t="shared" ca="1" si="65"/>
        <v/>
      </c>
      <c r="AA164" s="78">
        <f t="shared" si="66"/>
        <v>0</v>
      </c>
      <c r="AB164" s="78">
        <f t="shared" si="67"/>
        <v>0</v>
      </c>
      <c r="AC164" s="46"/>
      <c r="AD164" s="46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CB164" s="24"/>
      <c r="CC164" s="24"/>
      <c r="CD164" s="24"/>
      <c r="CE164" s="24"/>
      <c r="CF164" s="24"/>
      <c r="CG164" s="24"/>
      <c r="CH164" s="24"/>
      <c r="CI164" s="24"/>
      <c r="CJ164" s="24"/>
      <c r="CK164" s="24"/>
      <c r="CL164" s="24"/>
      <c r="CM164" s="24"/>
      <c r="CN164" s="24"/>
      <c r="CO164" s="24"/>
      <c r="CP164" s="24"/>
      <c r="CQ164" s="24"/>
      <c r="CR164" s="24"/>
      <c r="CS164" s="24"/>
      <c r="CT164" s="24"/>
      <c r="CU164" s="24"/>
      <c r="CV164" s="24"/>
      <c r="CW164" s="24"/>
      <c r="CX164" s="24"/>
      <c r="CY164" s="24"/>
      <c r="CZ164" s="24"/>
      <c r="DA164" s="24"/>
      <c r="DB164" s="24"/>
      <c r="DC164" s="24"/>
      <c r="DD164" s="24"/>
      <c r="DE164" s="24"/>
      <c r="DF164" s="24"/>
      <c r="DG164" s="24"/>
      <c r="DH164" s="24"/>
      <c r="DI164" s="24"/>
      <c r="DJ164" s="24"/>
      <c r="DK164" s="24"/>
      <c r="DL164" s="24"/>
      <c r="DM164" s="24"/>
      <c r="DN164" s="24"/>
      <c r="DO164" s="24"/>
      <c r="DP164" s="24"/>
      <c r="DQ164" s="24"/>
      <c r="DR164" s="24"/>
      <c r="DS164" s="24"/>
      <c r="DT164" s="24"/>
      <c r="DU164" s="24"/>
      <c r="DV164" s="24"/>
      <c r="DW164" s="24"/>
      <c r="DX164" s="24"/>
      <c r="DY164" s="24"/>
      <c r="DZ164" s="24"/>
      <c r="EA164" s="24"/>
    </row>
    <row r="165" spans="1:131" ht="15" customHeight="1">
      <c r="A165" s="79">
        <f t="shared" si="68"/>
        <v>43991</v>
      </c>
      <c r="B165" s="78"/>
      <c r="C165" s="78"/>
      <c r="D165" s="78"/>
      <c r="E165" s="78"/>
      <c r="F165" s="178"/>
      <c r="G165" s="89">
        <f t="shared" si="46"/>
        <v>6</v>
      </c>
      <c r="H165" s="78">
        <f t="shared" si="47"/>
        <v>24</v>
      </c>
      <c r="I165" s="78" t="str">
        <f t="shared" si="48"/>
        <v>MA</v>
      </c>
      <c r="J165" s="78" t="str">
        <f t="shared" si="49"/>
        <v>Semaine</v>
      </c>
      <c r="K165" s="178">
        <f t="shared" si="50"/>
        <v>0</v>
      </c>
      <c r="L165" s="79" t="str">
        <f t="shared" si="51"/>
        <v/>
      </c>
      <c r="M165" s="178" t="str">
        <f t="shared" si="52"/>
        <v/>
      </c>
      <c r="N165" s="80">
        <f t="shared" si="53"/>
        <v>0</v>
      </c>
      <c r="O165" s="78">
        <f t="shared" si="54"/>
        <v>0</v>
      </c>
      <c r="P165" s="78" t="str">
        <f t="shared" si="55"/>
        <v>Normal</v>
      </c>
      <c r="Q165" s="78">
        <f t="shared" si="56"/>
        <v>0</v>
      </c>
      <c r="R165" s="78">
        <f t="shared" si="57"/>
        <v>0</v>
      </c>
      <c r="S165" s="80">
        <f t="shared" si="58"/>
        <v>0</v>
      </c>
      <c r="T165" s="80">
        <f t="shared" si="59"/>
        <v>0</v>
      </c>
      <c r="U165" s="78">
        <f t="shared" si="60"/>
        <v>0</v>
      </c>
      <c r="V165" s="78">
        <f t="shared" si="61"/>
        <v>0</v>
      </c>
      <c r="W165" s="78">
        <f t="shared" si="62"/>
        <v>0</v>
      </c>
      <c r="X165" s="80">
        <f t="shared" si="63"/>
        <v>0</v>
      </c>
      <c r="Y165" s="78">
        <f t="shared" si="64"/>
        <v>0</v>
      </c>
      <c r="Z165" s="78" t="str">
        <f t="shared" ca="1" si="65"/>
        <v/>
      </c>
      <c r="AA165" s="78">
        <f t="shared" si="66"/>
        <v>0</v>
      </c>
      <c r="AB165" s="78">
        <f t="shared" si="67"/>
        <v>0</v>
      </c>
      <c r="AC165" s="46"/>
      <c r="AD165" s="46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CB165" s="24"/>
      <c r="CC165" s="24"/>
      <c r="CD165" s="24"/>
      <c r="CE165" s="24"/>
      <c r="CF165" s="24"/>
      <c r="CG165" s="24"/>
      <c r="CH165" s="24"/>
      <c r="CI165" s="24"/>
      <c r="CJ165" s="24"/>
      <c r="CK165" s="24"/>
      <c r="CL165" s="24"/>
      <c r="CM165" s="24"/>
      <c r="CN165" s="24"/>
      <c r="CO165" s="24"/>
      <c r="CP165" s="24"/>
      <c r="CQ165" s="24"/>
      <c r="CR165" s="24"/>
      <c r="CS165" s="24"/>
      <c r="CT165" s="24"/>
      <c r="CU165" s="24"/>
      <c r="CV165" s="24"/>
      <c r="CW165" s="24"/>
      <c r="CX165" s="24"/>
      <c r="CY165" s="24"/>
      <c r="CZ165" s="24"/>
      <c r="DA165" s="24"/>
      <c r="DB165" s="24"/>
      <c r="DC165" s="24"/>
      <c r="DD165" s="24"/>
      <c r="DE165" s="24"/>
      <c r="DF165" s="24"/>
      <c r="DG165" s="24"/>
      <c r="DH165" s="24"/>
      <c r="DI165" s="24"/>
      <c r="DJ165" s="24"/>
      <c r="DK165" s="24"/>
      <c r="DL165" s="24"/>
      <c r="DM165" s="24"/>
      <c r="DN165" s="24"/>
      <c r="DO165" s="24"/>
      <c r="DP165" s="24"/>
      <c r="DQ165" s="24"/>
      <c r="DR165" s="24"/>
      <c r="DS165" s="24"/>
      <c r="DT165" s="24"/>
      <c r="DU165" s="24"/>
      <c r="DV165" s="24"/>
      <c r="DW165" s="24"/>
      <c r="DX165" s="24"/>
      <c r="DY165" s="24"/>
      <c r="DZ165" s="24"/>
      <c r="EA165" s="24"/>
    </row>
    <row r="166" spans="1:131" ht="15" customHeight="1">
      <c r="A166" s="79">
        <f t="shared" si="68"/>
        <v>43992</v>
      </c>
      <c r="B166" s="78"/>
      <c r="C166" s="78"/>
      <c r="D166" s="78"/>
      <c r="E166" s="78"/>
      <c r="F166" s="178"/>
      <c r="G166" s="89">
        <f t="shared" si="46"/>
        <v>6</v>
      </c>
      <c r="H166" s="78">
        <f t="shared" si="47"/>
        <v>24</v>
      </c>
      <c r="I166" s="78" t="str">
        <f t="shared" si="48"/>
        <v>ME</v>
      </c>
      <c r="J166" s="78" t="str">
        <f t="shared" si="49"/>
        <v>Semaine</v>
      </c>
      <c r="K166" s="178">
        <f t="shared" si="50"/>
        <v>0</v>
      </c>
      <c r="L166" s="79" t="str">
        <f t="shared" si="51"/>
        <v/>
      </c>
      <c r="M166" s="178" t="str">
        <f t="shared" si="52"/>
        <v/>
      </c>
      <c r="N166" s="80">
        <f t="shared" si="53"/>
        <v>0</v>
      </c>
      <c r="O166" s="78">
        <f t="shared" si="54"/>
        <v>0</v>
      </c>
      <c r="P166" s="78" t="str">
        <f t="shared" si="55"/>
        <v>Normal</v>
      </c>
      <c r="Q166" s="78">
        <f t="shared" si="56"/>
        <v>0</v>
      </c>
      <c r="R166" s="78">
        <f t="shared" si="57"/>
        <v>0</v>
      </c>
      <c r="S166" s="80">
        <f t="shared" si="58"/>
        <v>0</v>
      </c>
      <c r="T166" s="80">
        <f t="shared" si="59"/>
        <v>0</v>
      </c>
      <c r="U166" s="78">
        <f t="shared" si="60"/>
        <v>0</v>
      </c>
      <c r="V166" s="78">
        <f t="shared" si="61"/>
        <v>0</v>
      </c>
      <c r="W166" s="78">
        <f t="shared" si="62"/>
        <v>0</v>
      </c>
      <c r="X166" s="80">
        <f t="shared" si="63"/>
        <v>0</v>
      </c>
      <c r="Y166" s="78">
        <f t="shared" si="64"/>
        <v>0</v>
      </c>
      <c r="Z166" s="78" t="str">
        <f t="shared" ca="1" si="65"/>
        <v/>
      </c>
      <c r="AA166" s="78">
        <f t="shared" si="66"/>
        <v>0</v>
      </c>
      <c r="AB166" s="78">
        <f t="shared" si="67"/>
        <v>0</v>
      </c>
      <c r="AC166" s="46"/>
      <c r="AD166" s="46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CB166" s="24"/>
      <c r="CC166" s="24"/>
      <c r="CD166" s="24"/>
      <c r="CE166" s="24"/>
      <c r="CF166" s="24"/>
      <c r="CG166" s="24"/>
      <c r="CH166" s="24"/>
      <c r="CI166" s="24"/>
      <c r="CJ166" s="24"/>
      <c r="CK166" s="24"/>
      <c r="CL166" s="24"/>
      <c r="CM166" s="24"/>
      <c r="CN166" s="24"/>
      <c r="CO166" s="24"/>
      <c r="CP166" s="24"/>
      <c r="CQ166" s="24"/>
      <c r="CR166" s="24"/>
      <c r="CS166" s="24"/>
      <c r="CT166" s="24"/>
      <c r="CU166" s="24"/>
      <c r="CV166" s="24"/>
      <c r="CW166" s="24"/>
      <c r="CX166" s="24"/>
      <c r="CY166" s="24"/>
      <c r="CZ166" s="24"/>
      <c r="DA166" s="24"/>
      <c r="DB166" s="24"/>
      <c r="DC166" s="24"/>
      <c r="DD166" s="24"/>
      <c r="DE166" s="24"/>
      <c r="DF166" s="24"/>
      <c r="DG166" s="24"/>
      <c r="DH166" s="24"/>
      <c r="DI166" s="24"/>
      <c r="DJ166" s="24"/>
      <c r="DK166" s="24"/>
      <c r="DL166" s="24"/>
      <c r="DM166" s="24"/>
      <c r="DN166" s="24"/>
      <c r="DO166" s="24"/>
      <c r="DP166" s="24"/>
      <c r="DQ166" s="24"/>
      <c r="DR166" s="24"/>
      <c r="DS166" s="24"/>
      <c r="DT166" s="24"/>
      <c r="DU166" s="24"/>
      <c r="DV166" s="24"/>
      <c r="DW166" s="24"/>
      <c r="DX166" s="24"/>
      <c r="DY166" s="24"/>
      <c r="DZ166" s="24"/>
      <c r="EA166" s="24"/>
    </row>
    <row r="167" spans="1:131" ht="15" customHeight="1">
      <c r="A167" s="79">
        <f t="shared" si="68"/>
        <v>43993</v>
      </c>
      <c r="B167" s="78"/>
      <c r="C167" s="78"/>
      <c r="D167" s="78"/>
      <c r="E167" s="78"/>
      <c r="F167" s="178"/>
      <c r="G167" s="89">
        <f t="shared" si="46"/>
        <v>6</v>
      </c>
      <c r="H167" s="78">
        <f t="shared" si="47"/>
        <v>24</v>
      </c>
      <c r="I167" s="78" t="str">
        <f t="shared" si="48"/>
        <v>JE</v>
      </c>
      <c r="J167" s="78" t="str">
        <f t="shared" si="49"/>
        <v>Semaine</v>
      </c>
      <c r="K167" s="178">
        <f t="shared" si="50"/>
        <v>0</v>
      </c>
      <c r="L167" s="79" t="str">
        <f t="shared" si="51"/>
        <v/>
      </c>
      <c r="M167" s="178" t="str">
        <f t="shared" si="52"/>
        <v/>
      </c>
      <c r="N167" s="80">
        <f t="shared" si="53"/>
        <v>0</v>
      </c>
      <c r="O167" s="78">
        <f t="shared" si="54"/>
        <v>0</v>
      </c>
      <c r="P167" s="78" t="str">
        <f t="shared" si="55"/>
        <v>Normal</v>
      </c>
      <c r="Q167" s="78">
        <f t="shared" si="56"/>
        <v>0</v>
      </c>
      <c r="R167" s="78">
        <f t="shared" si="57"/>
        <v>0</v>
      </c>
      <c r="S167" s="80">
        <f t="shared" si="58"/>
        <v>0</v>
      </c>
      <c r="T167" s="80">
        <f t="shared" si="59"/>
        <v>0</v>
      </c>
      <c r="U167" s="78">
        <f t="shared" si="60"/>
        <v>0</v>
      </c>
      <c r="V167" s="78">
        <f t="shared" si="61"/>
        <v>0</v>
      </c>
      <c r="W167" s="78">
        <f t="shared" si="62"/>
        <v>0</v>
      </c>
      <c r="X167" s="80">
        <f t="shared" si="63"/>
        <v>0</v>
      </c>
      <c r="Y167" s="78">
        <f t="shared" si="64"/>
        <v>0</v>
      </c>
      <c r="Z167" s="78" t="str">
        <f t="shared" ca="1" si="65"/>
        <v/>
      </c>
      <c r="AA167" s="78">
        <f t="shared" si="66"/>
        <v>0</v>
      </c>
      <c r="AB167" s="78">
        <f t="shared" si="67"/>
        <v>0</v>
      </c>
      <c r="AC167" s="46"/>
      <c r="AD167" s="46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CB167" s="24"/>
      <c r="CC167" s="24"/>
      <c r="CD167" s="24"/>
      <c r="CE167" s="24"/>
      <c r="CF167" s="24"/>
      <c r="CG167" s="24"/>
      <c r="CH167" s="24"/>
      <c r="CI167" s="24"/>
      <c r="CJ167" s="24"/>
      <c r="CK167" s="24"/>
      <c r="CL167" s="24"/>
      <c r="CM167" s="24"/>
      <c r="CN167" s="24"/>
      <c r="CO167" s="24"/>
      <c r="CP167" s="24"/>
      <c r="CQ167" s="24"/>
      <c r="CR167" s="24"/>
      <c r="CS167" s="24"/>
      <c r="CT167" s="24"/>
      <c r="CU167" s="24"/>
      <c r="CV167" s="24"/>
      <c r="CW167" s="24"/>
      <c r="CX167" s="24"/>
      <c r="CY167" s="24"/>
      <c r="CZ167" s="24"/>
      <c r="DA167" s="24"/>
      <c r="DB167" s="24"/>
      <c r="DC167" s="24"/>
      <c r="DD167" s="24"/>
      <c r="DE167" s="24"/>
      <c r="DF167" s="24"/>
      <c r="DG167" s="24"/>
      <c r="DH167" s="24"/>
      <c r="DI167" s="24"/>
      <c r="DJ167" s="24"/>
      <c r="DK167" s="24"/>
      <c r="DL167" s="24"/>
      <c r="DM167" s="24"/>
      <c r="DN167" s="24"/>
      <c r="DO167" s="24"/>
      <c r="DP167" s="24"/>
      <c r="DQ167" s="24"/>
      <c r="DR167" s="24"/>
      <c r="DS167" s="24"/>
      <c r="DT167" s="24"/>
      <c r="DU167" s="24"/>
      <c r="DV167" s="24"/>
      <c r="DW167" s="24"/>
      <c r="DX167" s="24"/>
      <c r="DY167" s="24"/>
      <c r="DZ167" s="24"/>
      <c r="EA167" s="24"/>
    </row>
    <row r="168" spans="1:131" ht="15" customHeight="1">
      <c r="A168" s="79">
        <f t="shared" si="68"/>
        <v>43994</v>
      </c>
      <c r="B168" s="78"/>
      <c r="C168" s="78"/>
      <c r="D168" s="78"/>
      <c r="E168" s="78"/>
      <c r="F168" s="178"/>
      <c r="G168" s="89">
        <f t="shared" si="46"/>
        <v>6</v>
      </c>
      <c r="H168" s="78">
        <f t="shared" si="47"/>
        <v>24</v>
      </c>
      <c r="I168" s="78" t="str">
        <f t="shared" si="48"/>
        <v>VE</v>
      </c>
      <c r="J168" s="78" t="str">
        <f t="shared" si="49"/>
        <v>Semaine</v>
      </c>
      <c r="K168" s="178">
        <f t="shared" si="50"/>
        <v>0</v>
      </c>
      <c r="L168" s="79" t="str">
        <f t="shared" si="51"/>
        <v/>
      </c>
      <c r="M168" s="178" t="str">
        <f t="shared" si="52"/>
        <v/>
      </c>
      <c r="N168" s="80">
        <f t="shared" si="53"/>
        <v>0</v>
      </c>
      <c r="O168" s="78">
        <f t="shared" si="54"/>
        <v>0</v>
      </c>
      <c r="P168" s="78" t="str">
        <f t="shared" si="55"/>
        <v>Normal</v>
      </c>
      <c r="Q168" s="78">
        <f t="shared" si="56"/>
        <v>0</v>
      </c>
      <c r="R168" s="78">
        <f t="shared" si="57"/>
        <v>0</v>
      </c>
      <c r="S168" s="80">
        <f t="shared" si="58"/>
        <v>0</v>
      </c>
      <c r="T168" s="80">
        <f t="shared" si="59"/>
        <v>0</v>
      </c>
      <c r="U168" s="78">
        <f t="shared" si="60"/>
        <v>0</v>
      </c>
      <c r="V168" s="78">
        <f t="shared" si="61"/>
        <v>0</v>
      </c>
      <c r="W168" s="78">
        <f t="shared" si="62"/>
        <v>0</v>
      </c>
      <c r="X168" s="80">
        <f t="shared" si="63"/>
        <v>0</v>
      </c>
      <c r="Y168" s="78">
        <f t="shared" si="64"/>
        <v>0</v>
      </c>
      <c r="Z168" s="78" t="str">
        <f t="shared" ca="1" si="65"/>
        <v/>
      </c>
      <c r="AA168" s="78">
        <f t="shared" si="66"/>
        <v>0</v>
      </c>
      <c r="AB168" s="78">
        <f t="shared" si="67"/>
        <v>0</v>
      </c>
      <c r="AC168" s="46"/>
      <c r="AD168" s="46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CB168" s="24"/>
      <c r="CC168" s="24"/>
      <c r="CD168" s="24"/>
      <c r="CE168" s="24"/>
      <c r="CF168" s="24"/>
      <c r="CG168" s="24"/>
      <c r="CH168" s="24"/>
      <c r="CI168" s="24"/>
      <c r="CJ168" s="24"/>
      <c r="CK168" s="24"/>
      <c r="CL168" s="24"/>
      <c r="CM168" s="24"/>
      <c r="CN168" s="24"/>
      <c r="CO168" s="24"/>
      <c r="CP168" s="24"/>
      <c r="CQ168" s="24"/>
      <c r="CR168" s="24"/>
      <c r="CS168" s="24"/>
      <c r="CT168" s="24"/>
      <c r="CU168" s="24"/>
      <c r="CV168" s="24"/>
      <c r="CW168" s="24"/>
      <c r="CX168" s="24"/>
      <c r="CY168" s="24"/>
      <c r="CZ168" s="24"/>
      <c r="DA168" s="24"/>
      <c r="DB168" s="24"/>
      <c r="DC168" s="24"/>
      <c r="DD168" s="24"/>
      <c r="DE168" s="24"/>
      <c r="DF168" s="24"/>
      <c r="DG168" s="24"/>
      <c r="DH168" s="24"/>
      <c r="DI168" s="24"/>
      <c r="DJ168" s="24"/>
      <c r="DK168" s="24"/>
      <c r="DL168" s="24"/>
      <c r="DM168" s="24"/>
      <c r="DN168" s="24"/>
      <c r="DO168" s="24"/>
      <c r="DP168" s="24"/>
      <c r="DQ168" s="24"/>
      <c r="DR168" s="24"/>
      <c r="DS168" s="24"/>
      <c r="DT168" s="24"/>
      <c r="DU168" s="24"/>
      <c r="DV168" s="24"/>
      <c r="DW168" s="24"/>
      <c r="DX168" s="24"/>
      <c r="DY168" s="24"/>
      <c r="DZ168" s="24"/>
      <c r="EA168" s="24"/>
    </row>
    <row r="169" spans="1:131" ht="15" customHeight="1">
      <c r="A169" s="79">
        <f t="shared" si="68"/>
        <v>43995</v>
      </c>
      <c r="B169" s="78"/>
      <c r="C169" s="78"/>
      <c r="D169" s="78"/>
      <c r="E169" s="78"/>
      <c r="F169" s="178"/>
      <c r="G169" s="89">
        <f t="shared" si="46"/>
        <v>6</v>
      </c>
      <c r="H169" s="78">
        <f t="shared" si="47"/>
        <v>24</v>
      </c>
      <c r="I169" s="78" t="str">
        <f t="shared" si="48"/>
        <v>SA</v>
      </c>
      <c r="J169" s="78" t="str">
        <f t="shared" si="49"/>
        <v>Samedi</v>
      </c>
      <c r="K169" s="178">
        <f t="shared" si="50"/>
        <v>0</v>
      </c>
      <c r="L169" s="79" t="str">
        <f t="shared" si="51"/>
        <v/>
      </c>
      <c r="M169" s="178" t="str">
        <f t="shared" si="52"/>
        <v/>
      </c>
      <c r="N169" s="80">
        <f t="shared" si="53"/>
        <v>0</v>
      </c>
      <c r="O169" s="78">
        <f t="shared" si="54"/>
        <v>0</v>
      </c>
      <c r="P169" s="78" t="str">
        <f t="shared" si="55"/>
        <v>Normal</v>
      </c>
      <c r="Q169" s="78">
        <f t="shared" si="56"/>
        <v>0</v>
      </c>
      <c r="R169" s="78">
        <f t="shared" si="57"/>
        <v>0</v>
      </c>
      <c r="S169" s="80">
        <f t="shared" si="58"/>
        <v>0</v>
      </c>
      <c r="T169" s="80">
        <f t="shared" si="59"/>
        <v>0</v>
      </c>
      <c r="U169" s="78">
        <f t="shared" si="60"/>
        <v>0</v>
      </c>
      <c r="V169" s="78">
        <f t="shared" si="61"/>
        <v>0</v>
      </c>
      <c r="W169" s="78">
        <f t="shared" si="62"/>
        <v>0</v>
      </c>
      <c r="X169" s="80">
        <f t="shared" si="63"/>
        <v>0</v>
      </c>
      <c r="Y169" s="78">
        <f t="shared" si="64"/>
        <v>0</v>
      </c>
      <c r="Z169" s="78" t="str">
        <f t="shared" ca="1" si="65"/>
        <v/>
      </c>
      <c r="AA169" s="78">
        <f t="shared" si="66"/>
        <v>0</v>
      </c>
      <c r="AB169" s="78">
        <f t="shared" si="67"/>
        <v>0</v>
      </c>
      <c r="AC169" s="46"/>
      <c r="AD169" s="46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CB169" s="24"/>
      <c r="CC169" s="24"/>
      <c r="CD169" s="24"/>
      <c r="CE169" s="24"/>
      <c r="CF169" s="24"/>
      <c r="CG169" s="24"/>
      <c r="CH169" s="24"/>
      <c r="CI169" s="24"/>
      <c r="CJ169" s="24"/>
      <c r="CK169" s="24"/>
      <c r="CL169" s="24"/>
      <c r="CM169" s="24"/>
      <c r="CN169" s="24"/>
      <c r="CO169" s="24"/>
      <c r="CP169" s="24"/>
      <c r="CQ169" s="24"/>
      <c r="CR169" s="24"/>
      <c r="CS169" s="24"/>
      <c r="CT169" s="24"/>
      <c r="CU169" s="24"/>
      <c r="CV169" s="24"/>
      <c r="CW169" s="24"/>
      <c r="CX169" s="24"/>
      <c r="CY169" s="24"/>
      <c r="CZ169" s="24"/>
      <c r="DA169" s="24"/>
      <c r="DB169" s="24"/>
      <c r="DC169" s="24"/>
      <c r="DD169" s="24"/>
      <c r="DE169" s="24"/>
      <c r="DF169" s="24"/>
      <c r="DG169" s="24"/>
      <c r="DH169" s="24"/>
      <c r="DI169" s="24"/>
      <c r="DJ169" s="24"/>
      <c r="DK169" s="24"/>
      <c r="DL169" s="24"/>
      <c r="DM169" s="24"/>
      <c r="DN169" s="24"/>
      <c r="DO169" s="24"/>
      <c r="DP169" s="24"/>
      <c r="DQ169" s="24"/>
      <c r="DR169" s="24"/>
      <c r="DS169" s="24"/>
      <c r="DT169" s="24"/>
      <c r="DU169" s="24"/>
      <c r="DV169" s="24"/>
      <c r="DW169" s="24"/>
      <c r="DX169" s="24"/>
      <c r="DY169" s="24"/>
      <c r="DZ169" s="24"/>
      <c r="EA169" s="24"/>
    </row>
    <row r="170" spans="1:131" ht="15" customHeight="1">
      <c r="A170" s="79">
        <f t="shared" si="68"/>
        <v>43996</v>
      </c>
      <c r="B170" s="78"/>
      <c r="C170" s="78"/>
      <c r="D170" s="78"/>
      <c r="E170" s="78"/>
      <c r="F170" s="178"/>
      <c r="G170" s="89">
        <f t="shared" si="46"/>
        <v>6</v>
      </c>
      <c r="H170" s="78">
        <f t="shared" si="47"/>
        <v>24</v>
      </c>
      <c r="I170" s="78" t="str">
        <f t="shared" si="48"/>
        <v>DI</v>
      </c>
      <c r="J170" s="78" t="str">
        <f t="shared" si="49"/>
        <v>Dimanche</v>
      </c>
      <c r="K170" s="178">
        <f t="shared" si="50"/>
        <v>0</v>
      </c>
      <c r="L170" s="79" t="str">
        <f t="shared" si="51"/>
        <v/>
      </c>
      <c r="M170" s="178" t="str">
        <f t="shared" si="52"/>
        <v/>
      </c>
      <c r="N170" s="80">
        <f t="shared" si="53"/>
        <v>0</v>
      </c>
      <c r="O170" s="78">
        <f t="shared" si="54"/>
        <v>0</v>
      </c>
      <c r="P170" s="78" t="str">
        <f t="shared" si="55"/>
        <v>Normal</v>
      </c>
      <c r="Q170" s="78">
        <f t="shared" si="56"/>
        <v>0</v>
      </c>
      <c r="R170" s="78">
        <f t="shared" si="57"/>
        <v>0</v>
      </c>
      <c r="S170" s="80">
        <f t="shared" si="58"/>
        <v>0</v>
      </c>
      <c r="T170" s="80">
        <f t="shared" si="59"/>
        <v>0</v>
      </c>
      <c r="U170" s="78">
        <f t="shared" si="60"/>
        <v>0</v>
      </c>
      <c r="V170" s="78">
        <f t="shared" si="61"/>
        <v>0</v>
      </c>
      <c r="W170" s="78">
        <f t="shared" si="62"/>
        <v>0</v>
      </c>
      <c r="X170" s="80">
        <f t="shared" si="63"/>
        <v>0</v>
      </c>
      <c r="Y170" s="78">
        <f t="shared" si="64"/>
        <v>0</v>
      </c>
      <c r="Z170" s="78" t="str">
        <f t="shared" ca="1" si="65"/>
        <v/>
      </c>
      <c r="AA170" s="78">
        <f t="shared" si="66"/>
        <v>0</v>
      </c>
      <c r="AB170" s="78">
        <f t="shared" si="67"/>
        <v>0</v>
      </c>
      <c r="AC170" s="46"/>
      <c r="AD170" s="46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CB170" s="24"/>
      <c r="CC170" s="24"/>
      <c r="CD170" s="24"/>
      <c r="CE170" s="24"/>
      <c r="CF170" s="24"/>
      <c r="CG170" s="24"/>
      <c r="CH170" s="24"/>
      <c r="CI170" s="24"/>
      <c r="CJ170" s="24"/>
      <c r="CK170" s="24"/>
      <c r="CL170" s="24"/>
      <c r="CM170" s="24"/>
      <c r="CN170" s="24"/>
      <c r="CO170" s="24"/>
      <c r="CP170" s="24"/>
      <c r="CQ170" s="24"/>
      <c r="CR170" s="24"/>
      <c r="CS170" s="24"/>
      <c r="CT170" s="24"/>
      <c r="CU170" s="24"/>
      <c r="CV170" s="24"/>
      <c r="CW170" s="24"/>
      <c r="CX170" s="24"/>
      <c r="CY170" s="24"/>
      <c r="CZ170" s="24"/>
      <c r="DA170" s="24"/>
      <c r="DB170" s="24"/>
      <c r="DC170" s="24"/>
      <c r="DD170" s="24"/>
      <c r="DE170" s="24"/>
      <c r="DF170" s="24"/>
      <c r="DG170" s="24"/>
      <c r="DH170" s="24"/>
      <c r="DI170" s="24"/>
      <c r="DJ170" s="24"/>
      <c r="DK170" s="24"/>
      <c r="DL170" s="24"/>
      <c r="DM170" s="24"/>
      <c r="DN170" s="24"/>
      <c r="DO170" s="24"/>
      <c r="DP170" s="24"/>
      <c r="DQ170" s="24"/>
      <c r="DR170" s="24"/>
      <c r="DS170" s="24"/>
      <c r="DT170" s="24"/>
      <c r="DU170" s="24"/>
      <c r="DV170" s="24"/>
      <c r="DW170" s="24"/>
      <c r="DX170" s="24"/>
      <c r="DY170" s="24"/>
      <c r="DZ170" s="24"/>
      <c r="EA170" s="24"/>
    </row>
    <row r="171" spans="1:131" ht="15" customHeight="1">
      <c r="A171" s="79">
        <f t="shared" si="68"/>
        <v>43997</v>
      </c>
      <c r="B171" s="78"/>
      <c r="C171" s="78"/>
      <c r="D171" s="78"/>
      <c r="E171" s="78"/>
      <c r="F171" s="178"/>
      <c r="G171" s="89">
        <f t="shared" si="46"/>
        <v>6</v>
      </c>
      <c r="H171" s="78">
        <f t="shared" si="47"/>
        <v>25</v>
      </c>
      <c r="I171" s="78" t="str">
        <f t="shared" si="48"/>
        <v>LU</v>
      </c>
      <c r="J171" s="78" t="str">
        <f t="shared" si="49"/>
        <v>Semaine</v>
      </c>
      <c r="K171" s="178">
        <f t="shared" si="50"/>
        <v>0</v>
      </c>
      <c r="L171" s="79" t="str">
        <f t="shared" si="51"/>
        <v/>
      </c>
      <c r="M171" s="178" t="str">
        <f t="shared" si="52"/>
        <v/>
      </c>
      <c r="N171" s="80">
        <f t="shared" si="53"/>
        <v>0</v>
      </c>
      <c r="O171" s="78">
        <f t="shared" si="54"/>
        <v>0</v>
      </c>
      <c r="P171" s="78" t="str">
        <f t="shared" si="55"/>
        <v>Normal</v>
      </c>
      <c r="Q171" s="78">
        <f t="shared" si="56"/>
        <v>0</v>
      </c>
      <c r="R171" s="78">
        <f t="shared" si="57"/>
        <v>0</v>
      </c>
      <c r="S171" s="80">
        <f t="shared" si="58"/>
        <v>0</v>
      </c>
      <c r="T171" s="80">
        <f t="shared" si="59"/>
        <v>0</v>
      </c>
      <c r="U171" s="78">
        <f t="shared" si="60"/>
        <v>0</v>
      </c>
      <c r="V171" s="78">
        <f t="shared" si="61"/>
        <v>0</v>
      </c>
      <c r="W171" s="78">
        <f t="shared" si="62"/>
        <v>0</v>
      </c>
      <c r="X171" s="80">
        <f t="shared" si="63"/>
        <v>0</v>
      </c>
      <c r="Y171" s="78">
        <f t="shared" si="64"/>
        <v>0</v>
      </c>
      <c r="Z171" s="78" t="str">
        <f t="shared" ca="1" si="65"/>
        <v/>
      </c>
      <c r="AA171" s="78">
        <f t="shared" si="66"/>
        <v>0</v>
      </c>
      <c r="AB171" s="78">
        <f t="shared" si="67"/>
        <v>0</v>
      </c>
      <c r="AC171" s="46"/>
      <c r="AD171" s="46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CB171" s="24"/>
      <c r="CC171" s="24"/>
      <c r="CD171" s="24"/>
      <c r="CE171" s="24"/>
      <c r="CF171" s="24"/>
      <c r="CG171" s="24"/>
      <c r="CH171" s="24"/>
      <c r="CI171" s="24"/>
      <c r="CJ171" s="24"/>
      <c r="CK171" s="24"/>
      <c r="CL171" s="24"/>
      <c r="CM171" s="24"/>
      <c r="CN171" s="24"/>
      <c r="CO171" s="24"/>
      <c r="CP171" s="24"/>
      <c r="CQ171" s="24"/>
      <c r="CR171" s="24"/>
      <c r="CS171" s="24"/>
      <c r="CT171" s="24"/>
      <c r="CU171" s="24"/>
      <c r="CV171" s="24"/>
      <c r="CW171" s="24"/>
      <c r="CX171" s="24"/>
      <c r="CY171" s="24"/>
      <c r="CZ171" s="24"/>
      <c r="DA171" s="24"/>
      <c r="DB171" s="24"/>
      <c r="DC171" s="24"/>
      <c r="DD171" s="24"/>
      <c r="DE171" s="24"/>
      <c r="DF171" s="24"/>
      <c r="DG171" s="24"/>
      <c r="DH171" s="24"/>
      <c r="DI171" s="24"/>
      <c r="DJ171" s="24"/>
      <c r="DK171" s="24"/>
      <c r="DL171" s="24"/>
      <c r="DM171" s="24"/>
      <c r="DN171" s="24"/>
      <c r="DO171" s="24"/>
      <c r="DP171" s="24"/>
      <c r="DQ171" s="24"/>
      <c r="DR171" s="24"/>
      <c r="DS171" s="24"/>
      <c r="DT171" s="24"/>
      <c r="DU171" s="24"/>
      <c r="DV171" s="24"/>
      <c r="DW171" s="24"/>
      <c r="DX171" s="24"/>
      <c r="DY171" s="24"/>
      <c r="DZ171" s="24"/>
      <c r="EA171" s="24"/>
    </row>
    <row r="172" spans="1:131" ht="15" customHeight="1">
      <c r="A172" s="79">
        <f t="shared" si="68"/>
        <v>43998</v>
      </c>
      <c r="B172" s="78"/>
      <c r="C172" s="78"/>
      <c r="D172" s="78"/>
      <c r="E172" s="78"/>
      <c r="F172" s="178"/>
      <c r="G172" s="89">
        <f t="shared" si="46"/>
        <v>6</v>
      </c>
      <c r="H172" s="78">
        <f t="shared" si="47"/>
        <v>25</v>
      </c>
      <c r="I172" s="78" t="str">
        <f t="shared" si="48"/>
        <v>MA</v>
      </c>
      <c r="J172" s="78" t="str">
        <f t="shared" si="49"/>
        <v>Semaine</v>
      </c>
      <c r="K172" s="178">
        <f t="shared" si="50"/>
        <v>0</v>
      </c>
      <c r="L172" s="79" t="str">
        <f t="shared" si="51"/>
        <v/>
      </c>
      <c r="M172" s="178" t="str">
        <f t="shared" si="52"/>
        <v/>
      </c>
      <c r="N172" s="80">
        <f t="shared" si="53"/>
        <v>0</v>
      </c>
      <c r="O172" s="78">
        <f t="shared" si="54"/>
        <v>0</v>
      </c>
      <c r="P172" s="78" t="str">
        <f t="shared" si="55"/>
        <v>Normal</v>
      </c>
      <c r="Q172" s="78">
        <f t="shared" si="56"/>
        <v>0</v>
      </c>
      <c r="R172" s="78">
        <f t="shared" si="57"/>
        <v>0</v>
      </c>
      <c r="S172" s="80">
        <f t="shared" si="58"/>
        <v>0</v>
      </c>
      <c r="T172" s="80">
        <f t="shared" si="59"/>
        <v>0</v>
      </c>
      <c r="U172" s="78">
        <f t="shared" si="60"/>
        <v>0</v>
      </c>
      <c r="V172" s="78">
        <f t="shared" si="61"/>
        <v>0</v>
      </c>
      <c r="W172" s="78">
        <f t="shared" si="62"/>
        <v>0</v>
      </c>
      <c r="X172" s="80">
        <f t="shared" si="63"/>
        <v>0</v>
      </c>
      <c r="Y172" s="78">
        <f t="shared" si="64"/>
        <v>0</v>
      </c>
      <c r="Z172" s="78" t="str">
        <f t="shared" ca="1" si="65"/>
        <v/>
      </c>
      <c r="AA172" s="78">
        <f t="shared" si="66"/>
        <v>0</v>
      </c>
      <c r="AB172" s="78">
        <f t="shared" si="67"/>
        <v>0</v>
      </c>
      <c r="AC172" s="46"/>
      <c r="AD172" s="46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4"/>
      <c r="CD172" s="24"/>
      <c r="CE172" s="24"/>
      <c r="CF172" s="24"/>
      <c r="CG172" s="24"/>
      <c r="CH172" s="24"/>
      <c r="CI172" s="24"/>
      <c r="CJ172" s="24"/>
      <c r="CK172" s="24"/>
      <c r="CL172" s="24"/>
      <c r="CM172" s="24"/>
      <c r="CN172" s="24"/>
      <c r="CO172" s="24"/>
      <c r="CP172" s="24"/>
      <c r="CQ172" s="24"/>
      <c r="CR172" s="24"/>
      <c r="CS172" s="24"/>
      <c r="CT172" s="24"/>
      <c r="CU172" s="24"/>
      <c r="CV172" s="24"/>
      <c r="CW172" s="24"/>
      <c r="CX172" s="24"/>
      <c r="CY172" s="24"/>
      <c r="CZ172" s="24"/>
      <c r="DA172" s="24"/>
      <c r="DB172" s="24"/>
      <c r="DC172" s="24"/>
      <c r="DD172" s="24"/>
      <c r="DE172" s="24"/>
      <c r="DF172" s="24"/>
      <c r="DG172" s="24"/>
      <c r="DH172" s="24"/>
      <c r="DI172" s="24"/>
      <c r="DJ172" s="24"/>
      <c r="DK172" s="24"/>
      <c r="DL172" s="24"/>
      <c r="DM172" s="24"/>
      <c r="DN172" s="24"/>
      <c r="DO172" s="24"/>
      <c r="DP172" s="24"/>
      <c r="DQ172" s="24"/>
      <c r="DR172" s="24"/>
      <c r="DS172" s="24"/>
      <c r="DT172" s="24"/>
      <c r="DU172" s="24"/>
      <c r="DV172" s="24"/>
      <c r="DW172" s="24"/>
      <c r="DX172" s="24"/>
      <c r="DY172" s="24"/>
      <c r="DZ172" s="24"/>
      <c r="EA172" s="24"/>
    </row>
    <row r="173" spans="1:131" ht="15" customHeight="1">
      <c r="A173" s="79">
        <f t="shared" si="68"/>
        <v>43999</v>
      </c>
      <c r="B173" s="78"/>
      <c r="C173" s="78"/>
      <c r="D173" s="78"/>
      <c r="E173" s="78"/>
      <c r="F173" s="178"/>
      <c r="G173" s="89">
        <f t="shared" si="46"/>
        <v>6</v>
      </c>
      <c r="H173" s="78">
        <f t="shared" si="47"/>
        <v>25</v>
      </c>
      <c r="I173" s="78" t="str">
        <f t="shared" si="48"/>
        <v>ME</v>
      </c>
      <c r="J173" s="78" t="str">
        <f t="shared" si="49"/>
        <v>Semaine</v>
      </c>
      <c r="K173" s="178">
        <f t="shared" si="50"/>
        <v>0</v>
      </c>
      <c r="L173" s="79" t="str">
        <f t="shared" si="51"/>
        <v/>
      </c>
      <c r="M173" s="178" t="str">
        <f t="shared" si="52"/>
        <v/>
      </c>
      <c r="N173" s="80">
        <f t="shared" si="53"/>
        <v>0</v>
      </c>
      <c r="O173" s="78">
        <f t="shared" si="54"/>
        <v>0</v>
      </c>
      <c r="P173" s="78" t="str">
        <f t="shared" si="55"/>
        <v>Normal</v>
      </c>
      <c r="Q173" s="78">
        <f t="shared" si="56"/>
        <v>0</v>
      </c>
      <c r="R173" s="78">
        <f t="shared" si="57"/>
        <v>0</v>
      </c>
      <c r="S173" s="80">
        <f t="shared" si="58"/>
        <v>0</v>
      </c>
      <c r="T173" s="80">
        <f t="shared" si="59"/>
        <v>0</v>
      </c>
      <c r="U173" s="78">
        <f t="shared" si="60"/>
        <v>0</v>
      </c>
      <c r="V173" s="78">
        <f t="shared" si="61"/>
        <v>0</v>
      </c>
      <c r="W173" s="78">
        <f t="shared" si="62"/>
        <v>0</v>
      </c>
      <c r="X173" s="80">
        <f t="shared" si="63"/>
        <v>0</v>
      </c>
      <c r="Y173" s="78">
        <f t="shared" si="64"/>
        <v>0</v>
      </c>
      <c r="Z173" s="78" t="str">
        <f t="shared" ca="1" si="65"/>
        <v/>
      </c>
      <c r="AA173" s="78">
        <f t="shared" si="66"/>
        <v>0</v>
      </c>
      <c r="AB173" s="78">
        <f t="shared" si="67"/>
        <v>0</v>
      </c>
      <c r="AC173" s="46"/>
      <c r="AD173" s="46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  <c r="CG173" s="24"/>
      <c r="CH173" s="24"/>
      <c r="CI173" s="24"/>
      <c r="CJ173" s="24"/>
      <c r="CK173" s="24"/>
      <c r="CL173" s="24"/>
      <c r="CM173" s="24"/>
      <c r="CN173" s="24"/>
      <c r="CO173" s="24"/>
      <c r="CP173" s="24"/>
      <c r="CQ173" s="24"/>
      <c r="CR173" s="24"/>
      <c r="CS173" s="24"/>
      <c r="CT173" s="24"/>
      <c r="CU173" s="24"/>
      <c r="CV173" s="24"/>
      <c r="CW173" s="24"/>
      <c r="CX173" s="24"/>
      <c r="CY173" s="24"/>
      <c r="CZ173" s="24"/>
      <c r="DA173" s="24"/>
      <c r="DB173" s="24"/>
      <c r="DC173" s="24"/>
      <c r="DD173" s="24"/>
      <c r="DE173" s="24"/>
      <c r="DF173" s="24"/>
      <c r="DG173" s="24"/>
      <c r="DH173" s="24"/>
      <c r="DI173" s="24"/>
      <c r="DJ173" s="24"/>
      <c r="DK173" s="24"/>
      <c r="DL173" s="24"/>
      <c r="DM173" s="24"/>
      <c r="DN173" s="24"/>
      <c r="DO173" s="24"/>
      <c r="DP173" s="24"/>
      <c r="DQ173" s="24"/>
      <c r="DR173" s="24"/>
      <c r="DS173" s="24"/>
      <c r="DT173" s="24"/>
      <c r="DU173" s="24"/>
      <c r="DV173" s="24"/>
      <c r="DW173" s="24"/>
      <c r="DX173" s="24"/>
      <c r="DY173" s="24"/>
      <c r="DZ173" s="24"/>
      <c r="EA173" s="24"/>
    </row>
    <row r="174" spans="1:131" ht="15" customHeight="1">
      <c r="A174" s="79">
        <f t="shared" si="68"/>
        <v>44000</v>
      </c>
      <c r="B174" s="78"/>
      <c r="C174" s="78"/>
      <c r="D174" s="78"/>
      <c r="E174" s="78"/>
      <c r="F174" s="178"/>
      <c r="G174" s="89">
        <f t="shared" si="46"/>
        <v>6</v>
      </c>
      <c r="H174" s="78">
        <f t="shared" si="47"/>
        <v>25</v>
      </c>
      <c r="I174" s="78" t="str">
        <f t="shared" si="48"/>
        <v>JE</v>
      </c>
      <c r="J174" s="78" t="str">
        <f t="shared" si="49"/>
        <v>Semaine</v>
      </c>
      <c r="K174" s="178">
        <f t="shared" si="50"/>
        <v>0</v>
      </c>
      <c r="L174" s="79" t="str">
        <f t="shared" si="51"/>
        <v/>
      </c>
      <c r="M174" s="178" t="str">
        <f t="shared" si="52"/>
        <v/>
      </c>
      <c r="N174" s="80">
        <f t="shared" si="53"/>
        <v>0</v>
      </c>
      <c r="O174" s="78">
        <f t="shared" si="54"/>
        <v>0</v>
      </c>
      <c r="P174" s="78" t="str">
        <f t="shared" si="55"/>
        <v>Normal</v>
      </c>
      <c r="Q174" s="78">
        <f t="shared" si="56"/>
        <v>0</v>
      </c>
      <c r="R174" s="78">
        <f t="shared" si="57"/>
        <v>0</v>
      </c>
      <c r="S174" s="80">
        <f t="shared" si="58"/>
        <v>0</v>
      </c>
      <c r="T174" s="80">
        <f t="shared" si="59"/>
        <v>0</v>
      </c>
      <c r="U174" s="78">
        <f t="shared" si="60"/>
        <v>0</v>
      </c>
      <c r="V174" s="78">
        <f t="shared" si="61"/>
        <v>0</v>
      </c>
      <c r="W174" s="78">
        <f t="shared" si="62"/>
        <v>0</v>
      </c>
      <c r="X174" s="80">
        <f t="shared" si="63"/>
        <v>0</v>
      </c>
      <c r="Y174" s="78">
        <f t="shared" si="64"/>
        <v>0</v>
      </c>
      <c r="Z174" s="78" t="str">
        <f t="shared" ca="1" si="65"/>
        <v/>
      </c>
      <c r="AA174" s="78">
        <f t="shared" si="66"/>
        <v>0</v>
      </c>
      <c r="AB174" s="78">
        <f t="shared" si="67"/>
        <v>0</v>
      </c>
      <c r="AC174" s="46"/>
      <c r="AD174" s="46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  <c r="CN174" s="24"/>
      <c r="CO174" s="24"/>
      <c r="CP174" s="24"/>
      <c r="CQ174" s="24"/>
      <c r="CR174" s="24"/>
      <c r="CS174" s="24"/>
      <c r="CT174" s="24"/>
      <c r="CU174" s="24"/>
      <c r="CV174" s="24"/>
      <c r="CW174" s="24"/>
      <c r="CX174" s="24"/>
      <c r="CY174" s="24"/>
      <c r="CZ174" s="24"/>
      <c r="DA174" s="24"/>
      <c r="DB174" s="24"/>
      <c r="DC174" s="24"/>
      <c r="DD174" s="24"/>
      <c r="DE174" s="24"/>
      <c r="DF174" s="24"/>
      <c r="DG174" s="24"/>
      <c r="DH174" s="24"/>
      <c r="DI174" s="24"/>
      <c r="DJ174" s="24"/>
      <c r="DK174" s="24"/>
      <c r="DL174" s="24"/>
      <c r="DM174" s="24"/>
      <c r="DN174" s="24"/>
      <c r="DO174" s="24"/>
      <c r="DP174" s="24"/>
      <c r="DQ174" s="24"/>
      <c r="DR174" s="24"/>
      <c r="DS174" s="24"/>
      <c r="DT174" s="24"/>
      <c r="DU174" s="24"/>
      <c r="DV174" s="24"/>
      <c r="DW174" s="24"/>
      <c r="DX174" s="24"/>
      <c r="DY174" s="24"/>
      <c r="DZ174" s="24"/>
      <c r="EA174" s="24"/>
    </row>
    <row r="175" spans="1:131" ht="15" customHeight="1">
      <c r="A175" s="79">
        <f t="shared" si="68"/>
        <v>44001</v>
      </c>
      <c r="B175" s="78"/>
      <c r="C175" s="78"/>
      <c r="D175" s="78"/>
      <c r="E175" s="78"/>
      <c r="F175" s="178"/>
      <c r="G175" s="89">
        <f t="shared" si="46"/>
        <v>6</v>
      </c>
      <c r="H175" s="78">
        <f t="shared" si="47"/>
        <v>25</v>
      </c>
      <c r="I175" s="78" t="str">
        <f t="shared" si="48"/>
        <v>VE</v>
      </c>
      <c r="J175" s="78" t="str">
        <f t="shared" si="49"/>
        <v>Semaine</v>
      </c>
      <c r="K175" s="178">
        <f t="shared" si="50"/>
        <v>0</v>
      </c>
      <c r="L175" s="79" t="str">
        <f t="shared" si="51"/>
        <v/>
      </c>
      <c r="M175" s="178" t="str">
        <f t="shared" si="52"/>
        <v/>
      </c>
      <c r="N175" s="80">
        <f t="shared" si="53"/>
        <v>0</v>
      </c>
      <c r="O175" s="78">
        <f t="shared" si="54"/>
        <v>0</v>
      </c>
      <c r="P175" s="78" t="str">
        <f t="shared" si="55"/>
        <v>Normal</v>
      </c>
      <c r="Q175" s="78">
        <f t="shared" si="56"/>
        <v>0</v>
      </c>
      <c r="R175" s="78">
        <f t="shared" si="57"/>
        <v>0</v>
      </c>
      <c r="S175" s="80">
        <f t="shared" si="58"/>
        <v>0</v>
      </c>
      <c r="T175" s="80">
        <f t="shared" si="59"/>
        <v>0</v>
      </c>
      <c r="U175" s="78">
        <f t="shared" si="60"/>
        <v>0</v>
      </c>
      <c r="V175" s="78">
        <f t="shared" si="61"/>
        <v>0</v>
      </c>
      <c r="W175" s="78">
        <f t="shared" si="62"/>
        <v>0</v>
      </c>
      <c r="X175" s="80">
        <f t="shared" si="63"/>
        <v>0</v>
      </c>
      <c r="Y175" s="78">
        <f t="shared" si="64"/>
        <v>0</v>
      </c>
      <c r="Z175" s="78" t="str">
        <f t="shared" ca="1" si="65"/>
        <v/>
      </c>
      <c r="AA175" s="78">
        <f t="shared" si="66"/>
        <v>0</v>
      </c>
      <c r="AB175" s="78">
        <f t="shared" si="67"/>
        <v>0</v>
      </c>
      <c r="AC175" s="46"/>
      <c r="AD175" s="46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4"/>
      <c r="CD175" s="24"/>
      <c r="CE175" s="24"/>
      <c r="CF175" s="24"/>
      <c r="CG175" s="24"/>
      <c r="CH175" s="24"/>
      <c r="CI175" s="24"/>
      <c r="CJ175" s="24"/>
      <c r="CK175" s="24"/>
      <c r="CL175" s="24"/>
      <c r="CM175" s="24"/>
      <c r="CN175" s="24"/>
      <c r="CO175" s="24"/>
      <c r="CP175" s="24"/>
      <c r="CQ175" s="24"/>
      <c r="CR175" s="24"/>
      <c r="CS175" s="24"/>
      <c r="CT175" s="24"/>
      <c r="CU175" s="24"/>
      <c r="CV175" s="24"/>
      <c r="CW175" s="24"/>
      <c r="CX175" s="24"/>
      <c r="CY175" s="24"/>
      <c r="CZ175" s="24"/>
      <c r="DA175" s="24"/>
      <c r="DB175" s="24"/>
      <c r="DC175" s="24"/>
      <c r="DD175" s="24"/>
      <c r="DE175" s="24"/>
      <c r="DF175" s="24"/>
      <c r="DG175" s="24"/>
      <c r="DH175" s="24"/>
      <c r="DI175" s="24"/>
      <c r="DJ175" s="24"/>
      <c r="DK175" s="24"/>
      <c r="DL175" s="24"/>
      <c r="DM175" s="24"/>
      <c r="DN175" s="24"/>
      <c r="DO175" s="24"/>
      <c r="DP175" s="24"/>
      <c r="DQ175" s="24"/>
      <c r="DR175" s="24"/>
      <c r="DS175" s="24"/>
      <c r="DT175" s="24"/>
      <c r="DU175" s="24"/>
      <c r="DV175" s="24"/>
      <c r="DW175" s="24"/>
      <c r="DX175" s="24"/>
      <c r="DY175" s="24"/>
      <c r="DZ175" s="24"/>
      <c r="EA175" s="24"/>
    </row>
    <row r="176" spans="1:131" ht="15" customHeight="1">
      <c r="A176" s="79">
        <f t="shared" si="68"/>
        <v>44002</v>
      </c>
      <c r="B176" s="78"/>
      <c r="C176" s="78"/>
      <c r="D176" s="78"/>
      <c r="E176" s="78"/>
      <c r="F176" s="178"/>
      <c r="G176" s="89">
        <f t="shared" si="46"/>
        <v>6</v>
      </c>
      <c r="H176" s="78">
        <f t="shared" si="47"/>
        <v>25</v>
      </c>
      <c r="I176" s="78" t="str">
        <f t="shared" si="48"/>
        <v>SA</v>
      </c>
      <c r="J176" s="78" t="str">
        <f t="shared" si="49"/>
        <v>Samedi</v>
      </c>
      <c r="K176" s="178">
        <f t="shared" si="50"/>
        <v>0</v>
      </c>
      <c r="L176" s="79" t="str">
        <f t="shared" si="51"/>
        <v/>
      </c>
      <c r="M176" s="178" t="str">
        <f t="shared" si="52"/>
        <v/>
      </c>
      <c r="N176" s="80">
        <f t="shared" si="53"/>
        <v>0</v>
      </c>
      <c r="O176" s="78">
        <f t="shared" si="54"/>
        <v>0</v>
      </c>
      <c r="P176" s="78" t="str">
        <f t="shared" si="55"/>
        <v>Normal</v>
      </c>
      <c r="Q176" s="78">
        <f t="shared" si="56"/>
        <v>0</v>
      </c>
      <c r="R176" s="78">
        <f t="shared" si="57"/>
        <v>0</v>
      </c>
      <c r="S176" s="80">
        <f t="shared" si="58"/>
        <v>0</v>
      </c>
      <c r="T176" s="80">
        <f t="shared" si="59"/>
        <v>0</v>
      </c>
      <c r="U176" s="78">
        <f t="shared" si="60"/>
        <v>0</v>
      </c>
      <c r="V176" s="78">
        <f t="shared" si="61"/>
        <v>0</v>
      </c>
      <c r="W176" s="78">
        <f t="shared" si="62"/>
        <v>0</v>
      </c>
      <c r="X176" s="80">
        <f t="shared" si="63"/>
        <v>0</v>
      </c>
      <c r="Y176" s="78">
        <f t="shared" si="64"/>
        <v>0</v>
      </c>
      <c r="Z176" s="78" t="str">
        <f t="shared" ca="1" si="65"/>
        <v/>
      </c>
      <c r="AA176" s="78">
        <f t="shared" si="66"/>
        <v>0</v>
      </c>
      <c r="AB176" s="78">
        <f t="shared" si="67"/>
        <v>0</v>
      </c>
      <c r="AC176" s="46"/>
      <c r="AD176" s="46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4"/>
      <c r="CD176" s="24"/>
      <c r="CE176" s="24"/>
      <c r="CF176" s="24"/>
      <c r="CG176" s="24"/>
      <c r="CH176" s="24"/>
      <c r="CI176" s="24"/>
      <c r="CJ176" s="24"/>
      <c r="CK176" s="24"/>
      <c r="CL176" s="24"/>
      <c r="CM176" s="24"/>
      <c r="CN176" s="24"/>
      <c r="CO176" s="24"/>
      <c r="CP176" s="24"/>
      <c r="CQ176" s="24"/>
      <c r="CR176" s="24"/>
      <c r="CS176" s="24"/>
      <c r="CT176" s="24"/>
      <c r="CU176" s="24"/>
      <c r="CV176" s="24"/>
      <c r="CW176" s="24"/>
      <c r="CX176" s="24"/>
      <c r="CY176" s="24"/>
      <c r="CZ176" s="24"/>
      <c r="DA176" s="24"/>
      <c r="DB176" s="24"/>
      <c r="DC176" s="24"/>
      <c r="DD176" s="24"/>
      <c r="DE176" s="24"/>
      <c r="DF176" s="24"/>
      <c r="DG176" s="24"/>
      <c r="DH176" s="24"/>
      <c r="DI176" s="24"/>
      <c r="DJ176" s="24"/>
      <c r="DK176" s="24"/>
      <c r="DL176" s="24"/>
      <c r="DM176" s="24"/>
      <c r="DN176" s="24"/>
      <c r="DO176" s="24"/>
      <c r="DP176" s="24"/>
      <c r="DQ176" s="24"/>
      <c r="DR176" s="24"/>
      <c r="DS176" s="24"/>
      <c r="DT176" s="24"/>
      <c r="DU176" s="24"/>
      <c r="DV176" s="24"/>
      <c r="DW176" s="24"/>
      <c r="DX176" s="24"/>
      <c r="DY176" s="24"/>
      <c r="DZ176" s="24"/>
      <c r="EA176" s="24"/>
    </row>
    <row r="177" spans="1:131" ht="15" customHeight="1">
      <c r="A177" s="79">
        <f t="shared" si="68"/>
        <v>44003</v>
      </c>
      <c r="B177" s="78"/>
      <c r="C177" s="78"/>
      <c r="D177" s="78"/>
      <c r="E177" s="78"/>
      <c r="F177" s="178"/>
      <c r="G177" s="89">
        <f t="shared" si="46"/>
        <v>6</v>
      </c>
      <c r="H177" s="78">
        <f t="shared" si="47"/>
        <v>25</v>
      </c>
      <c r="I177" s="78" t="str">
        <f t="shared" si="48"/>
        <v>DI</v>
      </c>
      <c r="J177" s="78" t="str">
        <f t="shared" si="49"/>
        <v>Dimanche</v>
      </c>
      <c r="K177" s="178">
        <f t="shared" si="50"/>
        <v>0</v>
      </c>
      <c r="L177" s="79" t="str">
        <f t="shared" si="51"/>
        <v/>
      </c>
      <c r="M177" s="178" t="str">
        <f t="shared" si="52"/>
        <v/>
      </c>
      <c r="N177" s="80">
        <f t="shared" si="53"/>
        <v>0</v>
      </c>
      <c r="O177" s="78">
        <f t="shared" si="54"/>
        <v>0</v>
      </c>
      <c r="P177" s="78" t="str">
        <f t="shared" si="55"/>
        <v>Normal</v>
      </c>
      <c r="Q177" s="78">
        <f t="shared" si="56"/>
        <v>0</v>
      </c>
      <c r="R177" s="78">
        <f t="shared" si="57"/>
        <v>0</v>
      </c>
      <c r="S177" s="80">
        <f t="shared" si="58"/>
        <v>0</v>
      </c>
      <c r="T177" s="80">
        <f t="shared" si="59"/>
        <v>0</v>
      </c>
      <c r="U177" s="78">
        <f t="shared" si="60"/>
        <v>0</v>
      </c>
      <c r="V177" s="78">
        <f t="shared" si="61"/>
        <v>0</v>
      </c>
      <c r="W177" s="78">
        <f t="shared" si="62"/>
        <v>0</v>
      </c>
      <c r="X177" s="80">
        <f t="shared" si="63"/>
        <v>0</v>
      </c>
      <c r="Y177" s="78">
        <f t="shared" si="64"/>
        <v>0</v>
      </c>
      <c r="Z177" s="78" t="str">
        <f t="shared" ca="1" si="65"/>
        <v/>
      </c>
      <c r="AA177" s="78">
        <f t="shared" si="66"/>
        <v>0</v>
      </c>
      <c r="AB177" s="78">
        <f t="shared" si="67"/>
        <v>0</v>
      </c>
      <c r="AC177" s="46"/>
      <c r="AD177" s="46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4"/>
      <c r="CK177" s="24"/>
      <c r="CL177" s="24"/>
      <c r="CM177" s="24"/>
      <c r="CN177" s="24"/>
      <c r="CO177" s="24"/>
      <c r="CP177" s="24"/>
      <c r="CQ177" s="24"/>
      <c r="CR177" s="24"/>
      <c r="CS177" s="24"/>
      <c r="CT177" s="24"/>
      <c r="CU177" s="24"/>
      <c r="CV177" s="24"/>
      <c r="CW177" s="24"/>
      <c r="CX177" s="24"/>
      <c r="CY177" s="24"/>
      <c r="CZ177" s="24"/>
      <c r="DA177" s="24"/>
      <c r="DB177" s="24"/>
      <c r="DC177" s="24"/>
      <c r="DD177" s="24"/>
      <c r="DE177" s="24"/>
      <c r="DF177" s="24"/>
      <c r="DG177" s="24"/>
      <c r="DH177" s="24"/>
      <c r="DI177" s="24"/>
      <c r="DJ177" s="24"/>
      <c r="DK177" s="24"/>
      <c r="DL177" s="24"/>
      <c r="DM177" s="24"/>
      <c r="DN177" s="24"/>
      <c r="DO177" s="24"/>
      <c r="DP177" s="24"/>
      <c r="DQ177" s="24"/>
      <c r="DR177" s="24"/>
      <c r="DS177" s="24"/>
      <c r="DT177" s="24"/>
      <c r="DU177" s="24"/>
      <c r="DV177" s="24"/>
      <c r="DW177" s="24"/>
      <c r="DX177" s="24"/>
      <c r="DY177" s="24"/>
      <c r="DZ177" s="24"/>
      <c r="EA177" s="24"/>
    </row>
    <row r="178" spans="1:131" ht="15" customHeight="1">
      <c r="A178" s="79">
        <f t="shared" si="68"/>
        <v>44004</v>
      </c>
      <c r="B178" s="78"/>
      <c r="C178" s="78"/>
      <c r="D178" s="78"/>
      <c r="E178" s="78"/>
      <c r="F178" s="178"/>
      <c r="G178" s="89">
        <f t="shared" si="46"/>
        <v>6</v>
      </c>
      <c r="H178" s="78">
        <f t="shared" si="47"/>
        <v>26</v>
      </c>
      <c r="I178" s="78" t="str">
        <f t="shared" si="48"/>
        <v>LU</v>
      </c>
      <c r="J178" s="78" t="str">
        <f t="shared" si="49"/>
        <v>Semaine</v>
      </c>
      <c r="K178" s="178">
        <f t="shared" si="50"/>
        <v>0</v>
      </c>
      <c r="L178" s="79" t="str">
        <f t="shared" si="51"/>
        <v/>
      </c>
      <c r="M178" s="178" t="str">
        <f t="shared" si="52"/>
        <v/>
      </c>
      <c r="N178" s="80">
        <f t="shared" si="53"/>
        <v>0</v>
      </c>
      <c r="O178" s="78">
        <f t="shared" si="54"/>
        <v>0</v>
      </c>
      <c r="P178" s="78" t="str">
        <f t="shared" si="55"/>
        <v>Normal</v>
      </c>
      <c r="Q178" s="78">
        <f t="shared" si="56"/>
        <v>0</v>
      </c>
      <c r="R178" s="78">
        <f t="shared" si="57"/>
        <v>0</v>
      </c>
      <c r="S178" s="80">
        <f t="shared" si="58"/>
        <v>0</v>
      </c>
      <c r="T178" s="80">
        <f t="shared" si="59"/>
        <v>0</v>
      </c>
      <c r="U178" s="78">
        <f t="shared" si="60"/>
        <v>0</v>
      </c>
      <c r="V178" s="78">
        <f t="shared" si="61"/>
        <v>0</v>
      </c>
      <c r="W178" s="78">
        <f t="shared" si="62"/>
        <v>0</v>
      </c>
      <c r="X178" s="80">
        <f t="shared" si="63"/>
        <v>0</v>
      </c>
      <c r="Y178" s="78">
        <f t="shared" si="64"/>
        <v>0</v>
      </c>
      <c r="Z178" s="78" t="str">
        <f t="shared" ca="1" si="65"/>
        <v/>
      </c>
      <c r="AA178" s="78">
        <f t="shared" si="66"/>
        <v>0</v>
      </c>
      <c r="AB178" s="78">
        <f t="shared" si="67"/>
        <v>0</v>
      </c>
      <c r="AC178" s="46"/>
      <c r="AD178" s="46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/>
      <c r="CK178" s="24"/>
      <c r="CL178" s="24"/>
      <c r="CM178" s="24"/>
      <c r="CN178" s="24"/>
      <c r="CO178" s="24"/>
      <c r="CP178" s="24"/>
      <c r="CQ178" s="24"/>
      <c r="CR178" s="24"/>
      <c r="CS178" s="24"/>
      <c r="CT178" s="24"/>
      <c r="CU178" s="24"/>
      <c r="CV178" s="24"/>
      <c r="CW178" s="24"/>
      <c r="CX178" s="24"/>
      <c r="CY178" s="24"/>
      <c r="CZ178" s="24"/>
      <c r="DA178" s="24"/>
      <c r="DB178" s="24"/>
      <c r="DC178" s="24"/>
      <c r="DD178" s="24"/>
      <c r="DE178" s="24"/>
      <c r="DF178" s="24"/>
      <c r="DG178" s="24"/>
      <c r="DH178" s="24"/>
      <c r="DI178" s="24"/>
      <c r="DJ178" s="24"/>
      <c r="DK178" s="24"/>
      <c r="DL178" s="24"/>
      <c r="DM178" s="24"/>
      <c r="DN178" s="24"/>
      <c r="DO178" s="24"/>
      <c r="DP178" s="24"/>
      <c r="DQ178" s="24"/>
      <c r="DR178" s="24"/>
      <c r="DS178" s="24"/>
      <c r="DT178" s="24"/>
      <c r="DU178" s="24"/>
      <c r="DV178" s="24"/>
      <c r="DW178" s="24"/>
      <c r="DX178" s="24"/>
      <c r="DY178" s="24"/>
      <c r="DZ178" s="24"/>
      <c r="EA178" s="24"/>
    </row>
    <row r="179" spans="1:131" ht="15" customHeight="1">
      <c r="A179" s="79">
        <f t="shared" si="68"/>
        <v>44005</v>
      </c>
      <c r="B179" s="78"/>
      <c r="C179" s="78"/>
      <c r="D179" s="78"/>
      <c r="E179" s="78"/>
      <c r="F179" s="178"/>
      <c r="G179" s="89">
        <f t="shared" si="46"/>
        <v>6</v>
      </c>
      <c r="H179" s="78">
        <f t="shared" si="47"/>
        <v>26</v>
      </c>
      <c r="I179" s="78" t="str">
        <f t="shared" si="48"/>
        <v>MA</v>
      </c>
      <c r="J179" s="78" t="str">
        <f t="shared" si="49"/>
        <v>Semaine</v>
      </c>
      <c r="K179" s="178">
        <f t="shared" si="50"/>
        <v>0</v>
      </c>
      <c r="L179" s="79" t="str">
        <f t="shared" si="51"/>
        <v/>
      </c>
      <c r="M179" s="178" t="str">
        <f t="shared" si="52"/>
        <v/>
      </c>
      <c r="N179" s="80">
        <f t="shared" si="53"/>
        <v>0</v>
      </c>
      <c r="O179" s="78">
        <f t="shared" si="54"/>
        <v>0</v>
      </c>
      <c r="P179" s="78" t="str">
        <f t="shared" si="55"/>
        <v>Normal</v>
      </c>
      <c r="Q179" s="78">
        <f t="shared" si="56"/>
        <v>0</v>
      </c>
      <c r="R179" s="78">
        <f t="shared" si="57"/>
        <v>0</v>
      </c>
      <c r="S179" s="80">
        <f t="shared" si="58"/>
        <v>0</v>
      </c>
      <c r="T179" s="80">
        <f t="shared" si="59"/>
        <v>0</v>
      </c>
      <c r="U179" s="78">
        <f t="shared" si="60"/>
        <v>0</v>
      </c>
      <c r="V179" s="78">
        <f t="shared" si="61"/>
        <v>0</v>
      </c>
      <c r="W179" s="78">
        <f t="shared" si="62"/>
        <v>0</v>
      </c>
      <c r="X179" s="80">
        <f t="shared" si="63"/>
        <v>0</v>
      </c>
      <c r="Y179" s="78">
        <f t="shared" si="64"/>
        <v>0</v>
      </c>
      <c r="Z179" s="78" t="str">
        <f t="shared" ca="1" si="65"/>
        <v/>
      </c>
      <c r="AA179" s="78">
        <f t="shared" si="66"/>
        <v>0</v>
      </c>
      <c r="AB179" s="78">
        <f t="shared" si="67"/>
        <v>0</v>
      </c>
      <c r="AC179" s="46"/>
      <c r="AD179" s="46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4"/>
      <c r="CI179" s="24"/>
      <c r="CJ179" s="24"/>
      <c r="CK179" s="24"/>
      <c r="CL179" s="24"/>
      <c r="CM179" s="24"/>
      <c r="CN179" s="24"/>
      <c r="CO179" s="24"/>
      <c r="CP179" s="24"/>
      <c r="CQ179" s="24"/>
      <c r="CR179" s="24"/>
      <c r="CS179" s="24"/>
      <c r="CT179" s="24"/>
      <c r="CU179" s="24"/>
      <c r="CV179" s="24"/>
      <c r="CW179" s="24"/>
      <c r="CX179" s="24"/>
      <c r="CY179" s="24"/>
      <c r="CZ179" s="24"/>
      <c r="DA179" s="24"/>
      <c r="DB179" s="24"/>
      <c r="DC179" s="24"/>
      <c r="DD179" s="24"/>
      <c r="DE179" s="24"/>
      <c r="DF179" s="24"/>
      <c r="DG179" s="24"/>
      <c r="DH179" s="24"/>
      <c r="DI179" s="24"/>
      <c r="DJ179" s="24"/>
      <c r="DK179" s="24"/>
      <c r="DL179" s="24"/>
      <c r="DM179" s="24"/>
      <c r="DN179" s="24"/>
      <c r="DO179" s="24"/>
      <c r="DP179" s="24"/>
      <c r="DQ179" s="24"/>
      <c r="DR179" s="24"/>
      <c r="DS179" s="24"/>
      <c r="DT179" s="24"/>
      <c r="DU179" s="24"/>
      <c r="DV179" s="24"/>
      <c r="DW179" s="24"/>
      <c r="DX179" s="24"/>
      <c r="DY179" s="24"/>
      <c r="DZ179" s="24"/>
      <c r="EA179" s="24"/>
    </row>
    <row r="180" spans="1:131" ht="15" customHeight="1">
      <c r="A180" s="79">
        <f t="shared" si="68"/>
        <v>44006</v>
      </c>
      <c r="B180" s="78"/>
      <c r="C180" s="78"/>
      <c r="D180" s="78"/>
      <c r="E180" s="78"/>
      <c r="F180" s="178"/>
      <c r="G180" s="89">
        <f t="shared" si="46"/>
        <v>6</v>
      </c>
      <c r="H180" s="78">
        <f t="shared" si="47"/>
        <v>26</v>
      </c>
      <c r="I180" s="78" t="str">
        <f t="shared" si="48"/>
        <v>ME</v>
      </c>
      <c r="J180" s="78" t="str">
        <f t="shared" si="49"/>
        <v>Semaine</v>
      </c>
      <c r="K180" s="178">
        <f t="shared" si="50"/>
        <v>0</v>
      </c>
      <c r="L180" s="79" t="str">
        <f t="shared" si="51"/>
        <v/>
      </c>
      <c r="M180" s="178" t="str">
        <f t="shared" si="52"/>
        <v/>
      </c>
      <c r="N180" s="80">
        <f t="shared" si="53"/>
        <v>0</v>
      </c>
      <c r="O180" s="78">
        <f t="shared" si="54"/>
        <v>0</v>
      </c>
      <c r="P180" s="78" t="str">
        <f t="shared" si="55"/>
        <v>Normal</v>
      </c>
      <c r="Q180" s="78">
        <f t="shared" si="56"/>
        <v>0</v>
      </c>
      <c r="R180" s="78">
        <f t="shared" si="57"/>
        <v>0</v>
      </c>
      <c r="S180" s="80">
        <f t="shared" si="58"/>
        <v>0</v>
      </c>
      <c r="T180" s="80">
        <f t="shared" si="59"/>
        <v>0</v>
      </c>
      <c r="U180" s="78">
        <f t="shared" si="60"/>
        <v>0</v>
      </c>
      <c r="V180" s="78">
        <f t="shared" si="61"/>
        <v>0</v>
      </c>
      <c r="W180" s="78">
        <f t="shared" si="62"/>
        <v>0</v>
      </c>
      <c r="X180" s="80">
        <f t="shared" si="63"/>
        <v>0</v>
      </c>
      <c r="Y180" s="78">
        <f t="shared" si="64"/>
        <v>0</v>
      </c>
      <c r="Z180" s="78" t="str">
        <f t="shared" ca="1" si="65"/>
        <v/>
      </c>
      <c r="AA180" s="78">
        <f t="shared" si="66"/>
        <v>0</v>
      </c>
      <c r="AB180" s="78">
        <f t="shared" si="67"/>
        <v>0</v>
      </c>
      <c r="AC180" s="46"/>
      <c r="AD180" s="46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CB180" s="24"/>
      <c r="CC180" s="24"/>
      <c r="CD180" s="24"/>
      <c r="CE180" s="24"/>
      <c r="CF180" s="24"/>
      <c r="CG180" s="24"/>
      <c r="CH180" s="24"/>
      <c r="CI180" s="24"/>
      <c r="CJ180" s="24"/>
      <c r="CK180" s="24"/>
      <c r="CL180" s="24"/>
      <c r="CM180" s="24"/>
      <c r="CN180" s="24"/>
      <c r="CO180" s="24"/>
      <c r="CP180" s="24"/>
      <c r="CQ180" s="24"/>
      <c r="CR180" s="24"/>
      <c r="CS180" s="24"/>
      <c r="CT180" s="24"/>
      <c r="CU180" s="24"/>
      <c r="CV180" s="24"/>
      <c r="CW180" s="24"/>
      <c r="CX180" s="24"/>
      <c r="CY180" s="24"/>
      <c r="CZ180" s="24"/>
      <c r="DA180" s="24"/>
      <c r="DB180" s="24"/>
      <c r="DC180" s="24"/>
      <c r="DD180" s="24"/>
      <c r="DE180" s="24"/>
      <c r="DF180" s="24"/>
      <c r="DG180" s="24"/>
      <c r="DH180" s="24"/>
      <c r="DI180" s="24"/>
      <c r="DJ180" s="24"/>
      <c r="DK180" s="24"/>
      <c r="DL180" s="24"/>
      <c r="DM180" s="24"/>
      <c r="DN180" s="24"/>
      <c r="DO180" s="24"/>
      <c r="DP180" s="24"/>
      <c r="DQ180" s="24"/>
      <c r="DR180" s="24"/>
      <c r="DS180" s="24"/>
      <c r="DT180" s="24"/>
      <c r="DU180" s="24"/>
      <c r="DV180" s="24"/>
      <c r="DW180" s="24"/>
      <c r="DX180" s="24"/>
      <c r="DY180" s="24"/>
      <c r="DZ180" s="24"/>
      <c r="EA180" s="24"/>
    </row>
    <row r="181" spans="1:131" ht="15" customHeight="1">
      <c r="A181" s="79">
        <f t="shared" si="68"/>
        <v>44007</v>
      </c>
      <c r="B181" s="78"/>
      <c r="C181" s="78"/>
      <c r="D181" s="78"/>
      <c r="E181" s="78"/>
      <c r="F181" s="178"/>
      <c r="G181" s="89">
        <f t="shared" si="46"/>
        <v>6</v>
      </c>
      <c r="H181" s="78">
        <f t="shared" si="47"/>
        <v>26</v>
      </c>
      <c r="I181" s="78" t="str">
        <f t="shared" si="48"/>
        <v>JE</v>
      </c>
      <c r="J181" s="78" t="str">
        <f t="shared" si="49"/>
        <v>Semaine</v>
      </c>
      <c r="K181" s="178">
        <f t="shared" si="50"/>
        <v>0</v>
      </c>
      <c r="L181" s="79" t="str">
        <f t="shared" si="51"/>
        <v/>
      </c>
      <c r="M181" s="178" t="str">
        <f t="shared" si="52"/>
        <v/>
      </c>
      <c r="N181" s="80">
        <f t="shared" si="53"/>
        <v>0</v>
      </c>
      <c r="O181" s="78">
        <f t="shared" si="54"/>
        <v>0</v>
      </c>
      <c r="P181" s="78" t="str">
        <f t="shared" si="55"/>
        <v>Normal</v>
      </c>
      <c r="Q181" s="78">
        <f t="shared" si="56"/>
        <v>0</v>
      </c>
      <c r="R181" s="78">
        <f t="shared" si="57"/>
        <v>0</v>
      </c>
      <c r="S181" s="80">
        <f t="shared" si="58"/>
        <v>0</v>
      </c>
      <c r="T181" s="80">
        <f t="shared" si="59"/>
        <v>0</v>
      </c>
      <c r="U181" s="78">
        <f t="shared" si="60"/>
        <v>0</v>
      </c>
      <c r="V181" s="78">
        <f t="shared" si="61"/>
        <v>0</v>
      </c>
      <c r="W181" s="78">
        <f t="shared" si="62"/>
        <v>0</v>
      </c>
      <c r="X181" s="80">
        <f t="shared" si="63"/>
        <v>0</v>
      </c>
      <c r="Y181" s="78">
        <f t="shared" si="64"/>
        <v>0</v>
      </c>
      <c r="Z181" s="78" t="str">
        <f t="shared" ca="1" si="65"/>
        <v/>
      </c>
      <c r="AA181" s="78">
        <f t="shared" si="66"/>
        <v>0</v>
      </c>
      <c r="AB181" s="78">
        <f t="shared" si="67"/>
        <v>0</v>
      </c>
      <c r="AC181" s="46"/>
      <c r="AD181" s="46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  <c r="CN181" s="24"/>
      <c r="CO181" s="24"/>
      <c r="CP181" s="24"/>
      <c r="CQ181" s="24"/>
      <c r="CR181" s="24"/>
      <c r="CS181" s="24"/>
      <c r="CT181" s="24"/>
      <c r="CU181" s="24"/>
      <c r="CV181" s="24"/>
      <c r="CW181" s="24"/>
      <c r="CX181" s="24"/>
      <c r="CY181" s="24"/>
      <c r="CZ181" s="24"/>
      <c r="DA181" s="24"/>
      <c r="DB181" s="24"/>
      <c r="DC181" s="24"/>
      <c r="DD181" s="24"/>
      <c r="DE181" s="24"/>
      <c r="DF181" s="24"/>
      <c r="DG181" s="24"/>
      <c r="DH181" s="24"/>
      <c r="DI181" s="24"/>
      <c r="DJ181" s="24"/>
      <c r="DK181" s="24"/>
      <c r="DL181" s="24"/>
      <c r="DM181" s="24"/>
      <c r="DN181" s="24"/>
      <c r="DO181" s="24"/>
      <c r="DP181" s="24"/>
      <c r="DQ181" s="24"/>
      <c r="DR181" s="24"/>
      <c r="DS181" s="24"/>
      <c r="DT181" s="24"/>
      <c r="DU181" s="24"/>
      <c r="DV181" s="24"/>
      <c r="DW181" s="24"/>
      <c r="DX181" s="24"/>
      <c r="DY181" s="24"/>
      <c r="DZ181" s="24"/>
      <c r="EA181" s="24"/>
    </row>
    <row r="182" spans="1:131" ht="15" customHeight="1">
      <c r="A182" s="79">
        <f t="shared" si="68"/>
        <v>44008</v>
      </c>
      <c r="B182" s="78"/>
      <c r="C182" s="78"/>
      <c r="D182" s="78"/>
      <c r="E182" s="78"/>
      <c r="F182" s="178"/>
      <c r="G182" s="89">
        <f t="shared" si="46"/>
        <v>6</v>
      </c>
      <c r="H182" s="78">
        <f t="shared" si="47"/>
        <v>26</v>
      </c>
      <c r="I182" s="78" t="str">
        <f t="shared" si="48"/>
        <v>VE</v>
      </c>
      <c r="J182" s="78" t="str">
        <f t="shared" si="49"/>
        <v>Semaine</v>
      </c>
      <c r="K182" s="178">
        <f t="shared" si="50"/>
        <v>0</v>
      </c>
      <c r="L182" s="79" t="str">
        <f t="shared" si="51"/>
        <v/>
      </c>
      <c r="M182" s="178" t="str">
        <f t="shared" si="52"/>
        <v/>
      </c>
      <c r="N182" s="80">
        <f t="shared" si="53"/>
        <v>0</v>
      </c>
      <c r="O182" s="78">
        <f t="shared" si="54"/>
        <v>0</v>
      </c>
      <c r="P182" s="78" t="str">
        <f t="shared" si="55"/>
        <v>Normal</v>
      </c>
      <c r="Q182" s="78">
        <f t="shared" si="56"/>
        <v>0</v>
      </c>
      <c r="R182" s="78">
        <f t="shared" si="57"/>
        <v>0</v>
      </c>
      <c r="S182" s="80">
        <f t="shared" si="58"/>
        <v>0</v>
      </c>
      <c r="T182" s="80">
        <f t="shared" si="59"/>
        <v>0</v>
      </c>
      <c r="U182" s="78">
        <f t="shared" si="60"/>
        <v>0</v>
      </c>
      <c r="V182" s="78">
        <f t="shared" si="61"/>
        <v>0</v>
      </c>
      <c r="W182" s="78">
        <f t="shared" si="62"/>
        <v>0</v>
      </c>
      <c r="X182" s="80">
        <f t="shared" si="63"/>
        <v>0</v>
      </c>
      <c r="Y182" s="78">
        <f t="shared" si="64"/>
        <v>0</v>
      </c>
      <c r="Z182" s="78" t="str">
        <f t="shared" ca="1" si="65"/>
        <v/>
      </c>
      <c r="AA182" s="78">
        <f t="shared" si="66"/>
        <v>0</v>
      </c>
      <c r="AB182" s="78">
        <f t="shared" si="67"/>
        <v>0</v>
      </c>
      <c r="AC182" s="46"/>
      <c r="AD182" s="46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CB182" s="24"/>
      <c r="CC182" s="24"/>
      <c r="CD182" s="24"/>
      <c r="CE182" s="24"/>
      <c r="CF182" s="24"/>
      <c r="CG182" s="24"/>
      <c r="CH182" s="24"/>
      <c r="CI182" s="24"/>
      <c r="CJ182" s="24"/>
      <c r="CK182" s="24"/>
      <c r="CL182" s="24"/>
      <c r="CM182" s="24"/>
      <c r="CN182" s="24"/>
      <c r="CO182" s="24"/>
      <c r="CP182" s="24"/>
      <c r="CQ182" s="24"/>
      <c r="CR182" s="24"/>
      <c r="CS182" s="24"/>
      <c r="CT182" s="24"/>
      <c r="CU182" s="24"/>
      <c r="CV182" s="24"/>
      <c r="CW182" s="24"/>
      <c r="CX182" s="24"/>
      <c r="CY182" s="24"/>
      <c r="CZ182" s="24"/>
      <c r="DA182" s="24"/>
      <c r="DB182" s="24"/>
      <c r="DC182" s="24"/>
      <c r="DD182" s="24"/>
      <c r="DE182" s="24"/>
      <c r="DF182" s="24"/>
      <c r="DG182" s="24"/>
      <c r="DH182" s="24"/>
      <c r="DI182" s="24"/>
      <c r="DJ182" s="24"/>
      <c r="DK182" s="24"/>
      <c r="DL182" s="24"/>
      <c r="DM182" s="24"/>
      <c r="DN182" s="24"/>
      <c r="DO182" s="24"/>
      <c r="DP182" s="24"/>
      <c r="DQ182" s="24"/>
      <c r="DR182" s="24"/>
      <c r="DS182" s="24"/>
      <c r="DT182" s="24"/>
      <c r="DU182" s="24"/>
      <c r="DV182" s="24"/>
      <c r="DW182" s="24"/>
      <c r="DX182" s="24"/>
      <c r="DY182" s="24"/>
      <c r="DZ182" s="24"/>
      <c r="EA182" s="24"/>
    </row>
    <row r="183" spans="1:131" ht="15" customHeight="1">
      <c r="A183" s="79">
        <f t="shared" si="68"/>
        <v>44009</v>
      </c>
      <c r="B183" s="78"/>
      <c r="C183" s="78"/>
      <c r="D183" s="78"/>
      <c r="E183" s="78"/>
      <c r="F183" s="178"/>
      <c r="G183" s="89">
        <f t="shared" si="46"/>
        <v>6</v>
      </c>
      <c r="H183" s="78">
        <f t="shared" si="47"/>
        <v>26</v>
      </c>
      <c r="I183" s="78" t="str">
        <f t="shared" si="48"/>
        <v>SA</v>
      </c>
      <c r="J183" s="78" t="str">
        <f t="shared" si="49"/>
        <v>Samedi</v>
      </c>
      <c r="K183" s="178">
        <f t="shared" si="50"/>
        <v>0</v>
      </c>
      <c r="L183" s="79" t="str">
        <f t="shared" si="51"/>
        <v/>
      </c>
      <c r="M183" s="178" t="str">
        <f t="shared" si="52"/>
        <v/>
      </c>
      <c r="N183" s="80">
        <f t="shared" si="53"/>
        <v>0</v>
      </c>
      <c r="O183" s="78">
        <f t="shared" si="54"/>
        <v>0</v>
      </c>
      <c r="P183" s="78" t="str">
        <f t="shared" si="55"/>
        <v>Normal</v>
      </c>
      <c r="Q183" s="78">
        <f t="shared" si="56"/>
        <v>0</v>
      </c>
      <c r="R183" s="78">
        <f t="shared" si="57"/>
        <v>0</v>
      </c>
      <c r="S183" s="80">
        <f t="shared" si="58"/>
        <v>0</v>
      </c>
      <c r="T183" s="80">
        <f t="shared" si="59"/>
        <v>0</v>
      </c>
      <c r="U183" s="78">
        <f t="shared" si="60"/>
        <v>0</v>
      </c>
      <c r="V183" s="78">
        <f t="shared" si="61"/>
        <v>0</v>
      </c>
      <c r="W183" s="78">
        <f t="shared" si="62"/>
        <v>0</v>
      </c>
      <c r="X183" s="80">
        <f t="shared" si="63"/>
        <v>0</v>
      </c>
      <c r="Y183" s="78">
        <f t="shared" si="64"/>
        <v>0</v>
      </c>
      <c r="Z183" s="78" t="str">
        <f t="shared" ca="1" si="65"/>
        <v/>
      </c>
      <c r="AA183" s="78">
        <f t="shared" si="66"/>
        <v>0</v>
      </c>
      <c r="AB183" s="78">
        <f t="shared" si="67"/>
        <v>0</v>
      </c>
      <c r="AC183" s="46"/>
      <c r="AD183" s="46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CB183" s="24"/>
      <c r="CC183" s="24"/>
      <c r="CD183" s="24"/>
      <c r="CE183" s="24"/>
      <c r="CF183" s="24"/>
      <c r="CG183" s="24"/>
      <c r="CH183" s="24"/>
      <c r="CI183" s="24"/>
      <c r="CJ183" s="24"/>
      <c r="CK183" s="24"/>
      <c r="CL183" s="24"/>
      <c r="CM183" s="24"/>
      <c r="CN183" s="24"/>
      <c r="CO183" s="24"/>
      <c r="CP183" s="24"/>
      <c r="CQ183" s="24"/>
      <c r="CR183" s="24"/>
      <c r="CS183" s="24"/>
      <c r="CT183" s="24"/>
      <c r="CU183" s="24"/>
      <c r="CV183" s="24"/>
      <c r="CW183" s="24"/>
      <c r="CX183" s="24"/>
      <c r="CY183" s="24"/>
      <c r="CZ183" s="24"/>
      <c r="DA183" s="24"/>
      <c r="DB183" s="24"/>
      <c r="DC183" s="24"/>
      <c r="DD183" s="24"/>
      <c r="DE183" s="24"/>
      <c r="DF183" s="24"/>
      <c r="DG183" s="24"/>
      <c r="DH183" s="24"/>
      <c r="DI183" s="24"/>
      <c r="DJ183" s="24"/>
      <c r="DK183" s="24"/>
      <c r="DL183" s="24"/>
      <c r="DM183" s="24"/>
      <c r="DN183" s="24"/>
      <c r="DO183" s="24"/>
      <c r="DP183" s="24"/>
      <c r="DQ183" s="24"/>
      <c r="DR183" s="24"/>
      <c r="DS183" s="24"/>
      <c r="DT183" s="24"/>
      <c r="DU183" s="24"/>
      <c r="DV183" s="24"/>
      <c r="DW183" s="24"/>
      <c r="DX183" s="24"/>
      <c r="DY183" s="24"/>
      <c r="DZ183" s="24"/>
      <c r="EA183" s="24"/>
    </row>
    <row r="184" spans="1:131" ht="15" customHeight="1">
      <c r="A184" s="79">
        <f t="shared" si="68"/>
        <v>44010</v>
      </c>
      <c r="B184" s="78"/>
      <c r="C184" s="78"/>
      <c r="D184" s="78"/>
      <c r="E184" s="78"/>
      <c r="F184" s="178"/>
      <c r="G184" s="89">
        <f t="shared" si="46"/>
        <v>6</v>
      </c>
      <c r="H184" s="78">
        <f t="shared" si="47"/>
        <v>26</v>
      </c>
      <c r="I184" s="78" t="str">
        <f t="shared" si="48"/>
        <v>DI</v>
      </c>
      <c r="J184" s="78" t="str">
        <f t="shared" si="49"/>
        <v>Dimanche</v>
      </c>
      <c r="K184" s="178">
        <f t="shared" si="50"/>
        <v>0</v>
      </c>
      <c r="L184" s="79" t="str">
        <f t="shared" si="51"/>
        <v/>
      </c>
      <c r="M184" s="178" t="str">
        <f t="shared" si="52"/>
        <v/>
      </c>
      <c r="N184" s="80">
        <f t="shared" si="53"/>
        <v>0</v>
      </c>
      <c r="O184" s="78">
        <f t="shared" si="54"/>
        <v>0</v>
      </c>
      <c r="P184" s="78" t="str">
        <f t="shared" si="55"/>
        <v>Normal</v>
      </c>
      <c r="Q184" s="78">
        <f t="shared" si="56"/>
        <v>0</v>
      </c>
      <c r="R184" s="78">
        <f t="shared" si="57"/>
        <v>0</v>
      </c>
      <c r="S184" s="80">
        <f t="shared" si="58"/>
        <v>0</v>
      </c>
      <c r="T184" s="80">
        <f t="shared" si="59"/>
        <v>0</v>
      </c>
      <c r="U184" s="78">
        <f t="shared" si="60"/>
        <v>0</v>
      </c>
      <c r="V184" s="78">
        <f t="shared" si="61"/>
        <v>0</v>
      </c>
      <c r="W184" s="78">
        <f t="shared" si="62"/>
        <v>0</v>
      </c>
      <c r="X184" s="80">
        <f t="shared" si="63"/>
        <v>0</v>
      </c>
      <c r="Y184" s="78">
        <f t="shared" si="64"/>
        <v>0</v>
      </c>
      <c r="Z184" s="78" t="str">
        <f t="shared" ca="1" si="65"/>
        <v/>
      </c>
      <c r="AA184" s="78">
        <f t="shared" si="66"/>
        <v>0</v>
      </c>
      <c r="AB184" s="78">
        <f t="shared" si="67"/>
        <v>0</v>
      </c>
      <c r="AC184" s="46"/>
      <c r="AD184" s="46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CB184" s="24"/>
      <c r="CC184" s="24"/>
      <c r="CD184" s="24"/>
      <c r="CE184" s="24"/>
      <c r="CF184" s="24"/>
      <c r="CG184" s="24"/>
      <c r="CH184" s="24"/>
      <c r="CI184" s="24"/>
      <c r="CJ184" s="24"/>
      <c r="CK184" s="24"/>
      <c r="CL184" s="24"/>
      <c r="CM184" s="24"/>
      <c r="CN184" s="24"/>
      <c r="CO184" s="24"/>
      <c r="CP184" s="24"/>
      <c r="CQ184" s="24"/>
      <c r="CR184" s="24"/>
      <c r="CS184" s="24"/>
      <c r="CT184" s="24"/>
      <c r="CU184" s="24"/>
      <c r="CV184" s="24"/>
      <c r="CW184" s="24"/>
      <c r="CX184" s="24"/>
      <c r="CY184" s="24"/>
      <c r="CZ184" s="24"/>
      <c r="DA184" s="24"/>
      <c r="DB184" s="24"/>
      <c r="DC184" s="24"/>
      <c r="DD184" s="24"/>
      <c r="DE184" s="24"/>
      <c r="DF184" s="24"/>
      <c r="DG184" s="24"/>
      <c r="DH184" s="24"/>
      <c r="DI184" s="24"/>
      <c r="DJ184" s="24"/>
      <c r="DK184" s="24"/>
      <c r="DL184" s="24"/>
      <c r="DM184" s="24"/>
      <c r="DN184" s="24"/>
      <c r="DO184" s="24"/>
      <c r="DP184" s="24"/>
      <c r="DQ184" s="24"/>
      <c r="DR184" s="24"/>
      <c r="DS184" s="24"/>
      <c r="DT184" s="24"/>
      <c r="DU184" s="24"/>
      <c r="DV184" s="24"/>
      <c r="DW184" s="24"/>
      <c r="DX184" s="24"/>
      <c r="DY184" s="24"/>
      <c r="DZ184" s="24"/>
      <c r="EA184" s="24"/>
    </row>
    <row r="185" spans="1:131" ht="15" customHeight="1">
      <c r="A185" s="79">
        <f t="shared" si="68"/>
        <v>44011</v>
      </c>
      <c r="B185" s="78"/>
      <c r="C185" s="78"/>
      <c r="D185" s="78"/>
      <c r="E185" s="78"/>
      <c r="F185" s="178"/>
      <c r="G185" s="89">
        <f t="shared" si="46"/>
        <v>6</v>
      </c>
      <c r="H185" s="78">
        <f t="shared" si="47"/>
        <v>27</v>
      </c>
      <c r="I185" s="78" t="str">
        <f t="shared" si="48"/>
        <v>LU</v>
      </c>
      <c r="J185" s="78" t="str">
        <f t="shared" si="49"/>
        <v>Semaine</v>
      </c>
      <c r="K185" s="178">
        <f t="shared" si="50"/>
        <v>0</v>
      </c>
      <c r="L185" s="79" t="str">
        <f t="shared" si="51"/>
        <v/>
      </c>
      <c r="M185" s="178" t="str">
        <f t="shared" si="52"/>
        <v/>
      </c>
      <c r="N185" s="80">
        <f t="shared" si="53"/>
        <v>0</v>
      </c>
      <c r="O185" s="78">
        <f t="shared" si="54"/>
        <v>0</v>
      </c>
      <c r="P185" s="78" t="str">
        <f t="shared" si="55"/>
        <v>Normal</v>
      </c>
      <c r="Q185" s="78">
        <f t="shared" si="56"/>
        <v>0</v>
      </c>
      <c r="R185" s="78">
        <f t="shared" si="57"/>
        <v>0</v>
      </c>
      <c r="S185" s="80">
        <f t="shared" si="58"/>
        <v>0</v>
      </c>
      <c r="T185" s="80">
        <f t="shared" si="59"/>
        <v>0</v>
      </c>
      <c r="U185" s="78">
        <f t="shared" si="60"/>
        <v>0</v>
      </c>
      <c r="V185" s="78">
        <f t="shared" si="61"/>
        <v>0</v>
      </c>
      <c r="W185" s="78">
        <f t="shared" si="62"/>
        <v>0</v>
      </c>
      <c r="X185" s="80">
        <f t="shared" si="63"/>
        <v>0</v>
      </c>
      <c r="Y185" s="78">
        <f t="shared" si="64"/>
        <v>0</v>
      </c>
      <c r="Z185" s="78" t="str">
        <f t="shared" ca="1" si="65"/>
        <v/>
      </c>
      <c r="AA185" s="78">
        <f t="shared" si="66"/>
        <v>0</v>
      </c>
      <c r="AB185" s="78">
        <f t="shared" si="67"/>
        <v>0</v>
      </c>
      <c r="AC185" s="46"/>
      <c r="AD185" s="46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  <c r="CN185" s="24"/>
      <c r="CO185" s="24"/>
      <c r="CP185" s="24"/>
      <c r="CQ185" s="24"/>
      <c r="CR185" s="24"/>
      <c r="CS185" s="24"/>
      <c r="CT185" s="24"/>
      <c r="CU185" s="24"/>
      <c r="CV185" s="24"/>
      <c r="CW185" s="24"/>
      <c r="CX185" s="24"/>
      <c r="CY185" s="24"/>
      <c r="CZ185" s="24"/>
      <c r="DA185" s="24"/>
      <c r="DB185" s="24"/>
      <c r="DC185" s="24"/>
      <c r="DD185" s="24"/>
      <c r="DE185" s="24"/>
      <c r="DF185" s="24"/>
      <c r="DG185" s="24"/>
      <c r="DH185" s="24"/>
      <c r="DI185" s="24"/>
      <c r="DJ185" s="24"/>
      <c r="DK185" s="24"/>
      <c r="DL185" s="24"/>
      <c r="DM185" s="24"/>
      <c r="DN185" s="24"/>
      <c r="DO185" s="24"/>
      <c r="DP185" s="24"/>
      <c r="DQ185" s="24"/>
      <c r="DR185" s="24"/>
      <c r="DS185" s="24"/>
      <c r="DT185" s="24"/>
      <c r="DU185" s="24"/>
      <c r="DV185" s="24"/>
      <c r="DW185" s="24"/>
      <c r="DX185" s="24"/>
      <c r="DY185" s="24"/>
      <c r="DZ185" s="24"/>
      <c r="EA185" s="24"/>
    </row>
    <row r="186" spans="1:131" ht="15" customHeight="1">
      <c r="A186" s="79">
        <f t="shared" si="68"/>
        <v>44012</v>
      </c>
      <c r="B186" s="78"/>
      <c r="C186" s="78"/>
      <c r="D186" s="78"/>
      <c r="E186" s="78"/>
      <c r="F186" s="178"/>
      <c r="G186" s="89">
        <f t="shared" si="46"/>
        <v>6</v>
      </c>
      <c r="H186" s="78">
        <f t="shared" si="47"/>
        <v>27</v>
      </c>
      <c r="I186" s="78" t="str">
        <f t="shared" si="48"/>
        <v>MA</v>
      </c>
      <c r="J186" s="78" t="str">
        <f t="shared" si="49"/>
        <v>Semaine</v>
      </c>
      <c r="K186" s="178">
        <f t="shared" si="50"/>
        <v>0</v>
      </c>
      <c r="L186" s="79" t="str">
        <f t="shared" si="51"/>
        <v/>
      </c>
      <c r="M186" s="178" t="str">
        <f t="shared" si="52"/>
        <v/>
      </c>
      <c r="N186" s="80">
        <f t="shared" si="53"/>
        <v>0</v>
      </c>
      <c r="O186" s="78">
        <f t="shared" si="54"/>
        <v>0</v>
      </c>
      <c r="P186" s="78" t="str">
        <f t="shared" si="55"/>
        <v>Normal</v>
      </c>
      <c r="Q186" s="78">
        <f t="shared" si="56"/>
        <v>0</v>
      </c>
      <c r="R186" s="78">
        <f t="shared" si="57"/>
        <v>0</v>
      </c>
      <c r="S186" s="80">
        <f t="shared" si="58"/>
        <v>0</v>
      </c>
      <c r="T186" s="80">
        <f t="shared" si="59"/>
        <v>0</v>
      </c>
      <c r="U186" s="78">
        <f t="shared" si="60"/>
        <v>0</v>
      </c>
      <c r="V186" s="78">
        <f t="shared" si="61"/>
        <v>0</v>
      </c>
      <c r="W186" s="78">
        <f t="shared" si="62"/>
        <v>0</v>
      </c>
      <c r="X186" s="80">
        <f t="shared" si="63"/>
        <v>0</v>
      </c>
      <c r="Y186" s="78">
        <f t="shared" si="64"/>
        <v>0</v>
      </c>
      <c r="Z186" s="78" t="str">
        <f t="shared" ca="1" si="65"/>
        <v/>
      </c>
      <c r="AA186" s="78">
        <f t="shared" si="66"/>
        <v>0</v>
      </c>
      <c r="AB186" s="78">
        <f t="shared" si="67"/>
        <v>0</v>
      </c>
      <c r="AC186" s="46"/>
      <c r="AD186" s="46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  <c r="CN186" s="24"/>
      <c r="CO186" s="24"/>
      <c r="CP186" s="24"/>
      <c r="CQ186" s="24"/>
      <c r="CR186" s="24"/>
      <c r="CS186" s="24"/>
      <c r="CT186" s="24"/>
      <c r="CU186" s="24"/>
      <c r="CV186" s="24"/>
      <c r="CW186" s="24"/>
      <c r="CX186" s="24"/>
      <c r="CY186" s="24"/>
      <c r="CZ186" s="24"/>
      <c r="DA186" s="24"/>
      <c r="DB186" s="24"/>
      <c r="DC186" s="24"/>
      <c r="DD186" s="24"/>
      <c r="DE186" s="24"/>
      <c r="DF186" s="24"/>
      <c r="DG186" s="24"/>
      <c r="DH186" s="24"/>
      <c r="DI186" s="24"/>
      <c r="DJ186" s="24"/>
      <c r="DK186" s="24"/>
      <c r="DL186" s="24"/>
      <c r="DM186" s="24"/>
      <c r="DN186" s="24"/>
      <c r="DO186" s="24"/>
      <c r="DP186" s="24"/>
      <c r="DQ186" s="24"/>
      <c r="DR186" s="24"/>
      <c r="DS186" s="24"/>
      <c r="DT186" s="24"/>
      <c r="DU186" s="24"/>
      <c r="DV186" s="24"/>
      <c r="DW186" s="24"/>
      <c r="DX186" s="24"/>
      <c r="DY186" s="24"/>
      <c r="DZ186" s="24"/>
      <c r="EA186" s="24"/>
    </row>
    <row r="187" spans="1:131" ht="15" customHeight="1">
      <c r="A187" s="79">
        <f t="shared" si="68"/>
        <v>44013</v>
      </c>
      <c r="B187" s="78"/>
      <c r="C187" s="78"/>
      <c r="D187" s="78"/>
      <c r="E187" s="78"/>
      <c r="F187" s="178"/>
      <c r="G187" s="89">
        <f t="shared" si="46"/>
        <v>7</v>
      </c>
      <c r="H187" s="78">
        <f t="shared" si="47"/>
        <v>27</v>
      </c>
      <c r="I187" s="78" t="str">
        <f t="shared" si="48"/>
        <v>ME</v>
      </c>
      <c r="J187" s="78" t="str">
        <f t="shared" si="49"/>
        <v>Semaine</v>
      </c>
      <c r="K187" s="178">
        <f t="shared" si="50"/>
        <v>0</v>
      </c>
      <c r="L187" s="79" t="str">
        <f t="shared" si="51"/>
        <v/>
      </c>
      <c r="M187" s="178" t="str">
        <f t="shared" si="52"/>
        <v/>
      </c>
      <c r="N187" s="80">
        <f t="shared" si="53"/>
        <v>0</v>
      </c>
      <c r="O187" s="78">
        <f t="shared" si="54"/>
        <v>0</v>
      </c>
      <c r="P187" s="78" t="str">
        <f t="shared" si="55"/>
        <v>Normal</v>
      </c>
      <c r="Q187" s="78">
        <f t="shared" si="56"/>
        <v>0</v>
      </c>
      <c r="R187" s="78">
        <f t="shared" si="57"/>
        <v>0</v>
      </c>
      <c r="S187" s="80">
        <f t="shared" si="58"/>
        <v>0</v>
      </c>
      <c r="T187" s="80">
        <f t="shared" si="59"/>
        <v>0</v>
      </c>
      <c r="U187" s="78">
        <f t="shared" si="60"/>
        <v>0</v>
      </c>
      <c r="V187" s="78">
        <f t="shared" si="61"/>
        <v>0</v>
      </c>
      <c r="W187" s="78">
        <f t="shared" si="62"/>
        <v>0</v>
      </c>
      <c r="X187" s="80">
        <f t="shared" si="63"/>
        <v>0</v>
      </c>
      <c r="Y187" s="78">
        <f t="shared" si="64"/>
        <v>0</v>
      </c>
      <c r="Z187" s="78" t="str">
        <f t="shared" ca="1" si="65"/>
        <v/>
      </c>
      <c r="AA187" s="78">
        <f t="shared" si="66"/>
        <v>0</v>
      </c>
      <c r="AB187" s="78">
        <f t="shared" si="67"/>
        <v>0</v>
      </c>
      <c r="AC187" s="46"/>
      <c r="AD187" s="46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24"/>
      <c r="CD187" s="24"/>
      <c r="CE187" s="24"/>
      <c r="CF187" s="24"/>
      <c r="CG187" s="24"/>
      <c r="CH187" s="24"/>
      <c r="CI187" s="24"/>
      <c r="CJ187" s="24"/>
      <c r="CK187" s="24"/>
      <c r="CL187" s="24"/>
      <c r="CM187" s="24"/>
      <c r="CN187" s="24"/>
      <c r="CO187" s="24"/>
      <c r="CP187" s="24"/>
      <c r="CQ187" s="24"/>
      <c r="CR187" s="24"/>
      <c r="CS187" s="24"/>
      <c r="CT187" s="24"/>
      <c r="CU187" s="24"/>
      <c r="CV187" s="24"/>
      <c r="CW187" s="24"/>
      <c r="CX187" s="24"/>
      <c r="CY187" s="24"/>
      <c r="CZ187" s="24"/>
      <c r="DA187" s="24"/>
      <c r="DB187" s="24"/>
      <c r="DC187" s="24"/>
      <c r="DD187" s="24"/>
      <c r="DE187" s="24"/>
      <c r="DF187" s="24"/>
      <c r="DG187" s="24"/>
      <c r="DH187" s="24"/>
      <c r="DI187" s="24"/>
      <c r="DJ187" s="24"/>
      <c r="DK187" s="24"/>
      <c r="DL187" s="24"/>
      <c r="DM187" s="24"/>
      <c r="DN187" s="24"/>
      <c r="DO187" s="24"/>
      <c r="DP187" s="24"/>
      <c r="DQ187" s="24"/>
      <c r="DR187" s="24"/>
      <c r="DS187" s="24"/>
      <c r="DT187" s="24"/>
      <c r="DU187" s="24"/>
      <c r="DV187" s="24"/>
      <c r="DW187" s="24"/>
      <c r="DX187" s="24"/>
      <c r="DY187" s="24"/>
      <c r="DZ187" s="24"/>
      <c r="EA187" s="24"/>
    </row>
    <row r="188" spans="1:131" ht="15" customHeight="1">
      <c r="A188" s="79">
        <f t="shared" si="68"/>
        <v>44014</v>
      </c>
      <c r="B188" s="78"/>
      <c r="C188" s="78"/>
      <c r="D188" s="78"/>
      <c r="E188" s="78"/>
      <c r="F188" s="178"/>
      <c r="G188" s="89">
        <f t="shared" si="46"/>
        <v>7</v>
      </c>
      <c r="H188" s="78">
        <f t="shared" si="47"/>
        <v>27</v>
      </c>
      <c r="I188" s="78" t="str">
        <f t="shared" si="48"/>
        <v>JE</v>
      </c>
      <c r="J188" s="78" t="str">
        <f t="shared" si="49"/>
        <v>Semaine</v>
      </c>
      <c r="K188" s="178">
        <f t="shared" si="50"/>
        <v>0</v>
      </c>
      <c r="L188" s="79" t="str">
        <f t="shared" si="51"/>
        <v/>
      </c>
      <c r="M188" s="178" t="str">
        <f t="shared" si="52"/>
        <v/>
      </c>
      <c r="N188" s="80">
        <f t="shared" si="53"/>
        <v>0</v>
      </c>
      <c r="O188" s="78">
        <f t="shared" si="54"/>
        <v>0</v>
      </c>
      <c r="P188" s="78" t="str">
        <f t="shared" si="55"/>
        <v>Normal</v>
      </c>
      <c r="Q188" s="78">
        <f t="shared" si="56"/>
        <v>0</v>
      </c>
      <c r="R188" s="78">
        <f t="shared" si="57"/>
        <v>0</v>
      </c>
      <c r="S188" s="80">
        <f t="shared" si="58"/>
        <v>0</v>
      </c>
      <c r="T188" s="80">
        <f t="shared" si="59"/>
        <v>0</v>
      </c>
      <c r="U188" s="78">
        <f t="shared" si="60"/>
        <v>0</v>
      </c>
      <c r="V188" s="78">
        <f t="shared" si="61"/>
        <v>0</v>
      </c>
      <c r="W188" s="78">
        <f t="shared" si="62"/>
        <v>0</v>
      </c>
      <c r="X188" s="80">
        <f t="shared" si="63"/>
        <v>0</v>
      </c>
      <c r="Y188" s="78">
        <f t="shared" si="64"/>
        <v>0</v>
      </c>
      <c r="Z188" s="78" t="str">
        <f t="shared" ca="1" si="65"/>
        <v/>
      </c>
      <c r="AA188" s="78">
        <f t="shared" si="66"/>
        <v>0</v>
      </c>
      <c r="AB188" s="78">
        <f t="shared" si="67"/>
        <v>0</v>
      </c>
      <c r="AC188" s="46"/>
      <c r="AD188" s="46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CB188" s="24"/>
      <c r="CC188" s="24"/>
      <c r="CD188" s="24"/>
      <c r="CE188" s="24"/>
      <c r="CF188" s="24"/>
      <c r="CG188" s="24"/>
      <c r="CH188" s="24"/>
      <c r="CI188" s="24"/>
      <c r="CJ188" s="24"/>
      <c r="CK188" s="24"/>
      <c r="CL188" s="24"/>
      <c r="CM188" s="24"/>
      <c r="CN188" s="24"/>
      <c r="CO188" s="24"/>
      <c r="CP188" s="24"/>
      <c r="CQ188" s="24"/>
      <c r="CR188" s="24"/>
      <c r="CS188" s="24"/>
      <c r="CT188" s="24"/>
      <c r="CU188" s="24"/>
      <c r="CV188" s="24"/>
      <c r="CW188" s="24"/>
      <c r="CX188" s="24"/>
      <c r="CY188" s="24"/>
      <c r="CZ188" s="24"/>
      <c r="DA188" s="24"/>
      <c r="DB188" s="24"/>
      <c r="DC188" s="24"/>
      <c r="DD188" s="24"/>
      <c r="DE188" s="24"/>
      <c r="DF188" s="24"/>
      <c r="DG188" s="24"/>
      <c r="DH188" s="24"/>
      <c r="DI188" s="24"/>
      <c r="DJ188" s="24"/>
      <c r="DK188" s="24"/>
      <c r="DL188" s="24"/>
      <c r="DM188" s="24"/>
      <c r="DN188" s="24"/>
      <c r="DO188" s="24"/>
      <c r="DP188" s="24"/>
      <c r="DQ188" s="24"/>
      <c r="DR188" s="24"/>
      <c r="DS188" s="24"/>
      <c r="DT188" s="24"/>
      <c r="DU188" s="24"/>
      <c r="DV188" s="24"/>
      <c r="DW188" s="24"/>
      <c r="DX188" s="24"/>
      <c r="DY188" s="24"/>
      <c r="DZ188" s="24"/>
      <c r="EA188" s="24"/>
    </row>
    <row r="189" spans="1:131" ht="15" customHeight="1">
      <c r="A189" s="79">
        <f t="shared" si="68"/>
        <v>44015</v>
      </c>
      <c r="B189" s="78"/>
      <c r="C189" s="78"/>
      <c r="D189" s="78"/>
      <c r="E189" s="78"/>
      <c r="F189" s="178"/>
      <c r="G189" s="89">
        <f t="shared" si="46"/>
        <v>7</v>
      </c>
      <c r="H189" s="78">
        <f t="shared" si="47"/>
        <v>27</v>
      </c>
      <c r="I189" s="78" t="str">
        <f t="shared" si="48"/>
        <v>VE</v>
      </c>
      <c r="J189" s="78" t="str">
        <f t="shared" si="49"/>
        <v>Semaine</v>
      </c>
      <c r="K189" s="178">
        <f t="shared" si="50"/>
        <v>0</v>
      </c>
      <c r="L189" s="79" t="str">
        <f t="shared" si="51"/>
        <v/>
      </c>
      <c r="M189" s="178" t="str">
        <f t="shared" si="52"/>
        <v/>
      </c>
      <c r="N189" s="80">
        <f t="shared" si="53"/>
        <v>0</v>
      </c>
      <c r="O189" s="78">
        <f t="shared" si="54"/>
        <v>0</v>
      </c>
      <c r="P189" s="78" t="str">
        <f t="shared" si="55"/>
        <v>Normal</v>
      </c>
      <c r="Q189" s="78">
        <f t="shared" si="56"/>
        <v>0</v>
      </c>
      <c r="R189" s="78">
        <f t="shared" si="57"/>
        <v>0</v>
      </c>
      <c r="S189" s="80">
        <f t="shared" si="58"/>
        <v>0</v>
      </c>
      <c r="T189" s="80">
        <f t="shared" si="59"/>
        <v>0</v>
      </c>
      <c r="U189" s="78">
        <f t="shared" si="60"/>
        <v>0</v>
      </c>
      <c r="V189" s="78">
        <f t="shared" si="61"/>
        <v>0</v>
      </c>
      <c r="W189" s="78">
        <f t="shared" si="62"/>
        <v>0</v>
      </c>
      <c r="X189" s="80">
        <f t="shared" si="63"/>
        <v>0</v>
      </c>
      <c r="Y189" s="78">
        <f t="shared" si="64"/>
        <v>0</v>
      </c>
      <c r="Z189" s="78" t="str">
        <f t="shared" ca="1" si="65"/>
        <v/>
      </c>
      <c r="AA189" s="78">
        <f t="shared" si="66"/>
        <v>0</v>
      </c>
      <c r="AB189" s="78">
        <f t="shared" si="67"/>
        <v>0</v>
      </c>
      <c r="AC189" s="46"/>
      <c r="AD189" s="46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4"/>
      <c r="CK189" s="24"/>
      <c r="CL189" s="24"/>
      <c r="CM189" s="24"/>
      <c r="CN189" s="24"/>
      <c r="CO189" s="24"/>
      <c r="CP189" s="24"/>
      <c r="CQ189" s="24"/>
      <c r="CR189" s="24"/>
      <c r="CS189" s="24"/>
      <c r="CT189" s="24"/>
      <c r="CU189" s="24"/>
      <c r="CV189" s="24"/>
      <c r="CW189" s="24"/>
      <c r="CX189" s="24"/>
      <c r="CY189" s="24"/>
      <c r="CZ189" s="24"/>
      <c r="DA189" s="24"/>
      <c r="DB189" s="24"/>
      <c r="DC189" s="24"/>
      <c r="DD189" s="24"/>
      <c r="DE189" s="24"/>
      <c r="DF189" s="24"/>
      <c r="DG189" s="24"/>
      <c r="DH189" s="24"/>
      <c r="DI189" s="24"/>
      <c r="DJ189" s="24"/>
      <c r="DK189" s="24"/>
      <c r="DL189" s="24"/>
      <c r="DM189" s="24"/>
      <c r="DN189" s="24"/>
      <c r="DO189" s="24"/>
      <c r="DP189" s="24"/>
      <c r="DQ189" s="24"/>
      <c r="DR189" s="24"/>
      <c r="DS189" s="24"/>
      <c r="DT189" s="24"/>
      <c r="DU189" s="24"/>
      <c r="DV189" s="24"/>
      <c r="DW189" s="24"/>
      <c r="DX189" s="24"/>
      <c r="DY189" s="24"/>
      <c r="DZ189" s="24"/>
      <c r="EA189" s="24"/>
    </row>
    <row r="190" spans="1:131" ht="15" customHeight="1">
      <c r="A190" s="79">
        <f t="shared" si="68"/>
        <v>44016</v>
      </c>
      <c r="B190" s="78"/>
      <c r="C190" s="78"/>
      <c r="D190" s="78"/>
      <c r="E190" s="78"/>
      <c r="F190" s="178"/>
      <c r="G190" s="89">
        <f t="shared" si="46"/>
        <v>7</v>
      </c>
      <c r="H190" s="78">
        <f t="shared" si="47"/>
        <v>27</v>
      </c>
      <c r="I190" s="78" t="str">
        <f t="shared" si="48"/>
        <v>SA</v>
      </c>
      <c r="J190" s="78" t="str">
        <f t="shared" si="49"/>
        <v>Samedi</v>
      </c>
      <c r="K190" s="178">
        <f t="shared" si="50"/>
        <v>0</v>
      </c>
      <c r="L190" s="79" t="str">
        <f t="shared" si="51"/>
        <v/>
      </c>
      <c r="M190" s="178" t="str">
        <f t="shared" si="52"/>
        <v/>
      </c>
      <c r="N190" s="80">
        <f t="shared" si="53"/>
        <v>0</v>
      </c>
      <c r="O190" s="78">
        <f t="shared" si="54"/>
        <v>0</v>
      </c>
      <c r="P190" s="78" t="str">
        <f t="shared" si="55"/>
        <v>Normal</v>
      </c>
      <c r="Q190" s="78">
        <f t="shared" si="56"/>
        <v>0</v>
      </c>
      <c r="R190" s="78">
        <f t="shared" si="57"/>
        <v>0</v>
      </c>
      <c r="S190" s="80">
        <f t="shared" si="58"/>
        <v>0</v>
      </c>
      <c r="T190" s="80">
        <f t="shared" si="59"/>
        <v>0</v>
      </c>
      <c r="U190" s="78">
        <f t="shared" si="60"/>
        <v>0</v>
      </c>
      <c r="V190" s="78">
        <f t="shared" si="61"/>
        <v>0</v>
      </c>
      <c r="W190" s="78">
        <f t="shared" si="62"/>
        <v>0</v>
      </c>
      <c r="X190" s="80">
        <f t="shared" si="63"/>
        <v>0</v>
      </c>
      <c r="Y190" s="78">
        <f t="shared" si="64"/>
        <v>0</v>
      </c>
      <c r="Z190" s="78" t="str">
        <f t="shared" ca="1" si="65"/>
        <v/>
      </c>
      <c r="AA190" s="78">
        <f t="shared" si="66"/>
        <v>0</v>
      </c>
      <c r="AB190" s="78">
        <f t="shared" si="67"/>
        <v>0</v>
      </c>
      <c r="AC190" s="46"/>
      <c r="AD190" s="46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  <c r="CN190" s="24"/>
      <c r="CO190" s="24"/>
      <c r="CP190" s="24"/>
      <c r="CQ190" s="24"/>
      <c r="CR190" s="24"/>
      <c r="CS190" s="24"/>
      <c r="CT190" s="24"/>
      <c r="CU190" s="24"/>
      <c r="CV190" s="24"/>
      <c r="CW190" s="24"/>
      <c r="CX190" s="24"/>
      <c r="CY190" s="24"/>
      <c r="CZ190" s="24"/>
      <c r="DA190" s="24"/>
      <c r="DB190" s="24"/>
      <c r="DC190" s="24"/>
      <c r="DD190" s="24"/>
      <c r="DE190" s="24"/>
      <c r="DF190" s="24"/>
      <c r="DG190" s="24"/>
      <c r="DH190" s="24"/>
      <c r="DI190" s="24"/>
      <c r="DJ190" s="24"/>
      <c r="DK190" s="24"/>
      <c r="DL190" s="24"/>
      <c r="DM190" s="24"/>
      <c r="DN190" s="24"/>
      <c r="DO190" s="24"/>
      <c r="DP190" s="24"/>
      <c r="DQ190" s="24"/>
      <c r="DR190" s="24"/>
      <c r="DS190" s="24"/>
      <c r="DT190" s="24"/>
      <c r="DU190" s="24"/>
      <c r="DV190" s="24"/>
      <c r="DW190" s="24"/>
      <c r="DX190" s="24"/>
      <c r="DY190" s="24"/>
      <c r="DZ190" s="24"/>
      <c r="EA190" s="24"/>
    </row>
    <row r="191" spans="1:131" ht="15" customHeight="1">
      <c r="A191" s="79">
        <f t="shared" si="68"/>
        <v>44017</v>
      </c>
      <c r="B191" s="78"/>
      <c r="C191" s="78"/>
      <c r="D191" s="78"/>
      <c r="E191" s="78"/>
      <c r="F191" s="178"/>
      <c r="G191" s="89">
        <f t="shared" si="46"/>
        <v>7</v>
      </c>
      <c r="H191" s="78">
        <f t="shared" si="47"/>
        <v>27</v>
      </c>
      <c r="I191" s="78" t="str">
        <f t="shared" si="48"/>
        <v>DI</v>
      </c>
      <c r="J191" s="78" t="str">
        <f t="shared" si="49"/>
        <v>Dimanche</v>
      </c>
      <c r="K191" s="178">
        <f t="shared" si="50"/>
        <v>0</v>
      </c>
      <c r="L191" s="79" t="str">
        <f t="shared" si="51"/>
        <v/>
      </c>
      <c r="M191" s="178" t="str">
        <f t="shared" si="52"/>
        <v/>
      </c>
      <c r="N191" s="80">
        <f t="shared" si="53"/>
        <v>0</v>
      </c>
      <c r="O191" s="78">
        <f t="shared" si="54"/>
        <v>0</v>
      </c>
      <c r="P191" s="78" t="str">
        <f t="shared" si="55"/>
        <v>Normal</v>
      </c>
      <c r="Q191" s="78">
        <f t="shared" si="56"/>
        <v>0</v>
      </c>
      <c r="R191" s="78">
        <f t="shared" si="57"/>
        <v>0</v>
      </c>
      <c r="S191" s="80">
        <f t="shared" si="58"/>
        <v>0</v>
      </c>
      <c r="T191" s="80">
        <f t="shared" si="59"/>
        <v>0</v>
      </c>
      <c r="U191" s="78">
        <f t="shared" si="60"/>
        <v>0</v>
      </c>
      <c r="V191" s="78">
        <f t="shared" si="61"/>
        <v>0</v>
      </c>
      <c r="W191" s="78">
        <f t="shared" si="62"/>
        <v>0</v>
      </c>
      <c r="X191" s="80">
        <f t="shared" si="63"/>
        <v>0</v>
      </c>
      <c r="Y191" s="78">
        <f t="shared" si="64"/>
        <v>0</v>
      </c>
      <c r="Z191" s="78" t="str">
        <f t="shared" ca="1" si="65"/>
        <v/>
      </c>
      <c r="AA191" s="78">
        <f t="shared" si="66"/>
        <v>0</v>
      </c>
      <c r="AB191" s="78">
        <f t="shared" si="67"/>
        <v>0</v>
      </c>
      <c r="AC191" s="46"/>
      <c r="AD191" s="46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4"/>
      <c r="CI191" s="24"/>
      <c r="CJ191" s="24"/>
      <c r="CK191" s="24"/>
      <c r="CL191" s="24"/>
      <c r="CM191" s="24"/>
      <c r="CN191" s="24"/>
      <c r="CO191" s="24"/>
      <c r="CP191" s="24"/>
      <c r="CQ191" s="24"/>
      <c r="CR191" s="24"/>
      <c r="CS191" s="24"/>
      <c r="CT191" s="24"/>
      <c r="CU191" s="24"/>
      <c r="CV191" s="24"/>
      <c r="CW191" s="24"/>
      <c r="CX191" s="24"/>
      <c r="CY191" s="24"/>
      <c r="CZ191" s="24"/>
      <c r="DA191" s="24"/>
      <c r="DB191" s="24"/>
      <c r="DC191" s="24"/>
      <c r="DD191" s="24"/>
      <c r="DE191" s="24"/>
      <c r="DF191" s="24"/>
      <c r="DG191" s="24"/>
      <c r="DH191" s="24"/>
      <c r="DI191" s="24"/>
      <c r="DJ191" s="24"/>
      <c r="DK191" s="24"/>
      <c r="DL191" s="24"/>
      <c r="DM191" s="24"/>
      <c r="DN191" s="24"/>
      <c r="DO191" s="24"/>
      <c r="DP191" s="24"/>
      <c r="DQ191" s="24"/>
      <c r="DR191" s="24"/>
      <c r="DS191" s="24"/>
      <c r="DT191" s="24"/>
      <c r="DU191" s="24"/>
      <c r="DV191" s="24"/>
      <c r="DW191" s="24"/>
      <c r="DX191" s="24"/>
      <c r="DY191" s="24"/>
      <c r="DZ191" s="24"/>
      <c r="EA191" s="24"/>
    </row>
    <row r="192" spans="1:131" ht="15" customHeight="1">
      <c r="A192" s="79">
        <f t="shared" si="68"/>
        <v>44018</v>
      </c>
      <c r="B192" s="78"/>
      <c r="C192" s="78"/>
      <c r="D192" s="78"/>
      <c r="E192" s="78"/>
      <c r="F192" s="178"/>
      <c r="G192" s="89">
        <f t="shared" si="46"/>
        <v>7</v>
      </c>
      <c r="H192" s="78">
        <f t="shared" si="47"/>
        <v>28</v>
      </c>
      <c r="I192" s="78" t="str">
        <f t="shared" si="48"/>
        <v>LU</v>
      </c>
      <c r="J192" s="78" t="str">
        <f t="shared" si="49"/>
        <v>Semaine</v>
      </c>
      <c r="K192" s="178">
        <f t="shared" si="50"/>
        <v>0</v>
      </c>
      <c r="L192" s="79" t="str">
        <f t="shared" si="51"/>
        <v/>
      </c>
      <c r="M192" s="178" t="str">
        <f t="shared" si="52"/>
        <v/>
      </c>
      <c r="N192" s="80">
        <f t="shared" si="53"/>
        <v>0</v>
      </c>
      <c r="O192" s="78">
        <f t="shared" si="54"/>
        <v>0</v>
      </c>
      <c r="P192" s="78" t="str">
        <f t="shared" si="55"/>
        <v>Normal</v>
      </c>
      <c r="Q192" s="78">
        <f t="shared" si="56"/>
        <v>0</v>
      </c>
      <c r="R192" s="78">
        <f t="shared" si="57"/>
        <v>0</v>
      </c>
      <c r="S192" s="80">
        <f t="shared" si="58"/>
        <v>0</v>
      </c>
      <c r="T192" s="80">
        <f t="shared" si="59"/>
        <v>0</v>
      </c>
      <c r="U192" s="78">
        <f t="shared" si="60"/>
        <v>0</v>
      </c>
      <c r="V192" s="78">
        <f t="shared" si="61"/>
        <v>0</v>
      </c>
      <c r="W192" s="78">
        <f t="shared" si="62"/>
        <v>0</v>
      </c>
      <c r="X192" s="80">
        <f t="shared" si="63"/>
        <v>0</v>
      </c>
      <c r="Y192" s="78">
        <f t="shared" si="64"/>
        <v>0</v>
      </c>
      <c r="Z192" s="78" t="str">
        <f t="shared" ca="1" si="65"/>
        <v/>
      </c>
      <c r="AA192" s="78">
        <f t="shared" si="66"/>
        <v>0</v>
      </c>
      <c r="AB192" s="78">
        <f t="shared" si="67"/>
        <v>0</v>
      </c>
      <c r="AC192" s="46"/>
      <c r="AD192" s="46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CB192" s="24"/>
      <c r="CC192" s="24"/>
      <c r="CD192" s="24"/>
      <c r="CE192" s="24"/>
      <c r="CF192" s="24"/>
      <c r="CG192" s="24"/>
      <c r="CH192" s="24"/>
      <c r="CI192" s="24"/>
      <c r="CJ192" s="24"/>
      <c r="CK192" s="24"/>
      <c r="CL192" s="24"/>
      <c r="CM192" s="24"/>
      <c r="CN192" s="24"/>
      <c r="CO192" s="24"/>
      <c r="CP192" s="24"/>
      <c r="CQ192" s="24"/>
      <c r="CR192" s="24"/>
      <c r="CS192" s="24"/>
      <c r="CT192" s="24"/>
      <c r="CU192" s="24"/>
      <c r="CV192" s="24"/>
      <c r="CW192" s="24"/>
      <c r="CX192" s="24"/>
      <c r="CY192" s="24"/>
      <c r="CZ192" s="24"/>
      <c r="DA192" s="24"/>
      <c r="DB192" s="24"/>
      <c r="DC192" s="24"/>
      <c r="DD192" s="24"/>
      <c r="DE192" s="24"/>
      <c r="DF192" s="24"/>
      <c r="DG192" s="24"/>
      <c r="DH192" s="24"/>
      <c r="DI192" s="24"/>
      <c r="DJ192" s="24"/>
      <c r="DK192" s="24"/>
      <c r="DL192" s="24"/>
      <c r="DM192" s="24"/>
      <c r="DN192" s="24"/>
      <c r="DO192" s="24"/>
      <c r="DP192" s="24"/>
      <c r="DQ192" s="24"/>
      <c r="DR192" s="24"/>
      <c r="DS192" s="24"/>
      <c r="DT192" s="24"/>
      <c r="DU192" s="24"/>
      <c r="DV192" s="24"/>
      <c r="DW192" s="24"/>
      <c r="DX192" s="24"/>
      <c r="DY192" s="24"/>
      <c r="DZ192" s="24"/>
      <c r="EA192" s="24"/>
    </row>
    <row r="193" spans="1:131" ht="15" customHeight="1">
      <c r="A193" s="79">
        <f t="shared" si="68"/>
        <v>44019</v>
      </c>
      <c r="B193" s="78"/>
      <c r="C193" s="78"/>
      <c r="D193" s="78"/>
      <c r="E193" s="78"/>
      <c r="F193" s="178"/>
      <c r="G193" s="89">
        <f t="shared" si="46"/>
        <v>7</v>
      </c>
      <c r="H193" s="78">
        <f t="shared" si="47"/>
        <v>28</v>
      </c>
      <c r="I193" s="78" t="str">
        <f t="shared" si="48"/>
        <v>MA</v>
      </c>
      <c r="J193" s="78" t="str">
        <f t="shared" si="49"/>
        <v>Semaine</v>
      </c>
      <c r="K193" s="178">
        <f t="shared" si="50"/>
        <v>0</v>
      </c>
      <c r="L193" s="79" t="str">
        <f t="shared" si="51"/>
        <v/>
      </c>
      <c r="M193" s="178" t="str">
        <f t="shared" si="52"/>
        <v/>
      </c>
      <c r="N193" s="80">
        <f t="shared" si="53"/>
        <v>0</v>
      </c>
      <c r="O193" s="78">
        <f t="shared" si="54"/>
        <v>0</v>
      </c>
      <c r="P193" s="78" t="str">
        <f t="shared" si="55"/>
        <v>Normal</v>
      </c>
      <c r="Q193" s="78">
        <f t="shared" si="56"/>
        <v>0</v>
      </c>
      <c r="R193" s="78">
        <f t="shared" si="57"/>
        <v>0</v>
      </c>
      <c r="S193" s="80">
        <f t="shared" si="58"/>
        <v>0</v>
      </c>
      <c r="T193" s="80">
        <f t="shared" si="59"/>
        <v>0</v>
      </c>
      <c r="U193" s="78">
        <f t="shared" si="60"/>
        <v>0</v>
      </c>
      <c r="V193" s="78">
        <f t="shared" si="61"/>
        <v>0</v>
      </c>
      <c r="W193" s="78">
        <f t="shared" si="62"/>
        <v>0</v>
      </c>
      <c r="X193" s="80">
        <f t="shared" si="63"/>
        <v>0</v>
      </c>
      <c r="Y193" s="78">
        <f t="shared" si="64"/>
        <v>0</v>
      </c>
      <c r="Z193" s="78" t="str">
        <f t="shared" ca="1" si="65"/>
        <v/>
      </c>
      <c r="AA193" s="78">
        <f t="shared" si="66"/>
        <v>0</v>
      </c>
      <c r="AB193" s="78">
        <f t="shared" si="67"/>
        <v>0</v>
      </c>
      <c r="AC193" s="46"/>
      <c r="AD193" s="46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CB193" s="24"/>
      <c r="CC193" s="24"/>
      <c r="CD193" s="24"/>
      <c r="CE193" s="24"/>
      <c r="CF193" s="24"/>
      <c r="CG193" s="24"/>
      <c r="CH193" s="24"/>
      <c r="CI193" s="24"/>
      <c r="CJ193" s="24"/>
      <c r="CK193" s="24"/>
      <c r="CL193" s="24"/>
      <c r="CM193" s="24"/>
      <c r="CN193" s="24"/>
      <c r="CO193" s="24"/>
      <c r="CP193" s="24"/>
      <c r="CQ193" s="24"/>
      <c r="CR193" s="24"/>
      <c r="CS193" s="24"/>
      <c r="CT193" s="24"/>
      <c r="CU193" s="24"/>
      <c r="CV193" s="24"/>
      <c r="CW193" s="24"/>
      <c r="CX193" s="24"/>
      <c r="CY193" s="24"/>
      <c r="CZ193" s="24"/>
      <c r="DA193" s="24"/>
      <c r="DB193" s="24"/>
      <c r="DC193" s="24"/>
      <c r="DD193" s="24"/>
      <c r="DE193" s="24"/>
      <c r="DF193" s="24"/>
      <c r="DG193" s="24"/>
      <c r="DH193" s="24"/>
      <c r="DI193" s="24"/>
      <c r="DJ193" s="24"/>
      <c r="DK193" s="24"/>
      <c r="DL193" s="24"/>
      <c r="DM193" s="24"/>
      <c r="DN193" s="24"/>
      <c r="DO193" s="24"/>
      <c r="DP193" s="24"/>
      <c r="DQ193" s="24"/>
      <c r="DR193" s="24"/>
      <c r="DS193" s="24"/>
      <c r="DT193" s="24"/>
      <c r="DU193" s="24"/>
      <c r="DV193" s="24"/>
      <c r="DW193" s="24"/>
      <c r="DX193" s="24"/>
      <c r="DY193" s="24"/>
      <c r="DZ193" s="24"/>
      <c r="EA193" s="24"/>
    </row>
    <row r="194" spans="1:131" ht="15" customHeight="1">
      <c r="A194" s="79">
        <f t="shared" si="68"/>
        <v>44020</v>
      </c>
      <c r="B194" s="78"/>
      <c r="C194" s="78"/>
      <c r="D194" s="78"/>
      <c r="E194" s="78"/>
      <c r="F194" s="178"/>
      <c r="G194" s="89">
        <f t="shared" si="46"/>
        <v>7</v>
      </c>
      <c r="H194" s="78">
        <f t="shared" si="47"/>
        <v>28</v>
      </c>
      <c r="I194" s="78" t="str">
        <f t="shared" si="48"/>
        <v>ME</v>
      </c>
      <c r="J194" s="78" t="str">
        <f t="shared" si="49"/>
        <v>Semaine</v>
      </c>
      <c r="K194" s="178">
        <f t="shared" si="50"/>
        <v>0</v>
      </c>
      <c r="L194" s="79" t="str">
        <f t="shared" si="51"/>
        <v/>
      </c>
      <c r="M194" s="178" t="str">
        <f t="shared" si="52"/>
        <v/>
      </c>
      <c r="N194" s="80">
        <f t="shared" si="53"/>
        <v>0</v>
      </c>
      <c r="O194" s="78">
        <f t="shared" si="54"/>
        <v>0</v>
      </c>
      <c r="P194" s="78" t="str">
        <f t="shared" si="55"/>
        <v>Normal</v>
      </c>
      <c r="Q194" s="78">
        <f t="shared" si="56"/>
        <v>0</v>
      </c>
      <c r="R194" s="78">
        <f t="shared" si="57"/>
        <v>0</v>
      </c>
      <c r="S194" s="80">
        <f t="shared" si="58"/>
        <v>0</v>
      </c>
      <c r="T194" s="80">
        <f t="shared" si="59"/>
        <v>0</v>
      </c>
      <c r="U194" s="78">
        <f t="shared" si="60"/>
        <v>0</v>
      </c>
      <c r="V194" s="78">
        <f t="shared" si="61"/>
        <v>0</v>
      </c>
      <c r="W194" s="78">
        <f t="shared" si="62"/>
        <v>0</v>
      </c>
      <c r="X194" s="80">
        <f t="shared" si="63"/>
        <v>0</v>
      </c>
      <c r="Y194" s="78">
        <f t="shared" si="64"/>
        <v>0</v>
      </c>
      <c r="Z194" s="78" t="str">
        <f t="shared" ca="1" si="65"/>
        <v/>
      </c>
      <c r="AA194" s="78">
        <f t="shared" si="66"/>
        <v>0</v>
      </c>
      <c r="AB194" s="78">
        <f t="shared" si="67"/>
        <v>0</v>
      </c>
      <c r="AC194" s="46"/>
      <c r="AD194" s="46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CB194" s="24"/>
      <c r="CC194" s="24"/>
      <c r="CD194" s="24"/>
      <c r="CE194" s="24"/>
      <c r="CF194" s="24"/>
      <c r="CG194" s="24"/>
      <c r="CH194" s="24"/>
      <c r="CI194" s="24"/>
      <c r="CJ194" s="24"/>
      <c r="CK194" s="24"/>
      <c r="CL194" s="24"/>
      <c r="CM194" s="24"/>
      <c r="CN194" s="24"/>
      <c r="CO194" s="24"/>
      <c r="CP194" s="24"/>
      <c r="CQ194" s="24"/>
      <c r="CR194" s="24"/>
      <c r="CS194" s="24"/>
      <c r="CT194" s="24"/>
      <c r="CU194" s="24"/>
      <c r="CV194" s="24"/>
      <c r="CW194" s="24"/>
      <c r="CX194" s="24"/>
      <c r="CY194" s="24"/>
      <c r="CZ194" s="24"/>
      <c r="DA194" s="24"/>
      <c r="DB194" s="24"/>
      <c r="DC194" s="24"/>
      <c r="DD194" s="24"/>
      <c r="DE194" s="24"/>
      <c r="DF194" s="24"/>
      <c r="DG194" s="24"/>
      <c r="DH194" s="24"/>
      <c r="DI194" s="24"/>
      <c r="DJ194" s="24"/>
      <c r="DK194" s="24"/>
      <c r="DL194" s="24"/>
      <c r="DM194" s="24"/>
      <c r="DN194" s="24"/>
      <c r="DO194" s="24"/>
      <c r="DP194" s="24"/>
      <c r="DQ194" s="24"/>
      <c r="DR194" s="24"/>
      <c r="DS194" s="24"/>
      <c r="DT194" s="24"/>
      <c r="DU194" s="24"/>
      <c r="DV194" s="24"/>
      <c r="DW194" s="24"/>
      <c r="DX194" s="24"/>
      <c r="DY194" s="24"/>
      <c r="DZ194" s="24"/>
      <c r="EA194" s="24"/>
    </row>
    <row r="195" spans="1:131" ht="15" customHeight="1">
      <c r="A195" s="79">
        <f t="shared" si="68"/>
        <v>44021</v>
      </c>
      <c r="B195" s="78"/>
      <c r="C195" s="78"/>
      <c r="D195" s="78"/>
      <c r="E195" s="78"/>
      <c r="F195" s="178"/>
      <c r="G195" s="89">
        <f t="shared" si="46"/>
        <v>7</v>
      </c>
      <c r="H195" s="78">
        <f t="shared" si="47"/>
        <v>28</v>
      </c>
      <c r="I195" s="78" t="str">
        <f t="shared" si="48"/>
        <v>JE</v>
      </c>
      <c r="J195" s="78" t="str">
        <f t="shared" si="49"/>
        <v>Semaine</v>
      </c>
      <c r="K195" s="178">
        <f t="shared" si="50"/>
        <v>0</v>
      </c>
      <c r="L195" s="79" t="str">
        <f t="shared" si="51"/>
        <v/>
      </c>
      <c r="M195" s="178" t="str">
        <f t="shared" si="52"/>
        <v/>
      </c>
      <c r="N195" s="80">
        <f t="shared" si="53"/>
        <v>0</v>
      </c>
      <c r="O195" s="78">
        <f t="shared" si="54"/>
        <v>0</v>
      </c>
      <c r="P195" s="78" t="str">
        <f t="shared" si="55"/>
        <v>Normal</v>
      </c>
      <c r="Q195" s="78">
        <f t="shared" si="56"/>
        <v>0</v>
      </c>
      <c r="R195" s="78">
        <f t="shared" si="57"/>
        <v>0</v>
      </c>
      <c r="S195" s="80">
        <f t="shared" si="58"/>
        <v>0</v>
      </c>
      <c r="T195" s="80">
        <f t="shared" si="59"/>
        <v>0</v>
      </c>
      <c r="U195" s="78">
        <f t="shared" si="60"/>
        <v>0</v>
      </c>
      <c r="V195" s="78">
        <f t="shared" si="61"/>
        <v>0</v>
      </c>
      <c r="W195" s="78">
        <f t="shared" si="62"/>
        <v>0</v>
      </c>
      <c r="X195" s="80">
        <f t="shared" si="63"/>
        <v>0</v>
      </c>
      <c r="Y195" s="78">
        <f t="shared" si="64"/>
        <v>0</v>
      </c>
      <c r="Z195" s="78" t="str">
        <f t="shared" ca="1" si="65"/>
        <v/>
      </c>
      <c r="AA195" s="78">
        <f t="shared" si="66"/>
        <v>0</v>
      </c>
      <c r="AB195" s="78">
        <f t="shared" si="67"/>
        <v>0</v>
      </c>
      <c r="AC195" s="46"/>
      <c r="AD195" s="46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CB195" s="24"/>
      <c r="CC195" s="24"/>
      <c r="CD195" s="24"/>
      <c r="CE195" s="24"/>
      <c r="CF195" s="24"/>
      <c r="CG195" s="24"/>
      <c r="CH195" s="24"/>
      <c r="CI195" s="24"/>
      <c r="CJ195" s="24"/>
      <c r="CK195" s="24"/>
      <c r="CL195" s="24"/>
      <c r="CM195" s="24"/>
      <c r="CN195" s="24"/>
      <c r="CO195" s="24"/>
      <c r="CP195" s="24"/>
      <c r="CQ195" s="24"/>
      <c r="CR195" s="24"/>
      <c r="CS195" s="24"/>
      <c r="CT195" s="24"/>
      <c r="CU195" s="24"/>
      <c r="CV195" s="24"/>
      <c r="CW195" s="24"/>
      <c r="CX195" s="24"/>
      <c r="CY195" s="24"/>
      <c r="CZ195" s="24"/>
      <c r="DA195" s="24"/>
      <c r="DB195" s="24"/>
      <c r="DC195" s="24"/>
      <c r="DD195" s="24"/>
      <c r="DE195" s="24"/>
      <c r="DF195" s="24"/>
      <c r="DG195" s="24"/>
      <c r="DH195" s="24"/>
      <c r="DI195" s="24"/>
      <c r="DJ195" s="24"/>
      <c r="DK195" s="24"/>
      <c r="DL195" s="24"/>
      <c r="DM195" s="24"/>
      <c r="DN195" s="24"/>
      <c r="DO195" s="24"/>
      <c r="DP195" s="24"/>
      <c r="DQ195" s="24"/>
      <c r="DR195" s="24"/>
      <c r="DS195" s="24"/>
      <c r="DT195" s="24"/>
      <c r="DU195" s="24"/>
      <c r="DV195" s="24"/>
      <c r="DW195" s="24"/>
      <c r="DX195" s="24"/>
      <c r="DY195" s="24"/>
      <c r="DZ195" s="24"/>
      <c r="EA195" s="24"/>
    </row>
    <row r="196" spans="1:131" ht="15" customHeight="1">
      <c r="A196" s="79">
        <f t="shared" si="68"/>
        <v>44022</v>
      </c>
      <c r="B196" s="78"/>
      <c r="C196" s="78"/>
      <c r="D196" s="78"/>
      <c r="E196" s="78"/>
      <c r="F196" s="178"/>
      <c r="G196" s="89">
        <f t="shared" si="46"/>
        <v>7</v>
      </c>
      <c r="H196" s="78">
        <f t="shared" si="47"/>
        <v>28</v>
      </c>
      <c r="I196" s="78" t="str">
        <f t="shared" si="48"/>
        <v>VE</v>
      </c>
      <c r="J196" s="78" t="str">
        <f t="shared" si="49"/>
        <v>Semaine</v>
      </c>
      <c r="K196" s="178">
        <f t="shared" si="50"/>
        <v>0</v>
      </c>
      <c r="L196" s="79" t="str">
        <f t="shared" si="51"/>
        <v/>
      </c>
      <c r="M196" s="178" t="str">
        <f t="shared" si="52"/>
        <v/>
      </c>
      <c r="N196" s="80">
        <f t="shared" si="53"/>
        <v>0</v>
      </c>
      <c r="O196" s="78">
        <f t="shared" si="54"/>
        <v>0</v>
      </c>
      <c r="P196" s="78" t="str">
        <f t="shared" si="55"/>
        <v>Normal</v>
      </c>
      <c r="Q196" s="78">
        <f t="shared" si="56"/>
        <v>0</v>
      </c>
      <c r="R196" s="78">
        <f t="shared" si="57"/>
        <v>0</v>
      </c>
      <c r="S196" s="80">
        <f t="shared" si="58"/>
        <v>0</v>
      </c>
      <c r="T196" s="80">
        <f t="shared" si="59"/>
        <v>0</v>
      </c>
      <c r="U196" s="78">
        <f t="shared" si="60"/>
        <v>0</v>
      </c>
      <c r="V196" s="78">
        <f t="shared" si="61"/>
        <v>0</v>
      </c>
      <c r="W196" s="78">
        <f t="shared" si="62"/>
        <v>0</v>
      </c>
      <c r="X196" s="80">
        <f t="shared" si="63"/>
        <v>0</v>
      </c>
      <c r="Y196" s="78">
        <f t="shared" si="64"/>
        <v>0</v>
      </c>
      <c r="Z196" s="78" t="str">
        <f t="shared" ca="1" si="65"/>
        <v/>
      </c>
      <c r="AA196" s="78">
        <f t="shared" si="66"/>
        <v>0</v>
      </c>
      <c r="AB196" s="78">
        <f t="shared" si="67"/>
        <v>0</v>
      </c>
      <c r="AC196" s="46"/>
      <c r="AD196" s="46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CB196" s="24"/>
      <c r="CC196" s="24"/>
      <c r="CD196" s="24"/>
      <c r="CE196" s="24"/>
      <c r="CF196" s="24"/>
      <c r="CG196" s="24"/>
      <c r="CH196" s="24"/>
      <c r="CI196" s="24"/>
      <c r="CJ196" s="24"/>
      <c r="CK196" s="24"/>
      <c r="CL196" s="24"/>
      <c r="CM196" s="24"/>
      <c r="CN196" s="24"/>
      <c r="CO196" s="24"/>
      <c r="CP196" s="24"/>
      <c r="CQ196" s="24"/>
      <c r="CR196" s="24"/>
      <c r="CS196" s="24"/>
      <c r="CT196" s="24"/>
      <c r="CU196" s="24"/>
      <c r="CV196" s="24"/>
      <c r="CW196" s="24"/>
      <c r="CX196" s="24"/>
      <c r="CY196" s="24"/>
      <c r="CZ196" s="24"/>
      <c r="DA196" s="24"/>
      <c r="DB196" s="24"/>
      <c r="DC196" s="24"/>
      <c r="DD196" s="24"/>
      <c r="DE196" s="24"/>
      <c r="DF196" s="24"/>
      <c r="DG196" s="24"/>
      <c r="DH196" s="24"/>
      <c r="DI196" s="24"/>
      <c r="DJ196" s="24"/>
      <c r="DK196" s="24"/>
      <c r="DL196" s="24"/>
      <c r="DM196" s="24"/>
      <c r="DN196" s="24"/>
      <c r="DO196" s="24"/>
      <c r="DP196" s="24"/>
      <c r="DQ196" s="24"/>
      <c r="DR196" s="24"/>
      <c r="DS196" s="24"/>
      <c r="DT196" s="24"/>
      <c r="DU196" s="24"/>
      <c r="DV196" s="24"/>
      <c r="DW196" s="24"/>
      <c r="DX196" s="24"/>
      <c r="DY196" s="24"/>
      <c r="DZ196" s="24"/>
      <c r="EA196" s="24"/>
    </row>
    <row r="197" spans="1:131" ht="15" customHeight="1">
      <c r="A197" s="79">
        <f t="shared" si="68"/>
        <v>44023</v>
      </c>
      <c r="B197" s="78"/>
      <c r="C197" s="78"/>
      <c r="D197" s="78"/>
      <c r="E197" s="78"/>
      <c r="F197" s="178"/>
      <c r="G197" s="89">
        <f t="shared" ref="G197:G260" si="69">MONTH(A197)</f>
        <v>7</v>
      </c>
      <c r="H197" s="78">
        <f t="shared" ref="H197:H260" si="70">WEEKNUM(A197,21)</f>
        <v>28</v>
      </c>
      <c r="I197" s="78" t="str">
        <f t="shared" ref="I197:I260" si="71">UPPER(LEFT(TEXT(WEEKDAY(A197),"jjjj"),2))</f>
        <v>SA</v>
      </c>
      <c r="J197" s="78" t="str">
        <f t="shared" ref="J197:J260" si="72">VLOOKUP(I197,$AE$18:$AF$24,2,FALSE)</f>
        <v>Samedi</v>
      </c>
      <c r="K197" s="178">
        <f t="shared" ref="K197:K260" si="73">IF(E197&lt;&gt;"",1,0)</f>
        <v>0</v>
      </c>
      <c r="L197" s="79" t="str">
        <f t="shared" ref="L197:L260" si="74">IF(F197&lt;&gt;"",F197+15,"")</f>
        <v/>
      </c>
      <c r="M197" s="178" t="str">
        <f t="shared" ref="M197:M260" si="75">IF(OR(B197="CP",B197="CPN",B197="JCN",B197="HAR",B197="RSU"),INDEX(AE$87:AE$88,IF(L197=$AE$12,1,IF(L197&gt;$AE$12,1,IF(L197&lt;$AE$12,2,"")))),"")</f>
        <v/>
      </c>
      <c r="N197" s="80">
        <f t="shared" ref="N197:N260" si="76">(IF(OR(B197="M",B197="S",B197="J"),8,0)+IF(B197="N",8,0)+(IF(AND(B197="N",(I197="DI")),-4,0))+(COUNTIF(C197,"RS")*(10/60))+(D197/60))*IF(OR(B197="DEL",B197="DELN"),"0","1")</f>
        <v>0</v>
      </c>
      <c r="O197" s="78">
        <f t="shared" ref="O197:O260" si="77">(IF(AND(Q197=2,(I197="SA")),1,0)+(IF(AND(Q197=1,(I197="DI")),2,0)))+(IF(AND(Q197=2,(I197="DI")),3,0))*IF(P197&lt;&gt;"Normal",0,1)</f>
        <v>0</v>
      </c>
      <c r="P197" s="78" t="str">
        <f t="shared" ref="P197:P260" si="78">IFERROR(VLOOKUP(A197,Jourférié,2,0),"Normal")</f>
        <v>Normal</v>
      </c>
      <c r="Q197" s="78">
        <f t="shared" ref="Q197:Q260" si="79">IF(B197&lt;&gt;"",VLOOKUP(B197,Code,2,FALSE),0)</f>
        <v>0</v>
      </c>
      <c r="R197" s="78">
        <f t="shared" ref="R197:R260" si="80">IF(AND(Q197=1,(J197="Semaine"),(P197="JourFérié")),8,0)+IF(AND(Q197=2,(J197="Semaine"),(P197="JourFérié")),4,0)+IF(AND(Q197=1,(J197="Samedi"),(P197="JourFérié")),8,0)+IF(AND(Q197=2,(J197="Semaine"),(P197="VeilleFérié")),4,0)</f>
        <v>0</v>
      </c>
      <c r="S197" s="80">
        <f t="shared" ref="S197:S260" si="81">IF(AND(Q197=2,(J197="Samedi"),(P197="JourFérié")),4,0)+IF(AND(Q197=2,(J197="Samedi"),(P197="VeilleFérié")),4,0)</f>
        <v>0</v>
      </c>
      <c r="T197" s="80">
        <f t="shared" ref="T197:T260" si="82">IF(AND(Q197=1,(J197="Dimanche"),(P197="JourFérié")),8,0)</f>
        <v>0</v>
      </c>
      <c r="U197" s="78">
        <f t="shared" ref="U197:U260" si="83">IF(AND(Q197=2,(J197="Dimanche"),(P197="JourFérié")),4,0)+IF(AND(Q197=2,(J197="Dimanche"),(P197="VeilleFérié")),4,0)</f>
        <v>0</v>
      </c>
      <c r="V197" s="78">
        <f t="shared" ref="V197:V260" si="84">IF(AND(Q197=2,(P197="Veille1erMai")),4,0)+IF(AND(Q197=1,(P197="1erMai")),8,0)+IF(AND(Q197=2,(P197="1erMai")),4,0)</f>
        <v>0</v>
      </c>
      <c r="W197" s="78">
        <f t="shared" ref="W197:W260" si="85">COUNTIF(O197,1)*4</f>
        <v>0</v>
      </c>
      <c r="X197" s="80">
        <f t="shared" ref="X197:X260" si="86">(COUNTIF(O197,2)*8)+(IF(AND(C197="RS",(I197="di")),10/60,0))+(IF(AND(D197&lt;&gt;"",(I197="di")),D197/60,0))</f>
        <v>0</v>
      </c>
      <c r="Y197" s="78">
        <f t="shared" ref="Y197:Y260" si="87">COUNTIF(O197,3)*4</f>
        <v>0</v>
      </c>
      <c r="Z197" s="78" t="str">
        <f t="shared" ref="Z197:Z260" ca="1" si="88">(IF(AND(OR(B197="N",B197="CPN",B197="FOSN",B197="DELN"),A197&lt;=$AE$12),"N",""))</f>
        <v/>
      </c>
      <c r="AA197" s="78">
        <f t="shared" ref="AA197:AA260" si="89">IF(COUNTIF(AF$38,A197),1,0)*(IF(Q197=1,1,0))</f>
        <v>0</v>
      </c>
      <c r="AB197" s="78">
        <f t="shared" ref="AB197:AB260" si="90">(IF(COUNTIF(AF$31,A197),1,0)*(IF(Q197=2,0.5,0)))+(IF(COUNTIF(AF$32,A197),1,0)*(IF(Q197=1,1,0)))+(IF(COUNTIF(AF$32,A197),1,0)*(IF(Q197=2,0.5,0)))</f>
        <v>0</v>
      </c>
      <c r="AC197" s="46"/>
      <c r="AD197" s="46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CB197" s="24"/>
      <c r="CC197" s="24"/>
      <c r="CD197" s="24"/>
      <c r="CE197" s="24"/>
      <c r="CF197" s="24"/>
      <c r="CG197" s="24"/>
      <c r="CH197" s="24"/>
      <c r="CI197" s="24"/>
      <c r="CJ197" s="24"/>
      <c r="CK197" s="24"/>
      <c r="CL197" s="24"/>
      <c r="CM197" s="24"/>
      <c r="CN197" s="24"/>
      <c r="CO197" s="24"/>
      <c r="CP197" s="24"/>
      <c r="CQ197" s="24"/>
      <c r="CR197" s="24"/>
      <c r="CS197" s="24"/>
      <c r="CT197" s="24"/>
      <c r="CU197" s="24"/>
      <c r="CV197" s="24"/>
      <c r="CW197" s="24"/>
      <c r="CX197" s="24"/>
      <c r="CY197" s="24"/>
      <c r="CZ197" s="24"/>
      <c r="DA197" s="24"/>
      <c r="DB197" s="24"/>
      <c r="DC197" s="24"/>
      <c r="DD197" s="24"/>
      <c r="DE197" s="24"/>
      <c r="DF197" s="24"/>
      <c r="DG197" s="24"/>
      <c r="DH197" s="24"/>
      <c r="DI197" s="24"/>
      <c r="DJ197" s="24"/>
      <c r="DK197" s="24"/>
      <c r="DL197" s="24"/>
      <c r="DM197" s="24"/>
      <c r="DN197" s="24"/>
      <c r="DO197" s="24"/>
      <c r="DP197" s="24"/>
      <c r="DQ197" s="24"/>
      <c r="DR197" s="24"/>
      <c r="DS197" s="24"/>
      <c r="DT197" s="24"/>
      <c r="DU197" s="24"/>
      <c r="DV197" s="24"/>
      <c r="DW197" s="24"/>
      <c r="DX197" s="24"/>
      <c r="DY197" s="24"/>
      <c r="DZ197" s="24"/>
      <c r="EA197" s="24"/>
    </row>
    <row r="198" spans="1:131" ht="15" customHeight="1">
      <c r="A198" s="79">
        <f t="shared" si="68"/>
        <v>44024</v>
      </c>
      <c r="B198" s="78"/>
      <c r="C198" s="78"/>
      <c r="D198" s="78"/>
      <c r="E198" s="78"/>
      <c r="F198" s="178"/>
      <c r="G198" s="89">
        <f t="shared" si="69"/>
        <v>7</v>
      </c>
      <c r="H198" s="78">
        <f t="shared" si="70"/>
        <v>28</v>
      </c>
      <c r="I198" s="78" t="str">
        <f t="shared" si="71"/>
        <v>DI</v>
      </c>
      <c r="J198" s="78" t="str">
        <f t="shared" si="72"/>
        <v>Dimanche</v>
      </c>
      <c r="K198" s="178">
        <f t="shared" si="73"/>
        <v>0</v>
      </c>
      <c r="L198" s="79" t="str">
        <f t="shared" si="74"/>
        <v/>
      </c>
      <c r="M198" s="178" t="str">
        <f t="shared" si="75"/>
        <v/>
      </c>
      <c r="N198" s="80">
        <f t="shared" si="76"/>
        <v>0</v>
      </c>
      <c r="O198" s="78">
        <f t="shared" si="77"/>
        <v>0</v>
      </c>
      <c r="P198" s="78" t="str">
        <f t="shared" si="78"/>
        <v>Normal</v>
      </c>
      <c r="Q198" s="78">
        <f t="shared" si="79"/>
        <v>0</v>
      </c>
      <c r="R198" s="78">
        <f t="shared" si="80"/>
        <v>0</v>
      </c>
      <c r="S198" s="80">
        <f t="shared" si="81"/>
        <v>0</v>
      </c>
      <c r="T198" s="80">
        <f t="shared" si="82"/>
        <v>0</v>
      </c>
      <c r="U198" s="78">
        <f t="shared" si="83"/>
        <v>0</v>
      </c>
      <c r="V198" s="78">
        <f t="shared" si="84"/>
        <v>0</v>
      </c>
      <c r="W198" s="78">
        <f t="shared" si="85"/>
        <v>0</v>
      </c>
      <c r="X198" s="80">
        <f t="shared" si="86"/>
        <v>0</v>
      </c>
      <c r="Y198" s="78">
        <f t="shared" si="87"/>
        <v>0</v>
      </c>
      <c r="Z198" s="78" t="str">
        <f t="shared" ca="1" si="88"/>
        <v/>
      </c>
      <c r="AA198" s="78">
        <f t="shared" si="89"/>
        <v>0</v>
      </c>
      <c r="AB198" s="78">
        <f t="shared" si="90"/>
        <v>0</v>
      </c>
      <c r="AC198" s="46"/>
      <c r="AD198" s="46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  <c r="CA198" s="24"/>
      <c r="CB198" s="24"/>
      <c r="CC198" s="24"/>
      <c r="CD198" s="24"/>
      <c r="CE198" s="24"/>
      <c r="CF198" s="24"/>
      <c r="CG198" s="24"/>
      <c r="CH198" s="24"/>
      <c r="CI198" s="24"/>
      <c r="CJ198" s="24"/>
      <c r="CK198" s="24"/>
      <c r="CL198" s="24"/>
      <c r="CM198" s="24"/>
      <c r="CN198" s="24"/>
      <c r="CO198" s="24"/>
      <c r="CP198" s="24"/>
      <c r="CQ198" s="24"/>
      <c r="CR198" s="24"/>
      <c r="CS198" s="24"/>
      <c r="CT198" s="24"/>
      <c r="CU198" s="24"/>
      <c r="CV198" s="24"/>
      <c r="CW198" s="24"/>
      <c r="CX198" s="24"/>
      <c r="CY198" s="24"/>
      <c r="CZ198" s="24"/>
      <c r="DA198" s="24"/>
      <c r="DB198" s="24"/>
      <c r="DC198" s="24"/>
      <c r="DD198" s="24"/>
      <c r="DE198" s="24"/>
      <c r="DF198" s="24"/>
      <c r="DG198" s="24"/>
      <c r="DH198" s="24"/>
      <c r="DI198" s="24"/>
      <c r="DJ198" s="24"/>
      <c r="DK198" s="24"/>
      <c r="DL198" s="24"/>
      <c r="DM198" s="24"/>
      <c r="DN198" s="24"/>
      <c r="DO198" s="24"/>
      <c r="DP198" s="24"/>
      <c r="DQ198" s="24"/>
      <c r="DR198" s="24"/>
      <c r="DS198" s="24"/>
      <c r="DT198" s="24"/>
      <c r="DU198" s="24"/>
      <c r="DV198" s="24"/>
      <c r="DW198" s="24"/>
      <c r="DX198" s="24"/>
      <c r="DY198" s="24"/>
      <c r="DZ198" s="24"/>
      <c r="EA198" s="24"/>
    </row>
    <row r="199" spans="1:131" ht="15" customHeight="1">
      <c r="A199" s="79">
        <f t="shared" ref="A199:A262" si="91">A198+1</f>
        <v>44025</v>
      </c>
      <c r="B199" s="78"/>
      <c r="C199" s="78"/>
      <c r="D199" s="78"/>
      <c r="E199" s="78"/>
      <c r="F199" s="178"/>
      <c r="G199" s="89">
        <f t="shared" si="69"/>
        <v>7</v>
      </c>
      <c r="H199" s="78">
        <f t="shared" si="70"/>
        <v>29</v>
      </c>
      <c r="I199" s="78" t="str">
        <f t="shared" si="71"/>
        <v>LU</v>
      </c>
      <c r="J199" s="78" t="str">
        <f t="shared" si="72"/>
        <v>Semaine</v>
      </c>
      <c r="K199" s="178">
        <f t="shared" si="73"/>
        <v>0</v>
      </c>
      <c r="L199" s="79" t="str">
        <f t="shared" si="74"/>
        <v/>
      </c>
      <c r="M199" s="178" t="str">
        <f t="shared" si="75"/>
        <v/>
      </c>
      <c r="N199" s="80">
        <f t="shared" si="76"/>
        <v>0</v>
      </c>
      <c r="O199" s="78">
        <f t="shared" si="77"/>
        <v>0</v>
      </c>
      <c r="P199" s="78" t="str">
        <f t="shared" si="78"/>
        <v>VeilleFérié</v>
      </c>
      <c r="Q199" s="78">
        <f t="shared" si="79"/>
        <v>0</v>
      </c>
      <c r="R199" s="78">
        <f t="shared" si="80"/>
        <v>0</v>
      </c>
      <c r="S199" s="80">
        <f t="shared" si="81"/>
        <v>0</v>
      </c>
      <c r="T199" s="80">
        <f t="shared" si="82"/>
        <v>0</v>
      </c>
      <c r="U199" s="78">
        <f t="shared" si="83"/>
        <v>0</v>
      </c>
      <c r="V199" s="78">
        <f t="shared" si="84"/>
        <v>0</v>
      </c>
      <c r="W199" s="78">
        <f t="shared" si="85"/>
        <v>0</v>
      </c>
      <c r="X199" s="80">
        <f t="shared" si="86"/>
        <v>0</v>
      </c>
      <c r="Y199" s="78">
        <f t="shared" si="87"/>
        <v>0</v>
      </c>
      <c r="Z199" s="78" t="str">
        <f t="shared" ca="1" si="88"/>
        <v/>
      </c>
      <c r="AA199" s="78">
        <f t="shared" si="89"/>
        <v>0</v>
      </c>
      <c r="AB199" s="78">
        <f t="shared" si="90"/>
        <v>0</v>
      </c>
      <c r="AC199" s="46"/>
      <c r="AD199" s="46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  <c r="CA199" s="24"/>
      <c r="CB199" s="24"/>
      <c r="CC199" s="24"/>
      <c r="CD199" s="24"/>
      <c r="CE199" s="24"/>
      <c r="CF199" s="24"/>
      <c r="CG199" s="24"/>
      <c r="CH199" s="24"/>
      <c r="CI199" s="24"/>
      <c r="CJ199" s="24"/>
      <c r="CK199" s="24"/>
      <c r="CL199" s="24"/>
      <c r="CM199" s="24"/>
      <c r="CN199" s="24"/>
      <c r="CO199" s="24"/>
      <c r="CP199" s="24"/>
      <c r="CQ199" s="24"/>
      <c r="CR199" s="24"/>
      <c r="CS199" s="24"/>
      <c r="CT199" s="24"/>
      <c r="CU199" s="24"/>
      <c r="CV199" s="24"/>
      <c r="CW199" s="24"/>
      <c r="CX199" s="24"/>
      <c r="CY199" s="24"/>
      <c r="CZ199" s="24"/>
      <c r="DA199" s="24"/>
      <c r="DB199" s="24"/>
      <c r="DC199" s="24"/>
      <c r="DD199" s="24"/>
      <c r="DE199" s="24"/>
      <c r="DF199" s="24"/>
      <c r="DG199" s="24"/>
      <c r="DH199" s="24"/>
      <c r="DI199" s="24"/>
      <c r="DJ199" s="24"/>
      <c r="DK199" s="24"/>
      <c r="DL199" s="24"/>
      <c r="DM199" s="24"/>
      <c r="DN199" s="24"/>
      <c r="DO199" s="24"/>
      <c r="DP199" s="24"/>
      <c r="DQ199" s="24"/>
      <c r="DR199" s="24"/>
      <c r="DS199" s="24"/>
      <c r="DT199" s="24"/>
      <c r="DU199" s="24"/>
      <c r="DV199" s="24"/>
      <c r="DW199" s="24"/>
      <c r="DX199" s="24"/>
      <c r="DY199" s="24"/>
      <c r="DZ199" s="24"/>
      <c r="EA199" s="24"/>
    </row>
    <row r="200" spans="1:131" ht="15" customHeight="1">
      <c r="A200" s="79">
        <f t="shared" si="91"/>
        <v>44026</v>
      </c>
      <c r="B200" s="78"/>
      <c r="C200" s="78"/>
      <c r="D200" s="78"/>
      <c r="E200" s="78"/>
      <c r="F200" s="178"/>
      <c r="G200" s="89">
        <f t="shared" si="69"/>
        <v>7</v>
      </c>
      <c r="H200" s="78">
        <f t="shared" si="70"/>
        <v>29</v>
      </c>
      <c r="I200" s="78" t="str">
        <f t="shared" si="71"/>
        <v>MA</v>
      </c>
      <c r="J200" s="78" t="str">
        <f t="shared" si="72"/>
        <v>Semaine</v>
      </c>
      <c r="K200" s="178">
        <f t="shared" si="73"/>
        <v>0</v>
      </c>
      <c r="L200" s="79" t="str">
        <f t="shared" si="74"/>
        <v/>
      </c>
      <c r="M200" s="178" t="str">
        <f t="shared" si="75"/>
        <v/>
      </c>
      <c r="N200" s="80">
        <f t="shared" si="76"/>
        <v>0</v>
      </c>
      <c r="O200" s="78">
        <f t="shared" si="77"/>
        <v>0</v>
      </c>
      <c r="P200" s="78" t="str">
        <f t="shared" si="78"/>
        <v>JourFérié</v>
      </c>
      <c r="Q200" s="78">
        <f t="shared" si="79"/>
        <v>0</v>
      </c>
      <c r="R200" s="78">
        <f t="shared" si="80"/>
        <v>0</v>
      </c>
      <c r="S200" s="80">
        <f t="shared" si="81"/>
        <v>0</v>
      </c>
      <c r="T200" s="80">
        <f t="shared" si="82"/>
        <v>0</v>
      </c>
      <c r="U200" s="78">
        <f t="shared" si="83"/>
        <v>0</v>
      </c>
      <c r="V200" s="78">
        <f t="shared" si="84"/>
        <v>0</v>
      </c>
      <c r="W200" s="78">
        <f t="shared" si="85"/>
        <v>0</v>
      </c>
      <c r="X200" s="80">
        <f t="shared" si="86"/>
        <v>0</v>
      </c>
      <c r="Y200" s="78">
        <f t="shared" si="87"/>
        <v>0</v>
      </c>
      <c r="Z200" s="78" t="str">
        <f t="shared" ca="1" si="88"/>
        <v/>
      </c>
      <c r="AA200" s="78">
        <f t="shared" si="89"/>
        <v>0</v>
      </c>
      <c r="AB200" s="78">
        <f t="shared" si="90"/>
        <v>0</v>
      </c>
      <c r="AC200" s="46"/>
      <c r="AD200" s="46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CB200" s="24"/>
      <c r="CC200" s="24"/>
      <c r="CD200" s="24"/>
      <c r="CE200" s="24"/>
      <c r="CF200" s="24"/>
      <c r="CG200" s="24"/>
      <c r="CH200" s="24"/>
      <c r="CI200" s="24"/>
      <c r="CJ200" s="24"/>
      <c r="CK200" s="24"/>
      <c r="CL200" s="24"/>
      <c r="CM200" s="24"/>
      <c r="CN200" s="24"/>
      <c r="CO200" s="24"/>
      <c r="CP200" s="24"/>
      <c r="CQ200" s="24"/>
      <c r="CR200" s="24"/>
      <c r="CS200" s="24"/>
      <c r="CT200" s="24"/>
      <c r="CU200" s="24"/>
      <c r="CV200" s="24"/>
      <c r="CW200" s="24"/>
      <c r="CX200" s="24"/>
      <c r="CY200" s="24"/>
      <c r="CZ200" s="24"/>
      <c r="DA200" s="24"/>
      <c r="DB200" s="24"/>
      <c r="DC200" s="24"/>
      <c r="DD200" s="24"/>
      <c r="DE200" s="24"/>
      <c r="DF200" s="24"/>
      <c r="DG200" s="24"/>
      <c r="DH200" s="24"/>
      <c r="DI200" s="24"/>
      <c r="DJ200" s="24"/>
      <c r="DK200" s="24"/>
      <c r="DL200" s="24"/>
      <c r="DM200" s="24"/>
      <c r="DN200" s="24"/>
      <c r="DO200" s="24"/>
      <c r="DP200" s="24"/>
      <c r="DQ200" s="24"/>
      <c r="DR200" s="24"/>
      <c r="DS200" s="24"/>
      <c r="DT200" s="24"/>
      <c r="DU200" s="24"/>
      <c r="DV200" s="24"/>
      <c r="DW200" s="24"/>
      <c r="DX200" s="24"/>
      <c r="DY200" s="24"/>
      <c r="DZ200" s="24"/>
      <c r="EA200" s="24"/>
    </row>
    <row r="201" spans="1:131" ht="15" customHeight="1">
      <c r="A201" s="79">
        <f t="shared" si="91"/>
        <v>44027</v>
      </c>
      <c r="B201" s="78"/>
      <c r="C201" s="78"/>
      <c r="D201" s="78"/>
      <c r="E201" s="78"/>
      <c r="F201" s="178"/>
      <c r="G201" s="89">
        <f t="shared" si="69"/>
        <v>7</v>
      </c>
      <c r="H201" s="78">
        <f t="shared" si="70"/>
        <v>29</v>
      </c>
      <c r="I201" s="78" t="str">
        <f t="shared" si="71"/>
        <v>ME</v>
      </c>
      <c r="J201" s="78" t="str">
        <f t="shared" si="72"/>
        <v>Semaine</v>
      </c>
      <c r="K201" s="178">
        <f t="shared" si="73"/>
        <v>0</v>
      </c>
      <c r="L201" s="79" t="str">
        <f t="shared" si="74"/>
        <v/>
      </c>
      <c r="M201" s="178" t="str">
        <f t="shared" si="75"/>
        <v/>
      </c>
      <c r="N201" s="80">
        <f t="shared" si="76"/>
        <v>0</v>
      </c>
      <c r="O201" s="78">
        <f t="shared" si="77"/>
        <v>0</v>
      </c>
      <c r="P201" s="78" t="str">
        <f t="shared" si="78"/>
        <v>Normal</v>
      </c>
      <c r="Q201" s="78">
        <f t="shared" si="79"/>
        <v>0</v>
      </c>
      <c r="R201" s="78">
        <f t="shared" si="80"/>
        <v>0</v>
      </c>
      <c r="S201" s="80">
        <f t="shared" si="81"/>
        <v>0</v>
      </c>
      <c r="T201" s="80">
        <f t="shared" si="82"/>
        <v>0</v>
      </c>
      <c r="U201" s="78">
        <f t="shared" si="83"/>
        <v>0</v>
      </c>
      <c r="V201" s="78">
        <f t="shared" si="84"/>
        <v>0</v>
      </c>
      <c r="W201" s="78">
        <f t="shared" si="85"/>
        <v>0</v>
      </c>
      <c r="X201" s="80">
        <f t="shared" si="86"/>
        <v>0</v>
      </c>
      <c r="Y201" s="78">
        <f t="shared" si="87"/>
        <v>0</v>
      </c>
      <c r="Z201" s="78" t="str">
        <f t="shared" ca="1" si="88"/>
        <v/>
      </c>
      <c r="AA201" s="78">
        <f t="shared" si="89"/>
        <v>0</v>
      </c>
      <c r="AB201" s="78">
        <f t="shared" si="90"/>
        <v>0</v>
      </c>
      <c r="AC201" s="46"/>
      <c r="AD201" s="46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  <c r="BY201" s="24"/>
      <c r="BZ201" s="24"/>
      <c r="CA201" s="24"/>
      <c r="CB201" s="24"/>
      <c r="CC201" s="24"/>
      <c r="CD201" s="24"/>
      <c r="CE201" s="24"/>
      <c r="CF201" s="24"/>
      <c r="CG201" s="24"/>
      <c r="CH201" s="24"/>
      <c r="CI201" s="24"/>
      <c r="CJ201" s="24"/>
      <c r="CK201" s="24"/>
      <c r="CL201" s="24"/>
      <c r="CM201" s="24"/>
      <c r="CN201" s="24"/>
      <c r="CO201" s="24"/>
      <c r="CP201" s="24"/>
      <c r="CQ201" s="24"/>
      <c r="CR201" s="24"/>
      <c r="CS201" s="24"/>
      <c r="CT201" s="24"/>
      <c r="CU201" s="24"/>
      <c r="CV201" s="24"/>
      <c r="CW201" s="24"/>
      <c r="CX201" s="24"/>
      <c r="CY201" s="24"/>
      <c r="CZ201" s="24"/>
      <c r="DA201" s="24"/>
      <c r="DB201" s="24"/>
      <c r="DC201" s="24"/>
      <c r="DD201" s="24"/>
      <c r="DE201" s="24"/>
      <c r="DF201" s="24"/>
      <c r="DG201" s="24"/>
      <c r="DH201" s="24"/>
      <c r="DI201" s="24"/>
      <c r="DJ201" s="24"/>
      <c r="DK201" s="24"/>
      <c r="DL201" s="24"/>
      <c r="DM201" s="24"/>
      <c r="DN201" s="24"/>
      <c r="DO201" s="24"/>
      <c r="DP201" s="24"/>
      <c r="DQ201" s="24"/>
      <c r="DR201" s="24"/>
      <c r="DS201" s="24"/>
      <c r="DT201" s="24"/>
      <c r="DU201" s="24"/>
      <c r="DV201" s="24"/>
      <c r="DW201" s="24"/>
      <c r="DX201" s="24"/>
      <c r="DY201" s="24"/>
      <c r="DZ201" s="24"/>
      <c r="EA201" s="24"/>
    </row>
    <row r="202" spans="1:131" ht="15" customHeight="1">
      <c r="A202" s="79">
        <f t="shared" si="91"/>
        <v>44028</v>
      </c>
      <c r="B202" s="78"/>
      <c r="C202" s="78"/>
      <c r="D202" s="78"/>
      <c r="E202" s="78"/>
      <c r="F202" s="178"/>
      <c r="G202" s="89">
        <f t="shared" si="69"/>
        <v>7</v>
      </c>
      <c r="H202" s="78">
        <f t="shared" si="70"/>
        <v>29</v>
      </c>
      <c r="I202" s="78" t="str">
        <f t="shared" si="71"/>
        <v>JE</v>
      </c>
      <c r="J202" s="78" t="str">
        <f t="shared" si="72"/>
        <v>Semaine</v>
      </c>
      <c r="K202" s="178">
        <f t="shared" si="73"/>
        <v>0</v>
      </c>
      <c r="L202" s="79" t="str">
        <f t="shared" si="74"/>
        <v/>
      </c>
      <c r="M202" s="178" t="str">
        <f t="shared" si="75"/>
        <v/>
      </c>
      <c r="N202" s="80">
        <f t="shared" si="76"/>
        <v>0</v>
      </c>
      <c r="O202" s="78">
        <f t="shared" si="77"/>
        <v>0</v>
      </c>
      <c r="P202" s="78" t="str">
        <f t="shared" si="78"/>
        <v>Normal</v>
      </c>
      <c r="Q202" s="78">
        <f t="shared" si="79"/>
        <v>0</v>
      </c>
      <c r="R202" s="78">
        <f t="shared" si="80"/>
        <v>0</v>
      </c>
      <c r="S202" s="80">
        <f t="shared" si="81"/>
        <v>0</v>
      </c>
      <c r="T202" s="80">
        <f t="shared" si="82"/>
        <v>0</v>
      </c>
      <c r="U202" s="78">
        <f t="shared" si="83"/>
        <v>0</v>
      </c>
      <c r="V202" s="78">
        <f t="shared" si="84"/>
        <v>0</v>
      </c>
      <c r="W202" s="78">
        <f t="shared" si="85"/>
        <v>0</v>
      </c>
      <c r="X202" s="80">
        <f t="shared" si="86"/>
        <v>0</v>
      </c>
      <c r="Y202" s="78">
        <f t="shared" si="87"/>
        <v>0</v>
      </c>
      <c r="Z202" s="78" t="str">
        <f t="shared" ca="1" si="88"/>
        <v/>
      </c>
      <c r="AA202" s="78">
        <f t="shared" si="89"/>
        <v>0</v>
      </c>
      <c r="AB202" s="78">
        <f t="shared" si="90"/>
        <v>0</v>
      </c>
      <c r="AC202" s="46"/>
      <c r="AD202" s="46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CB202" s="24"/>
      <c r="CC202" s="24"/>
      <c r="CD202" s="24"/>
      <c r="CE202" s="24"/>
      <c r="CF202" s="24"/>
      <c r="CG202" s="24"/>
      <c r="CH202" s="24"/>
      <c r="CI202" s="24"/>
      <c r="CJ202" s="24"/>
      <c r="CK202" s="24"/>
      <c r="CL202" s="24"/>
      <c r="CM202" s="24"/>
      <c r="CN202" s="24"/>
      <c r="CO202" s="24"/>
      <c r="CP202" s="24"/>
      <c r="CQ202" s="24"/>
      <c r="CR202" s="24"/>
      <c r="CS202" s="24"/>
      <c r="CT202" s="24"/>
      <c r="CU202" s="24"/>
      <c r="CV202" s="24"/>
      <c r="CW202" s="24"/>
      <c r="CX202" s="24"/>
      <c r="CY202" s="24"/>
      <c r="CZ202" s="24"/>
      <c r="DA202" s="24"/>
      <c r="DB202" s="24"/>
      <c r="DC202" s="24"/>
      <c r="DD202" s="24"/>
      <c r="DE202" s="24"/>
      <c r="DF202" s="24"/>
      <c r="DG202" s="24"/>
      <c r="DH202" s="24"/>
      <c r="DI202" s="24"/>
      <c r="DJ202" s="24"/>
      <c r="DK202" s="24"/>
      <c r="DL202" s="24"/>
      <c r="DM202" s="24"/>
      <c r="DN202" s="24"/>
      <c r="DO202" s="24"/>
      <c r="DP202" s="24"/>
      <c r="DQ202" s="24"/>
      <c r="DR202" s="24"/>
      <c r="DS202" s="24"/>
      <c r="DT202" s="24"/>
      <c r="DU202" s="24"/>
      <c r="DV202" s="24"/>
      <c r="DW202" s="24"/>
      <c r="DX202" s="24"/>
      <c r="DY202" s="24"/>
      <c r="DZ202" s="24"/>
      <c r="EA202" s="24"/>
    </row>
    <row r="203" spans="1:131" ht="15" customHeight="1">
      <c r="A203" s="79">
        <f t="shared" si="91"/>
        <v>44029</v>
      </c>
      <c r="B203" s="78"/>
      <c r="C203" s="78"/>
      <c r="D203" s="78"/>
      <c r="E203" s="78"/>
      <c r="F203" s="178"/>
      <c r="G203" s="89">
        <f t="shared" si="69"/>
        <v>7</v>
      </c>
      <c r="H203" s="78">
        <f t="shared" si="70"/>
        <v>29</v>
      </c>
      <c r="I203" s="78" t="str">
        <f t="shared" si="71"/>
        <v>VE</v>
      </c>
      <c r="J203" s="78" t="str">
        <f t="shared" si="72"/>
        <v>Semaine</v>
      </c>
      <c r="K203" s="178">
        <f t="shared" si="73"/>
        <v>0</v>
      </c>
      <c r="L203" s="79" t="str">
        <f t="shared" si="74"/>
        <v/>
      </c>
      <c r="M203" s="178" t="str">
        <f t="shared" si="75"/>
        <v/>
      </c>
      <c r="N203" s="80">
        <f t="shared" si="76"/>
        <v>0</v>
      </c>
      <c r="O203" s="78">
        <f t="shared" si="77"/>
        <v>0</v>
      </c>
      <c r="P203" s="78" t="str">
        <f t="shared" si="78"/>
        <v>Normal</v>
      </c>
      <c r="Q203" s="78">
        <f t="shared" si="79"/>
        <v>0</v>
      </c>
      <c r="R203" s="78">
        <f t="shared" si="80"/>
        <v>0</v>
      </c>
      <c r="S203" s="80">
        <f t="shared" si="81"/>
        <v>0</v>
      </c>
      <c r="T203" s="80">
        <f t="shared" si="82"/>
        <v>0</v>
      </c>
      <c r="U203" s="78">
        <f t="shared" si="83"/>
        <v>0</v>
      </c>
      <c r="V203" s="78">
        <f t="shared" si="84"/>
        <v>0</v>
      </c>
      <c r="W203" s="78">
        <f t="shared" si="85"/>
        <v>0</v>
      </c>
      <c r="X203" s="80">
        <f t="shared" si="86"/>
        <v>0</v>
      </c>
      <c r="Y203" s="78">
        <f t="shared" si="87"/>
        <v>0</v>
      </c>
      <c r="Z203" s="78" t="str">
        <f t="shared" ca="1" si="88"/>
        <v/>
      </c>
      <c r="AA203" s="78">
        <f t="shared" si="89"/>
        <v>0</v>
      </c>
      <c r="AB203" s="78">
        <f t="shared" si="90"/>
        <v>0</v>
      </c>
      <c r="AC203" s="46"/>
      <c r="AD203" s="46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CB203" s="24"/>
      <c r="CC203" s="24"/>
      <c r="CD203" s="24"/>
      <c r="CE203" s="24"/>
      <c r="CF203" s="24"/>
      <c r="CG203" s="24"/>
      <c r="CH203" s="24"/>
      <c r="CI203" s="24"/>
      <c r="CJ203" s="24"/>
      <c r="CK203" s="24"/>
      <c r="CL203" s="24"/>
      <c r="CM203" s="24"/>
      <c r="CN203" s="24"/>
      <c r="CO203" s="24"/>
      <c r="CP203" s="24"/>
      <c r="CQ203" s="24"/>
      <c r="CR203" s="24"/>
      <c r="CS203" s="24"/>
      <c r="CT203" s="24"/>
      <c r="CU203" s="24"/>
      <c r="CV203" s="24"/>
      <c r="CW203" s="24"/>
      <c r="CX203" s="24"/>
      <c r="CY203" s="24"/>
      <c r="CZ203" s="24"/>
      <c r="DA203" s="24"/>
      <c r="DB203" s="24"/>
      <c r="DC203" s="24"/>
      <c r="DD203" s="24"/>
      <c r="DE203" s="24"/>
      <c r="DF203" s="24"/>
      <c r="DG203" s="24"/>
      <c r="DH203" s="24"/>
      <c r="DI203" s="24"/>
      <c r="DJ203" s="24"/>
      <c r="DK203" s="24"/>
      <c r="DL203" s="24"/>
      <c r="DM203" s="24"/>
      <c r="DN203" s="24"/>
      <c r="DO203" s="24"/>
      <c r="DP203" s="24"/>
      <c r="DQ203" s="24"/>
      <c r="DR203" s="24"/>
      <c r="DS203" s="24"/>
      <c r="DT203" s="24"/>
      <c r="DU203" s="24"/>
      <c r="DV203" s="24"/>
      <c r="DW203" s="24"/>
      <c r="DX203" s="24"/>
      <c r="DY203" s="24"/>
      <c r="DZ203" s="24"/>
      <c r="EA203" s="24"/>
    </row>
    <row r="204" spans="1:131" ht="15" customHeight="1">
      <c r="A204" s="79">
        <f t="shared" si="91"/>
        <v>44030</v>
      </c>
      <c r="B204" s="78"/>
      <c r="C204" s="78"/>
      <c r="D204" s="78"/>
      <c r="E204" s="78"/>
      <c r="F204" s="178"/>
      <c r="G204" s="89">
        <f t="shared" si="69"/>
        <v>7</v>
      </c>
      <c r="H204" s="78">
        <f t="shared" si="70"/>
        <v>29</v>
      </c>
      <c r="I204" s="78" t="str">
        <f t="shared" si="71"/>
        <v>SA</v>
      </c>
      <c r="J204" s="78" t="str">
        <f t="shared" si="72"/>
        <v>Samedi</v>
      </c>
      <c r="K204" s="178">
        <f t="shared" si="73"/>
        <v>0</v>
      </c>
      <c r="L204" s="79" t="str">
        <f t="shared" si="74"/>
        <v/>
      </c>
      <c r="M204" s="178" t="str">
        <f t="shared" si="75"/>
        <v/>
      </c>
      <c r="N204" s="80">
        <f t="shared" si="76"/>
        <v>0</v>
      </c>
      <c r="O204" s="78">
        <f t="shared" si="77"/>
        <v>0</v>
      </c>
      <c r="P204" s="78" t="str">
        <f t="shared" si="78"/>
        <v>Normal</v>
      </c>
      <c r="Q204" s="78">
        <f t="shared" si="79"/>
        <v>0</v>
      </c>
      <c r="R204" s="78">
        <f t="shared" si="80"/>
        <v>0</v>
      </c>
      <c r="S204" s="80">
        <f t="shared" si="81"/>
        <v>0</v>
      </c>
      <c r="T204" s="80">
        <f t="shared" si="82"/>
        <v>0</v>
      </c>
      <c r="U204" s="78">
        <f t="shared" si="83"/>
        <v>0</v>
      </c>
      <c r="V204" s="78">
        <f t="shared" si="84"/>
        <v>0</v>
      </c>
      <c r="W204" s="78">
        <f t="shared" si="85"/>
        <v>0</v>
      </c>
      <c r="X204" s="80">
        <f t="shared" si="86"/>
        <v>0</v>
      </c>
      <c r="Y204" s="78">
        <f t="shared" si="87"/>
        <v>0</v>
      </c>
      <c r="Z204" s="78" t="str">
        <f t="shared" ca="1" si="88"/>
        <v/>
      </c>
      <c r="AA204" s="78">
        <f t="shared" si="89"/>
        <v>0</v>
      </c>
      <c r="AB204" s="78">
        <f t="shared" si="90"/>
        <v>0</v>
      </c>
      <c r="AC204" s="46"/>
      <c r="AD204" s="46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CB204" s="24"/>
      <c r="CC204" s="24"/>
      <c r="CD204" s="24"/>
      <c r="CE204" s="24"/>
      <c r="CF204" s="24"/>
      <c r="CG204" s="24"/>
      <c r="CH204" s="24"/>
      <c r="CI204" s="24"/>
      <c r="CJ204" s="24"/>
      <c r="CK204" s="24"/>
      <c r="CL204" s="24"/>
      <c r="CM204" s="24"/>
      <c r="CN204" s="24"/>
      <c r="CO204" s="24"/>
      <c r="CP204" s="24"/>
      <c r="CQ204" s="24"/>
      <c r="CR204" s="24"/>
      <c r="CS204" s="24"/>
      <c r="CT204" s="24"/>
      <c r="CU204" s="24"/>
      <c r="CV204" s="24"/>
      <c r="CW204" s="24"/>
      <c r="CX204" s="24"/>
      <c r="CY204" s="24"/>
      <c r="CZ204" s="24"/>
      <c r="DA204" s="24"/>
      <c r="DB204" s="24"/>
      <c r="DC204" s="24"/>
      <c r="DD204" s="24"/>
      <c r="DE204" s="24"/>
      <c r="DF204" s="24"/>
      <c r="DG204" s="24"/>
      <c r="DH204" s="24"/>
      <c r="DI204" s="24"/>
      <c r="DJ204" s="24"/>
      <c r="DK204" s="24"/>
      <c r="DL204" s="24"/>
      <c r="DM204" s="24"/>
      <c r="DN204" s="24"/>
      <c r="DO204" s="24"/>
      <c r="DP204" s="24"/>
      <c r="DQ204" s="24"/>
      <c r="DR204" s="24"/>
      <c r="DS204" s="24"/>
      <c r="DT204" s="24"/>
      <c r="DU204" s="24"/>
      <c r="DV204" s="24"/>
      <c r="DW204" s="24"/>
      <c r="DX204" s="24"/>
      <c r="DY204" s="24"/>
      <c r="DZ204" s="24"/>
      <c r="EA204" s="24"/>
    </row>
    <row r="205" spans="1:131" ht="15" customHeight="1">
      <c r="A205" s="79">
        <f t="shared" si="91"/>
        <v>44031</v>
      </c>
      <c r="B205" s="78"/>
      <c r="C205" s="78"/>
      <c r="D205" s="78"/>
      <c r="E205" s="78"/>
      <c r="F205" s="178"/>
      <c r="G205" s="89">
        <f t="shared" si="69"/>
        <v>7</v>
      </c>
      <c r="H205" s="78">
        <f t="shared" si="70"/>
        <v>29</v>
      </c>
      <c r="I205" s="78" t="str">
        <f t="shared" si="71"/>
        <v>DI</v>
      </c>
      <c r="J205" s="78" t="str">
        <f t="shared" si="72"/>
        <v>Dimanche</v>
      </c>
      <c r="K205" s="178">
        <f t="shared" si="73"/>
        <v>0</v>
      </c>
      <c r="L205" s="79" t="str">
        <f t="shared" si="74"/>
        <v/>
      </c>
      <c r="M205" s="178" t="str">
        <f t="shared" si="75"/>
        <v/>
      </c>
      <c r="N205" s="80">
        <f t="shared" si="76"/>
        <v>0</v>
      </c>
      <c r="O205" s="78">
        <f t="shared" si="77"/>
        <v>0</v>
      </c>
      <c r="P205" s="78" t="str">
        <f t="shared" si="78"/>
        <v>Normal</v>
      </c>
      <c r="Q205" s="78">
        <f t="shared" si="79"/>
        <v>0</v>
      </c>
      <c r="R205" s="78">
        <f t="shared" si="80"/>
        <v>0</v>
      </c>
      <c r="S205" s="80">
        <f t="shared" si="81"/>
        <v>0</v>
      </c>
      <c r="T205" s="80">
        <f t="shared" si="82"/>
        <v>0</v>
      </c>
      <c r="U205" s="78">
        <f t="shared" si="83"/>
        <v>0</v>
      </c>
      <c r="V205" s="78">
        <f t="shared" si="84"/>
        <v>0</v>
      </c>
      <c r="W205" s="78">
        <f t="shared" si="85"/>
        <v>0</v>
      </c>
      <c r="X205" s="80">
        <f t="shared" si="86"/>
        <v>0</v>
      </c>
      <c r="Y205" s="78">
        <f t="shared" si="87"/>
        <v>0</v>
      </c>
      <c r="Z205" s="78" t="str">
        <f t="shared" ca="1" si="88"/>
        <v/>
      </c>
      <c r="AA205" s="78">
        <f t="shared" si="89"/>
        <v>0</v>
      </c>
      <c r="AB205" s="78">
        <f t="shared" si="90"/>
        <v>0</v>
      </c>
      <c r="AC205" s="46"/>
      <c r="AD205" s="46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CB205" s="24"/>
      <c r="CC205" s="24"/>
      <c r="CD205" s="24"/>
      <c r="CE205" s="24"/>
      <c r="CF205" s="24"/>
      <c r="CG205" s="24"/>
      <c r="CH205" s="24"/>
      <c r="CI205" s="24"/>
      <c r="CJ205" s="24"/>
      <c r="CK205" s="24"/>
      <c r="CL205" s="24"/>
      <c r="CM205" s="24"/>
      <c r="CN205" s="24"/>
      <c r="CO205" s="24"/>
      <c r="CP205" s="24"/>
      <c r="CQ205" s="24"/>
      <c r="CR205" s="24"/>
      <c r="CS205" s="24"/>
      <c r="CT205" s="24"/>
      <c r="CU205" s="24"/>
      <c r="CV205" s="24"/>
      <c r="CW205" s="24"/>
      <c r="CX205" s="24"/>
      <c r="CY205" s="24"/>
      <c r="CZ205" s="24"/>
      <c r="DA205" s="24"/>
      <c r="DB205" s="24"/>
      <c r="DC205" s="24"/>
      <c r="DD205" s="24"/>
      <c r="DE205" s="24"/>
      <c r="DF205" s="24"/>
      <c r="DG205" s="24"/>
      <c r="DH205" s="24"/>
      <c r="DI205" s="24"/>
      <c r="DJ205" s="24"/>
      <c r="DK205" s="24"/>
      <c r="DL205" s="24"/>
      <c r="DM205" s="24"/>
      <c r="DN205" s="24"/>
      <c r="DO205" s="24"/>
      <c r="DP205" s="24"/>
      <c r="DQ205" s="24"/>
      <c r="DR205" s="24"/>
      <c r="DS205" s="24"/>
      <c r="DT205" s="24"/>
      <c r="DU205" s="24"/>
      <c r="DV205" s="24"/>
      <c r="DW205" s="24"/>
      <c r="DX205" s="24"/>
      <c r="DY205" s="24"/>
      <c r="DZ205" s="24"/>
      <c r="EA205" s="24"/>
    </row>
    <row r="206" spans="1:131" ht="15" customHeight="1">
      <c r="A206" s="79">
        <f t="shared" si="91"/>
        <v>44032</v>
      </c>
      <c r="B206" s="78"/>
      <c r="C206" s="78"/>
      <c r="D206" s="78"/>
      <c r="E206" s="78"/>
      <c r="F206" s="178"/>
      <c r="G206" s="89">
        <f t="shared" si="69"/>
        <v>7</v>
      </c>
      <c r="H206" s="78">
        <f t="shared" si="70"/>
        <v>30</v>
      </c>
      <c r="I206" s="78" t="str">
        <f t="shared" si="71"/>
        <v>LU</v>
      </c>
      <c r="J206" s="78" t="str">
        <f t="shared" si="72"/>
        <v>Semaine</v>
      </c>
      <c r="K206" s="178">
        <f t="shared" si="73"/>
        <v>0</v>
      </c>
      <c r="L206" s="79" t="str">
        <f t="shared" si="74"/>
        <v/>
      </c>
      <c r="M206" s="178" t="str">
        <f t="shared" si="75"/>
        <v/>
      </c>
      <c r="N206" s="80">
        <f t="shared" si="76"/>
        <v>0</v>
      </c>
      <c r="O206" s="78">
        <f t="shared" si="77"/>
        <v>0</v>
      </c>
      <c r="P206" s="78" t="str">
        <f t="shared" si="78"/>
        <v>Normal</v>
      </c>
      <c r="Q206" s="78">
        <f t="shared" si="79"/>
        <v>0</v>
      </c>
      <c r="R206" s="78">
        <f t="shared" si="80"/>
        <v>0</v>
      </c>
      <c r="S206" s="80">
        <f t="shared" si="81"/>
        <v>0</v>
      </c>
      <c r="T206" s="80">
        <f t="shared" si="82"/>
        <v>0</v>
      </c>
      <c r="U206" s="78">
        <f t="shared" si="83"/>
        <v>0</v>
      </c>
      <c r="V206" s="78">
        <f t="shared" si="84"/>
        <v>0</v>
      </c>
      <c r="W206" s="78">
        <f t="shared" si="85"/>
        <v>0</v>
      </c>
      <c r="X206" s="80">
        <f t="shared" si="86"/>
        <v>0</v>
      </c>
      <c r="Y206" s="78">
        <f t="shared" si="87"/>
        <v>0</v>
      </c>
      <c r="Z206" s="78" t="str">
        <f t="shared" ca="1" si="88"/>
        <v/>
      </c>
      <c r="AA206" s="78">
        <f t="shared" si="89"/>
        <v>0</v>
      </c>
      <c r="AB206" s="78">
        <f t="shared" si="90"/>
        <v>0</v>
      </c>
      <c r="AC206" s="46"/>
      <c r="AD206" s="46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CB206" s="24"/>
      <c r="CC206" s="24"/>
      <c r="CD206" s="24"/>
      <c r="CE206" s="24"/>
      <c r="CF206" s="24"/>
      <c r="CG206" s="24"/>
      <c r="CH206" s="24"/>
      <c r="CI206" s="24"/>
      <c r="CJ206" s="24"/>
      <c r="CK206" s="24"/>
      <c r="CL206" s="24"/>
      <c r="CM206" s="24"/>
      <c r="CN206" s="24"/>
      <c r="CO206" s="24"/>
      <c r="CP206" s="24"/>
      <c r="CQ206" s="24"/>
      <c r="CR206" s="24"/>
      <c r="CS206" s="24"/>
      <c r="CT206" s="24"/>
      <c r="CU206" s="24"/>
      <c r="CV206" s="24"/>
      <c r="CW206" s="24"/>
      <c r="CX206" s="24"/>
      <c r="CY206" s="24"/>
      <c r="CZ206" s="24"/>
      <c r="DA206" s="24"/>
      <c r="DB206" s="24"/>
      <c r="DC206" s="24"/>
      <c r="DD206" s="24"/>
      <c r="DE206" s="24"/>
      <c r="DF206" s="24"/>
      <c r="DG206" s="24"/>
      <c r="DH206" s="24"/>
      <c r="DI206" s="24"/>
      <c r="DJ206" s="24"/>
      <c r="DK206" s="24"/>
      <c r="DL206" s="24"/>
      <c r="DM206" s="24"/>
      <c r="DN206" s="24"/>
      <c r="DO206" s="24"/>
      <c r="DP206" s="24"/>
      <c r="DQ206" s="24"/>
      <c r="DR206" s="24"/>
      <c r="DS206" s="24"/>
      <c r="DT206" s="24"/>
      <c r="DU206" s="24"/>
      <c r="DV206" s="24"/>
      <c r="DW206" s="24"/>
      <c r="DX206" s="24"/>
      <c r="DY206" s="24"/>
      <c r="DZ206" s="24"/>
      <c r="EA206" s="24"/>
    </row>
    <row r="207" spans="1:131" ht="15" customHeight="1">
      <c r="A207" s="79">
        <f t="shared" si="91"/>
        <v>44033</v>
      </c>
      <c r="B207" s="78"/>
      <c r="C207" s="78"/>
      <c r="D207" s="78"/>
      <c r="E207" s="78"/>
      <c r="F207" s="178"/>
      <c r="G207" s="89">
        <f t="shared" si="69"/>
        <v>7</v>
      </c>
      <c r="H207" s="78">
        <f t="shared" si="70"/>
        <v>30</v>
      </c>
      <c r="I207" s="78" t="str">
        <f t="shared" si="71"/>
        <v>MA</v>
      </c>
      <c r="J207" s="78" t="str">
        <f t="shared" si="72"/>
        <v>Semaine</v>
      </c>
      <c r="K207" s="178">
        <f t="shared" si="73"/>
        <v>0</v>
      </c>
      <c r="L207" s="79" t="str">
        <f t="shared" si="74"/>
        <v/>
      </c>
      <c r="M207" s="178" t="str">
        <f t="shared" si="75"/>
        <v/>
      </c>
      <c r="N207" s="80">
        <f t="shared" si="76"/>
        <v>0</v>
      </c>
      <c r="O207" s="78">
        <f t="shared" si="77"/>
        <v>0</v>
      </c>
      <c r="P207" s="78" t="str">
        <f t="shared" si="78"/>
        <v>Normal</v>
      </c>
      <c r="Q207" s="78">
        <f t="shared" si="79"/>
        <v>0</v>
      </c>
      <c r="R207" s="78">
        <f t="shared" si="80"/>
        <v>0</v>
      </c>
      <c r="S207" s="80">
        <f t="shared" si="81"/>
        <v>0</v>
      </c>
      <c r="T207" s="80">
        <f t="shared" si="82"/>
        <v>0</v>
      </c>
      <c r="U207" s="78">
        <f t="shared" si="83"/>
        <v>0</v>
      </c>
      <c r="V207" s="78">
        <f t="shared" si="84"/>
        <v>0</v>
      </c>
      <c r="W207" s="78">
        <f t="shared" si="85"/>
        <v>0</v>
      </c>
      <c r="X207" s="80">
        <f t="shared" si="86"/>
        <v>0</v>
      </c>
      <c r="Y207" s="78">
        <f t="shared" si="87"/>
        <v>0</v>
      </c>
      <c r="Z207" s="78" t="str">
        <f t="shared" ca="1" si="88"/>
        <v/>
      </c>
      <c r="AA207" s="78">
        <f t="shared" si="89"/>
        <v>0</v>
      </c>
      <c r="AB207" s="78">
        <f t="shared" si="90"/>
        <v>0</v>
      </c>
      <c r="AC207" s="46"/>
      <c r="AD207" s="46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CB207" s="24"/>
      <c r="CC207" s="24"/>
      <c r="CD207" s="24"/>
      <c r="CE207" s="24"/>
      <c r="CF207" s="24"/>
      <c r="CG207" s="24"/>
      <c r="CH207" s="24"/>
      <c r="CI207" s="24"/>
      <c r="CJ207" s="24"/>
      <c r="CK207" s="24"/>
      <c r="CL207" s="24"/>
      <c r="CM207" s="24"/>
      <c r="CN207" s="24"/>
      <c r="CO207" s="24"/>
      <c r="CP207" s="24"/>
      <c r="CQ207" s="24"/>
      <c r="CR207" s="24"/>
      <c r="CS207" s="24"/>
      <c r="CT207" s="24"/>
      <c r="CU207" s="24"/>
      <c r="CV207" s="24"/>
      <c r="CW207" s="24"/>
      <c r="CX207" s="24"/>
      <c r="CY207" s="24"/>
      <c r="CZ207" s="24"/>
      <c r="DA207" s="24"/>
      <c r="DB207" s="24"/>
      <c r="DC207" s="24"/>
      <c r="DD207" s="24"/>
      <c r="DE207" s="24"/>
      <c r="DF207" s="24"/>
      <c r="DG207" s="24"/>
      <c r="DH207" s="24"/>
      <c r="DI207" s="24"/>
      <c r="DJ207" s="24"/>
      <c r="DK207" s="24"/>
      <c r="DL207" s="24"/>
      <c r="DM207" s="24"/>
      <c r="DN207" s="24"/>
      <c r="DO207" s="24"/>
      <c r="DP207" s="24"/>
      <c r="DQ207" s="24"/>
      <c r="DR207" s="24"/>
      <c r="DS207" s="24"/>
      <c r="DT207" s="24"/>
      <c r="DU207" s="24"/>
      <c r="DV207" s="24"/>
      <c r="DW207" s="24"/>
      <c r="DX207" s="24"/>
      <c r="DY207" s="24"/>
      <c r="DZ207" s="24"/>
      <c r="EA207" s="24"/>
    </row>
    <row r="208" spans="1:131" ht="15" customHeight="1">
      <c r="A208" s="79">
        <f t="shared" si="91"/>
        <v>44034</v>
      </c>
      <c r="B208" s="78"/>
      <c r="C208" s="78"/>
      <c r="D208" s="78"/>
      <c r="E208" s="78"/>
      <c r="F208" s="178"/>
      <c r="G208" s="89">
        <f t="shared" si="69"/>
        <v>7</v>
      </c>
      <c r="H208" s="78">
        <f t="shared" si="70"/>
        <v>30</v>
      </c>
      <c r="I208" s="78" t="str">
        <f t="shared" si="71"/>
        <v>ME</v>
      </c>
      <c r="J208" s="78" t="str">
        <f t="shared" si="72"/>
        <v>Semaine</v>
      </c>
      <c r="K208" s="178">
        <f t="shared" si="73"/>
        <v>0</v>
      </c>
      <c r="L208" s="79" t="str">
        <f t="shared" si="74"/>
        <v/>
      </c>
      <c r="M208" s="178" t="str">
        <f t="shared" si="75"/>
        <v/>
      </c>
      <c r="N208" s="80">
        <f t="shared" si="76"/>
        <v>0</v>
      </c>
      <c r="O208" s="78">
        <f t="shared" si="77"/>
        <v>0</v>
      </c>
      <c r="P208" s="78" t="str">
        <f t="shared" si="78"/>
        <v>Normal</v>
      </c>
      <c r="Q208" s="78">
        <f t="shared" si="79"/>
        <v>0</v>
      </c>
      <c r="R208" s="78">
        <f t="shared" si="80"/>
        <v>0</v>
      </c>
      <c r="S208" s="80">
        <f t="shared" si="81"/>
        <v>0</v>
      </c>
      <c r="T208" s="80">
        <f t="shared" si="82"/>
        <v>0</v>
      </c>
      <c r="U208" s="78">
        <f t="shared" si="83"/>
        <v>0</v>
      </c>
      <c r="V208" s="78">
        <f t="shared" si="84"/>
        <v>0</v>
      </c>
      <c r="W208" s="78">
        <f t="shared" si="85"/>
        <v>0</v>
      </c>
      <c r="X208" s="80">
        <f t="shared" si="86"/>
        <v>0</v>
      </c>
      <c r="Y208" s="78">
        <f t="shared" si="87"/>
        <v>0</v>
      </c>
      <c r="Z208" s="78" t="str">
        <f t="shared" ca="1" si="88"/>
        <v/>
      </c>
      <c r="AA208" s="78">
        <f t="shared" si="89"/>
        <v>0</v>
      </c>
      <c r="AB208" s="78">
        <f t="shared" si="90"/>
        <v>0</v>
      </c>
      <c r="AC208" s="46"/>
      <c r="AD208" s="46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  <c r="CN208" s="24"/>
      <c r="CO208" s="24"/>
      <c r="CP208" s="24"/>
      <c r="CQ208" s="24"/>
      <c r="CR208" s="24"/>
      <c r="CS208" s="24"/>
      <c r="CT208" s="24"/>
      <c r="CU208" s="24"/>
      <c r="CV208" s="24"/>
      <c r="CW208" s="24"/>
      <c r="CX208" s="24"/>
      <c r="CY208" s="24"/>
      <c r="CZ208" s="24"/>
      <c r="DA208" s="24"/>
      <c r="DB208" s="24"/>
      <c r="DC208" s="24"/>
      <c r="DD208" s="24"/>
      <c r="DE208" s="24"/>
      <c r="DF208" s="24"/>
      <c r="DG208" s="24"/>
      <c r="DH208" s="24"/>
      <c r="DI208" s="24"/>
      <c r="DJ208" s="24"/>
      <c r="DK208" s="24"/>
      <c r="DL208" s="24"/>
      <c r="DM208" s="24"/>
      <c r="DN208" s="24"/>
      <c r="DO208" s="24"/>
      <c r="DP208" s="24"/>
      <c r="DQ208" s="24"/>
      <c r="DR208" s="24"/>
      <c r="DS208" s="24"/>
      <c r="DT208" s="24"/>
      <c r="DU208" s="24"/>
      <c r="DV208" s="24"/>
      <c r="DW208" s="24"/>
      <c r="DX208" s="24"/>
      <c r="DY208" s="24"/>
      <c r="DZ208" s="24"/>
      <c r="EA208" s="24"/>
    </row>
    <row r="209" spans="1:131" ht="15" customHeight="1">
      <c r="A209" s="79">
        <f t="shared" si="91"/>
        <v>44035</v>
      </c>
      <c r="B209" s="78"/>
      <c r="C209" s="78"/>
      <c r="D209" s="78"/>
      <c r="E209" s="78"/>
      <c r="F209" s="178"/>
      <c r="G209" s="89">
        <f t="shared" si="69"/>
        <v>7</v>
      </c>
      <c r="H209" s="78">
        <f t="shared" si="70"/>
        <v>30</v>
      </c>
      <c r="I209" s="78" t="str">
        <f t="shared" si="71"/>
        <v>JE</v>
      </c>
      <c r="J209" s="78" t="str">
        <f t="shared" si="72"/>
        <v>Semaine</v>
      </c>
      <c r="K209" s="178">
        <f t="shared" si="73"/>
        <v>0</v>
      </c>
      <c r="L209" s="79" t="str">
        <f t="shared" si="74"/>
        <v/>
      </c>
      <c r="M209" s="178" t="str">
        <f t="shared" si="75"/>
        <v/>
      </c>
      <c r="N209" s="80">
        <f t="shared" si="76"/>
        <v>0</v>
      </c>
      <c r="O209" s="78">
        <f t="shared" si="77"/>
        <v>0</v>
      </c>
      <c r="P209" s="78" t="str">
        <f t="shared" si="78"/>
        <v>Normal</v>
      </c>
      <c r="Q209" s="78">
        <f t="shared" si="79"/>
        <v>0</v>
      </c>
      <c r="R209" s="78">
        <f t="shared" si="80"/>
        <v>0</v>
      </c>
      <c r="S209" s="80">
        <f t="shared" si="81"/>
        <v>0</v>
      </c>
      <c r="T209" s="80">
        <f t="shared" si="82"/>
        <v>0</v>
      </c>
      <c r="U209" s="78">
        <f t="shared" si="83"/>
        <v>0</v>
      </c>
      <c r="V209" s="78">
        <f t="shared" si="84"/>
        <v>0</v>
      </c>
      <c r="W209" s="78">
        <f t="shared" si="85"/>
        <v>0</v>
      </c>
      <c r="X209" s="80">
        <f t="shared" si="86"/>
        <v>0</v>
      </c>
      <c r="Y209" s="78">
        <f t="shared" si="87"/>
        <v>0</v>
      </c>
      <c r="Z209" s="78" t="str">
        <f t="shared" ca="1" si="88"/>
        <v/>
      </c>
      <c r="AA209" s="78">
        <f t="shared" si="89"/>
        <v>0</v>
      </c>
      <c r="AB209" s="78">
        <f t="shared" si="90"/>
        <v>0</v>
      </c>
      <c r="AC209" s="46"/>
      <c r="AD209" s="46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  <c r="CN209" s="24"/>
      <c r="CO209" s="24"/>
      <c r="CP209" s="24"/>
      <c r="CQ209" s="24"/>
      <c r="CR209" s="24"/>
      <c r="CS209" s="24"/>
      <c r="CT209" s="24"/>
      <c r="CU209" s="24"/>
      <c r="CV209" s="24"/>
      <c r="CW209" s="24"/>
      <c r="CX209" s="24"/>
      <c r="CY209" s="24"/>
      <c r="CZ209" s="24"/>
      <c r="DA209" s="24"/>
      <c r="DB209" s="24"/>
      <c r="DC209" s="24"/>
      <c r="DD209" s="24"/>
      <c r="DE209" s="24"/>
      <c r="DF209" s="24"/>
      <c r="DG209" s="24"/>
      <c r="DH209" s="24"/>
      <c r="DI209" s="24"/>
      <c r="DJ209" s="24"/>
      <c r="DK209" s="24"/>
      <c r="DL209" s="24"/>
      <c r="DM209" s="24"/>
      <c r="DN209" s="24"/>
      <c r="DO209" s="24"/>
      <c r="DP209" s="24"/>
      <c r="DQ209" s="24"/>
      <c r="DR209" s="24"/>
      <c r="DS209" s="24"/>
      <c r="DT209" s="24"/>
      <c r="DU209" s="24"/>
      <c r="DV209" s="24"/>
      <c r="DW209" s="24"/>
      <c r="DX209" s="24"/>
      <c r="DY209" s="24"/>
      <c r="DZ209" s="24"/>
      <c r="EA209" s="24"/>
    </row>
    <row r="210" spans="1:131" ht="15" customHeight="1">
      <c r="A210" s="79">
        <f t="shared" si="91"/>
        <v>44036</v>
      </c>
      <c r="B210" s="78"/>
      <c r="C210" s="78"/>
      <c r="D210" s="78"/>
      <c r="E210" s="78"/>
      <c r="F210" s="178"/>
      <c r="G210" s="89">
        <f t="shared" si="69"/>
        <v>7</v>
      </c>
      <c r="H210" s="78">
        <f t="shared" si="70"/>
        <v>30</v>
      </c>
      <c r="I210" s="78" t="str">
        <f t="shared" si="71"/>
        <v>VE</v>
      </c>
      <c r="J210" s="78" t="str">
        <f t="shared" si="72"/>
        <v>Semaine</v>
      </c>
      <c r="K210" s="178">
        <f t="shared" si="73"/>
        <v>0</v>
      </c>
      <c r="L210" s="79" t="str">
        <f t="shared" si="74"/>
        <v/>
      </c>
      <c r="M210" s="178" t="str">
        <f t="shared" si="75"/>
        <v/>
      </c>
      <c r="N210" s="80">
        <f t="shared" si="76"/>
        <v>0</v>
      </c>
      <c r="O210" s="78">
        <f t="shared" si="77"/>
        <v>0</v>
      </c>
      <c r="P210" s="78" t="str">
        <f t="shared" si="78"/>
        <v>Normal</v>
      </c>
      <c r="Q210" s="78">
        <f t="shared" si="79"/>
        <v>0</v>
      </c>
      <c r="R210" s="78">
        <f t="shared" si="80"/>
        <v>0</v>
      </c>
      <c r="S210" s="80">
        <f t="shared" si="81"/>
        <v>0</v>
      </c>
      <c r="T210" s="80">
        <f t="shared" si="82"/>
        <v>0</v>
      </c>
      <c r="U210" s="78">
        <f t="shared" si="83"/>
        <v>0</v>
      </c>
      <c r="V210" s="78">
        <f t="shared" si="84"/>
        <v>0</v>
      </c>
      <c r="W210" s="78">
        <f t="shared" si="85"/>
        <v>0</v>
      </c>
      <c r="X210" s="80">
        <f t="shared" si="86"/>
        <v>0</v>
      </c>
      <c r="Y210" s="78">
        <f t="shared" si="87"/>
        <v>0</v>
      </c>
      <c r="Z210" s="78" t="str">
        <f t="shared" ca="1" si="88"/>
        <v/>
      </c>
      <c r="AA210" s="78">
        <f t="shared" si="89"/>
        <v>0</v>
      </c>
      <c r="AB210" s="78">
        <f t="shared" si="90"/>
        <v>0</v>
      </c>
      <c r="AC210" s="46"/>
      <c r="AD210" s="46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4"/>
      <c r="CI210" s="24"/>
      <c r="CJ210" s="24"/>
      <c r="CK210" s="24"/>
      <c r="CL210" s="24"/>
      <c r="CM210" s="24"/>
      <c r="CN210" s="24"/>
      <c r="CO210" s="24"/>
      <c r="CP210" s="24"/>
      <c r="CQ210" s="24"/>
      <c r="CR210" s="24"/>
      <c r="CS210" s="24"/>
      <c r="CT210" s="24"/>
      <c r="CU210" s="24"/>
      <c r="CV210" s="24"/>
      <c r="CW210" s="24"/>
      <c r="CX210" s="24"/>
      <c r="CY210" s="24"/>
      <c r="CZ210" s="24"/>
      <c r="DA210" s="24"/>
      <c r="DB210" s="24"/>
      <c r="DC210" s="24"/>
      <c r="DD210" s="24"/>
      <c r="DE210" s="24"/>
      <c r="DF210" s="24"/>
      <c r="DG210" s="24"/>
      <c r="DH210" s="24"/>
      <c r="DI210" s="24"/>
      <c r="DJ210" s="24"/>
      <c r="DK210" s="24"/>
      <c r="DL210" s="24"/>
      <c r="DM210" s="24"/>
      <c r="DN210" s="24"/>
      <c r="DO210" s="24"/>
      <c r="DP210" s="24"/>
      <c r="DQ210" s="24"/>
      <c r="DR210" s="24"/>
      <c r="DS210" s="24"/>
      <c r="DT210" s="24"/>
      <c r="DU210" s="24"/>
      <c r="DV210" s="24"/>
      <c r="DW210" s="24"/>
      <c r="DX210" s="24"/>
      <c r="DY210" s="24"/>
      <c r="DZ210" s="24"/>
      <c r="EA210" s="24"/>
    </row>
    <row r="211" spans="1:131" ht="15" customHeight="1">
      <c r="A211" s="79">
        <f t="shared" si="91"/>
        <v>44037</v>
      </c>
      <c r="B211" s="78"/>
      <c r="C211" s="78"/>
      <c r="D211" s="78"/>
      <c r="E211" s="78"/>
      <c r="F211" s="178"/>
      <c r="G211" s="89">
        <f t="shared" si="69"/>
        <v>7</v>
      </c>
      <c r="H211" s="78">
        <f t="shared" si="70"/>
        <v>30</v>
      </c>
      <c r="I211" s="78" t="str">
        <f t="shared" si="71"/>
        <v>SA</v>
      </c>
      <c r="J211" s="78" t="str">
        <f t="shared" si="72"/>
        <v>Samedi</v>
      </c>
      <c r="K211" s="178">
        <f t="shared" si="73"/>
        <v>0</v>
      </c>
      <c r="L211" s="79" t="str">
        <f t="shared" si="74"/>
        <v/>
      </c>
      <c r="M211" s="178" t="str">
        <f t="shared" si="75"/>
        <v/>
      </c>
      <c r="N211" s="80">
        <f t="shared" si="76"/>
        <v>0</v>
      </c>
      <c r="O211" s="78">
        <f t="shared" si="77"/>
        <v>0</v>
      </c>
      <c r="P211" s="78" t="str">
        <f t="shared" si="78"/>
        <v>Normal</v>
      </c>
      <c r="Q211" s="78">
        <f t="shared" si="79"/>
        <v>0</v>
      </c>
      <c r="R211" s="78">
        <f t="shared" si="80"/>
        <v>0</v>
      </c>
      <c r="S211" s="80">
        <f t="shared" si="81"/>
        <v>0</v>
      </c>
      <c r="T211" s="80">
        <f t="shared" si="82"/>
        <v>0</v>
      </c>
      <c r="U211" s="78">
        <f t="shared" si="83"/>
        <v>0</v>
      </c>
      <c r="V211" s="78">
        <f t="shared" si="84"/>
        <v>0</v>
      </c>
      <c r="W211" s="78">
        <f t="shared" si="85"/>
        <v>0</v>
      </c>
      <c r="X211" s="80">
        <f t="shared" si="86"/>
        <v>0</v>
      </c>
      <c r="Y211" s="78">
        <f t="shared" si="87"/>
        <v>0</v>
      </c>
      <c r="Z211" s="78" t="str">
        <f t="shared" ca="1" si="88"/>
        <v/>
      </c>
      <c r="AA211" s="78">
        <f t="shared" si="89"/>
        <v>0</v>
      </c>
      <c r="AB211" s="78">
        <f t="shared" si="90"/>
        <v>0</v>
      </c>
      <c r="AC211" s="46"/>
      <c r="AD211" s="46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4"/>
      <c r="CI211" s="24"/>
      <c r="CJ211" s="24"/>
      <c r="CK211" s="24"/>
      <c r="CL211" s="24"/>
      <c r="CM211" s="24"/>
      <c r="CN211" s="24"/>
      <c r="CO211" s="24"/>
      <c r="CP211" s="24"/>
      <c r="CQ211" s="24"/>
      <c r="CR211" s="24"/>
      <c r="CS211" s="24"/>
      <c r="CT211" s="24"/>
      <c r="CU211" s="24"/>
      <c r="CV211" s="24"/>
      <c r="CW211" s="24"/>
      <c r="CX211" s="24"/>
      <c r="CY211" s="24"/>
      <c r="CZ211" s="24"/>
      <c r="DA211" s="24"/>
      <c r="DB211" s="24"/>
      <c r="DC211" s="24"/>
      <c r="DD211" s="24"/>
      <c r="DE211" s="24"/>
      <c r="DF211" s="24"/>
      <c r="DG211" s="24"/>
      <c r="DH211" s="24"/>
      <c r="DI211" s="24"/>
      <c r="DJ211" s="24"/>
      <c r="DK211" s="24"/>
      <c r="DL211" s="24"/>
      <c r="DM211" s="24"/>
      <c r="DN211" s="24"/>
      <c r="DO211" s="24"/>
      <c r="DP211" s="24"/>
      <c r="DQ211" s="24"/>
      <c r="DR211" s="24"/>
      <c r="DS211" s="24"/>
      <c r="DT211" s="24"/>
      <c r="DU211" s="24"/>
      <c r="DV211" s="24"/>
      <c r="DW211" s="24"/>
      <c r="DX211" s="24"/>
      <c r="DY211" s="24"/>
      <c r="DZ211" s="24"/>
      <c r="EA211" s="24"/>
    </row>
    <row r="212" spans="1:131" ht="15" customHeight="1">
      <c r="A212" s="79">
        <f t="shared" si="91"/>
        <v>44038</v>
      </c>
      <c r="B212" s="78"/>
      <c r="C212" s="78"/>
      <c r="D212" s="78"/>
      <c r="E212" s="78"/>
      <c r="F212" s="178"/>
      <c r="G212" s="89">
        <f t="shared" si="69"/>
        <v>7</v>
      </c>
      <c r="H212" s="78">
        <f t="shared" si="70"/>
        <v>30</v>
      </c>
      <c r="I212" s="78" t="str">
        <f t="shared" si="71"/>
        <v>DI</v>
      </c>
      <c r="J212" s="78" t="str">
        <f t="shared" si="72"/>
        <v>Dimanche</v>
      </c>
      <c r="K212" s="178">
        <f t="shared" si="73"/>
        <v>0</v>
      </c>
      <c r="L212" s="79" t="str">
        <f t="shared" si="74"/>
        <v/>
      </c>
      <c r="M212" s="178" t="str">
        <f t="shared" si="75"/>
        <v/>
      </c>
      <c r="N212" s="80">
        <f t="shared" si="76"/>
        <v>0</v>
      </c>
      <c r="O212" s="78">
        <f t="shared" si="77"/>
        <v>0</v>
      </c>
      <c r="P212" s="78" t="str">
        <f t="shared" si="78"/>
        <v>Normal</v>
      </c>
      <c r="Q212" s="78">
        <f t="shared" si="79"/>
        <v>0</v>
      </c>
      <c r="R212" s="78">
        <f t="shared" si="80"/>
        <v>0</v>
      </c>
      <c r="S212" s="80">
        <f t="shared" si="81"/>
        <v>0</v>
      </c>
      <c r="T212" s="80">
        <f t="shared" si="82"/>
        <v>0</v>
      </c>
      <c r="U212" s="78">
        <f t="shared" si="83"/>
        <v>0</v>
      </c>
      <c r="V212" s="78">
        <f t="shared" si="84"/>
        <v>0</v>
      </c>
      <c r="W212" s="78">
        <f t="shared" si="85"/>
        <v>0</v>
      </c>
      <c r="X212" s="80">
        <f t="shared" si="86"/>
        <v>0</v>
      </c>
      <c r="Y212" s="78">
        <f t="shared" si="87"/>
        <v>0</v>
      </c>
      <c r="Z212" s="78" t="str">
        <f t="shared" ca="1" si="88"/>
        <v/>
      </c>
      <c r="AA212" s="78">
        <f t="shared" si="89"/>
        <v>0</v>
      </c>
      <c r="AB212" s="78">
        <f t="shared" si="90"/>
        <v>0</v>
      </c>
      <c r="AC212" s="46"/>
      <c r="AD212" s="46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CB212" s="24"/>
      <c r="CC212" s="24"/>
      <c r="CD212" s="24"/>
      <c r="CE212" s="24"/>
      <c r="CF212" s="24"/>
      <c r="CG212" s="24"/>
      <c r="CH212" s="24"/>
      <c r="CI212" s="24"/>
      <c r="CJ212" s="24"/>
      <c r="CK212" s="24"/>
      <c r="CL212" s="24"/>
      <c r="CM212" s="24"/>
      <c r="CN212" s="24"/>
      <c r="CO212" s="24"/>
      <c r="CP212" s="24"/>
      <c r="CQ212" s="24"/>
      <c r="CR212" s="24"/>
      <c r="CS212" s="24"/>
      <c r="CT212" s="24"/>
      <c r="CU212" s="24"/>
      <c r="CV212" s="24"/>
      <c r="CW212" s="24"/>
      <c r="CX212" s="24"/>
      <c r="CY212" s="24"/>
      <c r="CZ212" s="24"/>
      <c r="DA212" s="24"/>
      <c r="DB212" s="24"/>
      <c r="DC212" s="24"/>
      <c r="DD212" s="24"/>
      <c r="DE212" s="24"/>
      <c r="DF212" s="24"/>
      <c r="DG212" s="24"/>
      <c r="DH212" s="24"/>
      <c r="DI212" s="24"/>
      <c r="DJ212" s="24"/>
      <c r="DK212" s="24"/>
      <c r="DL212" s="24"/>
      <c r="DM212" s="24"/>
      <c r="DN212" s="24"/>
      <c r="DO212" s="24"/>
      <c r="DP212" s="24"/>
      <c r="DQ212" s="24"/>
      <c r="DR212" s="24"/>
      <c r="DS212" s="24"/>
      <c r="DT212" s="24"/>
      <c r="DU212" s="24"/>
      <c r="DV212" s="24"/>
      <c r="DW212" s="24"/>
      <c r="DX212" s="24"/>
      <c r="DY212" s="24"/>
      <c r="DZ212" s="24"/>
      <c r="EA212" s="24"/>
    </row>
    <row r="213" spans="1:131" ht="15" customHeight="1">
      <c r="A213" s="79">
        <f t="shared" si="91"/>
        <v>44039</v>
      </c>
      <c r="B213" s="78"/>
      <c r="C213" s="78"/>
      <c r="D213" s="78"/>
      <c r="E213" s="78"/>
      <c r="F213" s="178"/>
      <c r="G213" s="89">
        <f t="shared" si="69"/>
        <v>7</v>
      </c>
      <c r="H213" s="78">
        <f t="shared" si="70"/>
        <v>31</v>
      </c>
      <c r="I213" s="78" t="str">
        <f t="shared" si="71"/>
        <v>LU</v>
      </c>
      <c r="J213" s="78" t="str">
        <f t="shared" si="72"/>
        <v>Semaine</v>
      </c>
      <c r="K213" s="178">
        <f t="shared" si="73"/>
        <v>0</v>
      </c>
      <c r="L213" s="79" t="str">
        <f t="shared" si="74"/>
        <v/>
      </c>
      <c r="M213" s="178" t="str">
        <f t="shared" si="75"/>
        <v/>
      </c>
      <c r="N213" s="80">
        <f t="shared" si="76"/>
        <v>0</v>
      </c>
      <c r="O213" s="78">
        <f t="shared" si="77"/>
        <v>0</v>
      </c>
      <c r="P213" s="78" t="str">
        <f t="shared" si="78"/>
        <v>Normal</v>
      </c>
      <c r="Q213" s="78">
        <f t="shared" si="79"/>
        <v>0</v>
      </c>
      <c r="R213" s="78">
        <f t="shared" si="80"/>
        <v>0</v>
      </c>
      <c r="S213" s="80">
        <f t="shared" si="81"/>
        <v>0</v>
      </c>
      <c r="T213" s="80">
        <f t="shared" si="82"/>
        <v>0</v>
      </c>
      <c r="U213" s="78">
        <f t="shared" si="83"/>
        <v>0</v>
      </c>
      <c r="V213" s="78">
        <f t="shared" si="84"/>
        <v>0</v>
      </c>
      <c r="W213" s="78">
        <f t="shared" si="85"/>
        <v>0</v>
      </c>
      <c r="X213" s="80">
        <f t="shared" si="86"/>
        <v>0</v>
      </c>
      <c r="Y213" s="78">
        <f t="shared" si="87"/>
        <v>0</v>
      </c>
      <c r="Z213" s="78" t="str">
        <f t="shared" ca="1" si="88"/>
        <v/>
      </c>
      <c r="AA213" s="78">
        <f t="shared" si="89"/>
        <v>0</v>
      </c>
      <c r="AB213" s="78">
        <f t="shared" si="90"/>
        <v>0</v>
      </c>
      <c r="AC213" s="46"/>
      <c r="AD213" s="46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CB213" s="24"/>
      <c r="CC213" s="24"/>
      <c r="CD213" s="24"/>
      <c r="CE213" s="24"/>
      <c r="CF213" s="24"/>
      <c r="CG213" s="24"/>
      <c r="CH213" s="24"/>
      <c r="CI213" s="24"/>
      <c r="CJ213" s="24"/>
      <c r="CK213" s="24"/>
      <c r="CL213" s="24"/>
      <c r="CM213" s="24"/>
      <c r="CN213" s="24"/>
      <c r="CO213" s="24"/>
      <c r="CP213" s="24"/>
      <c r="CQ213" s="24"/>
      <c r="CR213" s="24"/>
      <c r="CS213" s="24"/>
      <c r="CT213" s="24"/>
      <c r="CU213" s="24"/>
      <c r="CV213" s="24"/>
      <c r="CW213" s="24"/>
      <c r="CX213" s="24"/>
      <c r="CY213" s="24"/>
      <c r="CZ213" s="24"/>
      <c r="DA213" s="24"/>
      <c r="DB213" s="24"/>
      <c r="DC213" s="24"/>
      <c r="DD213" s="24"/>
      <c r="DE213" s="24"/>
      <c r="DF213" s="24"/>
      <c r="DG213" s="24"/>
      <c r="DH213" s="24"/>
      <c r="DI213" s="24"/>
      <c r="DJ213" s="24"/>
      <c r="DK213" s="24"/>
      <c r="DL213" s="24"/>
      <c r="DM213" s="24"/>
      <c r="DN213" s="24"/>
      <c r="DO213" s="24"/>
      <c r="DP213" s="24"/>
      <c r="DQ213" s="24"/>
      <c r="DR213" s="24"/>
      <c r="DS213" s="24"/>
      <c r="DT213" s="24"/>
      <c r="DU213" s="24"/>
      <c r="DV213" s="24"/>
      <c r="DW213" s="24"/>
      <c r="DX213" s="24"/>
      <c r="DY213" s="24"/>
      <c r="DZ213" s="24"/>
      <c r="EA213" s="24"/>
    </row>
    <row r="214" spans="1:131" ht="15" customHeight="1">
      <c r="A214" s="79">
        <f t="shared" si="91"/>
        <v>44040</v>
      </c>
      <c r="B214" s="78"/>
      <c r="C214" s="78"/>
      <c r="D214" s="78"/>
      <c r="E214" s="78"/>
      <c r="F214" s="178"/>
      <c r="G214" s="89">
        <f t="shared" si="69"/>
        <v>7</v>
      </c>
      <c r="H214" s="78">
        <f t="shared" si="70"/>
        <v>31</v>
      </c>
      <c r="I214" s="78" t="str">
        <f t="shared" si="71"/>
        <v>MA</v>
      </c>
      <c r="J214" s="78" t="str">
        <f t="shared" si="72"/>
        <v>Semaine</v>
      </c>
      <c r="K214" s="178">
        <f t="shared" si="73"/>
        <v>0</v>
      </c>
      <c r="L214" s="79" t="str">
        <f t="shared" si="74"/>
        <v/>
      </c>
      <c r="M214" s="178" t="str">
        <f t="shared" si="75"/>
        <v/>
      </c>
      <c r="N214" s="80">
        <f t="shared" si="76"/>
        <v>0</v>
      </c>
      <c r="O214" s="78">
        <f t="shared" si="77"/>
        <v>0</v>
      </c>
      <c r="P214" s="78" t="str">
        <f t="shared" si="78"/>
        <v>Normal</v>
      </c>
      <c r="Q214" s="78">
        <f t="shared" si="79"/>
        <v>0</v>
      </c>
      <c r="R214" s="78">
        <f t="shared" si="80"/>
        <v>0</v>
      </c>
      <c r="S214" s="80">
        <f t="shared" si="81"/>
        <v>0</v>
      </c>
      <c r="T214" s="80">
        <f t="shared" si="82"/>
        <v>0</v>
      </c>
      <c r="U214" s="78">
        <f t="shared" si="83"/>
        <v>0</v>
      </c>
      <c r="V214" s="78">
        <f t="shared" si="84"/>
        <v>0</v>
      </c>
      <c r="W214" s="78">
        <f t="shared" si="85"/>
        <v>0</v>
      </c>
      <c r="X214" s="80">
        <f t="shared" si="86"/>
        <v>0</v>
      </c>
      <c r="Y214" s="78">
        <f t="shared" si="87"/>
        <v>0</v>
      </c>
      <c r="Z214" s="78" t="str">
        <f t="shared" ca="1" si="88"/>
        <v/>
      </c>
      <c r="AA214" s="78">
        <f t="shared" si="89"/>
        <v>0</v>
      </c>
      <c r="AB214" s="78">
        <f t="shared" si="90"/>
        <v>0</v>
      </c>
      <c r="AC214" s="46"/>
      <c r="AD214" s="46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CB214" s="24"/>
      <c r="CC214" s="24"/>
      <c r="CD214" s="24"/>
      <c r="CE214" s="24"/>
      <c r="CF214" s="24"/>
      <c r="CG214" s="24"/>
      <c r="CH214" s="24"/>
      <c r="CI214" s="24"/>
      <c r="CJ214" s="24"/>
      <c r="CK214" s="24"/>
      <c r="CL214" s="24"/>
      <c r="CM214" s="24"/>
      <c r="CN214" s="24"/>
      <c r="CO214" s="24"/>
      <c r="CP214" s="24"/>
      <c r="CQ214" s="24"/>
      <c r="CR214" s="24"/>
      <c r="CS214" s="24"/>
      <c r="CT214" s="24"/>
      <c r="CU214" s="24"/>
      <c r="CV214" s="24"/>
      <c r="CW214" s="24"/>
      <c r="CX214" s="24"/>
      <c r="CY214" s="24"/>
      <c r="CZ214" s="24"/>
      <c r="DA214" s="24"/>
      <c r="DB214" s="24"/>
      <c r="DC214" s="24"/>
      <c r="DD214" s="24"/>
      <c r="DE214" s="24"/>
      <c r="DF214" s="24"/>
      <c r="DG214" s="24"/>
      <c r="DH214" s="24"/>
      <c r="DI214" s="24"/>
      <c r="DJ214" s="24"/>
      <c r="DK214" s="24"/>
      <c r="DL214" s="24"/>
      <c r="DM214" s="24"/>
      <c r="DN214" s="24"/>
      <c r="DO214" s="24"/>
      <c r="DP214" s="24"/>
      <c r="DQ214" s="24"/>
      <c r="DR214" s="24"/>
      <c r="DS214" s="24"/>
      <c r="DT214" s="24"/>
      <c r="DU214" s="24"/>
      <c r="DV214" s="24"/>
      <c r="DW214" s="24"/>
      <c r="DX214" s="24"/>
      <c r="DY214" s="24"/>
      <c r="DZ214" s="24"/>
      <c r="EA214" s="24"/>
    </row>
    <row r="215" spans="1:131" ht="15" customHeight="1">
      <c r="A215" s="79">
        <f t="shared" si="91"/>
        <v>44041</v>
      </c>
      <c r="B215" s="78"/>
      <c r="C215" s="78"/>
      <c r="D215" s="78"/>
      <c r="E215" s="78"/>
      <c r="F215" s="178"/>
      <c r="G215" s="89">
        <f t="shared" si="69"/>
        <v>7</v>
      </c>
      <c r="H215" s="78">
        <f t="shared" si="70"/>
        <v>31</v>
      </c>
      <c r="I215" s="78" t="str">
        <f t="shared" si="71"/>
        <v>ME</v>
      </c>
      <c r="J215" s="78" t="str">
        <f t="shared" si="72"/>
        <v>Semaine</v>
      </c>
      <c r="K215" s="178">
        <f t="shared" si="73"/>
        <v>0</v>
      </c>
      <c r="L215" s="79" t="str">
        <f t="shared" si="74"/>
        <v/>
      </c>
      <c r="M215" s="178" t="str">
        <f t="shared" si="75"/>
        <v/>
      </c>
      <c r="N215" s="80">
        <f t="shared" si="76"/>
        <v>0</v>
      </c>
      <c r="O215" s="78">
        <f t="shared" si="77"/>
        <v>0</v>
      </c>
      <c r="P215" s="78" t="str">
        <f t="shared" si="78"/>
        <v>Normal</v>
      </c>
      <c r="Q215" s="78">
        <f t="shared" si="79"/>
        <v>0</v>
      </c>
      <c r="R215" s="78">
        <f t="shared" si="80"/>
        <v>0</v>
      </c>
      <c r="S215" s="80">
        <f t="shared" si="81"/>
        <v>0</v>
      </c>
      <c r="T215" s="80">
        <f t="shared" si="82"/>
        <v>0</v>
      </c>
      <c r="U215" s="78">
        <f t="shared" si="83"/>
        <v>0</v>
      </c>
      <c r="V215" s="78">
        <f t="shared" si="84"/>
        <v>0</v>
      </c>
      <c r="W215" s="78">
        <f t="shared" si="85"/>
        <v>0</v>
      </c>
      <c r="X215" s="80">
        <f t="shared" si="86"/>
        <v>0</v>
      </c>
      <c r="Y215" s="78">
        <f t="shared" si="87"/>
        <v>0</v>
      </c>
      <c r="Z215" s="78" t="str">
        <f t="shared" ca="1" si="88"/>
        <v/>
      </c>
      <c r="AA215" s="78">
        <f t="shared" si="89"/>
        <v>0</v>
      </c>
      <c r="AB215" s="78">
        <f t="shared" si="90"/>
        <v>0</v>
      </c>
      <c r="AC215" s="46"/>
      <c r="AD215" s="46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CB215" s="24"/>
      <c r="CC215" s="24"/>
      <c r="CD215" s="24"/>
      <c r="CE215" s="24"/>
      <c r="CF215" s="24"/>
      <c r="CG215" s="24"/>
      <c r="CH215" s="24"/>
      <c r="CI215" s="24"/>
      <c r="CJ215" s="24"/>
      <c r="CK215" s="24"/>
      <c r="CL215" s="24"/>
      <c r="CM215" s="24"/>
      <c r="CN215" s="24"/>
      <c r="CO215" s="24"/>
      <c r="CP215" s="24"/>
      <c r="CQ215" s="24"/>
      <c r="CR215" s="24"/>
      <c r="CS215" s="24"/>
      <c r="CT215" s="24"/>
      <c r="CU215" s="24"/>
      <c r="CV215" s="24"/>
      <c r="CW215" s="24"/>
      <c r="CX215" s="24"/>
      <c r="CY215" s="24"/>
      <c r="CZ215" s="24"/>
      <c r="DA215" s="24"/>
      <c r="DB215" s="24"/>
      <c r="DC215" s="24"/>
      <c r="DD215" s="24"/>
      <c r="DE215" s="24"/>
      <c r="DF215" s="24"/>
      <c r="DG215" s="24"/>
      <c r="DH215" s="24"/>
      <c r="DI215" s="24"/>
      <c r="DJ215" s="24"/>
      <c r="DK215" s="24"/>
      <c r="DL215" s="24"/>
      <c r="DM215" s="24"/>
      <c r="DN215" s="24"/>
      <c r="DO215" s="24"/>
      <c r="DP215" s="24"/>
      <c r="DQ215" s="24"/>
      <c r="DR215" s="24"/>
      <c r="DS215" s="24"/>
      <c r="DT215" s="24"/>
      <c r="DU215" s="24"/>
      <c r="DV215" s="24"/>
      <c r="DW215" s="24"/>
      <c r="DX215" s="24"/>
      <c r="DY215" s="24"/>
      <c r="DZ215" s="24"/>
      <c r="EA215" s="24"/>
    </row>
    <row r="216" spans="1:131" ht="15" customHeight="1">
      <c r="A216" s="79">
        <f t="shared" si="91"/>
        <v>44042</v>
      </c>
      <c r="B216" s="78"/>
      <c r="C216" s="78"/>
      <c r="D216" s="78"/>
      <c r="E216" s="78"/>
      <c r="F216" s="178"/>
      <c r="G216" s="89">
        <f t="shared" si="69"/>
        <v>7</v>
      </c>
      <c r="H216" s="78">
        <f t="shared" si="70"/>
        <v>31</v>
      </c>
      <c r="I216" s="78" t="str">
        <f t="shared" si="71"/>
        <v>JE</v>
      </c>
      <c r="J216" s="78" t="str">
        <f t="shared" si="72"/>
        <v>Semaine</v>
      </c>
      <c r="K216" s="178">
        <f t="shared" si="73"/>
        <v>0</v>
      </c>
      <c r="L216" s="79" t="str">
        <f t="shared" si="74"/>
        <v/>
      </c>
      <c r="M216" s="178" t="str">
        <f t="shared" si="75"/>
        <v/>
      </c>
      <c r="N216" s="80">
        <f t="shared" si="76"/>
        <v>0</v>
      </c>
      <c r="O216" s="78">
        <f t="shared" si="77"/>
        <v>0</v>
      </c>
      <c r="P216" s="78" t="str">
        <f t="shared" si="78"/>
        <v>Normal</v>
      </c>
      <c r="Q216" s="78">
        <f t="shared" si="79"/>
        <v>0</v>
      </c>
      <c r="R216" s="78">
        <f t="shared" si="80"/>
        <v>0</v>
      </c>
      <c r="S216" s="80">
        <f t="shared" si="81"/>
        <v>0</v>
      </c>
      <c r="T216" s="80">
        <f t="shared" si="82"/>
        <v>0</v>
      </c>
      <c r="U216" s="78">
        <f t="shared" si="83"/>
        <v>0</v>
      </c>
      <c r="V216" s="78">
        <f t="shared" si="84"/>
        <v>0</v>
      </c>
      <c r="W216" s="78">
        <f t="shared" si="85"/>
        <v>0</v>
      </c>
      <c r="X216" s="80">
        <f t="shared" si="86"/>
        <v>0</v>
      </c>
      <c r="Y216" s="78">
        <f t="shared" si="87"/>
        <v>0</v>
      </c>
      <c r="Z216" s="78" t="str">
        <f t="shared" ca="1" si="88"/>
        <v/>
      </c>
      <c r="AA216" s="78">
        <f t="shared" si="89"/>
        <v>0</v>
      </c>
      <c r="AB216" s="78">
        <f t="shared" si="90"/>
        <v>0</v>
      </c>
      <c r="AC216" s="46"/>
      <c r="AD216" s="46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CB216" s="24"/>
      <c r="CC216" s="24"/>
      <c r="CD216" s="24"/>
      <c r="CE216" s="24"/>
      <c r="CF216" s="24"/>
      <c r="CG216" s="24"/>
      <c r="CH216" s="24"/>
      <c r="CI216" s="24"/>
      <c r="CJ216" s="24"/>
      <c r="CK216" s="24"/>
      <c r="CL216" s="24"/>
      <c r="CM216" s="24"/>
      <c r="CN216" s="24"/>
      <c r="CO216" s="24"/>
      <c r="CP216" s="24"/>
      <c r="CQ216" s="24"/>
      <c r="CR216" s="24"/>
      <c r="CS216" s="24"/>
      <c r="CT216" s="24"/>
      <c r="CU216" s="24"/>
      <c r="CV216" s="24"/>
      <c r="CW216" s="24"/>
      <c r="CX216" s="24"/>
      <c r="CY216" s="24"/>
      <c r="CZ216" s="24"/>
      <c r="DA216" s="24"/>
      <c r="DB216" s="24"/>
      <c r="DC216" s="24"/>
      <c r="DD216" s="24"/>
      <c r="DE216" s="24"/>
      <c r="DF216" s="24"/>
      <c r="DG216" s="24"/>
      <c r="DH216" s="24"/>
      <c r="DI216" s="24"/>
      <c r="DJ216" s="24"/>
      <c r="DK216" s="24"/>
      <c r="DL216" s="24"/>
      <c r="DM216" s="24"/>
      <c r="DN216" s="24"/>
      <c r="DO216" s="24"/>
      <c r="DP216" s="24"/>
      <c r="DQ216" s="24"/>
      <c r="DR216" s="24"/>
      <c r="DS216" s="24"/>
      <c r="DT216" s="24"/>
      <c r="DU216" s="24"/>
      <c r="DV216" s="24"/>
      <c r="DW216" s="24"/>
      <c r="DX216" s="24"/>
      <c r="DY216" s="24"/>
      <c r="DZ216" s="24"/>
      <c r="EA216" s="24"/>
    </row>
    <row r="217" spans="1:131" ht="15" customHeight="1">
      <c r="A217" s="79">
        <f t="shared" si="91"/>
        <v>44043</v>
      </c>
      <c r="B217" s="78"/>
      <c r="C217" s="78"/>
      <c r="D217" s="78"/>
      <c r="E217" s="78"/>
      <c r="F217" s="178"/>
      <c r="G217" s="89">
        <f t="shared" si="69"/>
        <v>7</v>
      </c>
      <c r="H217" s="78">
        <f t="shared" si="70"/>
        <v>31</v>
      </c>
      <c r="I217" s="78" t="str">
        <f t="shared" si="71"/>
        <v>VE</v>
      </c>
      <c r="J217" s="78" t="str">
        <f t="shared" si="72"/>
        <v>Semaine</v>
      </c>
      <c r="K217" s="178">
        <f t="shared" si="73"/>
        <v>0</v>
      </c>
      <c r="L217" s="79" t="str">
        <f t="shared" si="74"/>
        <v/>
      </c>
      <c r="M217" s="178" t="str">
        <f t="shared" si="75"/>
        <v/>
      </c>
      <c r="N217" s="80">
        <f t="shared" si="76"/>
        <v>0</v>
      </c>
      <c r="O217" s="78">
        <f t="shared" si="77"/>
        <v>0</v>
      </c>
      <c r="P217" s="78" t="str">
        <f t="shared" si="78"/>
        <v>Normal</v>
      </c>
      <c r="Q217" s="78">
        <f t="shared" si="79"/>
        <v>0</v>
      </c>
      <c r="R217" s="78">
        <f t="shared" si="80"/>
        <v>0</v>
      </c>
      <c r="S217" s="80">
        <f t="shared" si="81"/>
        <v>0</v>
      </c>
      <c r="T217" s="80">
        <f t="shared" si="82"/>
        <v>0</v>
      </c>
      <c r="U217" s="78">
        <f t="shared" si="83"/>
        <v>0</v>
      </c>
      <c r="V217" s="78">
        <f t="shared" si="84"/>
        <v>0</v>
      </c>
      <c r="W217" s="78">
        <f t="shared" si="85"/>
        <v>0</v>
      </c>
      <c r="X217" s="80">
        <f t="shared" si="86"/>
        <v>0</v>
      </c>
      <c r="Y217" s="78">
        <f t="shared" si="87"/>
        <v>0</v>
      </c>
      <c r="Z217" s="78" t="str">
        <f t="shared" ca="1" si="88"/>
        <v/>
      </c>
      <c r="AA217" s="78">
        <f t="shared" si="89"/>
        <v>0</v>
      </c>
      <c r="AB217" s="78">
        <f t="shared" si="90"/>
        <v>0</v>
      </c>
      <c r="AC217" s="46"/>
      <c r="AD217" s="46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CB217" s="24"/>
      <c r="CC217" s="24"/>
      <c r="CD217" s="24"/>
      <c r="CE217" s="24"/>
      <c r="CF217" s="24"/>
      <c r="CG217" s="24"/>
      <c r="CH217" s="24"/>
      <c r="CI217" s="24"/>
      <c r="CJ217" s="24"/>
      <c r="CK217" s="24"/>
      <c r="CL217" s="24"/>
      <c r="CM217" s="24"/>
      <c r="CN217" s="24"/>
      <c r="CO217" s="24"/>
      <c r="CP217" s="24"/>
      <c r="CQ217" s="24"/>
      <c r="CR217" s="24"/>
      <c r="CS217" s="24"/>
      <c r="CT217" s="24"/>
      <c r="CU217" s="24"/>
      <c r="CV217" s="24"/>
      <c r="CW217" s="24"/>
      <c r="CX217" s="24"/>
      <c r="CY217" s="24"/>
      <c r="CZ217" s="24"/>
      <c r="DA217" s="24"/>
      <c r="DB217" s="24"/>
      <c r="DC217" s="24"/>
      <c r="DD217" s="24"/>
      <c r="DE217" s="24"/>
      <c r="DF217" s="24"/>
      <c r="DG217" s="24"/>
      <c r="DH217" s="24"/>
      <c r="DI217" s="24"/>
      <c r="DJ217" s="24"/>
      <c r="DK217" s="24"/>
      <c r="DL217" s="24"/>
      <c r="DM217" s="24"/>
      <c r="DN217" s="24"/>
      <c r="DO217" s="24"/>
      <c r="DP217" s="24"/>
      <c r="DQ217" s="24"/>
      <c r="DR217" s="24"/>
      <c r="DS217" s="24"/>
      <c r="DT217" s="24"/>
      <c r="DU217" s="24"/>
      <c r="DV217" s="24"/>
      <c r="DW217" s="24"/>
      <c r="DX217" s="24"/>
      <c r="DY217" s="24"/>
      <c r="DZ217" s="24"/>
      <c r="EA217" s="24"/>
    </row>
    <row r="218" spans="1:131" ht="15" customHeight="1">
      <c r="A218" s="79">
        <f t="shared" si="91"/>
        <v>44044</v>
      </c>
      <c r="B218" s="78"/>
      <c r="C218" s="78"/>
      <c r="D218" s="78"/>
      <c r="E218" s="78"/>
      <c r="F218" s="178"/>
      <c r="G218" s="89">
        <f t="shared" si="69"/>
        <v>8</v>
      </c>
      <c r="H218" s="78">
        <f t="shared" si="70"/>
        <v>31</v>
      </c>
      <c r="I218" s="78" t="str">
        <f t="shared" si="71"/>
        <v>SA</v>
      </c>
      <c r="J218" s="78" t="str">
        <f t="shared" si="72"/>
        <v>Samedi</v>
      </c>
      <c r="K218" s="178">
        <f t="shared" si="73"/>
        <v>0</v>
      </c>
      <c r="L218" s="79" t="str">
        <f t="shared" si="74"/>
        <v/>
      </c>
      <c r="M218" s="178" t="str">
        <f t="shared" si="75"/>
        <v/>
      </c>
      <c r="N218" s="80">
        <f t="shared" si="76"/>
        <v>0</v>
      </c>
      <c r="O218" s="78">
        <f t="shared" si="77"/>
        <v>0</v>
      </c>
      <c r="P218" s="78" t="str">
        <f t="shared" si="78"/>
        <v>Normal</v>
      </c>
      <c r="Q218" s="78">
        <f t="shared" si="79"/>
        <v>0</v>
      </c>
      <c r="R218" s="78">
        <f t="shared" si="80"/>
        <v>0</v>
      </c>
      <c r="S218" s="80">
        <f t="shared" si="81"/>
        <v>0</v>
      </c>
      <c r="T218" s="80">
        <f t="shared" si="82"/>
        <v>0</v>
      </c>
      <c r="U218" s="78">
        <f t="shared" si="83"/>
        <v>0</v>
      </c>
      <c r="V218" s="78">
        <f t="shared" si="84"/>
        <v>0</v>
      </c>
      <c r="W218" s="78">
        <f t="shared" si="85"/>
        <v>0</v>
      </c>
      <c r="X218" s="80">
        <f t="shared" si="86"/>
        <v>0</v>
      </c>
      <c r="Y218" s="78">
        <f t="shared" si="87"/>
        <v>0</v>
      </c>
      <c r="Z218" s="78" t="str">
        <f t="shared" ca="1" si="88"/>
        <v/>
      </c>
      <c r="AA218" s="78">
        <f t="shared" si="89"/>
        <v>0</v>
      </c>
      <c r="AB218" s="78">
        <f t="shared" si="90"/>
        <v>0</v>
      </c>
      <c r="AC218" s="46"/>
      <c r="AD218" s="46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CB218" s="24"/>
      <c r="CC218" s="24"/>
      <c r="CD218" s="24"/>
      <c r="CE218" s="24"/>
      <c r="CF218" s="24"/>
      <c r="CG218" s="24"/>
      <c r="CH218" s="24"/>
      <c r="CI218" s="24"/>
      <c r="CJ218" s="24"/>
      <c r="CK218" s="24"/>
      <c r="CL218" s="24"/>
      <c r="CM218" s="24"/>
      <c r="CN218" s="24"/>
      <c r="CO218" s="24"/>
      <c r="CP218" s="24"/>
      <c r="CQ218" s="24"/>
      <c r="CR218" s="24"/>
      <c r="CS218" s="24"/>
      <c r="CT218" s="24"/>
      <c r="CU218" s="24"/>
      <c r="CV218" s="24"/>
      <c r="CW218" s="24"/>
      <c r="CX218" s="24"/>
      <c r="CY218" s="24"/>
      <c r="CZ218" s="24"/>
      <c r="DA218" s="24"/>
      <c r="DB218" s="24"/>
      <c r="DC218" s="24"/>
      <c r="DD218" s="24"/>
      <c r="DE218" s="24"/>
      <c r="DF218" s="24"/>
      <c r="DG218" s="24"/>
      <c r="DH218" s="24"/>
      <c r="DI218" s="24"/>
      <c r="DJ218" s="24"/>
      <c r="DK218" s="24"/>
      <c r="DL218" s="24"/>
      <c r="DM218" s="24"/>
      <c r="DN218" s="24"/>
      <c r="DO218" s="24"/>
      <c r="DP218" s="24"/>
      <c r="DQ218" s="24"/>
      <c r="DR218" s="24"/>
      <c r="DS218" s="24"/>
      <c r="DT218" s="24"/>
      <c r="DU218" s="24"/>
      <c r="DV218" s="24"/>
      <c r="DW218" s="24"/>
      <c r="DX218" s="24"/>
      <c r="DY218" s="24"/>
      <c r="DZ218" s="24"/>
      <c r="EA218" s="24"/>
    </row>
    <row r="219" spans="1:131" ht="15" customHeight="1">
      <c r="A219" s="79">
        <f t="shared" si="91"/>
        <v>44045</v>
      </c>
      <c r="B219" s="78"/>
      <c r="C219" s="78"/>
      <c r="D219" s="78"/>
      <c r="E219" s="78"/>
      <c r="F219" s="178"/>
      <c r="G219" s="89">
        <f t="shared" si="69"/>
        <v>8</v>
      </c>
      <c r="H219" s="78">
        <f t="shared" si="70"/>
        <v>31</v>
      </c>
      <c r="I219" s="78" t="str">
        <f t="shared" si="71"/>
        <v>DI</v>
      </c>
      <c r="J219" s="78" t="str">
        <f t="shared" si="72"/>
        <v>Dimanche</v>
      </c>
      <c r="K219" s="178">
        <f t="shared" si="73"/>
        <v>0</v>
      </c>
      <c r="L219" s="79" t="str">
        <f t="shared" si="74"/>
        <v/>
      </c>
      <c r="M219" s="178" t="str">
        <f t="shared" si="75"/>
        <v/>
      </c>
      <c r="N219" s="80">
        <f t="shared" si="76"/>
        <v>0</v>
      </c>
      <c r="O219" s="78">
        <f t="shared" si="77"/>
        <v>0</v>
      </c>
      <c r="P219" s="78" t="str">
        <f t="shared" si="78"/>
        <v>Normal</v>
      </c>
      <c r="Q219" s="78">
        <f t="shared" si="79"/>
        <v>0</v>
      </c>
      <c r="R219" s="78">
        <f t="shared" si="80"/>
        <v>0</v>
      </c>
      <c r="S219" s="80">
        <f t="shared" si="81"/>
        <v>0</v>
      </c>
      <c r="T219" s="80">
        <f t="shared" si="82"/>
        <v>0</v>
      </c>
      <c r="U219" s="78">
        <f t="shared" si="83"/>
        <v>0</v>
      </c>
      <c r="V219" s="78">
        <f t="shared" si="84"/>
        <v>0</v>
      </c>
      <c r="W219" s="78">
        <f t="shared" si="85"/>
        <v>0</v>
      </c>
      <c r="X219" s="80">
        <f t="shared" si="86"/>
        <v>0</v>
      </c>
      <c r="Y219" s="78">
        <f t="shared" si="87"/>
        <v>0</v>
      </c>
      <c r="Z219" s="78" t="str">
        <f t="shared" ca="1" si="88"/>
        <v/>
      </c>
      <c r="AA219" s="78">
        <f t="shared" si="89"/>
        <v>0</v>
      </c>
      <c r="AB219" s="78">
        <f t="shared" si="90"/>
        <v>0</v>
      </c>
      <c r="AC219" s="46"/>
      <c r="AD219" s="46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CB219" s="24"/>
      <c r="CC219" s="24"/>
      <c r="CD219" s="24"/>
      <c r="CE219" s="24"/>
      <c r="CF219" s="24"/>
      <c r="CG219" s="24"/>
      <c r="CH219" s="24"/>
      <c r="CI219" s="24"/>
      <c r="CJ219" s="24"/>
      <c r="CK219" s="24"/>
      <c r="CL219" s="24"/>
      <c r="CM219" s="24"/>
      <c r="CN219" s="24"/>
      <c r="CO219" s="24"/>
      <c r="CP219" s="24"/>
      <c r="CQ219" s="24"/>
      <c r="CR219" s="24"/>
      <c r="CS219" s="24"/>
      <c r="CT219" s="24"/>
      <c r="CU219" s="24"/>
      <c r="CV219" s="24"/>
      <c r="CW219" s="24"/>
      <c r="CX219" s="24"/>
      <c r="CY219" s="24"/>
      <c r="CZ219" s="24"/>
      <c r="DA219" s="24"/>
      <c r="DB219" s="24"/>
      <c r="DC219" s="24"/>
      <c r="DD219" s="24"/>
      <c r="DE219" s="24"/>
      <c r="DF219" s="24"/>
      <c r="DG219" s="24"/>
      <c r="DH219" s="24"/>
      <c r="DI219" s="24"/>
      <c r="DJ219" s="24"/>
      <c r="DK219" s="24"/>
      <c r="DL219" s="24"/>
      <c r="DM219" s="24"/>
      <c r="DN219" s="24"/>
      <c r="DO219" s="24"/>
      <c r="DP219" s="24"/>
      <c r="DQ219" s="24"/>
      <c r="DR219" s="24"/>
      <c r="DS219" s="24"/>
      <c r="DT219" s="24"/>
      <c r="DU219" s="24"/>
      <c r="DV219" s="24"/>
      <c r="DW219" s="24"/>
      <c r="DX219" s="24"/>
      <c r="DY219" s="24"/>
      <c r="DZ219" s="24"/>
      <c r="EA219" s="24"/>
    </row>
    <row r="220" spans="1:131" ht="15" customHeight="1">
      <c r="A220" s="79">
        <f t="shared" si="91"/>
        <v>44046</v>
      </c>
      <c r="B220" s="78"/>
      <c r="C220" s="78"/>
      <c r="D220" s="78"/>
      <c r="E220" s="78"/>
      <c r="F220" s="178"/>
      <c r="G220" s="89">
        <f t="shared" si="69"/>
        <v>8</v>
      </c>
      <c r="H220" s="78">
        <f t="shared" si="70"/>
        <v>32</v>
      </c>
      <c r="I220" s="78" t="str">
        <f t="shared" si="71"/>
        <v>LU</v>
      </c>
      <c r="J220" s="78" t="str">
        <f t="shared" si="72"/>
        <v>Semaine</v>
      </c>
      <c r="K220" s="178">
        <f t="shared" si="73"/>
        <v>0</v>
      </c>
      <c r="L220" s="79" t="str">
        <f t="shared" si="74"/>
        <v/>
      </c>
      <c r="M220" s="178" t="str">
        <f t="shared" si="75"/>
        <v/>
      </c>
      <c r="N220" s="80">
        <f t="shared" si="76"/>
        <v>0</v>
      </c>
      <c r="O220" s="78">
        <f t="shared" si="77"/>
        <v>0</v>
      </c>
      <c r="P220" s="78" t="str">
        <f t="shared" si="78"/>
        <v>Normal</v>
      </c>
      <c r="Q220" s="78">
        <f t="shared" si="79"/>
        <v>0</v>
      </c>
      <c r="R220" s="78">
        <f t="shared" si="80"/>
        <v>0</v>
      </c>
      <c r="S220" s="80">
        <f t="shared" si="81"/>
        <v>0</v>
      </c>
      <c r="T220" s="80">
        <f t="shared" si="82"/>
        <v>0</v>
      </c>
      <c r="U220" s="78">
        <f t="shared" si="83"/>
        <v>0</v>
      </c>
      <c r="V220" s="78">
        <f t="shared" si="84"/>
        <v>0</v>
      </c>
      <c r="W220" s="78">
        <f t="shared" si="85"/>
        <v>0</v>
      </c>
      <c r="X220" s="80">
        <f t="shared" si="86"/>
        <v>0</v>
      </c>
      <c r="Y220" s="78">
        <f t="shared" si="87"/>
        <v>0</v>
      </c>
      <c r="Z220" s="78" t="str">
        <f t="shared" ca="1" si="88"/>
        <v/>
      </c>
      <c r="AA220" s="78">
        <f t="shared" si="89"/>
        <v>0</v>
      </c>
      <c r="AB220" s="78">
        <f t="shared" si="90"/>
        <v>0</v>
      </c>
      <c r="AC220" s="46"/>
      <c r="AD220" s="46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CB220" s="24"/>
      <c r="CC220" s="24"/>
      <c r="CD220" s="24"/>
      <c r="CE220" s="24"/>
      <c r="CF220" s="24"/>
      <c r="CG220" s="24"/>
      <c r="CH220" s="24"/>
      <c r="CI220" s="24"/>
      <c r="CJ220" s="24"/>
      <c r="CK220" s="24"/>
      <c r="CL220" s="24"/>
      <c r="CM220" s="24"/>
      <c r="CN220" s="24"/>
      <c r="CO220" s="24"/>
      <c r="CP220" s="24"/>
      <c r="CQ220" s="24"/>
      <c r="CR220" s="24"/>
      <c r="CS220" s="24"/>
      <c r="CT220" s="24"/>
      <c r="CU220" s="24"/>
      <c r="CV220" s="24"/>
      <c r="CW220" s="24"/>
      <c r="CX220" s="24"/>
      <c r="CY220" s="24"/>
      <c r="CZ220" s="24"/>
      <c r="DA220" s="24"/>
      <c r="DB220" s="24"/>
      <c r="DC220" s="24"/>
      <c r="DD220" s="24"/>
      <c r="DE220" s="24"/>
      <c r="DF220" s="24"/>
      <c r="DG220" s="24"/>
      <c r="DH220" s="24"/>
      <c r="DI220" s="24"/>
      <c r="DJ220" s="24"/>
      <c r="DK220" s="24"/>
      <c r="DL220" s="24"/>
      <c r="DM220" s="24"/>
      <c r="DN220" s="24"/>
      <c r="DO220" s="24"/>
      <c r="DP220" s="24"/>
      <c r="DQ220" s="24"/>
      <c r="DR220" s="24"/>
      <c r="DS220" s="24"/>
      <c r="DT220" s="24"/>
      <c r="DU220" s="24"/>
      <c r="DV220" s="24"/>
      <c r="DW220" s="24"/>
      <c r="DX220" s="24"/>
      <c r="DY220" s="24"/>
      <c r="DZ220" s="24"/>
      <c r="EA220" s="24"/>
    </row>
    <row r="221" spans="1:131" ht="15" customHeight="1">
      <c r="A221" s="79">
        <f t="shared" si="91"/>
        <v>44047</v>
      </c>
      <c r="B221" s="78"/>
      <c r="C221" s="78"/>
      <c r="D221" s="78"/>
      <c r="E221" s="78"/>
      <c r="F221" s="178"/>
      <c r="G221" s="89">
        <f t="shared" si="69"/>
        <v>8</v>
      </c>
      <c r="H221" s="78">
        <f t="shared" si="70"/>
        <v>32</v>
      </c>
      <c r="I221" s="78" t="str">
        <f t="shared" si="71"/>
        <v>MA</v>
      </c>
      <c r="J221" s="78" t="str">
        <f t="shared" si="72"/>
        <v>Semaine</v>
      </c>
      <c r="K221" s="178">
        <f t="shared" si="73"/>
        <v>0</v>
      </c>
      <c r="L221" s="79" t="str">
        <f t="shared" si="74"/>
        <v/>
      </c>
      <c r="M221" s="178" t="str">
        <f t="shared" si="75"/>
        <v/>
      </c>
      <c r="N221" s="80">
        <f t="shared" si="76"/>
        <v>0</v>
      </c>
      <c r="O221" s="78">
        <f t="shared" si="77"/>
        <v>0</v>
      </c>
      <c r="P221" s="78" t="str">
        <f t="shared" si="78"/>
        <v>Normal</v>
      </c>
      <c r="Q221" s="78">
        <f t="shared" si="79"/>
        <v>0</v>
      </c>
      <c r="R221" s="78">
        <f t="shared" si="80"/>
        <v>0</v>
      </c>
      <c r="S221" s="80">
        <f t="shared" si="81"/>
        <v>0</v>
      </c>
      <c r="T221" s="80">
        <f t="shared" si="82"/>
        <v>0</v>
      </c>
      <c r="U221" s="78">
        <f t="shared" si="83"/>
        <v>0</v>
      </c>
      <c r="V221" s="78">
        <f t="shared" si="84"/>
        <v>0</v>
      </c>
      <c r="W221" s="78">
        <f t="shared" si="85"/>
        <v>0</v>
      </c>
      <c r="X221" s="80">
        <f t="shared" si="86"/>
        <v>0</v>
      </c>
      <c r="Y221" s="78">
        <f t="shared" si="87"/>
        <v>0</v>
      </c>
      <c r="Z221" s="78" t="str">
        <f t="shared" ca="1" si="88"/>
        <v/>
      </c>
      <c r="AA221" s="78">
        <f t="shared" si="89"/>
        <v>0</v>
      </c>
      <c r="AB221" s="78">
        <f t="shared" si="90"/>
        <v>0</v>
      </c>
      <c r="AC221" s="46"/>
      <c r="AD221" s="46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CB221" s="24"/>
      <c r="CC221" s="24"/>
      <c r="CD221" s="24"/>
      <c r="CE221" s="24"/>
      <c r="CF221" s="24"/>
      <c r="CG221" s="24"/>
      <c r="CH221" s="24"/>
      <c r="CI221" s="24"/>
      <c r="CJ221" s="24"/>
      <c r="CK221" s="24"/>
      <c r="CL221" s="24"/>
      <c r="CM221" s="24"/>
      <c r="CN221" s="24"/>
      <c r="CO221" s="24"/>
      <c r="CP221" s="24"/>
      <c r="CQ221" s="24"/>
      <c r="CR221" s="24"/>
      <c r="CS221" s="24"/>
      <c r="CT221" s="24"/>
      <c r="CU221" s="24"/>
      <c r="CV221" s="24"/>
      <c r="CW221" s="24"/>
      <c r="CX221" s="24"/>
      <c r="CY221" s="24"/>
      <c r="CZ221" s="24"/>
      <c r="DA221" s="24"/>
      <c r="DB221" s="24"/>
      <c r="DC221" s="24"/>
      <c r="DD221" s="24"/>
      <c r="DE221" s="24"/>
      <c r="DF221" s="24"/>
      <c r="DG221" s="24"/>
      <c r="DH221" s="24"/>
      <c r="DI221" s="24"/>
      <c r="DJ221" s="24"/>
      <c r="DK221" s="24"/>
      <c r="DL221" s="24"/>
      <c r="DM221" s="24"/>
      <c r="DN221" s="24"/>
      <c r="DO221" s="24"/>
      <c r="DP221" s="24"/>
      <c r="DQ221" s="24"/>
      <c r="DR221" s="24"/>
      <c r="DS221" s="24"/>
      <c r="DT221" s="24"/>
      <c r="DU221" s="24"/>
      <c r="DV221" s="24"/>
      <c r="DW221" s="24"/>
      <c r="DX221" s="24"/>
      <c r="DY221" s="24"/>
      <c r="DZ221" s="24"/>
      <c r="EA221" s="24"/>
    </row>
    <row r="222" spans="1:131" ht="15" customHeight="1">
      <c r="A222" s="79">
        <f t="shared" si="91"/>
        <v>44048</v>
      </c>
      <c r="B222" s="78"/>
      <c r="C222" s="78"/>
      <c r="D222" s="78"/>
      <c r="E222" s="78"/>
      <c r="F222" s="178"/>
      <c r="G222" s="89">
        <f t="shared" si="69"/>
        <v>8</v>
      </c>
      <c r="H222" s="78">
        <f t="shared" si="70"/>
        <v>32</v>
      </c>
      <c r="I222" s="78" t="str">
        <f t="shared" si="71"/>
        <v>ME</v>
      </c>
      <c r="J222" s="78" t="str">
        <f t="shared" si="72"/>
        <v>Semaine</v>
      </c>
      <c r="K222" s="178">
        <f t="shared" si="73"/>
        <v>0</v>
      </c>
      <c r="L222" s="79" t="str">
        <f t="shared" si="74"/>
        <v/>
      </c>
      <c r="M222" s="178" t="str">
        <f t="shared" si="75"/>
        <v/>
      </c>
      <c r="N222" s="80">
        <f t="shared" si="76"/>
        <v>0</v>
      </c>
      <c r="O222" s="78">
        <f t="shared" si="77"/>
        <v>0</v>
      </c>
      <c r="P222" s="78" t="str">
        <f t="shared" si="78"/>
        <v>Normal</v>
      </c>
      <c r="Q222" s="78">
        <f t="shared" si="79"/>
        <v>0</v>
      </c>
      <c r="R222" s="78">
        <f t="shared" si="80"/>
        <v>0</v>
      </c>
      <c r="S222" s="80">
        <f t="shared" si="81"/>
        <v>0</v>
      </c>
      <c r="T222" s="80">
        <f t="shared" si="82"/>
        <v>0</v>
      </c>
      <c r="U222" s="78">
        <f t="shared" si="83"/>
        <v>0</v>
      </c>
      <c r="V222" s="78">
        <f t="shared" si="84"/>
        <v>0</v>
      </c>
      <c r="W222" s="78">
        <f t="shared" si="85"/>
        <v>0</v>
      </c>
      <c r="X222" s="80">
        <f t="shared" si="86"/>
        <v>0</v>
      </c>
      <c r="Y222" s="78">
        <f t="shared" si="87"/>
        <v>0</v>
      </c>
      <c r="Z222" s="78" t="str">
        <f t="shared" ca="1" si="88"/>
        <v/>
      </c>
      <c r="AA222" s="78">
        <f t="shared" si="89"/>
        <v>0</v>
      </c>
      <c r="AB222" s="78">
        <f t="shared" si="90"/>
        <v>0</v>
      </c>
      <c r="AC222" s="46"/>
      <c r="AD222" s="46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CB222" s="24"/>
      <c r="CC222" s="24"/>
      <c r="CD222" s="24"/>
      <c r="CE222" s="24"/>
      <c r="CF222" s="24"/>
      <c r="CG222" s="24"/>
      <c r="CH222" s="24"/>
      <c r="CI222" s="24"/>
      <c r="CJ222" s="24"/>
      <c r="CK222" s="24"/>
      <c r="CL222" s="24"/>
      <c r="CM222" s="24"/>
      <c r="CN222" s="24"/>
      <c r="CO222" s="24"/>
      <c r="CP222" s="24"/>
      <c r="CQ222" s="24"/>
      <c r="CR222" s="24"/>
      <c r="CS222" s="24"/>
      <c r="CT222" s="24"/>
      <c r="CU222" s="24"/>
      <c r="CV222" s="24"/>
      <c r="CW222" s="24"/>
      <c r="CX222" s="24"/>
      <c r="CY222" s="24"/>
      <c r="CZ222" s="24"/>
      <c r="DA222" s="24"/>
      <c r="DB222" s="24"/>
      <c r="DC222" s="24"/>
      <c r="DD222" s="24"/>
      <c r="DE222" s="24"/>
      <c r="DF222" s="24"/>
      <c r="DG222" s="24"/>
      <c r="DH222" s="24"/>
      <c r="DI222" s="24"/>
      <c r="DJ222" s="24"/>
      <c r="DK222" s="24"/>
      <c r="DL222" s="24"/>
      <c r="DM222" s="24"/>
      <c r="DN222" s="24"/>
      <c r="DO222" s="24"/>
      <c r="DP222" s="24"/>
      <c r="DQ222" s="24"/>
      <c r="DR222" s="24"/>
      <c r="DS222" s="24"/>
      <c r="DT222" s="24"/>
      <c r="DU222" s="24"/>
      <c r="DV222" s="24"/>
      <c r="DW222" s="24"/>
      <c r="DX222" s="24"/>
      <c r="DY222" s="24"/>
      <c r="DZ222" s="24"/>
      <c r="EA222" s="24"/>
    </row>
    <row r="223" spans="1:131" ht="15" customHeight="1">
      <c r="A223" s="79">
        <f t="shared" si="91"/>
        <v>44049</v>
      </c>
      <c r="B223" s="78"/>
      <c r="C223" s="78"/>
      <c r="D223" s="78"/>
      <c r="E223" s="78"/>
      <c r="F223" s="178"/>
      <c r="G223" s="89">
        <f t="shared" si="69"/>
        <v>8</v>
      </c>
      <c r="H223" s="78">
        <f t="shared" si="70"/>
        <v>32</v>
      </c>
      <c r="I223" s="78" t="str">
        <f t="shared" si="71"/>
        <v>JE</v>
      </c>
      <c r="J223" s="78" t="str">
        <f t="shared" si="72"/>
        <v>Semaine</v>
      </c>
      <c r="K223" s="178">
        <f t="shared" si="73"/>
        <v>0</v>
      </c>
      <c r="L223" s="79" t="str">
        <f t="shared" si="74"/>
        <v/>
      </c>
      <c r="M223" s="178" t="str">
        <f t="shared" si="75"/>
        <v/>
      </c>
      <c r="N223" s="80">
        <f t="shared" si="76"/>
        <v>0</v>
      </c>
      <c r="O223" s="78">
        <f t="shared" si="77"/>
        <v>0</v>
      </c>
      <c r="P223" s="78" t="str">
        <f t="shared" si="78"/>
        <v>Normal</v>
      </c>
      <c r="Q223" s="78">
        <f t="shared" si="79"/>
        <v>0</v>
      </c>
      <c r="R223" s="78">
        <f t="shared" si="80"/>
        <v>0</v>
      </c>
      <c r="S223" s="80">
        <f t="shared" si="81"/>
        <v>0</v>
      </c>
      <c r="T223" s="80">
        <f t="shared" si="82"/>
        <v>0</v>
      </c>
      <c r="U223" s="78">
        <f t="shared" si="83"/>
        <v>0</v>
      </c>
      <c r="V223" s="78">
        <f t="shared" si="84"/>
        <v>0</v>
      </c>
      <c r="W223" s="78">
        <f t="shared" si="85"/>
        <v>0</v>
      </c>
      <c r="X223" s="80">
        <f t="shared" si="86"/>
        <v>0</v>
      </c>
      <c r="Y223" s="78">
        <f t="shared" si="87"/>
        <v>0</v>
      </c>
      <c r="Z223" s="78" t="str">
        <f t="shared" ca="1" si="88"/>
        <v/>
      </c>
      <c r="AA223" s="78">
        <f t="shared" si="89"/>
        <v>0</v>
      </c>
      <c r="AB223" s="78">
        <f t="shared" si="90"/>
        <v>0</v>
      </c>
      <c r="AC223" s="46"/>
      <c r="AD223" s="46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CB223" s="24"/>
      <c r="CC223" s="24"/>
      <c r="CD223" s="24"/>
      <c r="CE223" s="24"/>
      <c r="CF223" s="24"/>
      <c r="CG223" s="24"/>
      <c r="CH223" s="24"/>
      <c r="CI223" s="24"/>
      <c r="CJ223" s="24"/>
      <c r="CK223" s="24"/>
      <c r="CL223" s="24"/>
      <c r="CM223" s="24"/>
      <c r="CN223" s="24"/>
      <c r="CO223" s="24"/>
      <c r="CP223" s="24"/>
      <c r="CQ223" s="24"/>
      <c r="CR223" s="24"/>
      <c r="CS223" s="24"/>
      <c r="CT223" s="24"/>
      <c r="CU223" s="24"/>
      <c r="CV223" s="24"/>
      <c r="CW223" s="24"/>
      <c r="CX223" s="24"/>
      <c r="CY223" s="24"/>
      <c r="CZ223" s="24"/>
      <c r="DA223" s="24"/>
      <c r="DB223" s="24"/>
      <c r="DC223" s="24"/>
      <c r="DD223" s="24"/>
      <c r="DE223" s="24"/>
      <c r="DF223" s="24"/>
      <c r="DG223" s="24"/>
      <c r="DH223" s="24"/>
      <c r="DI223" s="24"/>
      <c r="DJ223" s="24"/>
      <c r="DK223" s="24"/>
      <c r="DL223" s="24"/>
      <c r="DM223" s="24"/>
      <c r="DN223" s="24"/>
      <c r="DO223" s="24"/>
      <c r="DP223" s="24"/>
      <c r="DQ223" s="24"/>
      <c r="DR223" s="24"/>
      <c r="DS223" s="24"/>
      <c r="DT223" s="24"/>
      <c r="DU223" s="24"/>
      <c r="DV223" s="24"/>
      <c r="DW223" s="24"/>
      <c r="DX223" s="24"/>
      <c r="DY223" s="24"/>
      <c r="DZ223" s="24"/>
      <c r="EA223" s="24"/>
    </row>
    <row r="224" spans="1:131" ht="15" customHeight="1">
      <c r="A224" s="79">
        <f t="shared" si="91"/>
        <v>44050</v>
      </c>
      <c r="B224" s="78"/>
      <c r="C224" s="78"/>
      <c r="D224" s="78"/>
      <c r="E224" s="78"/>
      <c r="F224" s="178"/>
      <c r="G224" s="89">
        <f t="shared" si="69"/>
        <v>8</v>
      </c>
      <c r="H224" s="78">
        <f t="shared" si="70"/>
        <v>32</v>
      </c>
      <c r="I224" s="78" t="str">
        <f t="shared" si="71"/>
        <v>VE</v>
      </c>
      <c r="J224" s="78" t="str">
        <f t="shared" si="72"/>
        <v>Semaine</v>
      </c>
      <c r="K224" s="178">
        <f t="shared" si="73"/>
        <v>0</v>
      </c>
      <c r="L224" s="79" t="str">
        <f t="shared" si="74"/>
        <v/>
      </c>
      <c r="M224" s="178" t="str">
        <f t="shared" si="75"/>
        <v/>
      </c>
      <c r="N224" s="80">
        <f t="shared" si="76"/>
        <v>0</v>
      </c>
      <c r="O224" s="78">
        <f t="shared" si="77"/>
        <v>0</v>
      </c>
      <c r="P224" s="78" t="str">
        <f t="shared" si="78"/>
        <v>Normal</v>
      </c>
      <c r="Q224" s="78">
        <f t="shared" si="79"/>
        <v>0</v>
      </c>
      <c r="R224" s="78">
        <f t="shared" si="80"/>
        <v>0</v>
      </c>
      <c r="S224" s="80">
        <f t="shared" si="81"/>
        <v>0</v>
      </c>
      <c r="T224" s="80">
        <f t="shared" si="82"/>
        <v>0</v>
      </c>
      <c r="U224" s="78">
        <f t="shared" si="83"/>
        <v>0</v>
      </c>
      <c r="V224" s="78">
        <f t="shared" si="84"/>
        <v>0</v>
      </c>
      <c r="W224" s="78">
        <f t="shared" si="85"/>
        <v>0</v>
      </c>
      <c r="X224" s="80">
        <f t="shared" si="86"/>
        <v>0</v>
      </c>
      <c r="Y224" s="78">
        <f t="shared" si="87"/>
        <v>0</v>
      </c>
      <c r="Z224" s="78" t="str">
        <f t="shared" ca="1" si="88"/>
        <v/>
      </c>
      <c r="AA224" s="78">
        <f t="shared" si="89"/>
        <v>0</v>
      </c>
      <c r="AB224" s="78">
        <f t="shared" si="90"/>
        <v>0</v>
      </c>
      <c r="AC224" s="46"/>
      <c r="AD224" s="46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CB224" s="24"/>
      <c r="CC224" s="24"/>
      <c r="CD224" s="24"/>
      <c r="CE224" s="24"/>
      <c r="CF224" s="24"/>
      <c r="CG224" s="24"/>
      <c r="CH224" s="24"/>
      <c r="CI224" s="24"/>
      <c r="CJ224" s="24"/>
      <c r="CK224" s="24"/>
      <c r="CL224" s="24"/>
      <c r="CM224" s="24"/>
      <c r="CN224" s="24"/>
      <c r="CO224" s="24"/>
      <c r="CP224" s="24"/>
      <c r="CQ224" s="24"/>
      <c r="CR224" s="24"/>
      <c r="CS224" s="24"/>
      <c r="CT224" s="24"/>
      <c r="CU224" s="24"/>
      <c r="CV224" s="24"/>
      <c r="CW224" s="24"/>
      <c r="CX224" s="24"/>
      <c r="CY224" s="24"/>
      <c r="CZ224" s="24"/>
      <c r="DA224" s="24"/>
      <c r="DB224" s="24"/>
      <c r="DC224" s="24"/>
      <c r="DD224" s="24"/>
      <c r="DE224" s="24"/>
      <c r="DF224" s="24"/>
      <c r="DG224" s="24"/>
      <c r="DH224" s="24"/>
      <c r="DI224" s="24"/>
      <c r="DJ224" s="24"/>
      <c r="DK224" s="24"/>
      <c r="DL224" s="24"/>
      <c r="DM224" s="24"/>
      <c r="DN224" s="24"/>
      <c r="DO224" s="24"/>
      <c r="DP224" s="24"/>
      <c r="DQ224" s="24"/>
      <c r="DR224" s="24"/>
      <c r="DS224" s="24"/>
      <c r="DT224" s="24"/>
      <c r="DU224" s="24"/>
      <c r="DV224" s="24"/>
      <c r="DW224" s="24"/>
      <c r="DX224" s="24"/>
      <c r="DY224" s="24"/>
      <c r="DZ224" s="24"/>
      <c r="EA224" s="24"/>
    </row>
    <row r="225" spans="1:131" ht="15" customHeight="1">
      <c r="A225" s="79">
        <f t="shared" si="91"/>
        <v>44051</v>
      </c>
      <c r="B225" s="78"/>
      <c r="C225" s="78"/>
      <c r="D225" s="78"/>
      <c r="E225" s="78"/>
      <c r="F225" s="178"/>
      <c r="G225" s="89">
        <f t="shared" si="69"/>
        <v>8</v>
      </c>
      <c r="H225" s="78">
        <f t="shared" si="70"/>
        <v>32</v>
      </c>
      <c r="I225" s="78" t="str">
        <f t="shared" si="71"/>
        <v>SA</v>
      </c>
      <c r="J225" s="78" t="str">
        <f t="shared" si="72"/>
        <v>Samedi</v>
      </c>
      <c r="K225" s="178">
        <f t="shared" si="73"/>
        <v>0</v>
      </c>
      <c r="L225" s="79" t="str">
        <f t="shared" si="74"/>
        <v/>
      </c>
      <c r="M225" s="178" t="str">
        <f t="shared" si="75"/>
        <v/>
      </c>
      <c r="N225" s="80">
        <f t="shared" si="76"/>
        <v>0</v>
      </c>
      <c r="O225" s="78">
        <f t="shared" si="77"/>
        <v>0</v>
      </c>
      <c r="P225" s="78" t="str">
        <f t="shared" si="78"/>
        <v>Normal</v>
      </c>
      <c r="Q225" s="78">
        <f t="shared" si="79"/>
        <v>0</v>
      </c>
      <c r="R225" s="78">
        <f t="shared" si="80"/>
        <v>0</v>
      </c>
      <c r="S225" s="80">
        <f t="shared" si="81"/>
        <v>0</v>
      </c>
      <c r="T225" s="80">
        <f t="shared" si="82"/>
        <v>0</v>
      </c>
      <c r="U225" s="78">
        <f t="shared" si="83"/>
        <v>0</v>
      </c>
      <c r="V225" s="78">
        <f t="shared" si="84"/>
        <v>0</v>
      </c>
      <c r="W225" s="78">
        <f t="shared" si="85"/>
        <v>0</v>
      </c>
      <c r="X225" s="80">
        <f t="shared" si="86"/>
        <v>0</v>
      </c>
      <c r="Y225" s="78">
        <f t="shared" si="87"/>
        <v>0</v>
      </c>
      <c r="Z225" s="78" t="str">
        <f t="shared" ca="1" si="88"/>
        <v/>
      </c>
      <c r="AA225" s="78">
        <f t="shared" si="89"/>
        <v>0</v>
      </c>
      <c r="AB225" s="78">
        <f t="shared" si="90"/>
        <v>0</v>
      </c>
      <c r="AC225" s="46"/>
      <c r="AD225" s="46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CB225" s="24"/>
      <c r="CC225" s="24"/>
      <c r="CD225" s="24"/>
      <c r="CE225" s="24"/>
      <c r="CF225" s="24"/>
      <c r="CG225" s="24"/>
      <c r="CH225" s="24"/>
      <c r="CI225" s="24"/>
      <c r="CJ225" s="24"/>
      <c r="CK225" s="24"/>
      <c r="CL225" s="24"/>
      <c r="CM225" s="24"/>
      <c r="CN225" s="24"/>
      <c r="CO225" s="24"/>
      <c r="CP225" s="24"/>
      <c r="CQ225" s="24"/>
      <c r="CR225" s="24"/>
      <c r="CS225" s="24"/>
      <c r="CT225" s="24"/>
      <c r="CU225" s="24"/>
      <c r="CV225" s="24"/>
      <c r="CW225" s="24"/>
      <c r="CX225" s="24"/>
      <c r="CY225" s="24"/>
      <c r="CZ225" s="24"/>
      <c r="DA225" s="24"/>
      <c r="DB225" s="24"/>
      <c r="DC225" s="24"/>
      <c r="DD225" s="24"/>
      <c r="DE225" s="24"/>
      <c r="DF225" s="24"/>
      <c r="DG225" s="24"/>
      <c r="DH225" s="24"/>
      <c r="DI225" s="24"/>
      <c r="DJ225" s="24"/>
      <c r="DK225" s="24"/>
      <c r="DL225" s="24"/>
      <c r="DM225" s="24"/>
      <c r="DN225" s="24"/>
      <c r="DO225" s="24"/>
      <c r="DP225" s="24"/>
      <c r="DQ225" s="24"/>
      <c r="DR225" s="24"/>
      <c r="DS225" s="24"/>
      <c r="DT225" s="24"/>
      <c r="DU225" s="24"/>
      <c r="DV225" s="24"/>
      <c r="DW225" s="24"/>
      <c r="DX225" s="24"/>
      <c r="DY225" s="24"/>
      <c r="DZ225" s="24"/>
      <c r="EA225" s="24"/>
    </row>
    <row r="226" spans="1:131" ht="15" customHeight="1">
      <c r="A226" s="79">
        <f t="shared" si="91"/>
        <v>44052</v>
      </c>
      <c r="B226" s="78"/>
      <c r="C226" s="78"/>
      <c r="D226" s="78"/>
      <c r="E226" s="78"/>
      <c r="F226" s="178"/>
      <c r="G226" s="89">
        <f t="shared" si="69"/>
        <v>8</v>
      </c>
      <c r="H226" s="78">
        <f t="shared" si="70"/>
        <v>32</v>
      </c>
      <c r="I226" s="78" t="str">
        <f t="shared" si="71"/>
        <v>DI</v>
      </c>
      <c r="J226" s="78" t="str">
        <f t="shared" si="72"/>
        <v>Dimanche</v>
      </c>
      <c r="K226" s="178">
        <f t="shared" si="73"/>
        <v>0</v>
      </c>
      <c r="L226" s="79" t="str">
        <f t="shared" si="74"/>
        <v/>
      </c>
      <c r="M226" s="178" t="str">
        <f t="shared" si="75"/>
        <v/>
      </c>
      <c r="N226" s="80">
        <f t="shared" si="76"/>
        <v>0</v>
      </c>
      <c r="O226" s="78">
        <f t="shared" si="77"/>
        <v>0</v>
      </c>
      <c r="P226" s="78" t="str">
        <f t="shared" si="78"/>
        <v>Normal</v>
      </c>
      <c r="Q226" s="78">
        <f t="shared" si="79"/>
        <v>0</v>
      </c>
      <c r="R226" s="78">
        <f t="shared" si="80"/>
        <v>0</v>
      </c>
      <c r="S226" s="80">
        <f t="shared" si="81"/>
        <v>0</v>
      </c>
      <c r="T226" s="80">
        <f t="shared" si="82"/>
        <v>0</v>
      </c>
      <c r="U226" s="78">
        <f t="shared" si="83"/>
        <v>0</v>
      </c>
      <c r="V226" s="78">
        <f t="shared" si="84"/>
        <v>0</v>
      </c>
      <c r="W226" s="78">
        <f t="shared" si="85"/>
        <v>0</v>
      </c>
      <c r="X226" s="80">
        <f t="shared" si="86"/>
        <v>0</v>
      </c>
      <c r="Y226" s="78">
        <f t="shared" si="87"/>
        <v>0</v>
      </c>
      <c r="Z226" s="78" t="str">
        <f t="shared" ca="1" si="88"/>
        <v/>
      </c>
      <c r="AA226" s="78">
        <f t="shared" si="89"/>
        <v>0</v>
      </c>
      <c r="AB226" s="78">
        <f t="shared" si="90"/>
        <v>0</v>
      </c>
      <c r="AC226" s="46"/>
      <c r="AD226" s="46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CB226" s="24"/>
      <c r="CC226" s="24"/>
      <c r="CD226" s="24"/>
      <c r="CE226" s="24"/>
      <c r="CF226" s="24"/>
      <c r="CG226" s="24"/>
      <c r="CH226" s="24"/>
      <c r="CI226" s="24"/>
      <c r="CJ226" s="24"/>
      <c r="CK226" s="24"/>
      <c r="CL226" s="24"/>
      <c r="CM226" s="24"/>
      <c r="CN226" s="24"/>
      <c r="CO226" s="24"/>
      <c r="CP226" s="24"/>
      <c r="CQ226" s="24"/>
      <c r="CR226" s="24"/>
      <c r="CS226" s="24"/>
      <c r="CT226" s="24"/>
      <c r="CU226" s="24"/>
      <c r="CV226" s="24"/>
      <c r="CW226" s="24"/>
      <c r="CX226" s="24"/>
      <c r="CY226" s="24"/>
      <c r="CZ226" s="24"/>
      <c r="DA226" s="24"/>
      <c r="DB226" s="24"/>
      <c r="DC226" s="24"/>
      <c r="DD226" s="24"/>
      <c r="DE226" s="24"/>
      <c r="DF226" s="24"/>
      <c r="DG226" s="24"/>
      <c r="DH226" s="24"/>
      <c r="DI226" s="24"/>
      <c r="DJ226" s="24"/>
      <c r="DK226" s="24"/>
      <c r="DL226" s="24"/>
      <c r="DM226" s="24"/>
      <c r="DN226" s="24"/>
      <c r="DO226" s="24"/>
      <c r="DP226" s="24"/>
      <c r="DQ226" s="24"/>
      <c r="DR226" s="24"/>
      <c r="DS226" s="24"/>
      <c r="DT226" s="24"/>
      <c r="DU226" s="24"/>
      <c r="DV226" s="24"/>
      <c r="DW226" s="24"/>
      <c r="DX226" s="24"/>
      <c r="DY226" s="24"/>
      <c r="DZ226" s="24"/>
      <c r="EA226" s="24"/>
    </row>
    <row r="227" spans="1:131" ht="15" customHeight="1">
      <c r="A227" s="79">
        <f t="shared" si="91"/>
        <v>44053</v>
      </c>
      <c r="B227" s="78"/>
      <c r="C227" s="78"/>
      <c r="D227" s="78"/>
      <c r="E227" s="78"/>
      <c r="F227" s="178"/>
      <c r="G227" s="89">
        <f t="shared" si="69"/>
        <v>8</v>
      </c>
      <c r="H227" s="78">
        <f t="shared" si="70"/>
        <v>33</v>
      </c>
      <c r="I227" s="78" t="str">
        <f t="shared" si="71"/>
        <v>LU</v>
      </c>
      <c r="J227" s="78" t="str">
        <f t="shared" si="72"/>
        <v>Semaine</v>
      </c>
      <c r="K227" s="178">
        <f t="shared" si="73"/>
        <v>0</v>
      </c>
      <c r="L227" s="79" t="str">
        <f t="shared" si="74"/>
        <v/>
      </c>
      <c r="M227" s="178" t="str">
        <f t="shared" si="75"/>
        <v/>
      </c>
      <c r="N227" s="80">
        <f t="shared" si="76"/>
        <v>0</v>
      </c>
      <c r="O227" s="78">
        <f t="shared" si="77"/>
        <v>0</v>
      </c>
      <c r="P227" s="78" t="str">
        <f t="shared" si="78"/>
        <v>Normal</v>
      </c>
      <c r="Q227" s="78">
        <f t="shared" si="79"/>
        <v>0</v>
      </c>
      <c r="R227" s="78">
        <f t="shared" si="80"/>
        <v>0</v>
      </c>
      <c r="S227" s="80">
        <f t="shared" si="81"/>
        <v>0</v>
      </c>
      <c r="T227" s="80">
        <f t="shared" si="82"/>
        <v>0</v>
      </c>
      <c r="U227" s="78">
        <f t="shared" si="83"/>
        <v>0</v>
      </c>
      <c r="V227" s="78">
        <f t="shared" si="84"/>
        <v>0</v>
      </c>
      <c r="W227" s="78">
        <f t="shared" si="85"/>
        <v>0</v>
      </c>
      <c r="X227" s="80">
        <f t="shared" si="86"/>
        <v>0</v>
      </c>
      <c r="Y227" s="78">
        <f t="shared" si="87"/>
        <v>0</v>
      </c>
      <c r="Z227" s="78" t="str">
        <f t="shared" ca="1" si="88"/>
        <v/>
      </c>
      <c r="AA227" s="78">
        <f t="shared" si="89"/>
        <v>0</v>
      </c>
      <c r="AB227" s="78">
        <f t="shared" si="90"/>
        <v>0</v>
      </c>
      <c r="AC227" s="46"/>
      <c r="AD227" s="46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CB227" s="24"/>
      <c r="CC227" s="24"/>
      <c r="CD227" s="24"/>
      <c r="CE227" s="24"/>
      <c r="CF227" s="24"/>
      <c r="CG227" s="24"/>
      <c r="CH227" s="24"/>
      <c r="CI227" s="24"/>
      <c r="CJ227" s="24"/>
      <c r="CK227" s="24"/>
      <c r="CL227" s="24"/>
      <c r="CM227" s="24"/>
      <c r="CN227" s="24"/>
      <c r="CO227" s="24"/>
      <c r="CP227" s="24"/>
      <c r="CQ227" s="24"/>
      <c r="CR227" s="24"/>
      <c r="CS227" s="24"/>
      <c r="CT227" s="24"/>
      <c r="CU227" s="24"/>
      <c r="CV227" s="24"/>
      <c r="CW227" s="24"/>
      <c r="CX227" s="24"/>
      <c r="CY227" s="24"/>
      <c r="CZ227" s="24"/>
      <c r="DA227" s="24"/>
      <c r="DB227" s="24"/>
      <c r="DC227" s="24"/>
      <c r="DD227" s="24"/>
      <c r="DE227" s="24"/>
      <c r="DF227" s="24"/>
      <c r="DG227" s="24"/>
      <c r="DH227" s="24"/>
      <c r="DI227" s="24"/>
      <c r="DJ227" s="24"/>
      <c r="DK227" s="24"/>
      <c r="DL227" s="24"/>
      <c r="DM227" s="24"/>
      <c r="DN227" s="24"/>
      <c r="DO227" s="24"/>
      <c r="DP227" s="24"/>
      <c r="DQ227" s="24"/>
      <c r="DR227" s="24"/>
      <c r="DS227" s="24"/>
      <c r="DT227" s="24"/>
      <c r="DU227" s="24"/>
      <c r="DV227" s="24"/>
      <c r="DW227" s="24"/>
      <c r="DX227" s="24"/>
      <c r="DY227" s="24"/>
      <c r="DZ227" s="24"/>
      <c r="EA227" s="24"/>
    </row>
    <row r="228" spans="1:131" ht="15" customHeight="1">
      <c r="A228" s="79">
        <f t="shared" si="91"/>
        <v>44054</v>
      </c>
      <c r="B228" s="78"/>
      <c r="C228" s="78"/>
      <c r="D228" s="78"/>
      <c r="E228" s="78"/>
      <c r="F228" s="178"/>
      <c r="G228" s="89">
        <f t="shared" si="69"/>
        <v>8</v>
      </c>
      <c r="H228" s="78">
        <f t="shared" si="70"/>
        <v>33</v>
      </c>
      <c r="I228" s="78" t="str">
        <f t="shared" si="71"/>
        <v>MA</v>
      </c>
      <c r="J228" s="78" t="str">
        <f t="shared" si="72"/>
        <v>Semaine</v>
      </c>
      <c r="K228" s="178">
        <f t="shared" si="73"/>
        <v>0</v>
      </c>
      <c r="L228" s="79" t="str">
        <f t="shared" si="74"/>
        <v/>
      </c>
      <c r="M228" s="178" t="str">
        <f t="shared" si="75"/>
        <v/>
      </c>
      <c r="N228" s="80">
        <f t="shared" si="76"/>
        <v>0</v>
      </c>
      <c r="O228" s="78">
        <f t="shared" si="77"/>
        <v>0</v>
      </c>
      <c r="P228" s="78" t="str">
        <f t="shared" si="78"/>
        <v>Normal</v>
      </c>
      <c r="Q228" s="78">
        <f t="shared" si="79"/>
        <v>0</v>
      </c>
      <c r="R228" s="78">
        <f t="shared" si="80"/>
        <v>0</v>
      </c>
      <c r="S228" s="80">
        <f t="shared" si="81"/>
        <v>0</v>
      </c>
      <c r="T228" s="80">
        <f t="shared" si="82"/>
        <v>0</v>
      </c>
      <c r="U228" s="78">
        <f t="shared" si="83"/>
        <v>0</v>
      </c>
      <c r="V228" s="78">
        <f t="shared" si="84"/>
        <v>0</v>
      </c>
      <c r="W228" s="78">
        <f t="shared" si="85"/>
        <v>0</v>
      </c>
      <c r="X228" s="80">
        <f t="shared" si="86"/>
        <v>0</v>
      </c>
      <c r="Y228" s="78">
        <f t="shared" si="87"/>
        <v>0</v>
      </c>
      <c r="Z228" s="78" t="str">
        <f t="shared" ca="1" si="88"/>
        <v/>
      </c>
      <c r="AA228" s="78">
        <f t="shared" si="89"/>
        <v>0</v>
      </c>
      <c r="AB228" s="78">
        <f t="shared" si="90"/>
        <v>0</v>
      </c>
      <c r="AC228" s="46"/>
      <c r="AD228" s="46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CB228" s="24"/>
      <c r="CC228" s="24"/>
      <c r="CD228" s="24"/>
      <c r="CE228" s="24"/>
      <c r="CF228" s="24"/>
      <c r="CG228" s="24"/>
      <c r="CH228" s="24"/>
      <c r="CI228" s="24"/>
      <c r="CJ228" s="24"/>
      <c r="CK228" s="24"/>
      <c r="CL228" s="24"/>
      <c r="CM228" s="24"/>
      <c r="CN228" s="24"/>
      <c r="CO228" s="24"/>
      <c r="CP228" s="24"/>
      <c r="CQ228" s="24"/>
      <c r="CR228" s="24"/>
      <c r="CS228" s="24"/>
      <c r="CT228" s="24"/>
      <c r="CU228" s="24"/>
      <c r="CV228" s="24"/>
      <c r="CW228" s="24"/>
      <c r="CX228" s="24"/>
      <c r="CY228" s="24"/>
      <c r="CZ228" s="24"/>
      <c r="DA228" s="24"/>
      <c r="DB228" s="24"/>
      <c r="DC228" s="24"/>
      <c r="DD228" s="24"/>
      <c r="DE228" s="24"/>
      <c r="DF228" s="24"/>
      <c r="DG228" s="24"/>
      <c r="DH228" s="24"/>
      <c r="DI228" s="24"/>
      <c r="DJ228" s="24"/>
      <c r="DK228" s="24"/>
      <c r="DL228" s="24"/>
      <c r="DM228" s="24"/>
      <c r="DN228" s="24"/>
      <c r="DO228" s="24"/>
      <c r="DP228" s="24"/>
      <c r="DQ228" s="24"/>
      <c r="DR228" s="24"/>
      <c r="DS228" s="24"/>
      <c r="DT228" s="24"/>
      <c r="DU228" s="24"/>
      <c r="DV228" s="24"/>
      <c r="DW228" s="24"/>
      <c r="DX228" s="24"/>
      <c r="DY228" s="24"/>
      <c r="DZ228" s="24"/>
      <c r="EA228" s="24"/>
    </row>
    <row r="229" spans="1:131" ht="15" customHeight="1">
      <c r="A229" s="79">
        <f t="shared" si="91"/>
        <v>44055</v>
      </c>
      <c r="B229" s="78"/>
      <c r="C229" s="78"/>
      <c r="D229" s="78"/>
      <c r="E229" s="78"/>
      <c r="F229" s="178"/>
      <c r="G229" s="89">
        <f t="shared" si="69"/>
        <v>8</v>
      </c>
      <c r="H229" s="78">
        <f t="shared" si="70"/>
        <v>33</v>
      </c>
      <c r="I229" s="78" t="str">
        <f t="shared" si="71"/>
        <v>ME</v>
      </c>
      <c r="J229" s="78" t="str">
        <f t="shared" si="72"/>
        <v>Semaine</v>
      </c>
      <c r="K229" s="178">
        <f t="shared" si="73"/>
        <v>0</v>
      </c>
      <c r="L229" s="79" t="str">
        <f t="shared" si="74"/>
        <v/>
      </c>
      <c r="M229" s="178" t="str">
        <f t="shared" si="75"/>
        <v/>
      </c>
      <c r="N229" s="80">
        <f t="shared" si="76"/>
        <v>0</v>
      </c>
      <c r="O229" s="78">
        <f t="shared" si="77"/>
        <v>0</v>
      </c>
      <c r="P229" s="78" t="str">
        <f t="shared" si="78"/>
        <v>Normal</v>
      </c>
      <c r="Q229" s="78">
        <f t="shared" si="79"/>
        <v>0</v>
      </c>
      <c r="R229" s="78">
        <f t="shared" si="80"/>
        <v>0</v>
      </c>
      <c r="S229" s="80">
        <f t="shared" si="81"/>
        <v>0</v>
      </c>
      <c r="T229" s="80">
        <f t="shared" si="82"/>
        <v>0</v>
      </c>
      <c r="U229" s="78">
        <f t="shared" si="83"/>
        <v>0</v>
      </c>
      <c r="V229" s="78">
        <f t="shared" si="84"/>
        <v>0</v>
      </c>
      <c r="W229" s="78">
        <f t="shared" si="85"/>
        <v>0</v>
      </c>
      <c r="X229" s="80">
        <f t="shared" si="86"/>
        <v>0</v>
      </c>
      <c r="Y229" s="78">
        <f t="shared" si="87"/>
        <v>0</v>
      </c>
      <c r="Z229" s="78" t="str">
        <f t="shared" ca="1" si="88"/>
        <v/>
      </c>
      <c r="AA229" s="78">
        <f t="shared" si="89"/>
        <v>0</v>
      </c>
      <c r="AB229" s="78">
        <f t="shared" si="90"/>
        <v>0</v>
      </c>
      <c r="AC229" s="46"/>
      <c r="AD229" s="46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4"/>
      <c r="CI229" s="24"/>
      <c r="CJ229" s="24"/>
      <c r="CK229" s="24"/>
      <c r="CL229" s="24"/>
      <c r="CM229" s="24"/>
      <c r="CN229" s="24"/>
      <c r="CO229" s="24"/>
      <c r="CP229" s="24"/>
      <c r="CQ229" s="24"/>
      <c r="CR229" s="24"/>
      <c r="CS229" s="24"/>
      <c r="CT229" s="24"/>
      <c r="CU229" s="24"/>
      <c r="CV229" s="24"/>
      <c r="CW229" s="24"/>
      <c r="CX229" s="24"/>
      <c r="CY229" s="24"/>
      <c r="CZ229" s="24"/>
      <c r="DA229" s="24"/>
      <c r="DB229" s="24"/>
      <c r="DC229" s="24"/>
      <c r="DD229" s="24"/>
      <c r="DE229" s="24"/>
      <c r="DF229" s="24"/>
      <c r="DG229" s="24"/>
      <c r="DH229" s="24"/>
      <c r="DI229" s="24"/>
      <c r="DJ229" s="24"/>
      <c r="DK229" s="24"/>
      <c r="DL229" s="24"/>
      <c r="DM229" s="24"/>
      <c r="DN229" s="24"/>
      <c r="DO229" s="24"/>
      <c r="DP229" s="24"/>
      <c r="DQ229" s="24"/>
      <c r="DR229" s="24"/>
      <c r="DS229" s="24"/>
      <c r="DT229" s="24"/>
      <c r="DU229" s="24"/>
      <c r="DV229" s="24"/>
      <c r="DW229" s="24"/>
      <c r="DX229" s="24"/>
      <c r="DY229" s="24"/>
      <c r="DZ229" s="24"/>
      <c r="EA229" s="24"/>
    </row>
    <row r="230" spans="1:131" ht="15" customHeight="1">
      <c r="A230" s="79">
        <f t="shared" si="91"/>
        <v>44056</v>
      </c>
      <c r="B230" s="78"/>
      <c r="C230" s="78"/>
      <c r="D230" s="78"/>
      <c r="E230" s="78"/>
      <c r="F230" s="178"/>
      <c r="G230" s="89">
        <f t="shared" si="69"/>
        <v>8</v>
      </c>
      <c r="H230" s="78">
        <f t="shared" si="70"/>
        <v>33</v>
      </c>
      <c r="I230" s="78" t="str">
        <f t="shared" si="71"/>
        <v>JE</v>
      </c>
      <c r="J230" s="78" t="str">
        <f t="shared" si="72"/>
        <v>Semaine</v>
      </c>
      <c r="K230" s="178">
        <f t="shared" si="73"/>
        <v>0</v>
      </c>
      <c r="L230" s="79" t="str">
        <f t="shared" si="74"/>
        <v/>
      </c>
      <c r="M230" s="178" t="str">
        <f t="shared" si="75"/>
        <v/>
      </c>
      <c r="N230" s="80">
        <f t="shared" si="76"/>
        <v>0</v>
      </c>
      <c r="O230" s="78">
        <f t="shared" si="77"/>
        <v>0</v>
      </c>
      <c r="P230" s="78" t="str">
        <f t="shared" si="78"/>
        <v>Normal</v>
      </c>
      <c r="Q230" s="78">
        <f t="shared" si="79"/>
        <v>0</v>
      </c>
      <c r="R230" s="78">
        <f t="shared" si="80"/>
        <v>0</v>
      </c>
      <c r="S230" s="80">
        <f t="shared" si="81"/>
        <v>0</v>
      </c>
      <c r="T230" s="80">
        <f t="shared" si="82"/>
        <v>0</v>
      </c>
      <c r="U230" s="78">
        <f t="shared" si="83"/>
        <v>0</v>
      </c>
      <c r="V230" s="78">
        <f t="shared" si="84"/>
        <v>0</v>
      </c>
      <c r="W230" s="78">
        <f t="shared" si="85"/>
        <v>0</v>
      </c>
      <c r="X230" s="80">
        <f t="shared" si="86"/>
        <v>0</v>
      </c>
      <c r="Y230" s="78">
        <f t="shared" si="87"/>
        <v>0</v>
      </c>
      <c r="Z230" s="78" t="str">
        <f t="shared" ca="1" si="88"/>
        <v/>
      </c>
      <c r="AA230" s="78">
        <f t="shared" si="89"/>
        <v>0</v>
      </c>
      <c r="AB230" s="78">
        <f t="shared" si="90"/>
        <v>0</v>
      </c>
      <c r="AC230" s="46"/>
      <c r="AD230" s="46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CB230" s="24"/>
      <c r="CC230" s="24"/>
      <c r="CD230" s="24"/>
      <c r="CE230" s="24"/>
      <c r="CF230" s="24"/>
      <c r="CG230" s="24"/>
      <c r="CH230" s="24"/>
      <c r="CI230" s="24"/>
      <c r="CJ230" s="24"/>
      <c r="CK230" s="24"/>
      <c r="CL230" s="24"/>
      <c r="CM230" s="24"/>
      <c r="CN230" s="24"/>
      <c r="CO230" s="24"/>
      <c r="CP230" s="24"/>
      <c r="CQ230" s="24"/>
      <c r="CR230" s="24"/>
      <c r="CS230" s="24"/>
      <c r="CT230" s="24"/>
      <c r="CU230" s="24"/>
      <c r="CV230" s="24"/>
      <c r="CW230" s="24"/>
      <c r="CX230" s="24"/>
      <c r="CY230" s="24"/>
      <c r="CZ230" s="24"/>
      <c r="DA230" s="24"/>
      <c r="DB230" s="24"/>
      <c r="DC230" s="24"/>
      <c r="DD230" s="24"/>
      <c r="DE230" s="24"/>
      <c r="DF230" s="24"/>
      <c r="DG230" s="24"/>
      <c r="DH230" s="24"/>
      <c r="DI230" s="24"/>
      <c r="DJ230" s="24"/>
      <c r="DK230" s="24"/>
      <c r="DL230" s="24"/>
      <c r="DM230" s="24"/>
      <c r="DN230" s="24"/>
      <c r="DO230" s="24"/>
      <c r="DP230" s="24"/>
      <c r="DQ230" s="24"/>
      <c r="DR230" s="24"/>
      <c r="DS230" s="24"/>
      <c r="DT230" s="24"/>
      <c r="DU230" s="24"/>
      <c r="DV230" s="24"/>
      <c r="DW230" s="24"/>
      <c r="DX230" s="24"/>
      <c r="DY230" s="24"/>
      <c r="DZ230" s="24"/>
      <c r="EA230" s="24"/>
    </row>
    <row r="231" spans="1:131" ht="15" customHeight="1">
      <c r="A231" s="79">
        <f t="shared" si="91"/>
        <v>44057</v>
      </c>
      <c r="B231" s="78"/>
      <c r="C231" s="78"/>
      <c r="D231" s="78"/>
      <c r="E231" s="78"/>
      <c r="F231" s="178"/>
      <c r="G231" s="89">
        <f t="shared" si="69"/>
        <v>8</v>
      </c>
      <c r="H231" s="78">
        <f t="shared" si="70"/>
        <v>33</v>
      </c>
      <c r="I231" s="78" t="str">
        <f t="shared" si="71"/>
        <v>VE</v>
      </c>
      <c r="J231" s="78" t="str">
        <f t="shared" si="72"/>
        <v>Semaine</v>
      </c>
      <c r="K231" s="178">
        <f t="shared" si="73"/>
        <v>0</v>
      </c>
      <c r="L231" s="79" t="str">
        <f t="shared" si="74"/>
        <v/>
      </c>
      <c r="M231" s="178" t="str">
        <f t="shared" si="75"/>
        <v/>
      </c>
      <c r="N231" s="80">
        <f t="shared" si="76"/>
        <v>0</v>
      </c>
      <c r="O231" s="78">
        <f t="shared" si="77"/>
        <v>0</v>
      </c>
      <c r="P231" s="78" t="str">
        <f t="shared" si="78"/>
        <v>VeilleFérié</v>
      </c>
      <c r="Q231" s="78">
        <f t="shared" si="79"/>
        <v>0</v>
      </c>
      <c r="R231" s="78">
        <f t="shared" si="80"/>
        <v>0</v>
      </c>
      <c r="S231" s="80">
        <f t="shared" si="81"/>
        <v>0</v>
      </c>
      <c r="T231" s="80">
        <f t="shared" si="82"/>
        <v>0</v>
      </c>
      <c r="U231" s="78">
        <f t="shared" si="83"/>
        <v>0</v>
      </c>
      <c r="V231" s="78">
        <f t="shared" si="84"/>
        <v>0</v>
      </c>
      <c r="W231" s="78">
        <f t="shared" si="85"/>
        <v>0</v>
      </c>
      <c r="X231" s="80">
        <f t="shared" si="86"/>
        <v>0</v>
      </c>
      <c r="Y231" s="78">
        <f t="shared" si="87"/>
        <v>0</v>
      </c>
      <c r="Z231" s="78" t="str">
        <f t="shared" ca="1" si="88"/>
        <v/>
      </c>
      <c r="AA231" s="78">
        <f t="shared" si="89"/>
        <v>0</v>
      </c>
      <c r="AB231" s="78">
        <f t="shared" si="90"/>
        <v>0</v>
      </c>
      <c r="AC231" s="46"/>
      <c r="AD231" s="46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CB231" s="24"/>
      <c r="CC231" s="24"/>
      <c r="CD231" s="24"/>
      <c r="CE231" s="24"/>
      <c r="CF231" s="24"/>
      <c r="CG231" s="24"/>
      <c r="CH231" s="24"/>
      <c r="CI231" s="24"/>
      <c r="CJ231" s="24"/>
      <c r="CK231" s="24"/>
      <c r="CL231" s="24"/>
      <c r="CM231" s="24"/>
      <c r="CN231" s="24"/>
      <c r="CO231" s="24"/>
      <c r="CP231" s="24"/>
      <c r="CQ231" s="24"/>
      <c r="CR231" s="24"/>
      <c r="CS231" s="24"/>
      <c r="CT231" s="24"/>
      <c r="CU231" s="24"/>
      <c r="CV231" s="24"/>
      <c r="CW231" s="24"/>
      <c r="CX231" s="24"/>
      <c r="CY231" s="24"/>
      <c r="CZ231" s="24"/>
      <c r="DA231" s="24"/>
      <c r="DB231" s="24"/>
      <c r="DC231" s="24"/>
      <c r="DD231" s="24"/>
      <c r="DE231" s="24"/>
      <c r="DF231" s="24"/>
      <c r="DG231" s="24"/>
      <c r="DH231" s="24"/>
      <c r="DI231" s="24"/>
      <c r="DJ231" s="24"/>
      <c r="DK231" s="24"/>
      <c r="DL231" s="24"/>
      <c r="DM231" s="24"/>
      <c r="DN231" s="24"/>
      <c r="DO231" s="24"/>
      <c r="DP231" s="24"/>
      <c r="DQ231" s="24"/>
      <c r="DR231" s="24"/>
      <c r="DS231" s="24"/>
      <c r="DT231" s="24"/>
      <c r="DU231" s="24"/>
      <c r="DV231" s="24"/>
      <c r="DW231" s="24"/>
      <c r="DX231" s="24"/>
      <c r="DY231" s="24"/>
      <c r="DZ231" s="24"/>
      <c r="EA231" s="24"/>
    </row>
    <row r="232" spans="1:131" ht="15" customHeight="1">
      <c r="A232" s="79">
        <f t="shared" si="91"/>
        <v>44058</v>
      </c>
      <c r="B232" s="78"/>
      <c r="C232" s="78"/>
      <c r="D232" s="78"/>
      <c r="E232" s="78"/>
      <c r="F232" s="178"/>
      <c r="G232" s="89">
        <f t="shared" si="69"/>
        <v>8</v>
      </c>
      <c r="H232" s="78">
        <f t="shared" si="70"/>
        <v>33</v>
      </c>
      <c r="I232" s="78" t="str">
        <f t="shared" si="71"/>
        <v>SA</v>
      </c>
      <c r="J232" s="78" t="str">
        <f t="shared" si="72"/>
        <v>Samedi</v>
      </c>
      <c r="K232" s="178">
        <f t="shared" si="73"/>
        <v>0</v>
      </c>
      <c r="L232" s="79" t="str">
        <f t="shared" si="74"/>
        <v/>
      </c>
      <c r="M232" s="178" t="str">
        <f t="shared" si="75"/>
        <v/>
      </c>
      <c r="N232" s="80">
        <f t="shared" si="76"/>
        <v>0</v>
      </c>
      <c r="O232" s="78">
        <f t="shared" si="77"/>
        <v>0</v>
      </c>
      <c r="P232" s="78" t="str">
        <f t="shared" si="78"/>
        <v>JourFérié</v>
      </c>
      <c r="Q232" s="78">
        <f t="shared" si="79"/>
        <v>0</v>
      </c>
      <c r="R232" s="78">
        <f t="shared" si="80"/>
        <v>0</v>
      </c>
      <c r="S232" s="80">
        <f t="shared" si="81"/>
        <v>0</v>
      </c>
      <c r="T232" s="80">
        <f t="shared" si="82"/>
        <v>0</v>
      </c>
      <c r="U232" s="78">
        <f t="shared" si="83"/>
        <v>0</v>
      </c>
      <c r="V232" s="78">
        <f t="shared" si="84"/>
        <v>0</v>
      </c>
      <c r="W232" s="78">
        <f t="shared" si="85"/>
        <v>0</v>
      </c>
      <c r="X232" s="80">
        <f t="shared" si="86"/>
        <v>0</v>
      </c>
      <c r="Y232" s="78">
        <f t="shared" si="87"/>
        <v>0</v>
      </c>
      <c r="Z232" s="78" t="str">
        <f t="shared" ca="1" si="88"/>
        <v/>
      </c>
      <c r="AA232" s="78">
        <f t="shared" si="89"/>
        <v>0</v>
      </c>
      <c r="AB232" s="78">
        <f t="shared" si="90"/>
        <v>0</v>
      </c>
      <c r="AC232" s="46"/>
      <c r="AD232" s="46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4"/>
      <c r="CC232" s="24"/>
      <c r="CD232" s="24"/>
      <c r="CE232" s="24"/>
      <c r="CF232" s="24"/>
      <c r="CG232" s="24"/>
      <c r="CH232" s="24"/>
      <c r="CI232" s="24"/>
      <c r="CJ232" s="24"/>
      <c r="CK232" s="24"/>
      <c r="CL232" s="24"/>
      <c r="CM232" s="24"/>
      <c r="CN232" s="24"/>
      <c r="CO232" s="24"/>
      <c r="CP232" s="24"/>
      <c r="CQ232" s="24"/>
      <c r="CR232" s="24"/>
      <c r="CS232" s="24"/>
      <c r="CT232" s="24"/>
      <c r="CU232" s="24"/>
      <c r="CV232" s="24"/>
      <c r="CW232" s="24"/>
      <c r="CX232" s="24"/>
      <c r="CY232" s="24"/>
      <c r="CZ232" s="24"/>
      <c r="DA232" s="24"/>
      <c r="DB232" s="24"/>
      <c r="DC232" s="24"/>
      <c r="DD232" s="24"/>
      <c r="DE232" s="24"/>
      <c r="DF232" s="24"/>
      <c r="DG232" s="24"/>
      <c r="DH232" s="24"/>
      <c r="DI232" s="24"/>
      <c r="DJ232" s="24"/>
      <c r="DK232" s="24"/>
      <c r="DL232" s="24"/>
      <c r="DM232" s="24"/>
      <c r="DN232" s="24"/>
      <c r="DO232" s="24"/>
      <c r="DP232" s="24"/>
      <c r="DQ232" s="24"/>
      <c r="DR232" s="24"/>
      <c r="DS232" s="24"/>
      <c r="DT232" s="24"/>
      <c r="DU232" s="24"/>
      <c r="DV232" s="24"/>
      <c r="DW232" s="24"/>
      <c r="DX232" s="24"/>
      <c r="DY232" s="24"/>
      <c r="DZ232" s="24"/>
      <c r="EA232" s="24"/>
    </row>
    <row r="233" spans="1:131" ht="15" customHeight="1">
      <c r="A233" s="79">
        <f t="shared" si="91"/>
        <v>44059</v>
      </c>
      <c r="B233" s="78"/>
      <c r="C233" s="78"/>
      <c r="D233" s="78"/>
      <c r="E233" s="78"/>
      <c r="F233" s="178"/>
      <c r="G233" s="89">
        <f t="shared" si="69"/>
        <v>8</v>
      </c>
      <c r="H233" s="78">
        <f t="shared" si="70"/>
        <v>33</v>
      </c>
      <c r="I233" s="78" t="str">
        <f t="shared" si="71"/>
        <v>DI</v>
      </c>
      <c r="J233" s="78" t="str">
        <f t="shared" si="72"/>
        <v>Dimanche</v>
      </c>
      <c r="K233" s="178">
        <f t="shared" si="73"/>
        <v>0</v>
      </c>
      <c r="L233" s="79" t="str">
        <f t="shared" si="74"/>
        <v/>
      </c>
      <c r="M233" s="178" t="str">
        <f t="shared" si="75"/>
        <v/>
      </c>
      <c r="N233" s="80">
        <f t="shared" si="76"/>
        <v>0</v>
      </c>
      <c r="O233" s="78">
        <f t="shared" si="77"/>
        <v>0</v>
      </c>
      <c r="P233" s="78" t="str">
        <f t="shared" si="78"/>
        <v>Normal</v>
      </c>
      <c r="Q233" s="78">
        <f t="shared" si="79"/>
        <v>0</v>
      </c>
      <c r="R233" s="78">
        <f t="shared" si="80"/>
        <v>0</v>
      </c>
      <c r="S233" s="80">
        <f t="shared" si="81"/>
        <v>0</v>
      </c>
      <c r="T233" s="80">
        <f t="shared" si="82"/>
        <v>0</v>
      </c>
      <c r="U233" s="78">
        <f t="shared" si="83"/>
        <v>0</v>
      </c>
      <c r="V233" s="78">
        <f t="shared" si="84"/>
        <v>0</v>
      </c>
      <c r="W233" s="78">
        <f t="shared" si="85"/>
        <v>0</v>
      </c>
      <c r="X233" s="80">
        <f t="shared" si="86"/>
        <v>0</v>
      </c>
      <c r="Y233" s="78">
        <f t="shared" si="87"/>
        <v>0</v>
      </c>
      <c r="Z233" s="78" t="str">
        <f t="shared" ca="1" si="88"/>
        <v/>
      </c>
      <c r="AA233" s="78">
        <f t="shared" si="89"/>
        <v>0</v>
      </c>
      <c r="AB233" s="78">
        <f t="shared" si="90"/>
        <v>0</v>
      </c>
      <c r="AC233" s="46"/>
      <c r="AD233" s="46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4"/>
      <c r="CI233" s="24"/>
      <c r="CJ233" s="24"/>
      <c r="CK233" s="24"/>
      <c r="CL233" s="24"/>
      <c r="CM233" s="24"/>
      <c r="CN233" s="24"/>
      <c r="CO233" s="24"/>
      <c r="CP233" s="24"/>
      <c r="CQ233" s="24"/>
      <c r="CR233" s="24"/>
      <c r="CS233" s="24"/>
      <c r="CT233" s="24"/>
      <c r="CU233" s="24"/>
      <c r="CV233" s="24"/>
      <c r="CW233" s="24"/>
      <c r="CX233" s="24"/>
      <c r="CY233" s="24"/>
      <c r="CZ233" s="24"/>
      <c r="DA233" s="24"/>
      <c r="DB233" s="24"/>
      <c r="DC233" s="24"/>
      <c r="DD233" s="24"/>
      <c r="DE233" s="24"/>
      <c r="DF233" s="24"/>
      <c r="DG233" s="24"/>
      <c r="DH233" s="24"/>
      <c r="DI233" s="24"/>
      <c r="DJ233" s="24"/>
      <c r="DK233" s="24"/>
      <c r="DL233" s="24"/>
      <c r="DM233" s="24"/>
      <c r="DN233" s="24"/>
      <c r="DO233" s="24"/>
      <c r="DP233" s="24"/>
      <c r="DQ233" s="24"/>
      <c r="DR233" s="24"/>
      <c r="DS233" s="24"/>
      <c r="DT233" s="24"/>
      <c r="DU233" s="24"/>
      <c r="DV233" s="24"/>
      <c r="DW233" s="24"/>
      <c r="DX233" s="24"/>
      <c r="DY233" s="24"/>
      <c r="DZ233" s="24"/>
      <c r="EA233" s="24"/>
    </row>
    <row r="234" spans="1:131" ht="15" customHeight="1">
      <c r="A234" s="79">
        <f t="shared" si="91"/>
        <v>44060</v>
      </c>
      <c r="B234" s="78"/>
      <c r="C234" s="78"/>
      <c r="D234" s="78"/>
      <c r="E234" s="78"/>
      <c r="F234" s="178"/>
      <c r="G234" s="89">
        <f t="shared" si="69"/>
        <v>8</v>
      </c>
      <c r="H234" s="78">
        <f t="shared" si="70"/>
        <v>34</v>
      </c>
      <c r="I234" s="78" t="str">
        <f t="shared" si="71"/>
        <v>LU</v>
      </c>
      <c r="J234" s="78" t="str">
        <f t="shared" si="72"/>
        <v>Semaine</v>
      </c>
      <c r="K234" s="178">
        <f t="shared" si="73"/>
        <v>0</v>
      </c>
      <c r="L234" s="79" t="str">
        <f t="shared" si="74"/>
        <v/>
      </c>
      <c r="M234" s="178" t="str">
        <f t="shared" si="75"/>
        <v/>
      </c>
      <c r="N234" s="80">
        <f t="shared" si="76"/>
        <v>0</v>
      </c>
      <c r="O234" s="78">
        <f t="shared" si="77"/>
        <v>0</v>
      </c>
      <c r="P234" s="78" t="str">
        <f t="shared" si="78"/>
        <v>Normal</v>
      </c>
      <c r="Q234" s="78">
        <f t="shared" si="79"/>
        <v>0</v>
      </c>
      <c r="R234" s="78">
        <f t="shared" si="80"/>
        <v>0</v>
      </c>
      <c r="S234" s="80">
        <f t="shared" si="81"/>
        <v>0</v>
      </c>
      <c r="T234" s="80">
        <f t="shared" si="82"/>
        <v>0</v>
      </c>
      <c r="U234" s="78">
        <f t="shared" si="83"/>
        <v>0</v>
      </c>
      <c r="V234" s="78">
        <f t="shared" si="84"/>
        <v>0</v>
      </c>
      <c r="W234" s="78">
        <f t="shared" si="85"/>
        <v>0</v>
      </c>
      <c r="X234" s="80">
        <f t="shared" si="86"/>
        <v>0</v>
      </c>
      <c r="Y234" s="78">
        <f t="shared" si="87"/>
        <v>0</v>
      </c>
      <c r="Z234" s="78" t="str">
        <f t="shared" ca="1" si="88"/>
        <v/>
      </c>
      <c r="AA234" s="78">
        <f t="shared" si="89"/>
        <v>0</v>
      </c>
      <c r="AB234" s="78">
        <f t="shared" si="90"/>
        <v>0</v>
      </c>
      <c r="AC234" s="46"/>
      <c r="AD234" s="46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CB234" s="24"/>
      <c r="CC234" s="24"/>
      <c r="CD234" s="24"/>
      <c r="CE234" s="24"/>
      <c r="CF234" s="24"/>
      <c r="CG234" s="24"/>
      <c r="CH234" s="24"/>
      <c r="CI234" s="24"/>
      <c r="CJ234" s="24"/>
      <c r="CK234" s="24"/>
      <c r="CL234" s="24"/>
      <c r="CM234" s="24"/>
      <c r="CN234" s="24"/>
      <c r="CO234" s="24"/>
      <c r="CP234" s="24"/>
      <c r="CQ234" s="24"/>
      <c r="CR234" s="24"/>
      <c r="CS234" s="24"/>
      <c r="CT234" s="24"/>
      <c r="CU234" s="24"/>
      <c r="CV234" s="24"/>
      <c r="CW234" s="24"/>
      <c r="CX234" s="24"/>
      <c r="CY234" s="24"/>
      <c r="CZ234" s="24"/>
      <c r="DA234" s="24"/>
      <c r="DB234" s="24"/>
      <c r="DC234" s="24"/>
      <c r="DD234" s="24"/>
      <c r="DE234" s="24"/>
      <c r="DF234" s="24"/>
      <c r="DG234" s="24"/>
      <c r="DH234" s="24"/>
      <c r="DI234" s="24"/>
      <c r="DJ234" s="24"/>
      <c r="DK234" s="24"/>
      <c r="DL234" s="24"/>
      <c r="DM234" s="24"/>
      <c r="DN234" s="24"/>
      <c r="DO234" s="24"/>
      <c r="DP234" s="24"/>
      <c r="DQ234" s="24"/>
      <c r="DR234" s="24"/>
      <c r="DS234" s="24"/>
      <c r="DT234" s="24"/>
      <c r="DU234" s="24"/>
      <c r="DV234" s="24"/>
      <c r="DW234" s="24"/>
      <c r="DX234" s="24"/>
      <c r="DY234" s="24"/>
      <c r="DZ234" s="24"/>
      <c r="EA234" s="24"/>
    </row>
    <row r="235" spans="1:131" ht="15" customHeight="1">
      <c r="A235" s="79">
        <f t="shared" si="91"/>
        <v>44061</v>
      </c>
      <c r="B235" s="78"/>
      <c r="C235" s="78"/>
      <c r="D235" s="78"/>
      <c r="E235" s="78"/>
      <c r="F235" s="178"/>
      <c r="G235" s="89">
        <f t="shared" si="69"/>
        <v>8</v>
      </c>
      <c r="H235" s="78">
        <f t="shared" si="70"/>
        <v>34</v>
      </c>
      <c r="I235" s="78" t="str">
        <f t="shared" si="71"/>
        <v>MA</v>
      </c>
      <c r="J235" s="78" t="str">
        <f t="shared" si="72"/>
        <v>Semaine</v>
      </c>
      <c r="K235" s="178">
        <f t="shared" si="73"/>
        <v>0</v>
      </c>
      <c r="L235" s="79" t="str">
        <f t="shared" si="74"/>
        <v/>
      </c>
      <c r="M235" s="178" t="str">
        <f t="shared" si="75"/>
        <v/>
      </c>
      <c r="N235" s="80">
        <f t="shared" si="76"/>
        <v>0</v>
      </c>
      <c r="O235" s="78">
        <f t="shared" si="77"/>
        <v>0</v>
      </c>
      <c r="P235" s="78" t="str">
        <f t="shared" si="78"/>
        <v>Normal</v>
      </c>
      <c r="Q235" s="78">
        <f t="shared" si="79"/>
        <v>0</v>
      </c>
      <c r="R235" s="78">
        <f t="shared" si="80"/>
        <v>0</v>
      </c>
      <c r="S235" s="80">
        <f t="shared" si="81"/>
        <v>0</v>
      </c>
      <c r="T235" s="80">
        <f t="shared" si="82"/>
        <v>0</v>
      </c>
      <c r="U235" s="78">
        <f t="shared" si="83"/>
        <v>0</v>
      </c>
      <c r="V235" s="78">
        <f t="shared" si="84"/>
        <v>0</v>
      </c>
      <c r="W235" s="78">
        <f t="shared" si="85"/>
        <v>0</v>
      </c>
      <c r="X235" s="80">
        <f t="shared" si="86"/>
        <v>0</v>
      </c>
      <c r="Y235" s="78">
        <f t="shared" si="87"/>
        <v>0</v>
      </c>
      <c r="Z235" s="78" t="str">
        <f t="shared" ca="1" si="88"/>
        <v/>
      </c>
      <c r="AA235" s="78">
        <f t="shared" si="89"/>
        <v>0</v>
      </c>
      <c r="AB235" s="78">
        <f t="shared" si="90"/>
        <v>0</v>
      </c>
      <c r="AC235" s="46"/>
      <c r="AD235" s="46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CB235" s="24"/>
      <c r="CC235" s="24"/>
      <c r="CD235" s="24"/>
      <c r="CE235" s="24"/>
      <c r="CF235" s="24"/>
      <c r="CG235" s="24"/>
      <c r="CH235" s="24"/>
      <c r="CI235" s="24"/>
      <c r="CJ235" s="24"/>
      <c r="CK235" s="24"/>
      <c r="CL235" s="24"/>
      <c r="CM235" s="24"/>
      <c r="CN235" s="24"/>
      <c r="CO235" s="24"/>
      <c r="CP235" s="24"/>
      <c r="CQ235" s="24"/>
      <c r="CR235" s="24"/>
      <c r="CS235" s="24"/>
      <c r="CT235" s="24"/>
      <c r="CU235" s="24"/>
      <c r="CV235" s="24"/>
      <c r="CW235" s="24"/>
      <c r="CX235" s="24"/>
      <c r="CY235" s="24"/>
      <c r="CZ235" s="24"/>
      <c r="DA235" s="24"/>
      <c r="DB235" s="24"/>
      <c r="DC235" s="24"/>
      <c r="DD235" s="24"/>
      <c r="DE235" s="24"/>
      <c r="DF235" s="24"/>
      <c r="DG235" s="24"/>
      <c r="DH235" s="24"/>
      <c r="DI235" s="24"/>
      <c r="DJ235" s="24"/>
      <c r="DK235" s="24"/>
      <c r="DL235" s="24"/>
      <c r="DM235" s="24"/>
      <c r="DN235" s="24"/>
      <c r="DO235" s="24"/>
      <c r="DP235" s="24"/>
      <c r="DQ235" s="24"/>
      <c r="DR235" s="24"/>
      <c r="DS235" s="24"/>
      <c r="DT235" s="24"/>
      <c r="DU235" s="24"/>
      <c r="DV235" s="24"/>
      <c r="DW235" s="24"/>
      <c r="DX235" s="24"/>
      <c r="DY235" s="24"/>
      <c r="DZ235" s="24"/>
      <c r="EA235" s="24"/>
    </row>
    <row r="236" spans="1:131" ht="15" customHeight="1">
      <c r="A236" s="79">
        <f t="shared" si="91"/>
        <v>44062</v>
      </c>
      <c r="B236" s="78"/>
      <c r="C236" s="78"/>
      <c r="D236" s="78"/>
      <c r="E236" s="78"/>
      <c r="F236" s="178"/>
      <c r="G236" s="89">
        <f t="shared" si="69"/>
        <v>8</v>
      </c>
      <c r="H236" s="78">
        <f t="shared" si="70"/>
        <v>34</v>
      </c>
      <c r="I236" s="78" t="str">
        <f t="shared" si="71"/>
        <v>ME</v>
      </c>
      <c r="J236" s="78" t="str">
        <f t="shared" si="72"/>
        <v>Semaine</v>
      </c>
      <c r="K236" s="178">
        <f t="shared" si="73"/>
        <v>0</v>
      </c>
      <c r="L236" s="79" t="str">
        <f t="shared" si="74"/>
        <v/>
      </c>
      <c r="M236" s="178" t="str">
        <f t="shared" si="75"/>
        <v/>
      </c>
      <c r="N236" s="80">
        <f t="shared" si="76"/>
        <v>0</v>
      </c>
      <c r="O236" s="78">
        <f t="shared" si="77"/>
        <v>0</v>
      </c>
      <c r="P236" s="78" t="str">
        <f t="shared" si="78"/>
        <v>Normal</v>
      </c>
      <c r="Q236" s="78">
        <f t="shared" si="79"/>
        <v>0</v>
      </c>
      <c r="R236" s="78">
        <f t="shared" si="80"/>
        <v>0</v>
      </c>
      <c r="S236" s="80">
        <f t="shared" si="81"/>
        <v>0</v>
      </c>
      <c r="T236" s="80">
        <f t="shared" si="82"/>
        <v>0</v>
      </c>
      <c r="U236" s="78">
        <f t="shared" si="83"/>
        <v>0</v>
      </c>
      <c r="V236" s="78">
        <f t="shared" si="84"/>
        <v>0</v>
      </c>
      <c r="W236" s="78">
        <f t="shared" si="85"/>
        <v>0</v>
      </c>
      <c r="X236" s="80">
        <f t="shared" si="86"/>
        <v>0</v>
      </c>
      <c r="Y236" s="78">
        <f t="shared" si="87"/>
        <v>0</v>
      </c>
      <c r="Z236" s="78" t="str">
        <f t="shared" ca="1" si="88"/>
        <v/>
      </c>
      <c r="AA236" s="78">
        <f t="shared" si="89"/>
        <v>0</v>
      </c>
      <c r="AB236" s="78">
        <f t="shared" si="90"/>
        <v>0</v>
      </c>
      <c r="AC236" s="46"/>
      <c r="AD236" s="46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CB236" s="24"/>
      <c r="CC236" s="24"/>
      <c r="CD236" s="24"/>
      <c r="CE236" s="24"/>
      <c r="CF236" s="24"/>
      <c r="CG236" s="24"/>
      <c r="CH236" s="24"/>
      <c r="CI236" s="24"/>
      <c r="CJ236" s="24"/>
      <c r="CK236" s="24"/>
      <c r="CL236" s="24"/>
      <c r="CM236" s="24"/>
      <c r="CN236" s="24"/>
      <c r="CO236" s="24"/>
      <c r="CP236" s="24"/>
      <c r="CQ236" s="24"/>
      <c r="CR236" s="24"/>
      <c r="CS236" s="24"/>
      <c r="CT236" s="24"/>
      <c r="CU236" s="24"/>
      <c r="CV236" s="24"/>
      <c r="CW236" s="24"/>
      <c r="CX236" s="24"/>
      <c r="CY236" s="24"/>
      <c r="CZ236" s="24"/>
      <c r="DA236" s="24"/>
      <c r="DB236" s="24"/>
      <c r="DC236" s="24"/>
      <c r="DD236" s="24"/>
      <c r="DE236" s="24"/>
      <c r="DF236" s="24"/>
      <c r="DG236" s="24"/>
      <c r="DH236" s="24"/>
      <c r="DI236" s="24"/>
      <c r="DJ236" s="24"/>
      <c r="DK236" s="24"/>
      <c r="DL236" s="24"/>
      <c r="DM236" s="24"/>
      <c r="DN236" s="24"/>
      <c r="DO236" s="24"/>
      <c r="DP236" s="24"/>
      <c r="DQ236" s="24"/>
      <c r="DR236" s="24"/>
      <c r="DS236" s="24"/>
      <c r="DT236" s="24"/>
      <c r="DU236" s="24"/>
      <c r="DV236" s="24"/>
      <c r="DW236" s="24"/>
      <c r="DX236" s="24"/>
      <c r="DY236" s="24"/>
      <c r="DZ236" s="24"/>
      <c r="EA236" s="24"/>
    </row>
    <row r="237" spans="1:131" ht="15" customHeight="1">
      <c r="A237" s="79">
        <f t="shared" si="91"/>
        <v>44063</v>
      </c>
      <c r="B237" s="78"/>
      <c r="C237" s="78"/>
      <c r="D237" s="78"/>
      <c r="E237" s="78"/>
      <c r="F237" s="178"/>
      <c r="G237" s="89">
        <f t="shared" si="69"/>
        <v>8</v>
      </c>
      <c r="H237" s="78">
        <f t="shared" si="70"/>
        <v>34</v>
      </c>
      <c r="I237" s="78" t="str">
        <f t="shared" si="71"/>
        <v>JE</v>
      </c>
      <c r="J237" s="78" t="str">
        <f t="shared" si="72"/>
        <v>Semaine</v>
      </c>
      <c r="K237" s="178">
        <f t="shared" si="73"/>
        <v>0</v>
      </c>
      <c r="L237" s="79" t="str">
        <f t="shared" si="74"/>
        <v/>
      </c>
      <c r="M237" s="178" t="str">
        <f t="shared" si="75"/>
        <v/>
      </c>
      <c r="N237" s="80">
        <f t="shared" si="76"/>
        <v>0</v>
      </c>
      <c r="O237" s="78">
        <f t="shared" si="77"/>
        <v>0</v>
      </c>
      <c r="P237" s="78" t="str">
        <f t="shared" si="78"/>
        <v>Normal</v>
      </c>
      <c r="Q237" s="78">
        <f t="shared" si="79"/>
        <v>0</v>
      </c>
      <c r="R237" s="78">
        <f t="shared" si="80"/>
        <v>0</v>
      </c>
      <c r="S237" s="80">
        <f t="shared" si="81"/>
        <v>0</v>
      </c>
      <c r="T237" s="80">
        <f t="shared" si="82"/>
        <v>0</v>
      </c>
      <c r="U237" s="78">
        <f t="shared" si="83"/>
        <v>0</v>
      </c>
      <c r="V237" s="78">
        <f t="shared" si="84"/>
        <v>0</v>
      </c>
      <c r="W237" s="78">
        <f t="shared" si="85"/>
        <v>0</v>
      </c>
      <c r="X237" s="80">
        <f t="shared" si="86"/>
        <v>0</v>
      </c>
      <c r="Y237" s="78">
        <f t="shared" si="87"/>
        <v>0</v>
      </c>
      <c r="Z237" s="78" t="str">
        <f t="shared" ca="1" si="88"/>
        <v/>
      </c>
      <c r="AA237" s="78">
        <f t="shared" si="89"/>
        <v>0</v>
      </c>
      <c r="AB237" s="78">
        <f t="shared" si="90"/>
        <v>0</v>
      </c>
      <c r="AC237" s="46"/>
      <c r="AD237" s="46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  <c r="CA237" s="24"/>
      <c r="CB237" s="24"/>
      <c r="CC237" s="24"/>
      <c r="CD237" s="24"/>
      <c r="CE237" s="24"/>
      <c r="CF237" s="24"/>
      <c r="CG237" s="24"/>
      <c r="CH237" s="24"/>
      <c r="CI237" s="24"/>
      <c r="CJ237" s="24"/>
      <c r="CK237" s="24"/>
      <c r="CL237" s="24"/>
      <c r="CM237" s="24"/>
      <c r="CN237" s="24"/>
      <c r="CO237" s="24"/>
      <c r="CP237" s="24"/>
      <c r="CQ237" s="24"/>
      <c r="CR237" s="24"/>
      <c r="CS237" s="24"/>
      <c r="CT237" s="24"/>
      <c r="CU237" s="24"/>
      <c r="CV237" s="24"/>
      <c r="CW237" s="24"/>
      <c r="CX237" s="24"/>
      <c r="CY237" s="24"/>
      <c r="CZ237" s="24"/>
      <c r="DA237" s="24"/>
      <c r="DB237" s="24"/>
      <c r="DC237" s="24"/>
      <c r="DD237" s="24"/>
      <c r="DE237" s="24"/>
      <c r="DF237" s="24"/>
      <c r="DG237" s="24"/>
      <c r="DH237" s="24"/>
      <c r="DI237" s="24"/>
      <c r="DJ237" s="24"/>
      <c r="DK237" s="24"/>
      <c r="DL237" s="24"/>
      <c r="DM237" s="24"/>
      <c r="DN237" s="24"/>
      <c r="DO237" s="24"/>
      <c r="DP237" s="24"/>
      <c r="DQ237" s="24"/>
      <c r="DR237" s="24"/>
      <c r="DS237" s="24"/>
      <c r="DT237" s="24"/>
      <c r="DU237" s="24"/>
      <c r="DV237" s="24"/>
      <c r="DW237" s="24"/>
      <c r="DX237" s="24"/>
      <c r="DY237" s="24"/>
      <c r="DZ237" s="24"/>
      <c r="EA237" s="24"/>
    </row>
    <row r="238" spans="1:131" ht="15" customHeight="1">
      <c r="A238" s="79">
        <f t="shared" si="91"/>
        <v>44064</v>
      </c>
      <c r="B238" s="78"/>
      <c r="C238" s="78"/>
      <c r="D238" s="78"/>
      <c r="E238" s="78"/>
      <c r="F238" s="178"/>
      <c r="G238" s="89">
        <f t="shared" si="69"/>
        <v>8</v>
      </c>
      <c r="H238" s="78">
        <f t="shared" si="70"/>
        <v>34</v>
      </c>
      <c r="I238" s="78" t="str">
        <f t="shared" si="71"/>
        <v>VE</v>
      </c>
      <c r="J238" s="78" t="str">
        <f t="shared" si="72"/>
        <v>Semaine</v>
      </c>
      <c r="K238" s="178">
        <f t="shared" si="73"/>
        <v>0</v>
      </c>
      <c r="L238" s="79" t="str">
        <f t="shared" si="74"/>
        <v/>
      </c>
      <c r="M238" s="178" t="str">
        <f t="shared" si="75"/>
        <v/>
      </c>
      <c r="N238" s="80">
        <f t="shared" si="76"/>
        <v>0</v>
      </c>
      <c r="O238" s="78">
        <f t="shared" si="77"/>
        <v>0</v>
      </c>
      <c r="P238" s="78" t="str">
        <f t="shared" si="78"/>
        <v>Normal</v>
      </c>
      <c r="Q238" s="78">
        <f t="shared" si="79"/>
        <v>0</v>
      </c>
      <c r="R238" s="78">
        <f t="shared" si="80"/>
        <v>0</v>
      </c>
      <c r="S238" s="80">
        <f t="shared" si="81"/>
        <v>0</v>
      </c>
      <c r="T238" s="80">
        <f t="shared" si="82"/>
        <v>0</v>
      </c>
      <c r="U238" s="78">
        <f t="shared" si="83"/>
        <v>0</v>
      </c>
      <c r="V238" s="78">
        <f t="shared" si="84"/>
        <v>0</v>
      </c>
      <c r="W238" s="78">
        <f t="shared" si="85"/>
        <v>0</v>
      </c>
      <c r="X238" s="80">
        <f t="shared" si="86"/>
        <v>0</v>
      </c>
      <c r="Y238" s="78">
        <f t="shared" si="87"/>
        <v>0</v>
      </c>
      <c r="Z238" s="78" t="str">
        <f t="shared" ca="1" si="88"/>
        <v/>
      </c>
      <c r="AA238" s="78">
        <f t="shared" si="89"/>
        <v>0</v>
      </c>
      <c r="AB238" s="78">
        <f t="shared" si="90"/>
        <v>0</v>
      </c>
      <c r="AC238" s="46"/>
      <c r="AD238" s="46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CB238" s="24"/>
      <c r="CC238" s="24"/>
      <c r="CD238" s="24"/>
      <c r="CE238" s="24"/>
      <c r="CF238" s="24"/>
      <c r="CG238" s="24"/>
      <c r="CH238" s="24"/>
      <c r="CI238" s="24"/>
      <c r="CJ238" s="24"/>
      <c r="CK238" s="24"/>
      <c r="CL238" s="24"/>
      <c r="CM238" s="24"/>
      <c r="CN238" s="24"/>
      <c r="CO238" s="24"/>
      <c r="CP238" s="24"/>
      <c r="CQ238" s="24"/>
      <c r="CR238" s="24"/>
      <c r="CS238" s="24"/>
      <c r="CT238" s="24"/>
      <c r="CU238" s="24"/>
      <c r="CV238" s="24"/>
      <c r="CW238" s="24"/>
      <c r="CX238" s="24"/>
      <c r="CY238" s="24"/>
      <c r="CZ238" s="24"/>
      <c r="DA238" s="24"/>
      <c r="DB238" s="24"/>
      <c r="DC238" s="24"/>
      <c r="DD238" s="24"/>
      <c r="DE238" s="24"/>
      <c r="DF238" s="24"/>
      <c r="DG238" s="24"/>
      <c r="DH238" s="24"/>
      <c r="DI238" s="24"/>
      <c r="DJ238" s="24"/>
      <c r="DK238" s="24"/>
      <c r="DL238" s="24"/>
      <c r="DM238" s="24"/>
      <c r="DN238" s="24"/>
      <c r="DO238" s="24"/>
      <c r="DP238" s="24"/>
      <c r="DQ238" s="24"/>
      <c r="DR238" s="24"/>
      <c r="DS238" s="24"/>
      <c r="DT238" s="24"/>
      <c r="DU238" s="24"/>
      <c r="DV238" s="24"/>
      <c r="DW238" s="24"/>
      <c r="DX238" s="24"/>
      <c r="DY238" s="24"/>
      <c r="DZ238" s="24"/>
      <c r="EA238" s="24"/>
    </row>
    <row r="239" spans="1:131" ht="15" customHeight="1">
      <c r="A239" s="79">
        <f t="shared" si="91"/>
        <v>44065</v>
      </c>
      <c r="B239" s="78"/>
      <c r="C239" s="78"/>
      <c r="D239" s="78"/>
      <c r="E239" s="78"/>
      <c r="F239" s="178"/>
      <c r="G239" s="89">
        <f t="shared" si="69"/>
        <v>8</v>
      </c>
      <c r="H239" s="78">
        <f t="shared" si="70"/>
        <v>34</v>
      </c>
      <c r="I239" s="78" t="str">
        <f t="shared" si="71"/>
        <v>SA</v>
      </c>
      <c r="J239" s="78" t="str">
        <f t="shared" si="72"/>
        <v>Samedi</v>
      </c>
      <c r="K239" s="178">
        <f t="shared" si="73"/>
        <v>0</v>
      </c>
      <c r="L239" s="79" t="str">
        <f t="shared" si="74"/>
        <v/>
      </c>
      <c r="M239" s="178" t="str">
        <f t="shared" si="75"/>
        <v/>
      </c>
      <c r="N239" s="80">
        <f t="shared" si="76"/>
        <v>0</v>
      </c>
      <c r="O239" s="78">
        <f t="shared" si="77"/>
        <v>0</v>
      </c>
      <c r="P239" s="78" t="str">
        <f t="shared" si="78"/>
        <v>Normal</v>
      </c>
      <c r="Q239" s="78">
        <f t="shared" si="79"/>
        <v>0</v>
      </c>
      <c r="R239" s="78">
        <f t="shared" si="80"/>
        <v>0</v>
      </c>
      <c r="S239" s="80">
        <f t="shared" si="81"/>
        <v>0</v>
      </c>
      <c r="T239" s="80">
        <f t="shared" si="82"/>
        <v>0</v>
      </c>
      <c r="U239" s="78">
        <f t="shared" si="83"/>
        <v>0</v>
      </c>
      <c r="V239" s="78">
        <f t="shared" si="84"/>
        <v>0</v>
      </c>
      <c r="W239" s="78">
        <f t="shared" si="85"/>
        <v>0</v>
      </c>
      <c r="X239" s="80">
        <f t="shared" si="86"/>
        <v>0</v>
      </c>
      <c r="Y239" s="78">
        <f t="shared" si="87"/>
        <v>0</v>
      </c>
      <c r="Z239" s="78" t="str">
        <f t="shared" ca="1" si="88"/>
        <v/>
      </c>
      <c r="AA239" s="78">
        <f t="shared" si="89"/>
        <v>0</v>
      </c>
      <c r="AB239" s="78">
        <f t="shared" si="90"/>
        <v>0</v>
      </c>
      <c r="AC239" s="46"/>
      <c r="AD239" s="46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CB239" s="24"/>
      <c r="CC239" s="24"/>
      <c r="CD239" s="24"/>
      <c r="CE239" s="24"/>
      <c r="CF239" s="24"/>
      <c r="CG239" s="24"/>
      <c r="CH239" s="24"/>
      <c r="CI239" s="24"/>
      <c r="CJ239" s="24"/>
      <c r="CK239" s="24"/>
      <c r="CL239" s="24"/>
      <c r="CM239" s="24"/>
      <c r="CN239" s="24"/>
      <c r="CO239" s="24"/>
      <c r="CP239" s="24"/>
      <c r="CQ239" s="24"/>
      <c r="CR239" s="24"/>
      <c r="CS239" s="24"/>
      <c r="CT239" s="24"/>
      <c r="CU239" s="24"/>
      <c r="CV239" s="24"/>
      <c r="CW239" s="24"/>
      <c r="CX239" s="24"/>
      <c r="CY239" s="24"/>
      <c r="CZ239" s="24"/>
      <c r="DA239" s="24"/>
      <c r="DB239" s="24"/>
      <c r="DC239" s="24"/>
      <c r="DD239" s="24"/>
      <c r="DE239" s="24"/>
      <c r="DF239" s="24"/>
      <c r="DG239" s="24"/>
      <c r="DH239" s="24"/>
      <c r="DI239" s="24"/>
      <c r="DJ239" s="24"/>
      <c r="DK239" s="24"/>
      <c r="DL239" s="24"/>
      <c r="DM239" s="24"/>
      <c r="DN239" s="24"/>
      <c r="DO239" s="24"/>
      <c r="DP239" s="24"/>
      <c r="DQ239" s="24"/>
      <c r="DR239" s="24"/>
      <c r="DS239" s="24"/>
      <c r="DT239" s="24"/>
      <c r="DU239" s="24"/>
      <c r="DV239" s="24"/>
      <c r="DW239" s="24"/>
      <c r="DX239" s="24"/>
      <c r="DY239" s="24"/>
      <c r="DZ239" s="24"/>
      <c r="EA239" s="24"/>
    </row>
    <row r="240" spans="1:131" ht="15" customHeight="1">
      <c r="A240" s="79">
        <f t="shared" si="91"/>
        <v>44066</v>
      </c>
      <c r="B240" s="78"/>
      <c r="C240" s="78"/>
      <c r="D240" s="78"/>
      <c r="E240" s="78"/>
      <c r="F240" s="178"/>
      <c r="G240" s="89">
        <f t="shared" si="69"/>
        <v>8</v>
      </c>
      <c r="H240" s="78">
        <f t="shared" si="70"/>
        <v>34</v>
      </c>
      <c r="I240" s="78" t="str">
        <f t="shared" si="71"/>
        <v>DI</v>
      </c>
      <c r="J240" s="78" t="str">
        <f t="shared" si="72"/>
        <v>Dimanche</v>
      </c>
      <c r="K240" s="178">
        <f t="shared" si="73"/>
        <v>0</v>
      </c>
      <c r="L240" s="79" t="str">
        <f t="shared" si="74"/>
        <v/>
      </c>
      <c r="M240" s="178" t="str">
        <f t="shared" si="75"/>
        <v/>
      </c>
      <c r="N240" s="80">
        <f t="shared" si="76"/>
        <v>0</v>
      </c>
      <c r="O240" s="78">
        <f t="shared" si="77"/>
        <v>0</v>
      </c>
      <c r="P240" s="78" t="str">
        <f t="shared" si="78"/>
        <v>Normal</v>
      </c>
      <c r="Q240" s="78">
        <f t="shared" si="79"/>
        <v>0</v>
      </c>
      <c r="R240" s="78">
        <f t="shared" si="80"/>
        <v>0</v>
      </c>
      <c r="S240" s="80">
        <f t="shared" si="81"/>
        <v>0</v>
      </c>
      <c r="T240" s="80">
        <f t="shared" si="82"/>
        <v>0</v>
      </c>
      <c r="U240" s="78">
        <f t="shared" si="83"/>
        <v>0</v>
      </c>
      <c r="V240" s="78">
        <f t="shared" si="84"/>
        <v>0</v>
      </c>
      <c r="W240" s="78">
        <f t="shared" si="85"/>
        <v>0</v>
      </c>
      <c r="X240" s="80">
        <f t="shared" si="86"/>
        <v>0</v>
      </c>
      <c r="Y240" s="78">
        <f t="shared" si="87"/>
        <v>0</v>
      </c>
      <c r="Z240" s="78" t="str">
        <f t="shared" ca="1" si="88"/>
        <v/>
      </c>
      <c r="AA240" s="78">
        <f t="shared" si="89"/>
        <v>0</v>
      </c>
      <c r="AB240" s="78">
        <f t="shared" si="90"/>
        <v>0</v>
      </c>
      <c r="AC240" s="46"/>
      <c r="AD240" s="46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CB240" s="24"/>
      <c r="CC240" s="24"/>
      <c r="CD240" s="24"/>
      <c r="CE240" s="24"/>
      <c r="CF240" s="24"/>
      <c r="CG240" s="24"/>
      <c r="CH240" s="24"/>
      <c r="CI240" s="24"/>
      <c r="CJ240" s="24"/>
      <c r="CK240" s="24"/>
      <c r="CL240" s="24"/>
      <c r="CM240" s="24"/>
      <c r="CN240" s="24"/>
      <c r="CO240" s="24"/>
      <c r="CP240" s="24"/>
      <c r="CQ240" s="24"/>
      <c r="CR240" s="24"/>
      <c r="CS240" s="24"/>
      <c r="CT240" s="24"/>
      <c r="CU240" s="24"/>
      <c r="CV240" s="24"/>
      <c r="CW240" s="24"/>
      <c r="CX240" s="24"/>
      <c r="CY240" s="24"/>
      <c r="CZ240" s="24"/>
      <c r="DA240" s="24"/>
      <c r="DB240" s="24"/>
      <c r="DC240" s="24"/>
      <c r="DD240" s="24"/>
      <c r="DE240" s="24"/>
      <c r="DF240" s="24"/>
      <c r="DG240" s="24"/>
      <c r="DH240" s="24"/>
      <c r="DI240" s="24"/>
      <c r="DJ240" s="24"/>
      <c r="DK240" s="24"/>
      <c r="DL240" s="24"/>
      <c r="DM240" s="24"/>
      <c r="DN240" s="24"/>
      <c r="DO240" s="24"/>
      <c r="DP240" s="24"/>
      <c r="DQ240" s="24"/>
      <c r="DR240" s="24"/>
      <c r="DS240" s="24"/>
      <c r="DT240" s="24"/>
      <c r="DU240" s="24"/>
      <c r="DV240" s="24"/>
      <c r="DW240" s="24"/>
      <c r="DX240" s="24"/>
      <c r="DY240" s="24"/>
      <c r="DZ240" s="24"/>
      <c r="EA240" s="24"/>
    </row>
    <row r="241" spans="1:131" ht="15" customHeight="1">
      <c r="A241" s="79">
        <f t="shared" si="91"/>
        <v>44067</v>
      </c>
      <c r="B241" s="78"/>
      <c r="C241" s="78"/>
      <c r="D241" s="78"/>
      <c r="E241" s="78"/>
      <c r="F241" s="178"/>
      <c r="G241" s="89">
        <f t="shared" si="69"/>
        <v>8</v>
      </c>
      <c r="H241" s="78">
        <f t="shared" si="70"/>
        <v>35</v>
      </c>
      <c r="I241" s="78" t="str">
        <f t="shared" si="71"/>
        <v>LU</v>
      </c>
      <c r="J241" s="78" t="str">
        <f t="shared" si="72"/>
        <v>Semaine</v>
      </c>
      <c r="K241" s="178">
        <f t="shared" si="73"/>
        <v>0</v>
      </c>
      <c r="L241" s="79" t="str">
        <f t="shared" si="74"/>
        <v/>
      </c>
      <c r="M241" s="178" t="str">
        <f t="shared" si="75"/>
        <v/>
      </c>
      <c r="N241" s="80">
        <f t="shared" si="76"/>
        <v>0</v>
      </c>
      <c r="O241" s="78">
        <f t="shared" si="77"/>
        <v>0</v>
      </c>
      <c r="P241" s="78" t="str">
        <f t="shared" si="78"/>
        <v>Normal</v>
      </c>
      <c r="Q241" s="78">
        <f t="shared" si="79"/>
        <v>0</v>
      </c>
      <c r="R241" s="78">
        <f t="shared" si="80"/>
        <v>0</v>
      </c>
      <c r="S241" s="80">
        <f t="shared" si="81"/>
        <v>0</v>
      </c>
      <c r="T241" s="80">
        <f t="shared" si="82"/>
        <v>0</v>
      </c>
      <c r="U241" s="78">
        <f t="shared" si="83"/>
        <v>0</v>
      </c>
      <c r="V241" s="78">
        <f t="shared" si="84"/>
        <v>0</v>
      </c>
      <c r="W241" s="78">
        <f t="shared" si="85"/>
        <v>0</v>
      </c>
      <c r="X241" s="80">
        <f t="shared" si="86"/>
        <v>0</v>
      </c>
      <c r="Y241" s="78">
        <f t="shared" si="87"/>
        <v>0</v>
      </c>
      <c r="Z241" s="78" t="str">
        <f t="shared" ca="1" si="88"/>
        <v/>
      </c>
      <c r="AA241" s="78">
        <f t="shared" si="89"/>
        <v>0</v>
      </c>
      <c r="AB241" s="78">
        <f t="shared" si="90"/>
        <v>0</v>
      </c>
      <c r="AC241" s="46"/>
      <c r="AD241" s="46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CB241" s="24"/>
      <c r="CC241" s="24"/>
      <c r="CD241" s="24"/>
      <c r="CE241" s="24"/>
      <c r="CF241" s="24"/>
      <c r="CG241" s="24"/>
      <c r="CH241" s="24"/>
      <c r="CI241" s="24"/>
      <c r="CJ241" s="24"/>
      <c r="CK241" s="24"/>
      <c r="CL241" s="24"/>
      <c r="CM241" s="24"/>
      <c r="CN241" s="24"/>
      <c r="CO241" s="24"/>
      <c r="CP241" s="24"/>
      <c r="CQ241" s="24"/>
      <c r="CR241" s="24"/>
      <c r="CS241" s="24"/>
      <c r="CT241" s="24"/>
      <c r="CU241" s="24"/>
      <c r="CV241" s="24"/>
      <c r="CW241" s="24"/>
      <c r="CX241" s="24"/>
      <c r="CY241" s="24"/>
      <c r="CZ241" s="24"/>
      <c r="DA241" s="24"/>
      <c r="DB241" s="24"/>
      <c r="DC241" s="24"/>
      <c r="DD241" s="24"/>
      <c r="DE241" s="24"/>
      <c r="DF241" s="24"/>
      <c r="DG241" s="24"/>
      <c r="DH241" s="24"/>
      <c r="DI241" s="24"/>
      <c r="DJ241" s="24"/>
      <c r="DK241" s="24"/>
      <c r="DL241" s="24"/>
      <c r="DM241" s="24"/>
      <c r="DN241" s="24"/>
      <c r="DO241" s="24"/>
      <c r="DP241" s="24"/>
      <c r="DQ241" s="24"/>
      <c r="DR241" s="24"/>
      <c r="DS241" s="24"/>
      <c r="DT241" s="24"/>
      <c r="DU241" s="24"/>
      <c r="DV241" s="24"/>
      <c r="DW241" s="24"/>
      <c r="DX241" s="24"/>
      <c r="DY241" s="24"/>
      <c r="DZ241" s="24"/>
      <c r="EA241" s="24"/>
    </row>
    <row r="242" spans="1:131" ht="15" customHeight="1">
      <c r="A242" s="79">
        <f t="shared" si="91"/>
        <v>44068</v>
      </c>
      <c r="B242" s="78"/>
      <c r="C242" s="78"/>
      <c r="D242" s="78"/>
      <c r="E242" s="78"/>
      <c r="F242" s="178"/>
      <c r="G242" s="89">
        <f t="shared" si="69"/>
        <v>8</v>
      </c>
      <c r="H242" s="78">
        <f t="shared" si="70"/>
        <v>35</v>
      </c>
      <c r="I242" s="78" t="str">
        <f t="shared" si="71"/>
        <v>MA</v>
      </c>
      <c r="J242" s="78" t="str">
        <f t="shared" si="72"/>
        <v>Semaine</v>
      </c>
      <c r="K242" s="178">
        <f t="shared" si="73"/>
        <v>0</v>
      </c>
      <c r="L242" s="79" t="str">
        <f t="shared" si="74"/>
        <v/>
      </c>
      <c r="M242" s="178" t="str">
        <f t="shared" si="75"/>
        <v/>
      </c>
      <c r="N242" s="80">
        <f t="shared" si="76"/>
        <v>0</v>
      </c>
      <c r="O242" s="78">
        <f t="shared" si="77"/>
        <v>0</v>
      </c>
      <c r="P242" s="78" t="str">
        <f t="shared" si="78"/>
        <v>Normal</v>
      </c>
      <c r="Q242" s="78">
        <f t="shared" si="79"/>
        <v>0</v>
      </c>
      <c r="R242" s="78">
        <f t="shared" si="80"/>
        <v>0</v>
      </c>
      <c r="S242" s="80">
        <f t="shared" si="81"/>
        <v>0</v>
      </c>
      <c r="T242" s="80">
        <f t="shared" si="82"/>
        <v>0</v>
      </c>
      <c r="U242" s="78">
        <f t="shared" si="83"/>
        <v>0</v>
      </c>
      <c r="V242" s="78">
        <f t="shared" si="84"/>
        <v>0</v>
      </c>
      <c r="W242" s="78">
        <f t="shared" si="85"/>
        <v>0</v>
      </c>
      <c r="X242" s="80">
        <f t="shared" si="86"/>
        <v>0</v>
      </c>
      <c r="Y242" s="78">
        <f t="shared" si="87"/>
        <v>0</v>
      </c>
      <c r="Z242" s="78" t="str">
        <f t="shared" ca="1" si="88"/>
        <v/>
      </c>
      <c r="AA242" s="78">
        <f t="shared" si="89"/>
        <v>0</v>
      </c>
      <c r="AB242" s="78">
        <f t="shared" si="90"/>
        <v>0</v>
      </c>
      <c r="AC242" s="46"/>
      <c r="AD242" s="46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CB242" s="24"/>
      <c r="CC242" s="24"/>
      <c r="CD242" s="24"/>
      <c r="CE242" s="24"/>
      <c r="CF242" s="24"/>
      <c r="CG242" s="24"/>
      <c r="CH242" s="24"/>
      <c r="CI242" s="24"/>
      <c r="CJ242" s="24"/>
      <c r="CK242" s="24"/>
      <c r="CL242" s="24"/>
      <c r="CM242" s="24"/>
      <c r="CN242" s="24"/>
      <c r="CO242" s="24"/>
      <c r="CP242" s="24"/>
      <c r="CQ242" s="24"/>
      <c r="CR242" s="24"/>
      <c r="CS242" s="24"/>
      <c r="CT242" s="24"/>
      <c r="CU242" s="24"/>
      <c r="CV242" s="24"/>
      <c r="CW242" s="24"/>
      <c r="CX242" s="24"/>
      <c r="CY242" s="24"/>
      <c r="CZ242" s="24"/>
      <c r="DA242" s="24"/>
      <c r="DB242" s="24"/>
      <c r="DC242" s="24"/>
      <c r="DD242" s="24"/>
      <c r="DE242" s="24"/>
      <c r="DF242" s="24"/>
      <c r="DG242" s="24"/>
      <c r="DH242" s="24"/>
      <c r="DI242" s="24"/>
      <c r="DJ242" s="24"/>
      <c r="DK242" s="24"/>
      <c r="DL242" s="24"/>
      <c r="DM242" s="24"/>
      <c r="DN242" s="24"/>
      <c r="DO242" s="24"/>
      <c r="DP242" s="24"/>
      <c r="DQ242" s="24"/>
      <c r="DR242" s="24"/>
      <c r="DS242" s="24"/>
      <c r="DT242" s="24"/>
      <c r="DU242" s="24"/>
      <c r="DV242" s="24"/>
      <c r="DW242" s="24"/>
      <c r="DX242" s="24"/>
      <c r="DY242" s="24"/>
      <c r="DZ242" s="24"/>
      <c r="EA242" s="24"/>
    </row>
    <row r="243" spans="1:131" ht="15" customHeight="1">
      <c r="A243" s="79">
        <f t="shared" si="91"/>
        <v>44069</v>
      </c>
      <c r="B243" s="78"/>
      <c r="C243" s="78"/>
      <c r="D243" s="78"/>
      <c r="E243" s="78"/>
      <c r="F243" s="178"/>
      <c r="G243" s="89">
        <f t="shared" si="69"/>
        <v>8</v>
      </c>
      <c r="H243" s="78">
        <f t="shared" si="70"/>
        <v>35</v>
      </c>
      <c r="I243" s="78" t="str">
        <f t="shared" si="71"/>
        <v>ME</v>
      </c>
      <c r="J243" s="78" t="str">
        <f t="shared" si="72"/>
        <v>Semaine</v>
      </c>
      <c r="K243" s="178">
        <f t="shared" si="73"/>
        <v>0</v>
      </c>
      <c r="L243" s="79" t="str">
        <f t="shared" si="74"/>
        <v/>
      </c>
      <c r="M243" s="178" t="str">
        <f t="shared" si="75"/>
        <v/>
      </c>
      <c r="N243" s="80">
        <f t="shared" si="76"/>
        <v>0</v>
      </c>
      <c r="O243" s="78">
        <f t="shared" si="77"/>
        <v>0</v>
      </c>
      <c r="P243" s="78" t="str">
        <f t="shared" si="78"/>
        <v>Normal</v>
      </c>
      <c r="Q243" s="78">
        <f t="shared" si="79"/>
        <v>0</v>
      </c>
      <c r="R243" s="78">
        <f t="shared" si="80"/>
        <v>0</v>
      </c>
      <c r="S243" s="80">
        <f t="shared" si="81"/>
        <v>0</v>
      </c>
      <c r="T243" s="80">
        <f t="shared" si="82"/>
        <v>0</v>
      </c>
      <c r="U243" s="78">
        <f t="shared" si="83"/>
        <v>0</v>
      </c>
      <c r="V243" s="78">
        <f t="shared" si="84"/>
        <v>0</v>
      </c>
      <c r="W243" s="78">
        <f t="shared" si="85"/>
        <v>0</v>
      </c>
      <c r="X243" s="80">
        <f t="shared" si="86"/>
        <v>0</v>
      </c>
      <c r="Y243" s="78">
        <f t="shared" si="87"/>
        <v>0</v>
      </c>
      <c r="Z243" s="78" t="str">
        <f t="shared" ca="1" si="88"/>
        <v/>
      </c>
      <c r="AA243" s="78">
        <f t="shared" si="89"/>
        <v>0</v>
      </c>
      <c r="AB243" s="78">
        <f t="shared" si="90"/>
        <v>0</v>
      </c>
      <c r="AC243" s="46"/>
      <c r="AD243" s="46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CB243" s="24"/>
      <c r="CC243" s="24"/>
      <c r="CD243" s="24"/>
      <c r="CE243" s="24"/>
      <c r="CF243" s="24"/>
      <c r="CG243" s="24"/>
      <c r="CH243" s="24"/>
      <c r="CI243" s="24"/>
      <c r="CJ243" s="24"/>
      <c r="CK243" s="24"/>
      <c r="CL243" s="24"/>
      <c r="CM243" s="24"/>
      <c r="CN243" s="24"/>
      <c r="CO243" s="24"/>
      <c r="CP243" s="24"/>
      <c r="CQ243" s="24"/>
      <c r="CR243" s="24"/>
      <c r="CS243" s="24"/>
      <c r="CT243" s="24"/>
      <c r="CU243" s="24"/>
      <c r="CV243" s="24"/>
      <c r="CW243" s="24"/>
      <c r="CX243" s="24"/>
      <c r="CY243" s="24"/>
      <c r="CZ243" s="24"/>
      <c r="DA243" s="24"/>
      <c r="DB243" s="24"/>
      <c r="DC243" s="24"/>
      <c r="DD243" s="24"/>
      <c r="DE243" s="24"/>
      <c r="DF243" s="24"/>
      <c r="DG243" s="24"/>
      <c r="DH243" s="24"/>
      <c r="DI243" s="24"/>
      <c r="DJ243" s="24"/>
      <c r="DK243" s="24"/>
      <c r="DL243" s="24"/>
      <c r="DM243" s="24"/>
      <c r="DN243" s="24"/>
      <c r="DO243" s="24"/>
      <c r="DP243" s="24"/>
      <c r="DQ243" s="24"/>
      <c r="DR243" s="24"/>
      <c r="DS243" s="24"/>
      <c r="DT243" s="24"/>
      <c r="DU243" s="24"/>
      <c r="DV243" s="24"/>
      <c r="DW243" s="24"/>
      <c r="DX243" s="24"/>
      <c r="DY243" s="24"/>
      <c r="DZ243" s="24"/>
      <c r="EA243" s="24"/>
    </row>
    <row r="244" spans="1:131" ht="15" customHeight="1">
      <c r="A244" s="79">
        <f t="shared" si="91"/>
        <v>44070</v>
      </c>
      <c r="B244" s="78"/>
      <c r="C244" s="78"/>
      <c r="D244" s="78"/>
      <c r="E244" s="78"/>
      <c r="F244" s="178"/>
      <c r="G244" s="89">
        <f t="shared" si="69"/>
        <v>8</v>
      </c>
      <c r="H244" s="78">
        <f t="shared" si="70"/>
        <v>35</v>
      </c>
      <c r="I244" s="78" t="str">
        <f t="shared" si="71"/>
        <v>JE</v>
      </c>
      <c r="J244" s="78" t="str">
        <f t="shared" si="72"/>
        <v>Semaine</v>
      </c>
      <c r="K244" s="178">
        <f t="shared" si="73"/>
        <v>0</v>
      </c>
      <c r="L244" s="79" t="str">
        <f t="shared" si="74"/>
        <v/>
      </c>
      <c r="M244" s="178" t="str">
        <f t="shared" si="75"/>
        <v/>
      </c>
      <c r="N244" s="80">
        <f t="shared" si="76"/>
        <v>0</v>
      </c>
      <c r="O244" s="78">
        <f t="shared" si="77"/>
        <v>0</v>
      </c>
      <c r="P244" s="78" t="str">
        <f t="shared" si="78"/>
        <v>Normal</v>
      </c>
      <c r="Q244" s="78">
        <f t="shared" si="79"/>
        <v>0</v>
      </c>
      <c r="R244" s="78">
        <f t="shared" si="80"/>
        <v>0</v>
      </c>
      <c r="S244" s="80">
        <f t="shared" si="81"/>
        <v>0</v>
      </c>
      <c r="T244" s="80">
        <f t="shared" si="82"/>
        <v>0</v>
      </c>
      <c r="U244" s="78">
        <f t="shared" si="83"/>
        <v>0</v>
      </c>
      <c r="V244" s="78">
        <f t="shared" si="84"/>
        <v>0</v>
      </c>
      <c r="W244" s="78">
        <f t="shared" si="85"/>
        <v>0</v>
      </c>
      <c r="X244" s="80">
        <f t="shared" si="86"/>
        <v>0</v>
      </c>
      <c r="Y244" s="78">
        <f t="shared" si="87"/>
        <v>0</v>
      </c>
      <c r="Z244" s="78" t="str">
        <f t="shared" ca="1" si="88"/>
        <v/>
      </c>
      <c r="AA244" s="78">
        <f t="shared" si="89"/>
        <v>0</v>
      </c>
      <c r="AB244" s="78">
        <f t="shared" si="90"/>
        <v>0</v>
      </c>
      <c r="AC244" s="46"/>
      <c r="AD244" s="46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CB244" s="24"/>
      <c r="CC244" s="24"/>
      <c r="CD244" s="24"/>
      <c r="CE244" s="24"/>
      <c r="CF244" s="24"/>
      <c r="CG244" s="24"/>
      <c r="CH244" s="24"/>
      <c r="CI244" s="24"/>
      <c r="CJ244" s="24"/>
      <c r="CK244" s="24"/>
      <c r="CL244" s="24"/>
      <c r="CM244" s="24"/>
      <c r="CN244" s="24"/>
      <c r="CO244" s="24"/>
      <c r="CP244" s="24"/>
      <c r="CQ244" s="24"/>
      <c r="CR244" s="24"/>
      <c r="CS244" s="24"/>
      <c r="CT244" s="24"/>
      <c r="CU244" s="24"/>
      <c r="CV244" s="24"/>
      <c r="CW244" s="24"/>
      <c r="CX244" s="24"/>
      <c r="CY244" s="24"/>
      <c r="CZ244" s="24"/>
      <c r="DA244" s="24"/>
      <c r="DB244" s="24"/>
      <c r="DC244" s="24"/>
      <c r="DD244" s="24"/>
      <c r="DE244" s="24"/>
      <c r="DF244" s="24"/>
      <c r="DG244" s="24"/>
      <c r="DH244" s="24"/>
      <c r="DI244" s="24"/>
      <c r="DJ244" s="24"/>
      <c r="DK244" s="24"/>
      <c r="DL244" s="24"/>
      <c r="DM244" s="24"/>
      <c r="DN244" s="24"/>
      <c r="DO244" s="24"/>
      <c r="DP244" s="24"/>
      <c r="DQ244" s="24"/>
      <c r="DR244" s="24"/>
      <c r="DS244" s="24"/>
      <c r="DT244" s="24"/>
      <c r="DU244" s="24"/>
      <c r="DV244" s="24"/>
      <c r="DW244" s="24"/>
      <c r="DX244" s="24"/>
      <c r="DY244" s="24"/>
      <c r="DZ244" s="24"/>
      <c r="EA244" s="24"/>
    </row>
    <row r="245" spans="1:131" ht="15" customHeight="1">
      <c r="A245" s="79">
        <f t="shared" si="91"/>
        <v>44071</v>
      </c>
      <c r="B245" s="78"/>
      <c r="C245" s="78"/>
      <c r="D245" s="78"/>
      <c r="E245" s="78"/>
      <c r="F245" s="178"/>
      <c r="G245" s="89">
        <f t="shared" si="69"/>
        <v>8</v>
      </c>
      <c r="H245" s="78">
        <f t="shared" si="70"/>
        <v>35</v>
      </c>
      <c r="I245" s="78" t="str">
        <f t="shared" si="71"/>
        <v>VE</v>
      </c>
      <c r="J245" s="78" t="str">
        <f t="shared" si="72"/>
        <v>Semaine</v>
      </c>
      <c r="K245" s="178">
        <f t="shared" si="73"/>
        <v>0</v>
      </c>
      <c r="L245" s="79" t="str">
        <f t="shared" si="74"/>
        <v/>
      </c>
      <c r="M245" s="178" t="str">
        <f t="shared" si="75"/>
        <v/>
      </c>
      <c r="N245" s="80">
        <f t="shared" si="76"/>
        <v>0</v>
      </c>
      <c r="O245" s="78">
        <f t="shared" si="77"/>
        <v>0</v>
      </c>
      <c r="P245" s="78" t="str">
        <f t="shared" si="78"/>
        <v>Normal</v>
      </c>
      <c r="Q245" s="78">
        <f t="shared" si="79"/>
        <v>0</v>
      </c>
      <c r="R245" s="78">
        <f t="shared" si="80"/>
        <v>0</v>
      </c>
      <c r="S245" s="80">
        <f t="shared" si="81"/>
        <v>0</v>
      </c>
      <c r="T245" s="80">
        <f t="shared" si="82"/>
        <v>0</v>
      </c>
      <c r="U245" s="78">
        <f t="shared" si="83"/>
        <v>0</v>
      </c>
      <c r="V245" s="78">
        <f t="shared" si="84"/>
        <v>0</v>
      </c>
      <c r="W245" s="78">
        <f t="shared" si="85"/>
        <v>0</v>
      </c>
      <c r="X245" s="80">
        <f t="shared" si="86"/>
        <v>0</v>
      </c>
      <c r="Y245" s="78">
        <f t="shared" si="87"/>
        <v>0</v>
      </c>
      <c r="Z245" s="78" t="str">
        <f t="shared" ca="1" si="88"/>
        <v/>
      </c>
      <c r="AA245" s="78">
        <f t="shared" si="89"/>
        <v>0</v>
      </c>
      <c r="AB245" s="78">
        <f t="shared" si="90"/>
        <v>0</v>
      </c>
      <c r="AC245" s="46"/>
      <c r="AD245" s="46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4"/>
      <c r="CK245" s="24"/>
      <c r="CL245" s="24"/>
      <c r="CM245" s="24"/>
      <c r="CN245" s="24"/>
      <c r="CO245" s="24"/>
      <c r="CP245" s="24"/>
      <c r="CQ245" s="24"/>
      <c r="CR245" s="24"/>
      <c r="CS245" s="24"/>
      <c r="CT245" s="24"/>
      <c r="CU245" s="24"/>
      <c r="CV245" s="24"/>
      <c r="CW245" s="24"/>
      <c r="CX245" s="24"/>
      <c r="CY245" s="24"/>
      <c r="CZ245" s="24"/>
      <c r="DA245" s="24"/>
      <c r="DB245" s="24"/>
      <c r="DC245" s="24"/>
      <c r="DD245" s="24"/>
      <c r="DE245" s="24"/>
      <c r="DF245" s="24"/>
      <c r="DG245" s="24"/>
      <c r="DH245" s="24"/>
      <c r="DI245" s="24"/>
      <c r="DJ245" s="24"/>
      <c r="DK245" s="24"/>
      <c r="DL245" s="24"/>
      <c r="DM245" s="24"/>
      <c r="DN245" s="24"/>
      <c r="DO245" s="24"/>
      <c r="DP245" s="24"/>
      <c r="DQ245" s="24"/>
      <c r="DR245" s="24"/>
      <c r="DS245" s="24"/>
      <c r="DT245" s="24"/>
      <c r="DU245" s="24"/>
      <c r="DV245" s="24"/>
      <c r="DW245" s="24"/>
      <c r="DX245" s="24"/>
      <c r="DY245" s="24"/>
      <c r="DZ245" s="24"/>
      <c r="EA245" s="24"/>
    </row>
    <row r="246" spans="1:131" ht="15" customHeight="1">
      <c r="A246" s="79">
        <f t="shared" si="91"/>
        <v>44072</v>
      </c>
      <c r="B246" s="78"/>
      <c r="C246" s="78"/>
      <c r="D246" s="78"/>
      <c r="E246" s="78"/>
      <c r="F246" s="178"/>
      <c r="G246" s="89">
        <f t="shared" si="69"/>
        <v>8</v>
      </c>
      <c r="H246" s="78">
        <f t="shared" si="70"/>
        <v>35</v>
      </c>
      <c r="I246" s="78" t="str">
        <f t="shared" si="71"/>
        <v>SA</v>
      </c>
      <c r="J246" s="78" t="str">
        <f t="shared" si="72"/>
        <v>Samedi</v>
      </c>
      <c r="K246" s="178">
        <f t="shared" si="73"/>
        <v>0</v>
      </c>
      <c r="L246" s="79" t="str">
        <f t="shared" si="74"/>
        <v/>
      </c>
      <c r="M246" s="178" t="str">
        <f t="shared" si="75"/>
        <v/>
      </c>
      <c r="N246" s="80">
        <f t="shared" si="76"/>
        <v>0</v>
      </c>
      <c r="O246" s="78">
        <f t="shared" si="77"/>
        <v>0</v>
      </c>
      <c r="P246" s="78" t="str">
        <f t="shared" si="78"/>
        <v>Normal</v>
      </c>
      <c r="Q246" s="78">
        <f t="shared" si="79"/>
        <v>0</v>
      </c>
      <c r="R246" s="78">
        <f t="shared" si="80"/>
        <v>0</v>
      </c>
      <c r="S246" s="80">
        <f t="shared" si="81"/>
        <v>0</v>
      </c>
      <c r="T246" s="80">
        <f t="shared" si="82"/>
        <v>0</v>
      </c>
      <c r="U246" s="78">
        <f t="shared" si="83"/>
        <v>0</v>
      </c>
      <c r="V246" s="78">
        <f t="shared" si="84"/>
        <v>0</v>
      </c>
      <c r="W246" s="78">
        <f t="shared" si="85"/>
        <v>0</v>
      </c>
      <c r="X246" s="80">
        <f t="shared" si="86"/>
        <v>0</v>
      </c>
      <c r="Y246" s="78">
        <f t="shared" si="87"/>
        <v>0</v>
      </c>
      <c r="Z246" s="78" t="str">
        <f t="shared" ca="1" si="88"/>
        <v/>
      </c>
      <c r="AA246" s="78">
        <f t="shared" si="89"/>
        <v>0</v>
      </c>
      <c r="AB246" s="78">
        <f t="shared" si="90"/>
        <v>0</v>
      </c>
      <c r="AC246" s="46"/>
      <c r="AD246" s="46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I246" s="24"/>
      <c r="CJ246" s="24"/>
      <c r="CK246" s="24"/>
      <c r="CL246" s="24"/>
      <c r="CM246" s="24"/>
      <c r="CN246" s="24"/>
      <c r="CO246" s="24"/>
      <c r="CP246" s="24"/>
      <c r="CQ246" s="24"/>
      <c r="CR246" s="24"/>
      <c r="CS246" s="24"/>
      <c r="CT246" s="24"/>
      <c r="CU246" s="24"/>
      <c r="CV246" s="24"/>
      <c r="CW246" s="24"/>
      <c r="CX246" s="24"/>
      <c r="CY246" s="24"/>
      <c r="CZ246" s="24"/>
      <c r="DA246" s="24"/>
      <c r="DB246" s="24"/>
      <c r="DC246" s="24"/>
      <c r="DD246" s="24"/>
      <c r="DE246" s="24"/>
      <c r="DF246" s="24"/>
      <c r="DG246" s="24"/>
      <c r="DH246" s="24"/>
      <c r="DI246" s="24"/>
      <c r="DJ246" s="24"/>
      <c r="DK246" s="24"/>
      <c r="DL246" s="24"/>
      <c r="DM246" s="24"/>
      <c r="DN246" s="24"/>
      <c r="DO246" s="24"/>
      <c r="DP246" s="24"/>
      <c r="DQ246" s="24"/>
      <c r="DR246" s="24"/>
      <c r="DS246" s="24"/>
      <c r="DT246" s="24"/>
      <c r="DU246" s="24"/>
      <c r="DV246" s="24"/>
      <c r="DW246" s="24"/>
      <c r="DX246" s="24"/>
      <c r="DY246" s="24"/>
      <c r="DZ246" s="24"/>
      <c r="EA246" s="24"/>
    </row>
    <row r="247" spans="1:131" ht="15" customHeight="1">
      <c r="A247" s="79">
        <f t="shared" si="91"/>
        <v>44073</v>
      </c>
      <c r="B247" s="78"/>
      <c r="C247" s="78"/>
      <c r="D247" s="78"/>
      <c r="E247" s="78"/>
      <c r="F247" s="178"/>
      <c r="G247" s="89">
        <f t="shared" si="69"/>
        <v>8</v>
      </c>
      <c r="H247" s="78">
        <f t="shared" si="70"/>
        <v>35</v>
      </c>
      <c r="I247" s="78" t="str">
        <f t="shared" si="71"/>
        <v>DI</v>
      </c>
      <c r="J247" s="78" t="str">
        <f t="shared" si="72"/>
        <v>Dimanche</v>
      </c>
      <c r="K247" s="178">
        <f t="shared" si="73"/>
        <v>0</v>
      </c>
      <c r="L247" s="79" t="str">
        <f t="shared" si="74"/>
        <v/>
      </c>
      <c r="M247" s="178" t="str">
        <f t="shared" si="75"/>
        <v/>
      </c>
      <c r="N247" s="80">
        <f t="shared" si="76"/>
        <v>0</v>
      </c>
      <c r="O247" s="78">
        <f t="shared" si="77"/>
        <v>0</v>
      </c>
      <c r="P247" s="78" t="str">
        <f t="shared" si="78"/>
        <v>Normal</v>
      </c>
      <c r="Q247" s="78">
        <f t="shared" si="79"/>
        <v>0</v>
      </c>
      <c r="R247" s="78">
        <f t="shared" si="80"/>
        <v>0</v>
      </c>
      <c r="S247" s="80">
        <f t="shared" si="81"/>
        <v>0</v>
      </c>
      <c r="T247" s="80">
        <f t="shared" si="82"/>
        <v>0</v>
      </c>
      <c r="U247" s="78">
        <f t="shared" si="83"/>
        <v>0</v>
      </c>
      <c r="V247" s="78">
        <f t="shared" si="84"/>
        <v>0</v>
      </c>
      <c r="W247" s="78">
        <f t="shared" si="85"/>
        <v>0</v>
      </c>
      <c r="X247" s="80">
        <f t="shared" si="86"/>
        <v>0</v>
      </c>
      <c r="Y247" s="78">
        <f t="shared" si="87"/>
        <v>0</v>
      </c>
      <c r="Z247" s="78" t="str">
        <f t="shared" ca="1" si="88"/>
        <v/>
      </c>
      <c r="AA247" s="78">
        <f t="shared" si="89"/>
        <v>0</v>
      </c>
      <c r="AB247" s="78">
        <f t="shared" si="90"/>
        <v>0</v>
      </c>
      <c r="AC247" s="46"/>
      <c r="AD247" s="46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4"/>
      <c r="CK247" s="24"/>
      <c r="CL247" s="24"/>
      <c r="CM247" s="24"/>
      <c r="CN247" s="24"/>
      <c r="CO247" s="24"/>
      <c r="CP247" s="24"/>
      <c r="CQ247" s="24"/>
      <c r="CR247" s="24"/>
      <c r="CS247" s="24"/>
      <c r="CT247" s="24"/>
      <c r="CU247" s="24"/>
      <c r="CV247" s="24"/>
      <c r="CW247" s="24"/>
      <c r="CX247" s="24"/>
      <c r="CY247" s="24"/>
      <c r="CZ247" s="24"/>
      <c r="DA247" s="24"/>
      <c r="DB247" s="24"/>
      <c r="DC247" s="24"/>
      <c r="DD247" s="24"/>
      <c r="DE247" s="24"/>
      <c r="DF247" s="24"/>
      <c r="DG247" s="24"/>
      <c r="DH247" s="24"/>
      <c r="DI247" s="24"/>
      <c r="DJ247" s="24"/>
      <c r="DK247" s="24"/>
      <c r="DL247" s="24"/>
      <c r="DM247" s="24"/>
      <c r="DN247" s="24"/>
      <c r="DO247" s="24"/>
      <c r="DP247" s="24"/>
      <c r="DQ247" s="24"/>
      <c r="DR247" s="24"/>
      <c r="DS247" s="24"/>
      <c r="DT247" s="24"/>
      <c r="DU247" s="24"/>
      <c r="DV247" s="24"/>
      <c r="DW247" s="24"/>
      <c r="DX247" s="24"/>
      <c r="DY247" s="24"/>
      <c r="DZ247" s="24"/>
      <c r="EA247" s="24"/>
    </row>
    <row r="248" spans="1:131" ht="15" customHeight="1">
      <c r="A248" s="79">
        <f t="shared" si="91"/>
        <v>44074</v>
      </c>
      <c r="B248" s="78"/>
      <c r="C248" s="78"/>
      <c r="D248" s="78"/>
      <c r="E248" s="78"/>
      <c r="F248" s="178"/>
      <c r="G248" s="89">
        <f t="shared" si="69"/>
        <v>8</v>
      </c>
      <c r="H248" s="78">
        <f t="shared" si="70"/>
        <v>36</v>
      </c>
      <c r="I248" s="78" t="str">
        <f t="shared" si="71"/>
        <v>LU</v>
      </c>
      <c r="J248" s="78" t="str">
        <f t="shared" si="72"/>
        <v>Semaine</v>
      </c>
      <c r="K248" s="178">
        <f t="shared" si="73"/>
        <v>0</v>
      </c>
      <c r="L248" s="79" t="str">
        <f t="shared" si="74"/>
        <v/>
      </c>
      <c r="M248" s="178" t="str">
        <f t="shared" si="75"/>
        <v/>
      </c>
      <c r="N248" s="80">
        <f t="shared" si="76"/>
        <v>0</v>
      </c>
      <c r="O248" s="78">
        <f t="shared" si="77"/>
        <v>0</v>
      </c>
      <c r="P248" s="78" t="str">
        <f t="shared" si="78"/>
        <v>Normal</v>
      </c>
      <c r="Q248" s="78">
        <f t="shared" si="79"/>
        <v>0</v>
      </c>
      <c r="R248" s="78">
        <f t="shared" si="80"/>
        <v>0</v>
      </c>
      <c r="S248" s="80">
        <f t="shared" si="81"/>
        <v>0</v>
      </c>
      <c r="T248" s="80">
        <f t="shared" si="82"/>
        <v>0</v>
      </c>
      <c r="U248" s="78">
        <f t="shared" si="83"/>
        <v>0</v>
      </c>
      <c r="V248" s="78">
        <f t="shared" si="84"/>
        <v>0</v>
      </c>
      <c r="W248" s="78">
        <f t="shared" si="85"/>
        <v>0</v>
      </c>
      <c r="X248" s="80">
        <f t="shared" si="86"/>
        <v>0</v>
      </c>
      <c r="Y248" s="78">
        <f t="shared" si="87"/>
        <v>0</v>
      </c>
      <c r="Z248" s="78" t="str">
        <f t="shared" ca="1" si="88"/>
        <v/>
      </c>
      <c r="AA248" s="78">
        <f t="shared" si="89"/>
        <v>0</v>
      </c>
      <c r="AB248" s="78">
        <f t="shared" si="90"/>
        <v>0</v>
      </c>
      <c r="AC248" s="46"/>
      <c r="AD248" s="46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4"/>
      <c r="CK248" s="24"/>
      <c r="CL248" s="24"/>
      <c r="CM248" s="24"/>
      <c r="CN248" s="24"/>
      <c r="CO248" s="24"/>
      <c r="CP248" s="24"/>
      <c r="CQ248" s="24"/>
      <c r="CR248" s="24"/>
      <c r="CS248" s="24"/>
      <c r="CT248" s="24"/>
      <c r="CU248" s="24"/>
      <c r="CV248" s="24"/>
      <c r="CW248" s="24"/>
      <c r="CX248" s="24"/>
      <c r="CY248" s="24"/>
      <c r="CZ248" s="24"/>
      <c r="DA248" s="24"/>
      <c r="DB248" s="24"/>
      <c r="DC248" s="24"/>
      <c r="DD248" s="24"/>
      <c r="DE248" s="24"/>
      <c r="DF248" s="24"/>
      <c r="DG248" s="24"/>
      <c r="DH248" s="24"/>
      <c r="DI248" s="24"/>
      <c r="DJ248" s="24"/>
      <c r="DK248" s="24"/>
      <c r="DL248" s="24"/>
      <c r="DM248" s="24"/>
      <c r="DN248" s="24"/>
      <c r="DO248" s="24"/>
      <c r="DP248" s="24"/>
      <c r="DQ248" s="24"/>
      <c r="DR248" s="24"/>
      <c r="DS248" s="24"/>
      <c r="DT248" s="24"/>
      <c r="DU248" s="24"/>
      <c r="DV248" s="24"/>
      <c r="DW248" s="24"/>
      <c r="DX248" s="24"/>
      <c r="DY248" s="24"/>
      <c r="DZ248" s="24"/>
      <c r="EA248" s="24"/>
    </row>
    <row r="249" spans="1:131" ht="15" customHeight="1">
      <c r="A249" s="79">
        <f t="shared" si="91"/>
        <v>44075</v>
      </c>
      <c r="B249" s="78"/>
      <c r="C249" s="78"/>
      <c r="D249" s="78"/>
      <c r="E249" s="78"/>
      <c r="F249" s="178"/>
      <c r="G249" s="89">
        <f t="shared" si="69"/>
        <v>9</v>
      </c>
      <c r="H249" s="78">
        <f t="shared" si="70"/>
        <v>36</v>
      </c>
      <c r="I249" s="78" t="str">
        <f t="shared" si="71"/>
        <v>MA</v>
      </c>
      <c r="J249" s="78" t="str">
        <f t="shared" si="72"/>
        <v>Semaine</v>
      </c>
      <c r="K249" s="178">
        <f t="shared" si="73"/>
        <v>0</v>
      </c>
      <c r="L249" s="79" t="str">
        <f t="shared" si="74"/>
        <v/>
      </c>
      <c r="M249" s="178" t="str">
        <f t="shared" si="75"/>
        <v/>
      </c>
      <c r="N249" s="80">
        <f t="shared" si="76"/>
        <v>0</v>
      </c>
      <c r="O249" s="78">
        <f t="shared" si="77"/>
        <v>0</v>
      </c>
      <c r="P249" s="78" t="str">
        <f t="shared" si="78"/>
        <v>Normal</v>
      </c>
      <c r="Q249" s="78">
        <f t="shared" si="79"/>
        <v>0</v>
      </c>
      <c r="R249" s="78">
        <f t="shared" si="80"/>
        <v>0</v>
      </c>
      <c r="S249" s="80">
        <f t="shared" si="81"/>
        <v>0</v>
      </c>
      <c r="T249" s="80">
        <f t="shared" si="82"/>
        <v>0</v>
      </c>
      <c r="U249" s="78">
        <f t="shared" si="83"/>
        <v>0</v>
      </c>
      <c r="V249" s="78">
        <f t="shared" si="84"/>
        <v>0</v>
      </c>
      <c r="W249" s="78">
        <f t="shared" si="85"/>
        <v>0</v>
      </c>
      <c r="X249" s="80">
        <f t="shared" si="86"/>
        <v>0</v>
      </c>
      <c r="Y249" s="78">
        <f t="shared" si="87"/>
        <v>0</v>
      </c>
      <c r="Z249" s="78" t="str">
        <f t="shared" ca="1" si="88"/>
        <v/>
      </c>
      <c r="AA249" s="78">
        <f t="shared" si="89"/>
        <v>0</v>
      </c>
      <c r="AB249" s="78">
        <f t="shared" si="90"/>
        <v>0</v>
      </c>
      <c r="AC249" s="46"/>
      <c r="AD249" s="46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CB249" s="24"/>
      <c r="CC249" s="24"/>
      <c r="CD249" s="24"/>
      <c r="CE249" s="24"/>
      <c r="CF249" s="24"/>
      <c r="CG249" s="24"/>
      <c r="CH249" s="24"/>
      <c r="CI249" s="24"/>
      <c r="CJ249" s="24"/>
      <c r="CK249" s="24"/>
      <c r="CL249" s="24"/>
      <c r="CM249" s="24"/>
      <c r="CN249" s="24"/>
      <c r="CO249" s="24"/>
      <c r="CP249" s="24"/>
      <c r="CQ249" s="24"/>
      <c r="CR249" s="24"/>
      <c r="CS249" s="24"/>
      <c r="CT249" s="24"/>
      <c r="CU249" s="24"/>
      <c r="CV249" s="24"/>
      <c r="CW249" s="24"/>
      <c r="CX249" s="24"/>
      <c r="CY249" s="24"/>
      <c r="CZ249" s="24"/>
      <c r="DA249" s="24"/>
      <c r="DB249" s="24"/>
      <c r="DC249" s="24"/>
      <c r="DD249" s="24"/>
      <c r="DE249" s="24"/>
      <c r="DF249" s="24"/>
      <c r="DG249" s="24"/>
      <c r="DH249" s="24"/>
      <c r="DI249" s="24"/>
      <c r="DJ249" s="24"/>
      <c r="DK249" s="24"/>
      <c r="DL249" s="24"/>
      <c r="DM249" s="24"/>
      <c r="DN249" s="24"/>
      <c r="DO249" s="24"/>
      <c r="DP249" s="24"/>
      <c r="DQ249" s="24"/>
      <c r="DR249" s="24"/>
      <c r="DS249" s="24"/>
      <c r="DT249" s="24"/>
      <c r="DU249" s="24"/>
      <c r="DV249" s="24"/>
      <c r="DW249" s="24"/>
      <c r="DX249" s="24"/>
      <c r="DY249" s="24"/>
      <c r="DZ249" s="24"/>
      <c r="EA249" s="24"/>
    </row>
    <row r="250" spans="1:131" ht="15" customHeight="1">
      <c r="A250" s="79">
        <f t="shared" si="91"/>
        <v>44076</v>
      </c>
      <c r="B250" s="78"/>
      <c r="C250" s="78"/>
      <c r="D250" s="78"/>
      <c r="E250" s="78"/>
      <c r="F250" s="178"/>
      <c r="G250" s="89">
        <f t="shared" si="69"/>
        <v>9</v>
      </c>
      <c r="H250" s="78">
        <f t="shared" si="70"/>
        <v>36</v>
      </c>
      <c r="I250" s="78" t="str">
        <f t="shared" si="71"/>
        <v>ME</v>
      </c>
      <c r="J250" s="78" t="str">
        <f t="shared" si="72"/>
        <v>Semaine</v>
      </c>
      <c r="K250" s="178">
        <f t="shared" si="73"/>
        <v>0</v>
      </c>
      <c r="L250" s="79" t="str">
        <f t="shared" si="74"/>
        <v/>
      </c>
      <c r="M250" s="178" t="str">
        <f t="shared" si="75"/>
        <v/>
      </c>
      <c r="N250" s="80">
        <f t="shared" si="76"/>
        <v>0</v>
      </c>
      <c r="O250" s="78">
        <f t="shared" si="77"/>
        <v>0</v>
      </c>
      <c r="P250" s="78" t="str">
        <f t="shared" si="78"/>
        <v>Normal</v>
      </c>
      <c r="Q250" s="78">
        <f t="shared" si="79"/>
        <v>0</v>
      </c>
      <c r="R250" s="78">
        <f t="shared" si="80"/>
        <v>0</v>
      </c>
      <c r="S250" s="80">
        <f t="shared" si="81"/>
        <v>0</v>
      </c>
      <c r="T250" s="80">
        <f t="shared" si="82"/>
        <v>0</v>
      </c>
      <c r="U250" s="78">
        <f t="shared" si="83"/>
        <v>0</v>
      </c>
      <c r="V250" s="78">
        <f t="shared" si="84"/>
        <v>0</v>
      </c>
      <c r="W250" s="78">
        <f t="shared" si="85"/>
        <v>0</v>
      </c>
      <c r="X250" s="80">
        <f t="shared" si="86"/>
        <v>0</v>
      </c>
      <c r="Y250" s="78">
        <f t="shared" si="87"/>
        <v>0</v>
      </c>
      <c r="Z250" s="78" t="str">
        <f t="shared" ca="1" si="88"/>
        <v/>
      </c>
      <c r="AA250" s="78">
        <f t="shared" si="89"/>
        <v>0</v>
      </c>
      <c r="AB250" s="78">
        <f t="shared" si="90"/>
        <v>0</v>
      </c>
      <c r="AC250" s="46"/>
      <c r="AD250" s="46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CB250" s="24"/>
      <c r="CC250" s="24"/>
      <c r="CD250" s="24"/>
      <c r="CE250" s="24"/>
      <c r="CF250" s="24"/>
      <c r="CG250" s="24"/>
      <c r="CH250" s="24"/>
      <c r="CI250" s="24"/>
      <c r="CJ250" s="24"/>
      <c r="CK250" s="24"/>
      <c r="CL250" s="24"/>
      <c r="CM250" s="24"/>
      <c r="CN250" s="24"/>
      <c r="CO250" s="24"/>
      <c r="CP250" s="24"/>
      <c r="CQ250" s="24"/>
      <c r="CR250" s="24"/>
      <c r="CS250" s="24"/>
      <c r="CT250" s="24"/>
      <c r="CU250" s="24"/>
      <c r="CV250" s="24"/>
      <c r="CW250" s="24"/>
      <c r="CX250" s="24"/>
      <c r="CY250" s="24"/>
      <c r="CZ250" s="24"/>
      <c r="DA250" s="24"/>
      <c r="DB250" s="24"/>
      <c r="DC250" s="24"/>
      <c r="DD250" s="24"/>
      <c r="DE250" s="24"/>
      <c r="DF250" s="24"/>
      <c r="DG250" s="24"/>
      <c r="DH250" s="24"/>
      <c r="DI250" s="24"/>
      <c r="DJ250" s="24"/>
      <c r="DK250" s="24"/>
      <c r="DL250" s="24"/>
      <c r="DM250" s="24"/>
      <c r="DN250" s="24"/>
      <c r="DO250" s="24"/>
      <c r="DP250" s="24"/>
      <c r="DQ250" s="24"/>
      <c r="DR250" s="24"/>
      <c r="DS250" s="24"/>
      <c r="DT250" s="24"/>
      <c r="DU250" s="24"/>
      <c r="DV250" s="24"/>
      <c r="DW250" s="24"/>
      <c r="DX250" s="24"/>
      <c r="DY250" s="24"/>
      <c r="DZ250" s="24"/>
      <c r="EA250" s="24"/>
    </row>
    <row r="251" spans="1:131" ht="15" customHeight="1">
      <c r="A251" s="79">
        <f t="shared" si="91"/>
        <v>44077</v>
      </c>
      <c r="B251" s="78"/>
      <c r="C251" s="78"/>
      <c r="D251" s="78"/>
      <c r="E251" s="78"/>
      <c r="F251" s="178"/>
      <c r="G251" s="89">
        <f t="shared" si="69"/>
        <v>9</v>
      </c>
      <c r="H251" s="78">
        <f t="shared" si="70"/>
        <v>36</v>
      </c>
      <c r="I251" s="78" t="str">
        <f t="shared" si="71"/>
        <v>JE</v>
      </c>
      <c r="J251" s="78" t="str">
        <f t="shared" si="72"/>
        <v>Semaine</v>
      </c>
      <c r="K251" s="178">
        <f t="shared" si="73"/>
        <v>0</v>
      </c>
      <c r="L251" s="79" t="str">
        <f t="shared" si="74"/>
        <v/>
      </c>
      <c r="M251" s="178" t="str">
        <f t="shared" si="75"/>
        <v/>
      </c>
      <c r="N251" s="80">
        <f t="shared" si="76"/>
        <v>0</v>
      </c>
      <c r="O251" s="78">
        <f t="shared" si="77"/>
        <v>0</v>
      </c>
      <c r="P251" s="78" t="str">
        <f t="shared" si="78"/>
        <v>Normal</v>
      </c>
      <c r="Q251" s="78">
        <f t="shared" si="79"/>
        <v>0</v>
      </c>
      <c r="R251" s="78">
        <f t="shared" si="80"/>
        <v>0</v>
      </c>
      <c r="S251" s="80">
        <f t="shared" si="81"/>
        <v>0</v>
      </c>
      <c r="T251" s="80">
        <f t="shared" si="82"/>
        <v>0</v>
      </c>
      <c r="U251" s="78">
        <f t="shared" si="83"/>
        <v>0</v>
      </c>
      <c r="V251" s="78">
        <f t="shared" si="84"/>
        <v>0</v>
      </c>
      <c r="W251" s="78">
        <f t="shared" si="85"/>
        <v>0</v>
      </c>
      <c r="X251" s="80">
        <f t="shared" si="86"/>
        <v>0</v>
      </c>
      <c r="Y251" s="78">
        <f t="shared" si="87"/>
        <v>0</v>
      </c>
      <c r="Z251" s="78" t="str">
        <f t="shared" ca="1" si="88"/>
        <v/>
      </c>
      <c r="AA251" s="78">
        <f t="shared" si="89"/>
        <v>0</v>
      </c>
      <c r="AB251" s="78">
        <f t="shared" si="90"/>
        <v>0</v>
      </c>
      <c r="AC251" s="46"/>
      <c r="AD251" s="46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CB251" s="24"/>
      <c r="CC251" s="24"/>
      <c r="CD251" s="24"/>
      <c r="CE251" s="24"/>
      <c r="CF251" s="24"/>
      <c r="CG251" s="24"/>
      <c r="CH251" s="24"/>
      <c r="CI251" s="24"/>
      <c r="CJ251" s="24"/>
      <c r="CK251" s="24"/>
      <c r="CL251" s="24"/>
      <c r="CM251" s="24"/>
      <c r="CN251" s="24"/>
      <c r="CO251" s="24"/>
      <c r="CP251" s="24"/>
      <c r="CQ251" s="24"/>
      <c r="CR251" s="24"/>
      <c r="CS251" s="24"/>
      <c r="CT251" s="24"/>
      <c r="CU251" s="24"/>
      <c r="CV251" s="24"/>
      <c r="CW251" s="24"/>
      <c r="CX251" s="24"/>
      <c r="CY251" s="24"/>
      <c r="CZ251" s="24"/>
      <c r="DA251" s="24"/>
      <c r="DB251" s="24"/>
      <c r="DC251" s="24"/>
      <c r="DD251" s="24"/>
      <c r="DE251" s="24"/>
      <c r="DF251" s="24"/>
      <c r="DG251" s="24"/>
      <c r="DH251" s="24"/>
      <c r="DI251" s="24"/>
      <c r="DJ251" s="24"/>
      <c r="DK251" s="24"/>
      <c r="DL251" s="24"/>
      <c r="DM251" s="24"/>
      <c r="DN251" s="24"/>
      <c r="DO251" s="24"/>
      <c r="DP251" s="24"/>
      <c r="DQ251" s="24"/>
      <c r="DR251" s="24"/>
      <c r="DS251" s="24"/>
      <c r="DT251" s="24"/>
      <c r="DU251" s="24"/>
      <c r="DV251" s="24"/>
      <c r="DW251" s="24"/>
      <c r="DX251" s="24"/>
      <c r="DY251" s="24"/>
      <c r="DZ251" s="24"/>
      <c r="EA251" s="24"/>
    </row>
    <row r="252" spans="1:131" ht="15" customHeight="1">
      <c r="A252" s="79">
        <f t="shared" si="91"/>
        <v>44078</v>
      </c>
      <c r="B252" s="78"/>
      <c r="C252" s="78"/>
      <c r="D252" s="78"/>
      <c r="E252" s="78"/>
      <c r="F252" s="178"/>
      <c r="G252" s="89">
        <f t="shared" si="69"/>
        <v>9</v>
      </c>
      <c r="H252" s="78">
        <f t="shared" si="70"/>
        <v>36</v>
      </c>
      <c r="I252" s="78" t="str">
        <f t="shared" si="71"/>
        <v>VE</v>
      </c>
      <c r="J252" s="78" t="str">
        <f t="shared" si="72"/>
        <v>Semaine</v>
      </c>
      <c r="K252" s="178">
        <f t="shared" si="73"/>
        <v>0</v>
      </c>
      <c r="L252" s="79" t="str">
        <f t="shared" si="74"/>
        <v/>
      </c>
      <c r="M252" s="178" t="str">
        <f t="shared" si="75"/>
        <v/>
      </c>
      <c r="N252" s="80">
        <f t="shared" si="76"/>
        <v>0</v>
      </c>
      <c r="O252" s="78">
        <f t="shared" si="77"/>
        <v>0</v>
      </c>
      <c r="P252" s="78" t="str">
        <f t="shared" si="78"/>
        <v>Normal</v>
      </c>
      <c r="Q252" s="78">
        <f t="shared" si="79"/>
        <v>0</v>
      </c>
      <c r="R252" s="78">
        <f t="shared" si="80"/>
        <v>0</v>
      </c>
      <c r="S252" s="80">
        <f t="shared" si="81"/>
        <v>0</v>
      </c>
      <c r="T252" s="80">
        <f t="shared" si="82"/>
        <v>0</v>
      </c>
      <c r="U252" s="78">
        <f t="shared" si="83"/>
        <v>0</v>
      </c>
      <c r="V252" s="78">
        <f t="shared" si="84"/>
        <v>0</v>
      </c>
      <c r="W252" s="78">
        <f t="shared" si="85"/>
        <v>0</v>
      </c>
      <c r="X252" s="80">
        <f t="shared" si="86"/>
        <v>0</v>
      </c>
      <c r="Y252" s="78">
        <f t="shared" si="87"/>
        <v>0</v>
      </c>
      <c r="Z252" s="78" t="str">
        <f t="shared" ca="1" si="88"/>
        <v/>
      </c>
      <c r="AA252" s="78">
        <f t="shared" si="89"/>
        <v>0</v>
      </c>
      <c r="AB252" s="78">
        <f t="shared" si="90"/>
        <v>0</v>
      </c>
      <c r="AC252" s="46"/>
      <c r="AD252" s="46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4"/>
      <c r="CI252" s="24"/>
      <c r="CJ252" s="24"/>
      <c r="CK252" s="24"/>
      <c r="CL252" s="24"/>
      <c r="CM252" s="24"/>
      <c r="CN252" s="24"/>
      <c r="CO252" s="24"/>
      <c r="CP252" s="24"/>
      <c r="CQ252" s="24"/>
      <c r="CR252" s="24"/>
      <c r="CS252" s="24"/>
      <c r="CT252" s="24"/>
      <c r="CU252" s="24"/>
      <c r="CV252" s="24"/>
      <c r="CW252" s="24"/>
      <c r="CX252" s="24"/>
      <c r="CY252" s="24"/>
      <c r="CZ252" s="24"/>
      <c r="DA252" s="24"/>
      <c r="DB252" s="24"/>
      <c r="DC252" s="24"/>
      <c r="DD252" s="24"/>
      <c r="DE252" s="24"/>
      <c r="DF252" s="24"/>
      <c r="DG252" s="24"/>
      <c r="DH252" s="24"/>
      <c r="DI252" s="24"/>
      <c r="DJ252" s="24"/>
      <c r="DK252" s="24"/>
      <c r="DL252" s="24"/>
      <c r="DM252" s="24"/>
      <c r="DN252" s="24"/>
      <c r="DO252" s="24"/>
      <c r="DP252" s="24"/>
      <c r="DQ252" s="24"/>
      <c r="DR252" s="24"/>
      <c r="DS252" s="24"/>
      <c r="DT252" s="24"/>
      <c r="DU252" s="24"/>
      <c r="DV252" s="24"/>
      <c r="DW252" s="24"/>
      <c r="DX252" s="24"/>
      <c r="DY252" s="24"/>
      <c r="DZ252" s="24"/>
      <c r="EA252" s="24"/>
    </row>
    <row r="253" spans="1:131" ht="15" customHeight="1">
      <c r="A253" s="79">
        <f t="shared" si="91"/>
        <v>44079</v>
      </c>
      <c r="B253" s="78"/>
      <c r="C253" s="78"/>
      <c r="D253" s="78"/>
      <c r="E253" s="78"/>
      <c r="F253" s="178"/>
      <c r="G253" s="89">
        <f t="shared" si="69"/>
        <v>9</v>
      </c>
      <c r="H253" s="78">
        <f t="shared" si="70"/>
        <v>36</v>
      </c>
      <c r="I253" s="78" t="str">
        <f t="shared" si="71"/>
        <v>SA</v>
      </c>
      <c r="J253" s="78" t="str">
        <f t="shared" si="72"/>
        <v>Samedi</v>
      </c>
      <c r="K253" s="178">
        <f t="shared" si="73"/>
        <v>0</v>
      </c>
      <c r="L253" s="79" t="str">
        <f t="shared" si="74"/>
        <v/>
      </c>
      <c r="M253" s="178" t="str">
        <f t="shared" si="75"/>
        <v/>
      </c>
      <c r="N253" s="80">
        <f t="shared" si="76"/>
        <v>0</v>
      </c>
      <c r="O253" s="78">
        <f t="shared" si="77"/>
        <v>0</v>
      </c>
      <c r="P253" s="78" t="str">
        <f t="shared" si="78"/>
        <v>Normal</v>
      </c>
      <c r="Q253" s="78">
        <f t="shared" si="79"/>
        <v>0</v>
      </c>
      <c r="R253" s="78">
        <f t="shared" si="80"/>
        <v>0</v>
      </c>
      <c r="S253" s="80">
        <f t="shared" si="81"/>
        <v>0</v>
      </c>
      <c r="T253" s="80">
        <f t="shared" si="82"/>
        <v>0</v>
      </c>
      <c r="U253" s="78">
        <f t="shared" si="83"/>
        <v>0</v>
      </c>
      <c r="V253" s="78">
        <f t="shared" si="84"/>
        <v>0</v>
      </c>
      <c r="W253" s="78">
        <f t="shared" si="85"/>
        <v>0</v>
      </c>
      <c r="X253" s="80">
        <f t="shared" si="86"/>
        <v>0</v>
      </c>
      <c r="Y253" s="78">
        <f t="shared" si="87"/>
        <v>0</v>
      </c>
      <c r="Z253" s="78" t="str">
        <f t="shared" ca="1" si="88"/>
        <v/>
      </c>
      <c r="AA253" s="78">
        <f t="shared" si="89"/>
        <v>0</v>
      </c>
      <c r="AB253" s="78">
        <f t="shared" si="90"/>
        <v>0</v>
      </c>
      <c r="AC253" s="46"/>
      <c r="AD253" s="46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CB253" s="24"/>
      <c r="CC253" s="24"/>
      <c r="CD253" s="24"/>
      <c r="CE253" s="24"/>
      <c r="CF253" s="24"/>
      <c r="CG253" s="24"/>
      <c r="CH253" s="24"/>
      <c r="CI253" s="24"/>
      <c r="CJ253" s="24"/>
      <c r="CK253" s="24"/>
      <c r="CL253" s="24"/>
      <c r="CM253" s="24"/>
      <c r="CN253" s="24"/>
      <c r="CO253" s="24"/>
      <c r="CP253" s="24"/>
      <c r="CQ253" s="24"/>
      <c r="CR253" s="24"/>
      <c r="CS253" s="24"/>
      <c r="CT253" s="24"/>
      <c r="CU253" s="24"/>
      <c r="CV253" s="24"/>
      <c r="CW253" s="24"/>
      <c r="CX253" s="24"/>
      <c r="CY253" s="24"/>
      <c r="CZ253" s="24"/>
      <c r="DA253" s="24"/>
      <c r="DB253" s="24"/>
      <c r="DC253" s="24"/>
      <c r="DD253" s="24"/>
      <c r="DE253" s="24"/>
      <c r="DF253" s="24"/>
      <c r="DG253" s="24"/>
      <c r="DH253" s="24"/>
      <c r="DI253" s="24"/>
      <c r="DJ253" s="24"/>
      <c r="DK253" s="24"/>
      <c r="DL253" s="24"/>
      <c r="DM253" s="24"/>
      <c r="DN253" s="24"/>
      <c r="DO253" s="24"/>
      <c r="DP253" s="24"/>
      <c r="DQ253" s="24"/>
      <c r="DR253" s="24"/>
      <c r="DS253" s="24"/>
      <c r="DT253" s="24"/>
      <c r="DU253" s="24"/>
      <c r="DV253" s="24"/>
      <c r="DW253" s="24"/>
      <c r="DX253" s="24"/>
      <c r="DY253" s="24"/>
      <c r="DZ253" s="24"/>
      <c r="EA253" s="24"/>
    </row>
    <row r="254" spans="1:131" ht="15" customHeight="1">
      <c r="A254" s="79">
        <f t="shared" si="91"/>
        <v>44080</v>
      </c>
      <c r="B254" s="78"/>
      <c r="C254" s="78"/>
      <c r="D254" s="78"/>
      <c r="E254" s="78"/>
      <c r="F254" s="178"/>
      <c r="G254" s="89">
        <f t="shared" si="69"/>
        <v>9</v>
      </c>
      <c r="H254" s="78">
        <f t="shared" si="70"/>
        <v>36</v>
      </c>
      <c r="I254" s="78" t="str">
        <f t="shared" si="71"/>
        <v>DI</v>
      </c>
      <c r="J254" s="78" t="str">
        <f t="shared" si="72"/>
        <v>Dimanche</v>
      </c>
      <c r="K254" s="178">
        <f t="shared" si="73"/>
        <v>0</v>
      </c>
      <c r="L254" s="79" t="str">
        <f t="shared" si="74"/>
        <v/>
      </c>
      <c r="M254" s="178" t="str">
        <f t="shared" si="75"/>
        <v/>
      </c>
      <c r="N254" s="80">
        <f t="shared" si="76"/>
        <v>0</v>
      </c>
      <c r="O254" s="78">
        <f t="shared" si="77"/>
        <v>0</v>
      </c>
      <c r="P254" s="78" t="str">
        <f t="shared" si="78"/>
        <v>Normal</v>
      </c>
      <c r="Q254" s="78">
        <f t="shared" si="79"/>
        <v>0</v>
      </c>
      <c r="R254" s="78">
        <f t="shared" si="80"/>
        <v>0</v>
      </c>
      <c r="S254" s="80">
        <f t="shared" si="81"/>
        <v>0</v>
      </c>
      <c r="T254" s="80">
        <f t="shared" si="82"/>
        <v>0</v>
      </c>
      <c r="U254" s="78">
        <f t="shared" si="83"/>
        <v>0</v>
      </c>
      <c r="V254" s="78">
        <f t="shared" si="84"/>
        <v>0</v>
      </c>
      <c r="W254" s="78">
        <f t="shared" si="85"/>
        <v>0</v>
      </c>
      <c r="X254" s="80">
        <f t="shared" si="86"/>
        <v>0</v>
      </c>
      <c r="Y254" s="78">
        <f t="shared" si="87"/>
        <v>0</v>
      </c>
      <c r="Z254" s="78" t="str">
        <f t="shared" ca="1" si="88"/>
        <v/>
      </c>
      <c r="AA254" s="78">
        <f t="shared" si="89"/>
        <v>0</v>
      </c>
      <c r="AB254" s="78">
        <f t="shared" si="90"/>
        <v>0</v>
      </c>
      <c r="AC254" s="46"/>
      <c r="AD254" s="46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CB254" s="24"/>
      <c r="CC254" s="24"/>
      <c r="CD254" s="24"/>
      <c r="CE254" s="24"/>
      <c r="CF254" s="24"/>
      <c r="CG254" s="24"/>
      <c r="CH254" s="24"/>
      <c r="CI254" s="24"/>
      <c r="CJ254" s="24"/>
      <c r="CK254" s="24"/>
      <c r="CL254" s="24"/>
      <c r="CM254" s="24"/>
      <c r="CN254" s="24"/>
      <c r="CO254" s="24"/>
      <c r="CP254" s="24"/>
      <c r="CQ254" s="24"/>
      <c r="CR254" s="24"/>
      <c r="CS254" s="24"/>
      <c r="CT254" s="24"/>
      <c r="CU254" s="24"/>
      <c r="CV254" s="24"/>
      <c r="CW254" s="24"/>
      <c r="CX254" s="24"/>
      <c r="CY254" s="24"/>
      <c r="CZ254" s="24"/>
      <c r="DA254" s="24"/>
      <c r="DB254" s="24"/>
      <c r="DC254" s="24"/>
      <c r="DD254" s="24"/>
      <c r="DE254" s="24"/>
      <c r="DF254" s="24"/>
      <c r="DG254" s="24"/>
      <c r="DH254" s="24"/>
      <c r="DI254" s="24"/>
      <c r="DJ254" s="24"/>
      <c r="DK254" s="24"/>
      <c r="DL254" s="24"/>
      <c r="DM254" s="24"/>
      <c r="DN254" s="24"/>
      <c r="DO254" s="24"/>
      <c r="DP254" s="24"/>
      <c r="DQ254" s="24"/>
      <c r="DR254" s="24"/>
      <c r="DS254" s="24"/>
      <c r="DT254" s="24"/>
      <c r="DU254" s="24"/>
      <c r="DV254" s="24"/>
      <c r="DW254" s="24"/>
      <c r="DX254" s="24"/>
      <c r="DY254" s="24"/>
      <c r="DZ254" s="24"/>
      <c r="EA254" s="24"/>
    </row>
    <row r="255" spans="1:131" ht="15" customHeight="1">
      <c r="A255" s="79">
        <f t="shared" si="91"/>
        <v>44081</v>
      </c>
      <c r="B255" s="78"/>
      <c r="C255" s="78"/>
      <c r="D255" s="78"/>
      <c r="E255" s="78"/>
      <c r="F255" s="178"/>
      <c r="G255" s="89">
        <f t="shared" si="69"/>
        <v>9</v>
      </c>
      <c r="H255" s="78">
        <f t="shared" si="70"/>
        <v>37</v>
      </c>
      <c r="I255" s="78" t="str">
        <f t="shared" si="71"/>
        <v>LU</v>
      </c>
      <c r="J255" s="78" t="str">
        <f t="shared" si="72"/>
        <v>Semaine</v>
      </c>
      <c r="K255" s="178">
        <f t="shared" si="73"/>
        <v>0</v>
      </c>
      <c r="L255" s="79" t="str">
        <f t="shared" si="74"/>
        <v/>
      </c>
      <c r="M255" s="178" t="str">
        <f t="shared" si="75"/>
        <v/>
      </c>
      <c r="N255" s="80">
        <f t="shared" si="76"/>
        <v>0</v>
      </c>
      <c r="O255" s="78">
        <f t="shared" si="77"/>
        <v>0</v>
      </c>
      <c r="P255" s="78" t="str">
        <f t="shared" si="78"/>
        <v>Normal</v>
      </c>
      <c r="Q255" s="78">
        <f t="shared" si="79"/>
        <v>0</v>
      </c>
      <c r="R255" s="78">
        <f t="shared" si="80"/>
        <v>0</v>
      </c>
      <c r="S255" s="80">
        <f t="shared" si="81"/>
        <v>0</v>
      </c>
      <c r="T255" s="80">
        <f t="shared" si="82"/>
        <v>0</v>
      </c>
      <c r="U255" s="78">
        <f t="shared" si="83"/>
        <v>0</v>
      </c>
      <c r="V255" s="78">
        <f t="shared" si="84"/>
        <v>0</v>
      </c>
      <c r="W255" s="78">
        <f t="shared" si="85"/>
        <v>0</v>
      </c>
      <c r="X255" s="80">
        <f t="shared" si="86"/>
        <v>0</v>
      </c>
      <c r="Y255" s="78">
        <f t="shared" si="87"/>
        <v>0</v>
      </c>
      <c r="Z255" s="78" t="str">
        <f t="shared" ca="1" si="88"/>
        <v/>
      </c>
      <c r="AA255" s="78">
        <f t="shared" si="89"/>
        <v>0</v>
      </c>
      <c r="AB255" s="78">
        <f t="shared" si="90"/>
        <v>0</v>
      </c>
      <c r="AC255" s="46"/>
      <c r="AD255" s="46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CB255" s="24"/>
      <c r="CC255" s="24"/>
      <c r="CD255" s="24"/>
      <c r="CE255" s="24"/>
      <c r="CF255" s="24"/>
      <c r="CG255" s="24"/>
      <c r="CH255" s="24"/>
      <c r="CI255" s="24"/>
      <c r="CJ255" s="24"/>
      <c r="CK255" s="24"/>
      <c r="CL255" s="24"/>
      <c r="CM255" s="24"/>
      <c r="CN255" s="24"/>
      <c r="CO255" s="24"/>
      <c r="CP255" s="24"/>
      <c r="CQ255" s="24"/>
      <c r="CR255" s="24"/>
      <c r="CS255" s="24"/>
      <c r="CT255" s="24"/>
      <c r="CU255" s="24"/>
      <c r="CV255" s="24"/>
      <c r="CW255" s="24"/>
      <c r="CX255" s="24"/>
      <c r="CY255" s="24"/>
      <c r="CZ255" s="24"/>
      <c r="DA255" s="24"/>
      <c r="DB255" s="24"/>
      <c r="DC255" s="24"/>
      <c r="DD255" s="24"/>
      <c r="DE255" s="24"/>
      <c r="DF255" s="24"/>
      <c r="DG255" s="24"/>
      <c r="DH255" s="24"/>
      <c r="DI255" s="24"/>
      <c r="DJ255" s="24"/>
      <c r="DK255" s="24"/>
      <c r="DL255" s="24"/>
      <c r="DM255" s="24"/>
      <c r="DN255" s="24"/>
      <c r="DO255" s="24"/>
      <c r="DP255" s="24"/>
      <c r="DQ255" s="24"/>
      <c r="DR255" s="24"/>
      <c r="DS255" s="24"/>
      <c r="DT255" s="24"/>
      <c r="DU255" s="24"/>
      <c r="DV255" s="24"/>
      <c r="DW255" s="24"/>
      <c r="DX255" s="24"/>
      <c r="DY255" s="24"/>
      <c r="DZ255" s="24"/>
      <c r="EA255" s="24"/>
    </row>
    <row r="256" spans="1:131" ht="15" customHeight="1">
      <c r="A256" s="79">
        <f t="shared" si="91"/>
        <v>44082</v>
      </c>
      <c r="B256" s="78"/>
      <c r="C256" s="78"/>
      <c r="D256" s="78"/>
      <c r="E256" s="78"/>
      <c r="F256" s="178"/>
      <c r="G256" s="89">
        <f t="shared" si="69"/>
        <v>9</v>
      </c>
      <c r="H256" s="78">
        <f t="shared" si="70"/>
        <v>37</v>
      </c>
      <c r="I256" s="78" t="str">
        <f t="shared" si="71"/>
        <v>MA</v>
      </c>
      <c r="J256" s="78" t="str">
        <f t="shared" si="72"/>
        <v>Semaine</v>
      </c>
      <c r="K256" s="178">
        <f t="shared" si="73"/>
        <v>0</v>
      </c>
      <c r="L256" s="79" t="str">
        <f t="shared" si="74"/>
        <v/>
      </c>
      <c r="M256" s="178" t="str">
        <f t="shared" si="75"/>
        <v/>
      </c>
      <c r="N256" s="80">
        <f t="shared" si="76"/>
        <v>0</v>
      </c>
      <c r="O256" s="78">
        <f t="shared" si="77"/>
        <v>0</v>
      </c>
      <c r="P256" s="78" t="str">
        <f t="shared" si="78"/>
        <v>Normal</v>
      </c>
      <c r="Q256" s="78">
        <f t="shared" si="79"/>
        <v>0</v>
      </c>
      <c r="R256" s="78">
        <f t="shared" si="80"/>
        <v>0</v>
      </c>
      <c r="S256" s="80">
        <f t="shared" si="81"/>
        <v>0</v>
      </c>
      <c r="T256" s="80">
        <f t="shared" si="82"/>
        <v>0</v>
      </c>
      <c r="U256" s="78">
        <f t="shared" si="83"/>
        <v>0</v>
      </c>
      <c r="V256" s="78">
        <f t="shared" si="84"/>
        <v>0</v>
      </c>
      <c r="W256" s="78">
        <f t="shared" si="85"/>
        <v>0</v>
      </c>
      <c r="X256" s="80">
        <f t="shared" si="86"/>
        <v>0</v>
      </c>
      <c r="Y256" s="78">
        <f t="shared" si="87"/>
        <v>0</v>
      </c>
      <c r="Z256" s="78" t="str">
        <f t="shared" ca="1" si="88"/>
        <v/>
      </c>
      <c r="AA256" s="78">
        <f t="shared" si="89"/>
        <v>0</v>
      </c>
      <c r="AB256" s="78">
        <f t="shared" si="90"/>
        <v>0</v>
      </c>
      <c r="AC256" s="46"/>
      <c r="AD256" s="46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CB256" s="24"/>
      <c r="CC256" s="24"/>
      <c r="CD256" s="24"/>
      <c r="CE256" s="24"/>
      <c r="CF256" s="24"/>
      <c r="CG256" s="24"/>
      <c r="CH256" s="24"/>
      <c r="CI256" s="24"/>
      <c r="CJ256" s="24"/>
      <c r="CK256" s="24"/>
      <c r="CL256" s="24"/>
      <c r="CM256" s="24"/>
      <c r="CN256" s="24"/>
      <c r="CO256" s="24"/>
      <c r="CP256" s="24"/>
      <c r="CQ256" s="24"/>
      <c r="CR256" s="24"/>
      <c r="CS256" s="24"/>
      <c r="CT256" s="24"/>
      <c r="CU256" s="24"/>
      <c r="CV256" s="24"/>
      <c r="CW256" s="24"/>
      <c r="CX256" s="24"/>
      <c r="CY256" s="24"/>
      <c r="CZ256" s="24"/>
      <c r="DA256" s="24"/>
      <c r="DB256" s="24"/>
      <c r="DC256" s="24"/>
      <c r="DD256" s="24"/>
      <c r="DE256" s="24"/>
      <c r="DF256" s="24"/>
      <c r="DG256" s="24"/>
      <c r="DH256" s="24"/>
      <c r="DI256" s="24"/>
      <c r="DJ256" s="24"/>
      <c r="DK256" s="24"/>
      <c r="DL256" s="24"/>
      <c r="DM256" s="24"/>
      <c r="DN256" s="24"/>
      <c r="DO256" s="24"/>
      <c r="DP256" s="24"/>
      <c r="DQ256" s="24"/>
      <c r="DR256" s="24"/>
      <c r="DS256" s="24"/>
      <c r="DT256" s="24"/>
      <c r="DU256" s="24"/>
      <c r="DV256" s="24"/>
      <c r="DW256" s="24"/>
      <c r="DX256" s="24"/>
      <c r="DY256" s="24"/>
      <c r="DZ256" s="24"/>
      <c r="EA256" s="24"/>
    </row>
    <row r="257" spans="1:131" ht="15" customHeight="1">
      <c r="A257" s="79">
        <f t="shared" si="91"/>
        <v>44083</v>
      </c>
      <c r="B257" s="78"/>
      <c r="C257" s="78"/>
      <c r="D257" s="78"/>
      <c r="E257" s="78"/>
      <c r="F257" s="178"/>
      <c r="G257" s="89">
        <f t="shared" si="69"/>
        <v>9</v>
      </c>
      <c r="H257" s="78">
        <f t="shared" si="70"/>
        <v>37</v>
      </c>
      <c r="I257" s="78" t="str">
        <f t="shared" si="71"/>
        <v>ME</v>
      </c>
      <c r="J257" s="78" t="str">
        <f t="shared" si="72"/>
        <v>Semaine</v>
      </c>
      <c r="K257" s="178">
        <f t="shared" si="73"/>
        <v>0</v>
      </c>
      <c r="L257" s="79" t="str">
        <f t="shared" si="74"/>
        <v/>
      </c>
      <c r="M257" s="178" t="str">
        <f t="shared" si="75"/>
        <v/>
      </c>
      <c r="N257" s="80">
        <f t="shared" si="76"/>
        <v>0</v>
      </c>
      <c r="O257" s="78">
        <f t="shared" si="77"/>
        <v>0</v>
      </c>
      <c r="P257" s="78" t="str">
        <f t="shared" si="78"/>
        <v>Normal</v>
      </c>
      <c r="Q257" s="78">
        <f t="shared" si="79"/>
        <v>0</v>
      </c>
      <c r="R257" s="78">
        <f t="shared" si="80"/>
        <v>0</v>
      </c>
      <c r="S257" s="80">
        <f t="shared" si="81"/>
        <v>0</v>
      </c>
      <c r="T257" s="80">
        <f t="shared" si="82"/>
        <v>0</v>
      </c>
      <c r="U257" s="78">
        <f t="shared" si="83"/>
        <v>0</v>
      </c>
      <c r="V257" s="78">
        <f t="shared" si="84"/>
        <v>0</v>
      </c>
      <c r="W257" s="78">
        <f t="shared" si="85"/>
        <v>0</v>
      </c>
      <c r="X257" s="80">
        <f t="shared" si="86"/>
        <v>0</v>
      </c>
      <c r="Y257" s="78">
        <f t="shared" si="87"/>
        <v>0</v>
      </c>
      <c r="Z257" s="78" t="str">
        <f t="shared" ca="1" si="88"/>
        <v/>
      </c>
      <c r="AA257" s="78">
        <f t="shared" si="89"/>
        <v>0</v>
      </c>
      <c r="AB257" s="78">
        <f t="shared" si="90"/>
        <v>0</v>
      </c>
      <c r="AC257" s="46"/>
      <c r="AD257" s="46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CB257" s="24"/>
      <c r="CC257" s="24"/>
      <c r="CD257" s="24"/>
      <c r="CE257" s="24"/>
      <c r="CF257" s="24"/>
      <c r="CG257" s="24"/>
      <c r="CH257" s="24"/>
      <c r="CI257" s="24"/>
      <c r="CJ257" s="24"/>
      <c r="CK257" s="24"/>
      <c r="CL257" s="24"/>
      <c r="CM257" s="24"/>
      <c r="CN257" s="24"/>
      <c r="CO257" s="24"/>
      <c r="CP257" s="24"/>
      <c r="CQ257" s="24"/>
      <c r="CR257" s="24"/>
      <c r="CS257" s="24"/>
      <c r="CT257" s="24"/>
      <c r="CU257" s="24"/>
      <c r="CV257" s="24"/>
      <c r="CW257" s="24"/>
      <c r="CX257" s="24"/>
      <c r="CY257" s="24"/>
      <c r="CZ257" s="24"/>
      <c r="DA257" s="24"/>
      <c r="DB257" s="24"/>
      <c r="DC257" s="24"/>
      <c r="DD257" s="24"/>
      <c r="DE257" s="24"/>
      <c r="DF257" s="24"/>
      <c r="DG257" s="24"/>
      <c r="DH257" s="24"/>
      <c r="DI257" s="24"/>
      <c r="DJ257" s="24"/>
      <c r="DK257" s="24"/>
      <c r="DL257" s="24"/>
      <c r="DM257" s="24"/>
      <c r="DN257" s="24"/>
      <c r="DO257" s="24"/>
      <c r="DP257" s="24"/>
      <c r="DQ257" s="24"/>
      <c r="DR257" s="24"/>
      <c r="DS257" s="24"/>
      <c r="DT257" s="24"/>
      <c r="DU257" s="24"/>
      <c r="DV257" s="24"/>
      <c r="DW257" s="24"/>
      <c r="DX257" s="24"/>
      <c r="DY257" s="24"/>
      <c r="DZ257" s="24"/>
      <c r="EA257" s="24"/>
    </row>
    <row r="258" spans="1:131" ht="15" customHeight="1">
      <c r="A258" s="79">
        <f t="shared" si="91"/>
        <v>44084</v>
      </c>
      <c r="B258" s="78"/>
      <c r="C258" s="78"/>
      <c r="D258" s="78"/>
      <c r="E258" s="78"/>
      <c r="F258" s="178"/>
      <c r="G258" s="89">
        <f t="shared" si="69"/>
        <v>9</v>
      </c>
      <c r="H258" s="78">
        <f t="shared" si="70"/>
        <v>37</v>
      </c>
      <c r="I258" s="78" t="str">
        <f t="shared" si="71"/>
        <v>JE</v>
      </c>
      <c r="J258" s="78" t="str">
        <f t="shared" si="72"/>
        <v>Semaine</v>
      </c>
      <c r="K258" s="178">
        <f t="shared" si="73"/>
        <v>0</v>
      </c>
      <c r="L258" s="79" t="str">
        <f t="shared" si="74"/>
        <v/>
      </c>
      <c r="M258" s="178" t="str">
        <f t="shared" si="75"/>
        <v/>
      </c>
      <c r="N258" s="80">
        <f t="shared" si="76"/>
        <v>0</v>
      </c>
      <c r="O258" s="78">
        <f t="shared" si="77"/>
        <v>0</v>
      </c>
      <c r="P258" s="78" t="str">
        <f t="shared" si="78"/>
        <v>Normal</v>
      </c>
      <c r="Q258" s="78">
        <f t="shared" si="79"/>
        <v>0</v>
      </c>
      <c r="R258" s="78">
        <f t="shared" si="80"/>
        <v>0</v>
      </c>
      <c r="S258" s="80">
        <f t="shared" si="81"/>
        <v>0</v>
      </c>
      <c r="T258" s="80">
        <f t="shared" si="82"/>
        <v>0</v>
      </c>
      <c r="U258" s="78">
        <f t="shared" si="83"/>
        <v>0</v>
      </c>
      <c r="V258" s="78">
        <f t="shared" si="84"/>
        <v>0</v>
      </c>
      <c r="W258" s="78">
        <f t="shared" si="85"/>
        <v>0</v>
      </c>
      <c r="X258" s="80">
        <f t="shared" si="86"/>
        <v>0</v>
      </c>
      <c r="Y258" s="78">
        <f t="shared" si="87"/>
        <v>0</v>
      </c>
      <c r="Z258" s="78" t="str">
        <f t="shared" ca="1" si="88"/>
        <v/>
      </c>
      <c r="AA258" s="78">
        <f t="shared" si="89"/>
        <v>0</v>
      </c>
      <c r="AB258" s="78">
        <f t="shared" si="90"/>
        <v>0</v>
      </c>
      <c r="AC258" s="46"/>
      <c r="AD258" s="46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4"/>
      <c r="CI258" s="24"/>
      <c r="CJ258" s="24"/>
      <c r="CK258" s="24"/>
      <c r="CL258" s="24"/>
      <c r="CM258" s="24"/>
      <c r="CN258" s="24"/>
      <c r="CO258" s="24"/>
      <c r="CP258" s="24"/>
      <c r="CQ258" s="24"/>
      <c r="CR258" s="24"/>
      <c r="CS258" s="24"/>
      <c r="CT258" s="24"/>
      <c r="CU258" s="24"/>
      <c r="CV258" s="24"/>
      <c r="CW258" s="24"/>
      <c r="CX258" s="24"/>
      <c r="CY258" s="24"/>
      <c r="CZ258" s="24"/>
      <c r="DA258" s="24"/>
      <c r="DB258" s="24"/>
      <c r="DC258" s="24"/>
      <c r="DD258" s="24"/>
      <c r="DE258" s="24"/>
      <c r="DF258" s="24"/>
      <c r="DG258" s="24"/>
      <c r="DH258" s="24"/>
      <c r="DI258" s="24"/>
      <c r="DJ258" s="24"/>
      <c r="DK258" s="24"/>
      <c r="DL258" s="24"/>
      <c r="DM258" s="24"/>
      <c r="DN258" s="24"/>
      <c r="DO258" s="24"/>
      <c r="DP258" s="24"/>
      <c r="DQ258" s="24"/>
      <c r="DR258" s="24"/>
      <c r="DS258" s="24"/>
      <c r="DT258" s="24"/>
      <c r="DU258" s="24"/>
      <c r="DV258" s="24"/>
      <c r="DW258" s="24"/>
      <c r="DX258" s="24"/>
      <c r="DY258" s="24"/>
      <c r="DZ258" s="24"/>
      <c r="EA258" s="24"/>
    </row>
    <row r="259" spans="1:131" ht="15" customHeight="1">
      <c r="A259" s="79">
        <f t="shared" si="91"/>
        <v>44085</v>
      </c>
      <c r="B259" s="78"/>
      <c r="C259" s="78"/>
      <c r="D259" s="78"/>
      <c r="E259" s="78"/>
      <c r="F259" s="178"/>
      <c r="G259" s="89">
        <f t="shared" si="69"/>
        <v>9</v>
      </c>
      <c r="H259" s="78">
        <f t="shared" si="70"/>
        <v>37</v>
      </c>
      <c r="I259" s="78" t="str">
        <f t="shared" si="71"/>
        <v>VE</v>
      </c>
      <c r="J259" s="78" t="str">
        <f t="shared" si="72"/>
        <v>Semaine</v>
      </c>
      <c r="K259" s="178">
        <f t="shared" si="73"/>
        <v>0</v>
      </c>
      <c r="L259" s="79" t="str">
        <f t="shared" si="74"/>
        <v/>
      </c>
      <c r="M259" s="178" t="str">
        <f t="shared" si="75"/>
        <v/>
      </c>
      <c r="N259" s="80">
        <f t="shared" si="76"/>
        <v>0</v>
      </c>
      <c r="O259" s="78">
        <f t="shared" si="77"/>
        <v>0</v>
      </c>
      <c r="P259" s="78" t="str">
        <f t="shared" si="78"/>
        <v>Normal</v>
      </c>
      <c r="Q259" s="78">
        <f t="shared" si="79"/>
        <v>0</v>
      </c>
      <c r="R259" s="78">
        <f t="shared" si="80"/>
        <v>0</v>
      </c>
      <c r="S259" s="80">
        <f t="shared" si="81"/>
        <v>0</v>
      </c>
      <c r="T259" s="80">
        <f t="shared" si="82"/>
        <v>0</v>
      </c>
      <c r="U259" s="78">
        <f t="shared" si="83"/>
        <v>0</v>
      </c>
      <c r="V259" s="78">
        <f t="shared" si="84"/>
        <v>0</v>
      </c>
      <c r="W259" s="78">
        <f t="shared" si="85"/>
        <v>0</v>
      </c>
      <c r="X259" s="80">
        <f t="shared" si="86"/>
        <v>0</v>
      </c>
      <c r="Y259" s="78">
        <f t="shared" si="87"/>
        <v>0</v>
      </c>
      <c r="Z259" s="78" t="str">
        <f t="shared" ca="1" si="88"/>
        <v/>
      </c>
      <c r="AA259" s="78">
        <f t="shared" si="89"/>
        <v>0</v>
      </c>
      <c r="AB259" s="78">
        <f t="shared" si="90"/>
        <v>0</v>
      </c>
      <c r="AC259" s="46"/>
      <c r="AD259" s="46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4"/>
      <c r="CI259" s="24"/>
      <c r="CJ259" s="24"/>
      <c r="CK259" s="24"/>
      <c r="CL259" s="24"/>
      <c r="CM259" s="24"/>
      <c r="CN259" s="24"/>
      <c r="CO259" s="24"/>
      <c r="CP259" s="24"/>
      <c r="CQ259" s="24"/>
      <c r="CR259" s="24"/>
      <c r="CS259" s="24"/>
      <c r="CT259" s="24"/>
      <c r="CU259" s="24"/>
      <c r="CV259" s="24"/>
      <c r="CW259" s="24"/>
      <c r="CX259" s="24"/>
      <c r="CY259" s="24"/>
      <c r="CZ259" s="24"/>
      <c r="DA259" s="24"/>
      <c r="DB259" s="24"/>
      <c r="DC259" s="24"/>
      <c r="DD259" s="24"/>
      <c r="DE259" s="24"/>
      <c r="DF259" s="24"/>
      <c r="DG259" s="24"/>
      <c r="DH259" s="24"/>
      <c r="DI259" s="24"/>
      <c r="DJ259" s="24"/>
      <c r="DK259" s="24"/>
      <c r="DL259" s="24"/>
      <c r="DM259" s="24"/>
      <c r="DN259" s="24"/>
      <c r="DO259" s="24"/>
      <c r="DP259" s="24"/>
      <c r="DQ259" s="24"/>
      <c r="DR259" s="24"/>
      <c r="DS259" s="24"/>
      <c r="DT259" s="24"/>
      <c r="DU259" s="24"/>
      <c r="DV259" s="24"/>
      <c r="DW259" s="24"/>
      <c r="DX259" s="24"/>
      <c r="DY259" s="24"/>
      <c r="DZ259" s="24"/>
      <c r="EA259" s="24"/>
    </row>
    <row r="260" spans="1:131" ht="15" customHeight="1">
      <c r="A260" s="79">
        <f t="shared" si="91"/>
        <v>44086</v>
      </c>
      <c r="B260" s="78"/>
      <c r="C260" s="78"/>
      <c r="D260" s="78"/>
      <c r="E260" s="78"/>
      <c r="F260" s="178"/>
      <c r="G260" s="89">
        <f t="shared" si="69"/>
        <v>9</v>
      </c>
      <c r="H260" s="78">
        <f t="shared" si="70"/>
        <v>37</v>
      </c>
      <c r="I260" s="78" t="str">
        <f t="shared" si="71"/>
        <v>SA</v>
      </c>
      <c r="J260" s="78" t="str">
        <f t="shared" si="72"/>
        <v>Samedi</v>
      </c>
      <c r="K260" s="178">
        <f t="shared" si="73"/>
        <v>0</v>
      </c>
      <c r="L260" s="79" t="str">
        <f t="shared" si="74"/>
        <v/>
      </c>
      <c r="M260" s="178" t="str">
        <f t="shared" si="75"/>
        <v/>
      </c>
      <c r="N260" s="80">
        <f t="shared" si="76"/>
        <v>0</v>
      </c>
      <c r="O260" s="78">
        <f t="shared" si="77"/>
        <v>0</v>
      </c>
      <c r="P260" s="78" t="str">
        <f t="shared" si="78"/>
        <v>Normal</v>
      </c>
      <c r="Q260" s="78">
        <f t="shared" si="79"/>
        <v>0</v>
      </c>
      <c r="R260" s="78">
        <f t="shared" si="80"/>
        <v>0</v>
      </c>
      <c r="S260" s="80">
        <f t="shared" si="81"/>
        <v>0</v>
      </c>
      <c r="T260" s="80">
        <f t="shared" si="82"/>
        <v>0</v>
      </c>
      <c r="U260" s="78">
        <f t="shared" si="83"/>
        <v>0</v>
      </c>
      <c r="V260" s="78">
        <f t="shared" si="84"/>
        <v>0</v>
      </c>
      <c r="W260" s="78">
        <f t="shared" si="85"/>
        <v>0</v>
      </c>
      <c r="X260" s="80">
        <f t="shared" si="86"/>
        <v>0</v>
      </c>
      <c r="Y260" s="78">
        <f t="shared" si="87"/>
        <v>0</v>
      </c>
      <c r="Z260" s="78" t="str">
        <f t="shared" ca="1" si="88"/>
        <v/>
      </c>
      <c r="AA260" s="78">
        <f t="shared" si="89"/>
        <v>0</v>
      </c>
      <c r="AB260" s="78">
        <f t="shared" si="90"/>
        <v>0</v>
      </c>
      <c r="AC260" s="46"/>
      <c r="AD260" s="46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CB260" s="24"/>
      <c r="CC260" s="24"/>
      <c r="CD260" s="24"/>
      <c r="CE260" s="24"/>
      <c r="CF260" s="24"/>
      <c r="CG260" s="24"/>
      <c r="CH260" s="24"/>
      <c r="CI260" s="24"/>
      <c r="CJ260" s="24"/>
      <c r="CK260" s="24"/>
      <c r="CL260" s="24"/>
      <c r="CM260" s="24"/>
      <c r="CN260" s="24"/>
      <c r="CO260" s="24"/>
      <c r="CP260" s="24"/>
      <c r="CQ260" s="24"/>
      <c r="CR260" s="24"/>
      <c r="CS260" s="24"/>
      <c r="CT260" s="24"/>
      <c r="CU260" s="24"/>
      <c r="CV260" s="24"/>
      <c r="CW260" s="24"/>
      <c r="CX260" s="24"/>
      <c r="CY260" s="24"/>
      <c r="CZ260" s="24"/>
      <c r="DA260" s="24"/>
      <c r="DB260" s="24"/>
      <c r="DC260" s="24"/>
      <c r="DD260" s="24"/>
      <c r="DE260" s="24"/>
      <c r="DF260" s="24"/>
      <c r="DG260" s="24"/>
      <c r="DH260" s="24"/>
      <c r="DI260" s="24"/>
      <c r="DJ260" s="24"/>
      <c r="DK260" s="24"/>
      <c r="DL260" s="24"/>
      <c r="DM260" s="24"/>
      <c r="DN260" s="24"/>
      <c r="DO260" s="24"/>
      <c r="DP260" s="24"/>
      <c r="DQ260" s="24"/>
      <c r="DR260" s="24"/>
      <c r="DS260" s="24"/>
      <c r="DT260" s="24"/>
      <c r="DU260" s="24"/>
      <c r="DV260" s="24"/>
      <c r="DW260" s="24"/>
      <c r="DX260" s="24"/>
      <c r="DY260" s="24"/>
      <c r="DZ260" s="24"/>
      <c r="EA260" s="24"/>
    </row>
    <row r="261" spans="1:131" ht="15" customHeight="1">
      <c r="A261" s="79">
        <f t="shared" si="91"/>
        <v>44087</v>
      </c>
      <c r="B261" s="78"/>
      <c r="C261" s="78"/>
      <c r="D261" s="78"/>
      <c r="E261" s="78"/>
      <c r="F261" s="178"/>
      <c r="G261" s="89">
        <f t="shared" ref="G261:G324" si="92">MONTH(A261)</f>
        <v>9</v>
      </c>
      <c r="H261" s="78">
        <f t="shared" ref="H261:H324" si="93">WEEKNUM(A261,21)</f>
        <v>37</v>
      </c>
      <c r="I261" s="78" t="str">
        <f t="shared" ref="I261:I324" si="94">UPPER(LEFT(TEXT(WEEKDAY(A261),"jjjj"),2))</f>
        <v>DI</v>
      </c>
      <c r="J261" s="78" t="str">
        <f t="shared" ref="J261:J324" si="95">VLOOKUP(I261,$AE$18:$AF$24,2,FALSE)</f>
        <v>Dimanche</v>
      </c>
      <c r="K261" s="178">
        <f t="shared" ref="K261:K324" si="96">IF(E261&lt;&gt;"",1,0)</f>
        <v>0</v>
      </c>
      <c r="L261" s="79" t="str">
        <f t="shared" ref="L261:L324" si="97">IF(F261&lt;&gt;"",F261+15,"")</f>
        <v/>
      </c>
      <c r="M261" s="178" t="str">
        <f t="shared" ref="M261:M324" si="98">IF(OR(B261="CP",B261="CPN",B261="JCN",B261="HAR",B261="RSU"),INDEX(AE$87:AE$88,IF(L261=$AE$12,1,IF(L261&gt;$AE$12,1,IF(L261&lt;$AE$12,2,"")))),"")</f>
        <v/>
      </c>
      <c r="N261" s="80">
        <f t="shared" ref="N261:N324" si="99">(IF(OR(B261="M",B261="S",B261="J"),8,0)+IF(B261="N",8,0)+(IF(AND(B261="N",(I261="DI")),-4,0))+(COUNTIF(C261,"RS")*(10/60))+(D261/60))*IF(OR(B261="DEL",B261="DELN"),"0","1")</f>
        <v>0</v>
      </c>
      <c r="O261" s="78">
        <f t="shared" ref="O261:O324" si="100">(IF(AND(Q261=2,(I261="SA")),1,0)+(IF(AND(Q261=1,(I261="DI")),2,0)))+(IF(AND(Q261=2,(I261="DI")),3,0))*IF(P261&lt;&gt;"Normal",0,1)</f>
        <v>0</v>
      </c>
      <c r="P261" s="78" t="str">
        <f t="shared" ref="P261:P324" si="101">IFERROR(VLOOKUP(A261,Jourférié,2,0),"Normal")</f>
        <v>Normal</v>
      </c>
      <c r="Q261" s="78">
        <f t="shared" ref="Q261:Q324" si="102">IF(B261&lt;&gt;"",VLOOKUP(B261,Code,2,FALSE),0)</f>
        <v>0</v>
      </c>
      <c r="R261" s="78">
        <f t="shared" ref="R261:R324" si="103">IF(AND(Q261=1,(J261="Semaine"),(P261="JourFérié")),8,0)+IF(AND(Q261=2,(J261="Semaine"),(P261="JourFérié")),4,0)+IF(AND(Q261=1,(J261="Samedi"),(P261="JourFérié")),8,0)+IF(AND(Q261=2,(J261="Semaine"),(P261="VeilleFérié")),4,0)</f>
        <v>0</v>
      </c>
      <c r="S261" s="80">
        <f t="shared" ref="S261:S324" si="104">IF(AND(Q261=2,(J261="Samedi"),(P261="JourFérié")),4,0)+IF(AND(Q261=2,(J261="Samedi"),(P261="VeilleFérié")),4,0)</f>
        <v>0</v>
      </c>
      <c r="T261" s="80">
        <f t="shared" ref="T261:T324" si="105">IF(AND(Q261=1,(J261="Dimanche"),(P261="JourFérié")),8,0)</f>
        <v>0</v>
      </c>
      <c r="U261" s="78">
        <f t="shared" ref="U261:U324" si="106">IF(AND(Q261=2,(J261="Dimanche"),(P261="JourFérié")),4,0)+IF(AND(Q261=2,(J261="Dimanche"),(P261="VeilleFérié")),4,0)</f>
        <v>0</v>
      </c>
      <c r="V261" s="78">
        <f t="shared" ref="V261:V324" si="107">IF(AND(Q261=2,(P261="Veille1erMai")),4,0)+IF(AND(Q261=1,(P261="1erMai")),8,0)+IF(AND(Q261=2,(P261="1erMai")),4,0)</f>
        <v>0</v>
      </c>
      <c r="W261" s="78">
        <f t="shared" ref="W261:W324" si="108">COUNTIF(O261,1)*4</f>
        <v>0</v>
      </c>
      <c r="X261" s="80">
        <f t="shared" ref="X261:X324" si="109">(COUNTIF(O261,2)*8)+(IF(AND(C261="RS",(I261="di")),10/60,0))+(IF(AND(D261&lt;&gt;"",(I261="di")),D261/60,0))</f>
        <v>0</v>
      </c>
      <c r="Y261" s="78">
        <f t="shared" ref="Y261:Y324" si="110">COUNTIF(O261,3)*4</f>
        <v>0</v>
      </c>
      <c r="Z261" s="78" t="str">
        <f t="shared" ref="Z261:Z324" ca="1" si="111">(IF(AND(OR(B261="N",B261="CPN",B261="FOSN",B261="DELN"),A261&lt;=$AE$12),"N",""))</f>
        <v/>
      </c>
      <c r="AA261" s="78">
        <f t="shared" ref="AA261:AA324" si="112">IF(COUNTIF(AF$38,A261),1,0)*(IF(Q261=1,1,0))</f>
        <v>0</v>
      </c>
      <c r="AB261" s="78">
        <f t="shared" ref="AB261:AB324" si="113">(IF(COUNTIF(AF$31,A261),1,0)*(IF(Q261=2,0.5,0)))+(IF(COUNTIF(AF$32,A261),1,0)*(IF(Q261=1,1,0)))+(IF(COUNTIF(AF$32,A261),1,0)*(IF(Q261=2,0.5,0)))</f>
        <v>0</v>
      </c>
      <c r="AC261" s="46"/>
      <c r="AD261" s="46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CB261" s="24"/>
      <c r="CC261" s="24"/>
      <c r="CD261" s="24"/>
      <c r="CE261" s="24"/>
      <c r="CF261" s="24"/>
      <c r="CG261" s="24"/>
      <c r="CH261" s="24"/>
      <c r="CI261" s="24"/>
      <c r="CJ261" s="24"/>
      <c r="CK261" s="24"/>
      <c r="CL261" s="24"/>
      <c r="CM261" s="24"/>
      <c r="CN261" s="24"/>
      <c r="CO261" s="24"/>
      <c r="CP261" s="24"/>
      <c r="CQ261" s="24"/>
      <c r="CR261" s="24"/>
      <c r="CS261" s="24"/>
      <c r="CT261" s="24"/>
      <c r="CU261" s="24"/>
      <c r="CV261" s="24"/>
      <c r="CW261" s="24"/>
      <c r="CX261" s="24"/>
      <c r="CY261" s="24"/>
      <c r="CZ261" s="24"/>
      <c r="DA261" s="24"/>
      <c r="DB261" s="24"/>
      <c r="DC261" s="24"/>
      <c r="DD261" s="24"/>
      <c r="DE261" s="24"/>
      <c r="DF261" s="24"/>
      <c r="DG261" s="24"/>
      <c r="DH261" s="24"/>
      <c r="DI261" s="24"/>
      <c r="DJ261" s="24"/>
      <c r="DK261" s="24"/>
      <c r="DL261" s="24"/>
      <c r="DM261" s="24"/>
      <c r="DN261" s="24"/>
      <c r="DO261" s="24"/>
      <c r="DP261" s="24"/>
      <c r="DQ261" s="24"/>
      <c r="DR261" s="24"/>
      <c r="DS261" s="24"/>
      <c r="DT261" s="24"/>
      <c r="DU261" s="24"/>
      <c r="DV261" s="24"/>
      <c r="DW261" s="24"/>
      <c r="DX261" s="24"/>
      <c r="DY261" s="24"/>
      <c r="DZ261" s="24"/>
      <c r="EA261" s="24"/>
    </row>
    <row r="262" spans="1:131" ht="15" customHeight="1">
      <c r="A262" s="79">
        <f t="shared" si="91"/>
        <v>44088</v>
      </c>
      <c r="B262" s="78"/>
      <c r="C262" s="78"/>
      <c r="D262" s="78"/>
      <c r="E262" s="78"/>
      <c r="F262" s="178"/>
      <c r="G262" s="89">
        <f t="shared" si="92"/>
        <v>9</v>
      </c>
      <c r="H262" s="78">
        <f t="shared" si="93"/>
        <v>38</v>
      </c>
      <c r="I262" s="78" t="str">
        <f t="shared" si="94"/>
        <v>LU</v>
      </c>
      <c r="J262" s="78" t="str">
        <f t="shared" si="95"/>
        <v>Semaine</v>
      </c>
      <c r="K262" s="178">
        <f t="shared" si="96"/>
        <v>0</v>
      </c>
      <c r="L262" s="79" t="str">
        <f t="shared" si="97"/>
        <v/>
      </c>
      <c r="M262" s="178" t="str">
        <f t="shared" si="98"/>
        <v/>
      </c>
      <c r="N262" s="80">
        <f t="shared" si="99"/>
        <v>0</v>
      </c>
      <c r="O262" s="78">
        <f t="shared" si="100"/>
        <v>0</v>
      </c>
      <c r="P262" s="78" t="str">
        <f t="shared" si="101"/>
        <v>Normal</v>
      </c>
      <c r="Q262" s="78">
        <f t="shared" si="102"/>
        <v>0</v>
      </c>
      <c r="R262" s="78">
        <f t="shared" si="103"/>
        <v>0</v>
      </c>
      <c r="S262" s="80">
        <f t="shared" si="104"/>
        <v>0</v>
      </c>
      <c r="T262" s="80">
        <f t="shared" si="105"/>
        <v>0</v>
      </c>
      <c r="U262" s="78">
        <f t="shared" si="106"/>
        <v>0</v>
      </c>
      <c r="V262" s="78">
        <f t="shared" si="107"/>
        <v>0</v>
      </c>
      <c r="W262" s="78">
        <f t="shared" si="108"/>
        <v>0</v>
      </c>
      <c r="X262" s="80">
        <f t="shared" si="109"/>
        <v>0</v>
      </c>
      <c r="Y262" s="78">
        <f t="shared" si="110"/>
        <v>0</v>
      </c>
      <c r="Z262" s="78" t="str">
        <f t="shared" ca="1" si="111"/>
        <v/>
      </c>
      <c r="AA262" s="78">
        <f t="shared" si="112"/>
        <v>0</v>
      </c>
      <c r="AB262" s="78">
        <f t="shared" si="113"/>
        <v>0</v>
      </c>
      <c r="AC262" s="46"/>
      <c r="AD262" s="46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CB262" s="24"/>
      <c r="CC262" s="24"/>
      <c r="CD262" s="24"/>
      <c r="CE262" s="24"/>
      <c r="CF262" s="24"/>
      <c r="CG262" s="24"/>
      <c r="CH262" s="24"/>
      <c r="CI262" s="24"/>
      <c r="CJ262" s="24"/>
      <c r="CK262" s="24"/>
      <c r="CL262" s="24"/>
      <c r="CM262" s="24"/>
      <c r="CN262" s="24"/>
      <c r="CO262" s="24"/>
      <c r="CP262" s="24"/>
      <c r="CQ262" s="24"/>
      <c r="CR262" s="24"/>
      <c r="CS262" s="24"/>
      <c r="CT262" s="24"/>
      <c r="CU262" s="24"/>
      <c r="CV262" s="24"/>
      <c r="CW262" s="24"/>
      <c r="CX262" s="24"/>
      <c r="CY262" s="24"/>
      <c r="CZ262" s="24"/>
      <c r="DA262" s="24"/>
      <c r="DB262" s="24"/>
      <c r="DC262" s="24"/>
      <c r="DD262" s="24"/>
      <c r="DE262" s="24"/>
      <c r="DF262" s="24"/>
      <c r="DG262" s="24"/>
      <c r="DH262" s="24"/>
      <c r="DI262" s="24"/>
      <c r="DJ262" s="24"/>
      <c r="DK262" s="24"/>
      <c r="DL262" s="24"/>
      <c r="DM262" s="24"/>
      <c r="DN262" s="24"/>
      <c r="DO262" s="24"/>
      <c r="DP262" s="24"/>
      <c r="DQ262" s="24"/>
      <c r="DR262" s="24"/>
      <c r="DS262" s="24"/>
      <c r="DT262" s="24"/>
      <c r="DU262" s="24"/>
      <c r="DV262" s="24"/>
      <c r="DW262" s="24"/>
      <c r="DX262" s="24"/>
      <c r="DY262" s="24"/>
      <c r="DZ262" s="24"/>
      <c r="EA262" s="24"/>
    </row>
    <row r="263" spans="1:131" ht="15" customHeight="1">
      <c r="A263" s="79">
        <f t="shared" ref="A263:A326" si="114">A262+1</f>
        <v>44089</v>
      </c>
      <c r="B263" s="78"/>
      <c r="C263" s="78"/>
      <c r="D263" s="78"/>
      <c r="E263" s="78"/>
      <c r="F263" s="178"/>
      <c r="G263" s="89">
        <f t="shared" si="92"/>
        <v>9</v>
      </c>
      <c r="H263" s="78">
        <f t="shared" si="93"/>
        <v>38</v>
      </c>
      <c r="I263" s="78" t="str">
        <f t="shared" si="94"/>
        <v>MA</v>
      </c>
      <c r="J263" s="78" t="str">
        <f t="shared" si="95"/>
        <v>Semaine</v>
      </c>
      <c r="K263" s="178">
        <f t="shared" si="96"/>
        <v>0</v>
      </c>
      <c r="L263" s="79" t="str">
        <f t="shared" si="97"/>
        <v/>
      </c>
      <c r="M263" s="178" t="str">
        <f t="shared" si="98"/>
        <v/>
      </c>
      <c r="N263" s="80">
        <f t="shared" si="99"/>
        <v>0</v>
      </c>
      <c r="O263" s="78">
        <f t="shared" si="100"/>
        <v>0</v>
      </c>
      <c r="P263" s="78" t="str">
        <f t="shared" si="101"/>
        <v>Normal</v>
      </c>
      <c r="Q263" s="78">
        <f t="shared" si="102"/>
        <v>0</v>
      </c>
      <c r="R263" s="78">
        <f t="shared" si="103"/>
        <v>0</v>
      </c>
      <c r="S263" s="80">
        <f t="shared" si="104"/>
        <v>0</v>
      </c>
      <c r="T263" s="80">
        <f t="shared" si="105"/>
        <v>0</v>
      </c>
      <c r="U263" s="78">
        <f t="shared" si="106"/>
        <v>0</v>
      </c>
      <c r="V263" s="78">
        <f t="shared" si="107"/>
        <v>0</v>
      </c>
      <c r="W263" s="78">
        <f t="shared" si="108"/>
        <v>0</v>
      </c>
      <c r="X263" s="80">
        <f t="shared" si="109"/>
        <v>0</v>
      </c>
      <c r="Y263" s="78">
        <f t="shared" si="110"/>
        <v>0</v>
      </c>
      <c r="Z263" s="78" t="str">
        <f t="shared" ca="1" si="111"/>
        <v/>
      </c>
      <c r="AA263" s="78">
        <f t="shared" si="112"/>
        <v>0</v>
      </c>
      <c r="AB263" s="78">
        <f t="shared" si="113"/>
        <v>0</v>
      </c>
      <c r="AC263" s="46"/>
      <c r="AD263" s="46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CB263" s="24"/>
      <c r="CC263" s="24"/>
      <c r="CD263" s="24"/>
      <c r="CE263" s="24"/>
      <c r="CF263" s="24"/>
      <c r="CG263" s="24"/>
      <c r="CH263" s="24"/>
      <c r="CI263" s="24"/>
      <c r="CJ263" s="24"/>
      <c r="CK263" s="24"/>
      <c r="CL263" s="24"/>
      <c r="CM263" s="24"/>
      <c r="CN263" s="24"/>
      <c r="CO263" s="24"/>
      <c r="CP263" s="24"/>
      <c r="CQ263" s="24"/>
      <c r="CR263" s="24"/>
      <c r="CS263" s="24"/>
      <c r="CT263" s="24"/>
      <c r="CU263" s="24"/>
      <c r="CV263" s="24"/>
      <c r="CW263" s="24"/>
      <c r="CX263" s="24"/>
      <c r="CY263" s="24"/>
      <c r="CZ263" s="24"/>
      <c r="DA263" s="24"/>
      <c r="DB263" s="24"/>
      <c r="DC263" s="24"/>
      <c r="DD263" s="24"/>
      <c r="DE263" s="24"/>
      <c r="DF263" s="24"/>
      <c r="DG263" s="24"/>
      <c r="DH263" s="24"/>
      <c r="DI263" s="24"/>
      <c r="DJ263" s="24"/>
      <c r="DK263" s="24"/>
      <c r="DL263" s="24"/>
      <c r="DM263" s="24"/>
      <c r="DN263" s="24"/>
      <c r="DO263" s="24"/>
      <c r="DP263" s="24"/>
      <c r="DQ263" s="24"/>
      <c r="DR263" s="24"/>
      <c r="DS263" s="24"/>
      <c r="DT263" s="24"/>
      <c r="DU263" s="24"/>
      <c r="DV263" s="24"/>
      <c r="DW263" s="24"/>
      <c r="DX263" s="24"/>
      <c r="DY263" s="24"/>
      <c r="DZ263" s="24"/>
      <c r="EA263" s="24"/>
    </row>
    <row r="264" spans="1:131" ht="15" customHeight="1">
      <c r="A264" s="79">
        <f t="shared" si="114"/>
        <v>44090</v>
      </c>
      <c r="B264" s="78"/>
      <c r="C264" s="78"/>
      <c r="D264" s="78"/>
      <c r="E264" s="78"/>
      <c r="F264" s="178"/>
      <c r="G264" s="89">
        <f t="shared" si="92"/>
        <v>9</v>
      </c>
      <c r="H264" s="78">
        <f t="shared" si="93"/>
        <v>38</v>
      </c>
      <c r="I264" s="78" t="str">
        <f t="shared" si="94"/>
        <v>ME</v>
      </c>
      <c r="J264" s="78" t="str">
        <f t="shared" si="95"/>
        <v>Semaine</v>
      </c>
      <c r="K264" s="178">
        <f t="shared" si="96"/>
        <v>0</v>
      </c>
      <c r="L264" s="79" t="str">
        <f t="shared" si="97"/>
        <v/>
      </c>
      <c r="M264" s="178" t="str">
        <f t="shared" si="98"/>
        <v/>
      </c>
      <c r="N264" s="80">
        <f t="shared" si="99"/>
        <v>0</v>
      </c>
      <c r="O264" s="78">
        <f t="shared" si="100"/>
        <v>0</v>
      </c>
      <c r="P264" s="78" t="str">
        <f t="shared" si="101"/>
        <v>Normal</v>
      </c>
      <c r="Q264" s="78">
        <f t="shared" si="102"/>
        <v>0</v>
      </c>
      <c r="R264" s="78">
        <f t="shared" si="103"/>
        <v>0</v>
      </c>
      <c r="S264" s="80">
        <f t="shared" si="104"/>
        <v>0</v>
      </c>
      <c r="T264" s="80">
        <f t="shared" si="105"/>
        <v>0</v>
      </c>
      <c r="U264" s="78">
        <f t="shared" si="106"/>
        <v>0</v>
      </c>
      <c r="V264" s="78">
        <f t="shared" si="107"/>
        <v>0</v>
      </c>
      <c r="W264" s="78">
        <f t="shared" si="108"/>
        <v>0</v>
      </c>
      <c r="X264" s="80">
        <f t="shared" si="109"/>
        <v>0</v>
      </c>
      <c r="Y264" s="78">
        <f t="shared" si="110"/>
        <v>0</v>
      </c>
      <c r="Z264" s="78" t="str">
        <f t="shared" ca="1" si="111"/>
        <v/>
      </c>
      <c r="AA264" s="78">
        <f t="shared" si="112"/>
        <v>0</v>
      </c>
      <c r="AB264" s="78">
        <f t="shared" si="113"/>
        <v>0</v>
      </c>
      <c r="AC264" s="46"/>
      <c r="AD264" s="46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CB264" s="24"/>
      <c r="CC264" s="24"/>
      <c r="CD264" s="24"/>
      <c r="CE264" s="24"/>
      <c r="CF264" s="24"/>
      <c r="CG264" s="24"/>
      <c r="CH264" s="24"/>
      <c r="CI264" s="24"/>
      <c r="CJ264" s="24"/>
      <c r="CK264" s="24"/>
      <c r="CL264" s="24"/>
      <c r="CM264" s="24"/>
      <c r="CN264" s="24"/>
      <c r="CO264" s="24"/>
      <c r="CP264" s="24"/>
      <c r="CQ264" s="24"/>
      <c r="CR264" s="24"/>
      <c r="CS264" s="24"/>
      <c r="CT264" s="24"/>
      <c r="CU264" s="24"/>
      <c r="CV264" s="24"/>
      <c r="CW264" s="24"/>
      <c r="CX264" s="24"/>
      <c r="CY264" s="24"/>
      <c r="CZ264" s="24"/>
      <c r="DA264" s="24"/>
      <c r="DB264" s="24"/>
      <c r="DC264" s="24"/>
      <c r="DD264" s="24"/>
      <c r="DE264" s="24"/>
      <c r="DF264" s="24"/>
      <c r="DG264" s="24"/>
      <c r="DH264" s="24"/>
      <c r="DI264" s="24"/>
      <c r="DJ264" s="24"/>
      <c r="DK264" s="24"/>
      <c r="DL264" s="24"/>
      <c r="DM264" s="24"/>
      <c r="DN264" s="24"/>
      <c r="DO264" s="24"/>
      <c r="DP264" s="24"/>
      <c r="DQ264" s="24"/>
      <c r="DR264" s="24"/>
      <c r="DS264" s="24"/>
      <c r="DT264" s="24"/>
      <c r="DU264" s="24"/>
      <c r="DV264" s="24"/>
      <c r="DW264" s="24"/>
      <c r="DX264" s="24"/>
      <c r="DY264" s="24"/>
      <c r="DZ264" s="24"/>
      <c r="EA264" s="24"/>
    </row>
    <row r="265" spans="1:131" ht="15" customHeight="1">
      <c r="A265" s="79">
        <f t="shared" si="114"/>
        <v>44091</v>
      </c>
      <c r="B265" s="78"/>
      <c r="C265" s="78"/>
      <c r="D265" s="78"/>
      <c r="E265" s="78"/>
      <c r="F265" s="178"/>
      <c r="G265" s="89">
        <f t="shared" si="92"/>
        <v>9</v>
      </c>
      <c r="H265" s="78">
        <f t="shared" si="93"/>
        <v>38</v>
      </c>
      <c r="I265" s="78" t="str">
        <f t="shared" si="94"/>
        <v>JE</v>
      </c>
      <c r="J265" s="78" t="str">
        <f t="shared" si="95"/>
        <v>Semaine</v>
      </c>
      <c r="K265" s="178">
        <f t="shared" si="96"/>
        <v>0</v>
      </c>
      <c r="L265" s="79" t="str">
        <f t="shared" si="97"/>
        <v/>
      </c>
      <c r="M265" s="178" t="str">
        <f t="shared" si="98"/>
        <v/>
      </c>
      <c r="N265" s="80">
        <f t="shared" si="99"/>
        <v>0</v>
      </c>
      <c r="O265" s="78">
        <f t="shared" si="100"/>
        <v>0</v>
      </c>
      <c r="P265" s="78" t="str">
        <f t="shared" si="101"/>
        <v>Normal</v>
      </c>
      <c r="Q265" s="78">
        <f t="shared" si="102"/>
        <v>0</v>
      </c>
      <c r="R265" s="78">
        <f t="shared" si="103"/>
        <v>0</v>
      </c>
      <c r="S265" s="80">
        <f t="shared" si="104"/>
        <v>0</v>
      </c>
      <c r="T265" s="80">
        <f t="shared" si="105"/>
        <v>0</v>
      </c>
      <c r="U265" s="78">
        <f t="shared" si="106"/>
        <v>0</v>
      </c>
      <c r="V265" s="78">
        <f t="shared" si="107"/>
        <v>0</v>
      </c>
      <c r="W265" s="78">
        <f t="shared" si="108"/>
        <v>0</v>
      </c>
      <c r="X265" s="80">
        <f t="shared" si="109"/>
        <v>0</v>
      </c>
      <c r="Y265" s="78">
        <f t="shared" si="110"/>
        <v>0</v>
      </c>
      <c r="Z265" s="78" t="str">
        <f t="shared" ca="1" si="111"/>
        <v/>
      </c>
      <c r="AA265" s="78">
        <f t="shared" si="112"/>
        <v>0</v>
      </c>
      <c r="AB265" s="78">
        <f t="shared" si="113"/>
        <v>0</v>
      </c>
      <c r="AC265" s="46"/>
      <c r="AD265" s="46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CB265" s="24"/>
      <c r="CC265" s="24"/>
      <c r="CD265" s="24"/>
      <c r="CE265" s="24"/>
      <c r="CF265" s="24"/>
      <c r="CG265" s="24"/>
      <c r="CH265" s="24"/>
      <c r="CI265" s="24"/>
      <c r="CJ265" s="24"/>
      <c r="CK265" s="24"/>
      <c r="CL265" s="24"/>
      <c r="CM265" s="24"/>
      <c r="CN265" s="24"/>
      <c r="CO265" s="24"/>
      <c r="CP265" s="24"/>
      <c r="CQ265" s="24"/>
      <c r="CR265" s="24"/>
      <c r="CS265" s="24"/>
      <c r="CT265" s="24"/>
      <c r="CU265" s="24"/>
      <c r="CV265" s="24"/>
      <c r="CW265" s="24"/>
      <c r="CX265" s="24"/>
      <c r="CY265" s="24"/>
      <c r="CZ265" s="24"/>
      <c r="DA265" s="24"/>
      <c r="DB265" s="24"/>
      <c r="DC265" s="24"/>
      <c r="DD265" s="24"/>
      <c r="DE265" s="24"/>
      <c r="DF265" s="24"/>
      <c r="DG265" s="24"/>
      <c r="DH265" s="24"/>
      <c r="DI265" s="24"/>
      <c r="DJ265" s="24"/>
      <c r="DK265" s="24"/>
      <c r="DL265" s="24"/>
      <c r="DM265" s="24"/>
      <c r="DN265" s="24"/>
      <c r="DO265" s="24"/>
      <c r="DP265" s="24"/>
      <c r="DQ265" s="24"/>
      <c r="DR265" s="24"/>
      <c r="DS265" s="24"/>
      <c r="DT265" s="24"/>
      <c r="DU265" s="24"/>
      <c r="DV265" s="24"/>
      <c r="DW265" s="24"/>
      <c r="DX265" s="24"/>
      <c r="DY265" s="24"/>
      <c r="DZ265" s="24"/>
      <c r="EA265" s="24"/>
    </row>
    <row r="266" spans="1:131" ht="15" customHeight="1">
      <c r="A266" s="79">
        <f t="shared" si="114"/>
        <v>44092</v>
      </c>
      <c r="B266" s="78"/>
      <c r="C266" s="78"/>
      <c r="D266" s="78"/>
      <c r="E266" s="78"/>
      <c r="F266" s="178"/>
      <c r="G266" s="89">
        <f t="shared" si="92"/>
        <v>9</v>
      </c>
      <c r="H266" s="78">
        <f t="shared" si="93"/>
        <v>38</v>
      </c>
      <c r="I266" s="78" t="str">
        <f t="shared" si="94"/>
        <v>VE</v>
      </c>
      <c r="J266" s="78" t="str">
        <f t="shared" si="95"/>
        <v>Semaine</v>
      </c>
      <c r="K266" s="178">
        <f t="shared" si="96"/>
        <v>0</v>
      </c>
      <c r="L266" s="79" t="str">
        <f t="shared" si="97"/>
        <v/>
      </c>
      <c r="M266" s="178" t="str">
        <f t="shared" si="98"/>
        <v/>
      </c>
      <c r="N266" s="80">
        <f t="shared" si="99"/>
        <v>0</v>
      </c>
      <c r="O266" s="78">
        <f t="shared" si="100"/>
        <v>0</v>
      </c>
      <c r="P266" s="78" t="str">
        <f t="shared" si="101"/>
        <v>Normal</v>
      </c>
      <c r="Q266" s="78">
        <f t="shared" si="102"/>
        <v>0</v>
      </c>
      <c r="R266" s="78">
        <f t="shared" si="103"/>
        <v>0</v>
      </c>
      <c r="S266" s="80">
        <f t="shared" si="104"/>
        <v>0</v>
      </c>
      <c r="T266" s="80">
        <f t="shared" si="105"/>
        <v>0</v>
      </c>
      <c r="U266" s="78">
        <f t="shared" si="106"/>
        <v>0</v>
      </c>
      <c r="V266" s="78">
        <f t="shared" si="107"/>
        <v>0</v>
      </c>
      <c r="W266" s="78">
        <f t="shared" si="108"/>
        <v>0</v>
      </c>
      <c r="X266" s="80">
        <f t="shared" si="109"/>
        <v>0</v>
      </c>
      <c r="Y266" s="78">
        <f t="shared" si="110"/>
        <v>0</v>
      </c>
      <c r="Z266" s="78" t="str">
        <f t="shared" ca="1" si="111"/>
        <v/>
      </c>
      <c r="AA266" s="78">
        <f t="shared" si="112"/>
        <v>0</v>
      </c>
      <c r="AB266" s="78">
        <f t="shared" si="113"/>
        <v>0</v>
      </c>
      <c r="AC266" s="46"/>
      <c r="AD266" s="46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CB266" s="24"/>
      <c r="CC266" s="24"/>
      <c r="CD266" s="24"/>
      <c r="CE266" s="24"/>
      <c r="CF266" s="24"/>
      <c r="CG266" s="24"/>
      <c r="CH266" s="24"/>
      <c r="CI266" s="24"/>
      <c r="CJ266" s="24"/>
      <c r="CK266" s="24"/>
      <c r="CL266" s="24"/>
      <c r="CM266" s="24"/>
      <c r="CN266" s="24"/>
      <c r="CO266" s="24"/>
      <c r="CP266" s="24"/>
      <c r="CQ266" s="24"/>
      <c r="CR266" s="24"/>
      <c r="CS266" s="24"/>
      <c r="CT266" s="24"/>
      <c r="CU266" s="24"/>
      <c r="CV266" s="24"/>
      <c r="CW266" s="24"/>
      <c r="CX266" s="24"/>
      <c r="CY266" s="24"/>
      <c r="CZ266" s="24"/>
      <c r="DA266" s="24"/>
      <c r="DB266" s="24"/>
      <c r="DC266" s="24"/>
      <c r="DD266" s="24"/>
      <c r="DE266" s="24"/>
      <c r="DF266" s="24"/>
      <c r="DG266" s="24"/>
      <c r="DH266" s="24"/>
      <c r="DI266" s="24"/>
      <c r="DJ266" s="24"/>
      <c r="DK266" s="24"/>
      <c r="DL266" s="24"/>
      <c r="DM266" s="24"/>
      <c r="DN266" s="24"/>
      <c r="DO266" s="24"/>
      <c r="DP266" s="24"/>
      <c r="DQ266" s="24"/>
      <c r="DR266" s="24"/>
      <c r="DS266" s="24"/>
      <c r="DT266" s="24"/>
      <c r="DU266" s="24"/>
      <c r="DV266" s="24"/>
      <c r="DW266" s="24"/>
      <c r="DX266" s="24"/>
      <c r="DY266" s="24"/>
      <c r="DZ266" s="24"/>
      <c r="EA266" s="24"/>
    </row>
    <row r="267" spans="1:131" ht="15" customHeight="1">
      <c r="A267" s="79">
        <f t="shared" si="114"/>
        <v>44093</v>
      </c>
      <c r="B267" s="78"/>
      <c r="C267" s="78"/>
      <c r="D267" s="78"/>
      <c r="E267" s="78"/>
      <c r="F267" s="178"/>
      <c r="G267" s="89">
        <f t="shared" si="92"/>
        <v>9</v>
      </c>
      <c r="H267" s="78">
        <f t="shared" si="93"/>
        <v>38</v>
      </c>
      <c r="I267" s="78" t="str">
        <f t="shared" si="94"/>
        <v>SA</v>
      </c>
      <c r="J267" s="78" t="str">
        <f t="shared" si="95"/>
        <v>Samedi</v>
      </c>
      <c r="K267" s="178">
        <f t="shared" si="96"/>
        <v>0</v>
      </c>
      <c r="L267" s="79" t="str">
        <f t="shared" si="97"/>
        <v/>
      </c>
      <c r="M267" s="178" t="str">
        <f t="shared" si="98"/>
        <v/>
      </c>
      <c r="N267" s="80">
        <f t="shared" si="99"/>
        <v>0</v>
      </c>
      <c r="O267" s="78">
        <f t="shared" si="100"/>
        <v>0</v>
      </c>
      <c r="P267" s="78" t="str">
        <f t="shared" si="101"/>
        <v>Normal</v>
      </c>
      <c r="Q267" s="78">
        <f t="shared" si="102"/>
        <v>0</v>
      </c>
      <c r="R267" s="78">
        <f t="shared" si="103"/>
        <v>0</v>
      </c>
      <c r="S267" s="80">
        <f t="shared" si="104"/>
        <v>0</v>
      </c>
      <c r="T267" s="80">
        <f t="shared" si="105"/>
        <v>0</v>
      </c>
      <c r="U267" s="78">
        <f t="shared" si="106"/>
        <v>0</v>
      </c>
      <c r="V267" s="78">
        <f t="shared" si="107"/>
        <v>0</v>
      </c>
      <c r="W267" s="78">
        <f t="shared" si="108"/>
        <v>0</v>
      </c>
      <c r="X267" s="80">
        <f t="shared" si="109"/>
        <v>0</v>
      </c>
      <c r="Y267" s="78">
        <f t="shared" si="110"/>
        <v>0</v>
      </c>
      <c r="Z267" s="78" t="str">
        <f t="shared" ca="1" si="111"/>
        <v/>
      </c>
      <c r="AA267" s="78">
        <f t="shared" si="112"/>
        <v>0</v>
      </c>
      <c r="AB267" s="78">
        <f t="shared" si="113"/>
        <v>0</v>
      </c>
      <c r="AC267" s="46"/>
      <c r="AD267" s="46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CB267" s="24"/>
      <c r="CC267" s="24"/>
      <c r="CD267" s="24"/>
      <c r="CE267" s="24"/>
      <c r="CF267" s="24"/>
      <c r="CG267" s="24"/>
      <c r="CH267" s="24"/>
      <c r="CI267" s="24"/>
      <c r="CJ267" s="24"/>
      <c r="CK267" s="24"/>
      <c r="CL267" s="24"/>
      <c r="CM267" s="24"/>
      <c r="CN267" s="24"/>
      <c r="CO267" s="24"/>
      <c r="CP267" s="24"/>
      <c r="CQ267" s="24"/>
      <c r="CR267" s="24"/>
      <c r="CS267" s="24"/>
      <c r="CT267" s="24"/>
      <c r="CU267" s="24"/>
      <c r="CV267" s="24"/>
      <c r="CW267" s="24"/>
      <c r="CX267" s="24"/>
      <c r="CY267" s="24"/>
      <c r="CZ267" s="24"/>
      <c r="DA267" s="24"/>
      <c r="DB267" s="24"/>
      <c r="DC267" s="24"/>
      <c r="DD267" s="24"/>
      <c r="DE267" s="24"/>
      <c r="DF267" s="24"/>
      <c r="DG267" s="24"/>
      <c r="DH267" s="24"/>
      <c r="DI267" s="24"/>
      <c r="DJ267" s="24"/>
      <c r="DK267" s="24"/>
      <c r="DL267" s="24"/>
      <c r="DM267" s="24"/>
      <c r="DN267" s="24"/>
      <c r="DO267" s="24"/>
      <c r="DP267" s="24"/>
      <c r="DQ267" s="24"/>
      <c r="DR267" s="24"/>
      <c r="DS267" s="24"/>
      <c r="DT267" s="24"/>
      <c r="DU267" s="24"/>
      <c r="DV267" s="24"/>
      <c r="DW267" s="24"/>
      <c r="DX267" s="24"/>
      <c r="DY267" s="24"/>
      <c r="DZ267" s="24"/>
      <c r="EA267" s="24"/>
    </row>
    <row r="268" spans="1:131" ht="15" customHeight="1">
      <c r="A268" s="79">
        <f t="shared" si="114"/>
        <v>44094</v>
      </c>
      <c r="B268" s="78"/>
      <c r="C268" s="78"/>
      <c r="D268" s="78"/>
      <c r="E268" s="78"/>
      <c r="F268" s="178"/>
      <c r="G268" s="89">
        <f t="shared" si="92"/>
        <v>9</v>
      </c>
      <c r="H268" s="78">
        <f t="shared" si="93"/>
        <v>38</v>
      </c>
      <c r="I268" s="78" t="str">
        <f t="shared" si="94"/>
        <v>DI</v>
      </c>
      <c r="J268" s="78" t="str">
        <f t="shared" si="95"/>
        <v>Dimanche</v>
      </c>
      <c r="K268" s="178">
        <f t="shared" si="96"/>
        <v>0</v>
      </c>
      <c r="L268" s="79" t="str">
        <f t="shared" si="97"/>
        <v/>
      </c>
      <c r="M268" s="178" t="str">
        <f t="shared" si="98"/>
        <v/>
      </c>
      <c r="N268" s="80">
        <f t="shared" si="99"/>
        <v>0</v>
      </c>
      <c r="O268" s="78">
        <f t="shared" si="100"/>
        <v>0</v>
      </c>
      <c r="P268" s="78" t="str">
        <f t="shared" si="101"/>
        <v>Normal</v>
      </c>
      <c r="Q268" s="78">
        <f t="shared" si="102"/>
        <v>0</v>
      </c>
      <c r="R268" s="78">
        <f t="shared" si="103"/>
        <v>0</v>
      </c>
      <c r="S268" s="80">
        <f t="shared" si="104"/>
        <v>0</v>
      </c>
      <c r="T268" s="80">
        <f t="shared" si="105"/>
        <v>0</v>
      </c>
      <c r="U268" s="78">
        <f t="shared" si="106"/>
        <v>0</v>
      </c>
      <c r="V268" s="78">
        <f t="shared" si="107"/>
        <v>0</v>
      </c>
      <c r="W268" s="78">
        <f t="shared" si="108"/>
        <v>0</v>
      </c>
      <c r="X268" s="80">
        <f t="shared" si="109"/>
        <v>0</v>
      </c>
      <c r="Y268" s="78">
        <f t="shared" si="110"/>
        <v>0</v>
      </c>
      <c r="Z268" s="78" t="str">
        <f t="shared" ca="1" si="111"/>
        <v/>
      </c>
      <c r="AA268" s="78">
        <f t="shared" si="112"/>
        <v>0</v>
      </c>
      <c r="AB268" s="78">
        <f t="shared" si="113"/>
        <v>0</v>
      </c>
      <c r="AC268" s="46"/>
      <c r="AD268" s="46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</row>
    <row r="269" spans="1:131" ht="15" customHeight="1">
      <c r="A269" s="79">
        <f t="shared" si="114"/>
        <v>44095</v>
      </c>
      <c r="B269" s="78"/>
      <c r="C269" s="78"/>
      <c r="D269" s="78"/>
      <c r="E269" s="78"/>
      <c r="F269" s="178"/>
      <c r="G269" s="89">
        <f t="shared" si="92"/>
        <v>9</v>
      </c>
      <c r="H269" s="78">
        <f t="shared" si="93"/>
        <v>39</v>
      </c>
      <c r="I269" s="78" t="str">
        <f t="shared" si="94"/>
        <v>LU</v>
      </c>
      <c r="J269" s="78" t="str">
        <f t="shared" si="95"/>
        <v>Semaine</v>
      </c>
      <c r="K269" s="178">
        <f t="shared" si="96"/>
        <v>0</v>
      </c>
      <c r="L269" s="79" t="str">
        <f t="shared" si="97"/>
        <v/>
      </c>
      <c r="M269" s="178" t="str">
        <f t="shared" si="98"/>
        <v/>
      </c>
      <c r="N269" s="80">
        <f t="shared" si="99"/>
        <v>0</v>
      </c>
      <c r="O269" s="78">
        <f t="shared" si="100"/>
        <v>0</v>
      </c>
      <c r="P269" s="78" t="str">
        <f t="shared" si="101"/>
        <v>Normal</v>
      </c>
      <c r="Q269" s="78">
        <f t="shared" si="102"/>
        <v>0</v>
      </c>
      <c r="R269" s="78">
        <f t="shared" si="103"/>
        <v>0</v>
      </c>
      <c r="S269" s="80">
        <f t="shared" si="104"/>
        <v>0</v>
      </c>
      <c r="T269" s="80">
        <f t="shared" si="105"/>
        <v>0</v>
      </c>
      <c r="U269" s="78">
        <f t="shared" si="106"/>
        <v>0</v>
      </c>
      <c r="V269" s="78">
        <f t="shared" si="107"/>
        <v>0</v>
      </c>
      <c r="W269" s="78">
        <f t="shared" si="108"/>
        <v>0</v>
      </c>
      <c r="X269" s="80">
        <f t="shared" si="109"/>
        <v>0</v>
      </c>
      <c r="Y269" s="78">
        <f t="shared" si="110"/>
        <v>0</v>
      </c>
      <c r="Z269" s="78" t="str">
        <f t="shared" ca="1" si="111"/>
        <v/>
      </c>
      <c r="AA269" s="78">
        <f t="shared" si="112"/>
        <v>0</v>
      </c>
      <c r="AB269" s="78">
        <f t="shared" si="113"/>
        <v>0</v>
      </c>
      <c r="AC269" s="46"/>
      <c r="AD269" s="46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4"/>
      <c r="CI269" s="24"/>
      <c r="CJ269" s="24"/>
      <c r="CK269" s="24"/>
      <c r="CL269" s="24"/>
      <c r="CM269" s="24"/>
      <c r="CN269" s="24"/>
      <c r="CO269" s="24"/>
      <c r="CP269" s="24"/>
      <c r="CQ269" s="24"/>
      <c r="CR269" s="24"/>
      <c r="CS269" s="24"/>
      <c r="CT269" s="24"/>
      <c r="CU269" s="24"/>
      <c r="CV269" s="24"/>
      <c r="CW269" s="24"/>
      <c r="CX269" s="24"/>
      <c r="CY269" s="24"/>
      <c r="CZ269" s="24"/>
      <c r="DA269" s="24"/>
      <c r="DB269" s="24"/>
      <c r="DC269" s="24"/>
      <c r="DD269" s="24"/>
      <c r="DE269" s="24"/>
      <c r="DF269" s="24"/>
      <c r="DG269" s="24"/>
      <c r="DH269" s="24"/>
      <c r="DI269" s="24"/>
      <c r="DJ269" s="24"/>
      <c r="DK269" s="24"/>
      <c r="DL269" s="24"/>
      <c r="DM269" s="24"/>
      <c r="DN269" s="24"/>
      <c r="DO269" s="24"/>
      <c r="DP269" s="24"/>
      <c r="DQ269" s="24"/>
      <c r="DR269" s="24"/>
      <c r="DS269" s="24"/>
      <c r="DT269" s="24"/>
      <c r="DU269" s="24"/>
      <c r="DV269" s="24"/>
      <c r="DW269" s="24"/>
      <c r="DX269" s="24"/>
      <c r="DY269" s="24"/>
      <c r="DZ269" s="24"/>
      <c r="EA269" s="24"/>
    </row>
    <row r="270" spans="1:131" ht="15" customHeight="1">
      <c r="A270" s="79">
        <f t="shared" si="114"/>
        <v>44096</v>
      </c>
      <c r="B270" s="78"/>
      <c r="C270" s="78"/>
      <c r="D270" s="78"/>
      <c r="E270" s="78"/>
      <c r="F270" s="178"/>
      <c r="G270" s="89">
        <f t="shared" si="92"/>
        <v>9</v>
      </c>
      <c r="H270" s="78">
        <f t="shared" si="93"/>
        <v>39</v>
      </c>
      <c r="I270" s="78" t="str">
        <f t="shared" si="94"/>
        <v>MA</v>
      </c>
      <c r="J270" s="78" t="str">
        <f t="shared" si="95"/>
        <v>Semaine</v>
      </c>
      <c r="K270" s="178">
        <f t="shared" si="96"/>
        <v>0</v>
      </c>
      <c r="L270" s="79" t="str">
        <f t="shared" si="97"/>
        <v/>
      </c>
      <c r="M270" s="178" t="str">
        <f t="shared" si="98"/>
        <v/>
      </c>
      <c r="N270" s="80">
        <f t="shared" si="99"/>
        <v>0</v>
      </c>
      <c r="O270" s="78">
        <f t="shared" si="100"/>
        <v>0</v>
      </c>
      <c r="P270" s="78" t="str">
        <f t="shared" si="101"/>
        <v>Normal</v>
      </c>
      <c r="Q270" s="78">
        <f t="shared" si="102"/>
        <v>0</v>
      </c>
      <c r="R270" s="78">
        <f t="shared" si="103"/>
        <v>0</v>
      </c>
      <c r="S270" s="80">
        <f t="shared" si="104"/>
        <v>0</v>
      </c>
      <c r="T270" s="80">
        <f t="shared" si="105"/>
        <v>0</v>
      </c>
      <c r="U270" s="78">
        <f t="shared" si="106"/>
        <v>0</v>
      </c>
      <c r="V270" s="78">
        <f t="shared" si="107"/>
        <v>0</v>
      </c>
      <c r="W270" s="78">
        <f t="shared" si="108"/>
        <v>0</v>
      </c>
      <c r="X270" s="80">
        <f t="shared" si="109"/>
        <v>0</v>
      </c>
      <c r="Y270" s="78">
        <f t="shared" si="110"/>
        <v>0</v>
      </c>
      <c r="Z270" s="78" t="str">
        <f t="shared" ca="1" si="111"/>
        <v/>
      </c>
      <c r="AA270" s="78">
        <f t="shared" si="112"/>
        <v>0</v>
      </c>
      <c r="AB270" s="78">
        <f t="shared" si="113"/>
        <v>0</v>
      </c>
      <c r="AC270" s="46"/>
      <c r="AD270" s="46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CB270" s="24"/>
      <c r="CC270" s="24"/>
      <c r="CD270" s="24"/>
      <c r="CE270" s="24"/>
      <c r="CF270" s="24"/>
      <c r="CG270" s="24"/>
      <c r="CH270" s="24"/>
      <c r="CI270" s="24"/>
      <c r="CJ270" s="24"/>
      <c r="CK270" s="24"/>
      <c r="CL270" s="24"/>
      <c r="CM270" s="24"/>
      <c r="CN270" s="24"/>
      <c r="CO270" s="24"/>
      <c r="CP270" s="24"/>
      <c r="CQ270" s="24"/>
      <c r="CR270" s="24"/>
      <c r="CS270" s="24"/>
      <c r="CT270" s="24"/>
      <c r="CU270" s="24"/>
      <c r="CV270" s="24"/>
      <c r="CW270" s="24"/>
      <c r="CX270" s="24"/>
      <c r="CY270" s="24"/>
      <c r="CZ270" s="24"/>
      <c r="DA270" s="24"/>
      <c r="DB270" s="24"/>
      <c r="DC270" s="24"/>
      <c r="DD270" s="24"/>
      <c r="DE270" s="24"/>
      <c r="DF270" s="24"/>
      <c r="DG270" s="24"/>
      <c r="DH270" s="24"/>
      <c r="DI270" s="24"/>
      <c r="DJ270" s="24"/>
      <c r="DK270" s="24"/>
      <c r="DL270" s="24"/>
      <c r="DM270" s="24"/>
      <c r="DN270" s="24"/>
      <c r="DO270" s="24"/>
      <c r="DP270" s="24"/>
      <c r="DQ270" s="24"/>
      <c r="DR270" s="24"/>
      <c r="DS270" s="24"/>
      <c r="DT270" s="24"/>
      <c r="DU270" s="24"/>
      <c r="DV270" s="24"/>
      <c r="DW270" s="24"/>
      <c r="DX270" s="24"/>
      <c r="DY270" s="24"/>
      <c r="DZ270" s="24"/>
      <c r="EA270" s="24"/>
    </row>
    <row r="271" spans="1:131" ht="15" customHeight="1">
      <c r="A271" s="79">
        <f t="shared" si="114"/>
        <v>44097</v>
      </c>
      <c r="B271" s="78"/>
      <c r="C271" s="78"/>
      <c r="D271" s="78"/>
      <c r="E271" s="78"/>
      <c r="F271" s="178"/>
      <c r="G271" s="89">
        <f t="shared" si="92"/>
        <v>9</v>
      </c>
      <c r="H271" s="78">
        <f t="shared" si="93"/>
        <v>39</v>
      </c>
      <c r="I271" s="78" t="str">
        <f t="shared" si="94"/>
        <v>ME</v>
      </c>
      <c r="J271" s="78" t="str">
        <f t="shared" si="95"/>
        <v>Semaine</v>
      </c>
      <c r="K271" s="178">
        <f t="shared" si="96"/>
        <v>0</v>
      </c>
      <c r="L271" s="79" t="str">
        <f t="shared" si="97"/>
        <v/>
      </c>
      <c r="M271" s="178" t="str">
        <f t="shared" si="98"/>
        <v/>
      </c>
      <c r="N271" s="80">
        <f t="shared" si="99"/>
        <v>0</v>
      </c>
      <c r="O271" s="78">
        <f t="shared" si="100"/>
        <v>0</v>
      </c>
      <c r="P271" s="78" t="str">
        <f t="shared" si="101"/>
        <v>Normal</v>
      </c>
      <c r="Q271" s="78">
        <f t="shared" si="102"/>
        <v>0</v>
      </c>
      <c r="R271" s="78">
        <f t="shared" si="103"/>
        <v>0</v>
      </c>
      <c r="S271" s="80">
        <f t="shared" si="104"/>
        <v>0</v>
      </c>
      <c r="T271" s="80">
        <f t="shared" si="105"/>
        <v>0</v>
      </c>
      <c r="U271" s="78">
        <f t="shared" si="106"/>
        <v>0</v>
      </c>
      <c r="V271" s="78">
        <f t="shared" si="107"/>
        <v>0</v>
      </c>
      <c r="W271" s="78">
        <f t="shared" si="108"/>
        <v>0</v>
      </c>
      <c r="X271" s="80">
        <f t="shared" si="109"/>
        <v>0</v>
      </c>
      <c r="Y271" s="78">
        <f t="shared" si="110"/>
        <v>0</v>
      </c>
      <c r="Z271" s="78" t="str">
        <f t="shared" ca="1" si="111"/>
        <v/>
      </c>
      <c r="AA271" s="78">
        <f t="shared" si="112"/>
        <v>0</v>
      </c>
      <c r="AB271" s="78">
        <f t="shared" si="113"/>
        <v>0</v>
      </c>
      <c r="AC271" s="46"/>
      <c r="AD271" s="46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CB271" s="24"/>
      <c r="CC271" s="24"/>
      <c r="CD271" s="24"/>
      <c r="CE271" s="24"/>
      <c r="CF271" s="24"/>
      <c r="CG271" s="24"/>
      <c r="CH271" s="24"/>
      <c r="CI271" s="24"/>
      <c r="CJ271" s="24"/>
      <c r="CK271" s="24"/>
      <c r="CL271" s="24"/>
      <c r="CM271" s="24"/>
      <c r="CN271" s="24"/>
      <c r="CO271" s="24"/>
      <c r="CP271" s="24"/>
      <c r="CQ271" s="24"/>
      <c r="CR271" s="24"/>
      <c r="CS271" s="24"/>
      <c r="CT271" s="24"/>
      <c r="CU271" s="24"/>
      <c r="CV271" s="24"/>
      <c r="CW271" s="24"/>
      <c r="CX271" s="24"/>
      <c r="CY271" s="24"/>
      <c r="CZ271" s="24"/>
      <c r="DA271" s="24"/>
      <c r="DB271" s="24"/>
      <c r="DC271" s="24"/>
      <c r="DD271" s="24"/>
      <c r="DE271" s="24"/>
      <c r="DF271" s="24"/>
      <c r="DG271" s="24"/>
      <c r="DH271" s="24"/>
      <c r="DI271" s="24"/>
      <c r="DJ271" s="24"/>
      <c r="DK271" s="24"/>
      <c r="DL271" s="24"/>
      <c r="DM271" s="24"/>
      <c r="DN271" s="24"/>
      <c r="DO271" s="24"/>
      <c r="DP271" s="24"/>
      <c r="DQ271" s="24"/>
      <c r="DR271" s="24"/>
      <c r="DS271" s="24"/>
      <c r="DT271" s="24"/>
      <c r="DU271" s="24"/>
      <c r="DV271" s="24"/>
      <c r="DW271" s="24"/>
      <c r="DX271" s="24"/>
      <c r="DY271" s="24"/>
      <c r="DZ271" s="24"/>
      <c r="EA271" s="24"/>
    </row>
    <row r="272" spans="1:131" ht="15" customHeight="1">
      <c r="A272" s="79">
        <f t="shared" si="114"/>
        <v>44098</v>
      </c>
      <c r="B272" s="78"/>
      <c r="C272" s="78"/>
      <c r="D272" s="78"/>
      <c r="E272" s="78"/>
      <c r="F272" s="178"/>
      <c r="G272" s="89">
        <f t="shared" si="92"/>
        <v>9</v>
      </c>
      <c r="H272" s="78">
        <f t="shared" si="93"/>
        <v>39</v>
      </c>
      <c r="I272" s="78" t="str">
        <f t="shared" si="94"/>
        <v>JE</v>
      </c>
      <c r="J272" s="78" t="str">
        <f t="shared" si="95"/>
        <v>Semaine</v>
      </c>
      <c r="K272" s="178">
        <f t="shared" si="96"/>
        <v>0</v>
      </c>
      <c r="L272" s="79" t="str">
        <f t="shared" si="97"/>
        <v/>
      </c>
      <c r="M272" s="178" t="str">
        <f t="shared" si="98"/>
        <v/>
      </c>
      <c r="N272" s="80">
        <f t="shared" si="99"/>
        <v>0</v>
      </c>
      <c r="O272" s="78">
        <f t="shared" si="100"/>
        <v>0</v>
      </c>
      <c r="P272" s="78" t="str">
        <f t="shared" si="101"/>
        <v>Normal</v>
      </c>
      <c r="Q272" s="78">
        <f t="shared" si="102"/>
        <v>0</v>
      </c>
      <c r="R272" s="78">
        <f t="shared" si="103"/>
        <v>0</v>
      </c>
      <c r="S272" s="80">
        <f t="shared" si="104"/>
        <v>0</v>
      </c>
      <c r="T272" s="80">
        <f t="shared" si="105"/>
        <v>0</v>
      </c>
      <c r="U272" s="78">
        <f t="shared" si="106"/>
        <v>0</v>
      </c>
      <c r="V272" s="78">
        <f t="shared" si="107"/>
        <v>0</v>
      </c>
      <c r="W272" s="78">
        <f t="shared" si="108"/>
        <v>0</v>
      </c>
      <c r="X272" s="80">
        <f t="shared" si="109"/>
        <v>0</v>
      </c>
      <c r="Y272" s="78">
        <f t="shared" si="110"/>
        <v>0</v>
      </c>
      <c r="Z272" s="78" t="str">
        <f t="shared" ca="1" si="111"/>
        <v/>
      </c>
      <c r="AA272" s="78">
        <f t="shared" si="112"/>
        <v>0</v>
      </c>
      <c r="AB272" s="78">
        <f t="shared" si="113"/>
        <v>0</v>
      </c>
      <c r="AC272" s="46"/>
      <c r="AD272" s="46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CB272" s="24"/>
      <c r="CC272" s="24"/>
      <c r="CD272" s="24"/>
      <c r="CE272" s="24"/>
      <c r="CF272" s="24"/>
      <c r="CG272" s="24"/>
      <c r="CH272" s="24"/>
      <c r="CI272" s="24"/>
      <c r="CJ272" s="24"/>
      <c r="CK272" s="24"/>
      <c r="CL272" s="24"/>
      <c r="CM272" s="24"/>
      <c r="CN272" s="24"/>
      <c r="CO272" s="24"/>
      <c r="CP272" s="24"/>
      <c r="CQ272" s="24"/>
      <c r="CR272" s="24"/>
      <c r="CS272" s="24"/>
      <c r="CT272" s="24"/>
      <c r="CU272" s="24"/>
      <c r="CV272" s="24"/>
      <c r="CW272" s="24"/>
      <c r="CX272" s="24"/>
      <c r="CY272" s="24"/>
      <c r="CZ272" s="24"/>
      <c r="DA272" s="24"/>
      <c r="DB272" s="24"/>
      <c r="DC272" s="24"/>
      <c r="DD272" s="24"/>
      <c r="DE272" s="24"/>
      <c r="DF272" s="24"/>
      <c r="DG272" s="24"/>
      <c r="DH272" s="24"/>
      <c r="DI272" s="24"/>
      <c r="DJ272" s="24"/>
      <c r="DK272" s="24"/>
      <c r="DL272" s="24"/>
      <c r="DM272" s="24"/>
      <c r="DN272" s="24"/>
      <c r="DO272" s="24"/>
      <c r="DP272" s="24"/>
      <c r="DQ272" s="24"/>
      <c r="DR272" s="24"/>
      <c r="DS272" s="24"/>
      <c r="DT272" s="24"/>
      <c r="DU272" s="24"/>
      <c r="DV272" s="24"/>
      <c r="DW272" s="24"/>
      <c r="DX272" s="24"/>
      <c r="DY272" s="24"/>
      <c r="DZ272" s="24"/>
      <c r="EA272" s="24"/>
    </row>
    <row r="273" spans="1:131" ht="15" customHeight="1">
      <c r="A273" s="79">
        <f t="shared" si="114"/>
        <v>44099</v>
      </c>
      <c r="B273" s="78"/>
      <c r="C273" s="78"/>
      <c r="D273" s="78"/>
      <c r="E273" s="78"/>
      <c r="F273" s="178"/>
      <c r="G273" s="89">
        <f t="shared" si="92"/>
        <v>9</v>
      </c>
      <c r="H273" s="78">
        <f t="shared" si="93"/>
        <v>39</v>
      </c>
      <c r="I273" s="78" t="str">
        <f t="shared" si="94"/>
        <v>VE</v>
      </c>
      <c r="J273" s="78" t="str">
        <f t="shared" si="95"/>
        <v>Semaine</v>
      </c>
      <c r="K273" s="178">
        <f t="shared" si="96"/>
        <v>0</v>
      </c>
      <c r="L273" s="79" t="str">
        <f t="shared" si="97"/>
        <v/>
      </c>
      <c r="M273" s="178" t="str">
        <f t="shared" si="98"/>
        <v/>
      </c>
      <c r="N273" s="80">
        <f t="shared" si="99"/>
        <v>0</v>
      </c>
      <c r="O273" s="78">
        <f t="shared" si="100"/>
        <v>0</v>
      </c>
      <c r="P273" s="78" t="str">
        <f t="shared" si="101"/>
        <v>Normal</v>
      </c>
      <c r="Q273" s="78">
        <f t="shared" si="102"/>
        <v>0</v>
      </c>
      <c r="R273" s="78">
        <f t="shared" si="103"/>
        <v>0</v>
      </c>
      <c r="S273" s="80">
        <f t="shared" si="104"/>
        <v>0</v>
      </c>
      <c r="T273" s="80">
        <f t="shared" si="105"/>
        <v>0</v>
      </c>
      <c r="U273" s="78">
        <f t="shared" si="106"/>
        <v>0</v>
      </c>
      <c r="V273" s="78">
        <f t="shared" si="107"/>
        <v>0</v>
      </c>
      <c r="W273" s="78">
        <f t="shared" si="108"/>
        <v>0</v>
      </c>
      <c r="X273" s="80">
        <f t="shared" si="109"/>
        <v>0</v>
      </c>
      <c r="Y273" s="78">
        <f t="shared" si="110"/>
        <v>0</v>
      </c>
      <c r="Z273" s="78" t="str">
        <f t="shared" ca="1" si="111"/>
        <v/>
      </c>
      <c r="AA273" s="78">
        <f t="shared" si="112"/>
        <v>0</v>
      </c>
      <c r="AB273" s="78">
        <f t="shared" si="113"/>
        <v>0</v>
      </c>
      <c r="AC273" s="46"/>
      <c r="AD273" s="46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CB273" s="24"/>
      <c r="CC273" s="24"/>
      <c r="CD273" s="24"/>
      <c r="CE273" s="24"/>
      <c r="CF273" s="24"/>
      <c r="CG273" s="24"/>
      <c r="CH273" s="24"/>
      <c r="CI273" s="24"/>
      <c r="CJ273" s="24"/>
      <c r="CK273" s="24"/>
      <c r="CL273" s="24"/>
      <c r="CM273" s="24"/>
      <c r="CN273" s="24"/>
      <c r="CO273" s="24"/>
      <c r="CP273" s="24"/>
      <c r="CQ273" s="24"/>
      <c r="CR273" s="24"/>
      <c r="CS273" s="24"/>
      <c r="CT273" s="24"/>
      <c r="CU273" s="24"/>
      <c r="CV273" s="24"/>
      <c r="CW273" s="24"/>
      <c r="CX273" s="24"/>
      <c r="CY273" s="24"/>
      <c r="CZ273" s="24"/>
      <c r="DA273" s="24"/>
      <c r="DB273" s="24"/>
      <c r="DC273" s="24"/>
      <c r="DD273" s="24"/>
      <c r="DE273" s="24"/>
      <c r="DF273" s="24"/>
      <c r="DG273" s="24"/>
      <c r="DH273" s="24"/>
      <c r="DI273" s="24"/>
      <c r="DJ273" s="24"/>
      <c r="DK273" s="24"/>
      <c r="DL273" s="24"/>
      <c r="DM273" s="24"/>
      <c r="DN273" s="24"/>
      <c r="DO273" s="24"/>
      <c r="DP273" s="24"/>
      <c r="DQ273" s="24"/>
      <c r="DR273" s="24"/>
      <c r="DS273" s="24"/>
      <c r="DT273" s="24"/>
      <c r="DU273" s="24"/>
      <c r="DV273" s="24"/>
      <c r="DW273" s="24"/>
      <c r="DX273" s="24"/>
      <c r="DY273" s="24"/>
      <c r="DZ273" s="24"/>
      <c r="EA273" s="24"/>
    </row>
    <row r="274" spans="1:131" ht="15" customHeight="1">
      <c r="A274" s="79">
        <f t="shared" si="114"/>
        <v>44100</v>
      </c>
      <c r="B274" s="78"/>
      <c r="C274" s="78"/>
      <c r="D274" s="78"/>
      <c r="E274" s="78"/>
      <c r="F274" s="178"/>
      <c r="G274" s="89">
        <f t="shared" si="92"/>
        <v>9</v>
      </c>
      <c r="H274" s="78">
        <f t="shared" si="93"/>
        <v>39</v>
      </c>
      <c r="I274" s="78" t="str">
        <f t="shared" si="94"/>
        <v>SA</v>
      </c>
      <c r="J274" s="78" t="str">
        <f t="shared" si="95"/>
        <v>Samedi</v>
      </c>
      <c r="K274" s="178">
        <f t="shared" si="96"/>
        <v>0</v>
      </c>
      <c r="L274" s="79" t="str">
        <f t="shared" si="97"/>
        <v/>
      </c>
      <c r="M274" s="178" t="str">
        <f t="shared" si="98"/>
        <v/>
      </c>
      <c r="N274" s="80">
        <f t="shared" si="99"/>
        <v>0</v>
      </c>
      <c r="O274" s="78">
        <f t="shared" si="100"/>
        <v>0</v>
      </c>
      <c r="P274" s="78" t="str">
        <f t="shared" si="101"/>
        <v>Normal</v>
      </c>
      <c r="Q274" s="78">
        <f t="shared" si="102"/>
        <v>0</v>
      </c>
      <c r="R274" s="78">
        <f t="shared" si="103"/>
        <v>0</v>
      </c>
      <c r="S274" s="80">
        <f t="shared" si="104"/>
        <v>0</v>
      </c>
      <c r="T274" s="80">
        <f t="shared" si="105"/>
        <v>0</v>
      </c>
      <c r="U274" s="78">
        <f t="shared" si="106"/>
        <v>0</v>
      </c>
      <c r="V274" s="78">
        <f t="shared" si="107"/>
        <v>0</v>
      </c>
      <c r="W274" s="78">
        <f t="shared" si="108"/>
        <v>0</v>
      </c>
      <c r="X274" s="80">
        <f t="shared" si="109"/>
        <v>0</v>
      </c>
      <c r="Y274" s="78">
        <f t="shared" si="110"/>
        <v>0</v>
      </c>
      <c r="Z274" s="78" t="str">
        <f t="shared" ca="1" si="111"/>
        <v/>
      </c>
      <c r="AA274" s="78">
        <f t="shared" si="112"/>
        <v>0</v>
      </c>
      <c r="AB274" s="78">
        <f t="shared" si="113"/>
        <v>0</v>
      </c>
      <c r="AC274" s="46"/>
      <c r="AD274" s="46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CB274" s="24"/>
      <c r="CC274" s="24"/>
      <c r="CD274" s="24"/>
      <c r="CE274" s="24"/>
      <c r="CF274" s="24"/>
      <c r="CG274" s="24"/>
      <c r="CH274" s="24"/>
      <c r="CI274" s="24"/>
      <c r="CJ274" s="24"/>
      <c r="CK274" s="24"/>
      <c r="CL274" s="24"/>
      <c r="CM274" s="24"/>
      <c r="CN274" s="24"/>
      <c r="CO274" s="24"/>
      <c r="CP274" s="24"/>
      <c r="CQ274" s="24"/>
      <c r="CR274" s="24"/>
      <c r="CS274" s="24"/>
      <c r="CT274" s="24"/>
      <c r="CU274" s="24"/>
      <c r="CV274" s="24"/>
      <c r="CW274" s="24"/>
      <c r="CX274" s="24"/>
      <c r="CY274" s="24"/>
      <c r="CZ274" s="24"/>
      <c r="DA274" s="24"/>
      <c r="DB274" s="24"/>
      <c r="DC274" s="24"/>
      <c r="DD274" s="24"/>
      <c r="DE274" s="24"/>
      <c r="DF274" s="24"/>
      <c r="DG274" s="24"/>
      <c r="DH274" s="24"/>
      <c r="DI274" s="24"/>
      <c r="DJ274" s="24"/>
      <c r="DK274" s="24"/>
      <c r="DL274" s="24"/>
      <c r="DM274" s="24"/>
      <c r="DN274" s="24"/>
      <c r="DO274" s="24"/>
      <c r="DP274" s="24"/>
      <c r="DQ274" s="24"/>
      <c r="DR274" s="24"/>
      <c r="DS274" s="24"/>
      <c r="DT274" s="24"/>
      <c r="DU274" s="24"/>
      <c r="DV274" s="24"/>
      <c r="DW274" s="24"/>
      <c r="DX274" s="24"/>
      <c r="DY274" s="24"/>
      <c r="DZ274" s="24"/>
      <c r="EA274" s="24"/>
    </row>
    <row r="275" spans="1:131" ht="15" customHeight="1">
      <c r="A275" s="79">
        <f t="shared" si="114"/>
        <v>44101</v>
      </c>
      <c r="B275" s="78"/>
      <c r="C275" s="78"/>
      <c r="D275" s="78"/>
      <c r="E275" s="78"/>
      <c r="F275" s="178"/>
      <c r="G275" s="89">
        <f t="shared" si="92"/>
        <v>9</v>
      </c>
      <c r="H275" s="78">
        <f t="shared" si="93"/>
        <v>39</v>
      </c>
      <c r="I275" s="78" t="str">
        <f t="shared" si="94"/>
        <v>DI</v>
      </c>
      <c r="J275" s="78" t="str">
        <f t="shared" si="95"/>
        <v>Dimanche</v>
      </c>
      <c r="K275" s="178">
        <f t="shared" si="96"/>
        <v>0</v>
      </c>
      <c r="L275" s="79" t="str">
        <f t="shared" si="97"/>
        <v/>
      </c>
      <c r="M275" s="178" t="str">
        <f t="shared" si="98"/>
        <v/>
      </c>
      <c r="N275" s="80">
        <f t="shared" si="99"/>
        <v>0</v>
      </c>
      <c r="O275" s="78">
        <f t="shared" si="100"/>
        <v>0</v>
      </c>
      <c r="P275" s="78" t="str">
        <f t="shared" si="101"/>
        <v>Normal</v>
      </c>
      <c r="Q275" s="78">
        <f t="shared" si="102"/>
        <v>0</v>
      </c>
      <c r="R275" s="78">
        <f t="shared" si="103"/>
        <v>0</v>
      </c>
      <c r="S275" s="80">
        <f t="shared" si="104"/>
        <v>0</v>
      </c>
      <c r="T275" s="80">
        <f t="shared" si="105"/>
        <v>0</v>
      </c>
      <c r="U275" s="78">
        <f t="shared" si="106"/>
        <v>0</v>
      </c>
      <c r="V275" s="78">
        <f t="shared" si="107"/>
        <v>0</v>
      </c>
      <c r="W275" s="78">
        <f t="shared" si="108"/>
        <v>0</v>
      </c>
      <c r="X275" s="80">
        <f t="shared" si="109"/>
        <v>0</v>
      </c>
      <c r="Y275" s="78">
        <f t="shared" si="110"/>
        <v>0</v>
      </c>
      <c r="Z275" s="78" t="str">
        <f t="shared" ca="1" si="111"/>
        <v/>
      </c>
      <c r="AA275" s="78">
        <f t="shared" si="112"/>
        <v>0</v>
      </c>
      <c r="AB275" s="78">
        <f t="shared" si="113"/>
        <v>0</v>
      </c>
      <c r="AC275" s="46"/>
      <c r="AD275" s="46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CB275" s="24"/>
      <c r="CC275" s="24"/>
      <c r="CD275" s="24"/>
      <c r="CE275" s="24"/>
      <c r="CF275" s="24"/>
      <c r="CG275" s="24"/>
      <c r="CH275" s="24"/>
      <c r="CI275" s="24"/>
      <c r="CJ275" s="24"/>
      <c r="CK275" s="24"/>
      <c r="CL275" s="24"/>
      <c r="CM275" s="24"/>
      <c r="CN275" s="24"/>
      <c r="CO275" s="24"/>
      <c r="CP275" s="24"/>
      <c r="CQ275" s="24"/>
      <c r="CR275" s="24"/>
      <c r="CS275" s="24"/>
      <c r="CT275" s="24"/>
      <c r="CU275" s="24"/>
      <c r="CV275" s="24"/>
      <c r="CW275" s="24"/>
      <c r="CX275" s="24"/>
      <c r="CY275" s="24"/>
      <c r="CZ275" s="24"/>
      <c r="DA275" s="24"/>
      <c r="DB275" s="24"/>
      <c r="DC275" s="24"/>
      <c r="DD275" s="24"/>
      <c r="DE275" s="24"/>
      <c r="DF275" s="24"/>
      <c r="DG275" s="24"/>
      <c r="DH275" s="24"/>
      <c r="DI275" s="24"/>
      <c r="DJ275" s="24"/>
      <c r="DK275" s="24"/>
      <c r="DL275" s="24"/>
      <c r="DM275" s="24"/>
      <c r="DN275" s="24"/>
      <c r="DO275" s="24"/>
      <c r="DP275" s="24"/>
      <c r="DQ275" s="24"/>
      <c r="DR275" s="24"/>
      <c r="DS275" s="24"/>
      <c r="DT275" s="24"/>
      <c r="DU275" s="24"/>
      <c r="DV275" s="24"/>
      <c r="DW275" s="24"/>
      <c r="DX275" s="24"/>
      <c r="DY275" s="24"/>
      <c r="DZ275" s="24"/>
      <c r="EA275" s="24"/>
    </row>
    <row r="276" spans="1:131" ht="15" customHeight="1">
      <c r="A276" s="79">
        <f t="shared" si="114"/>
        <v>44102</v>
      </c>
      <c r="B276" s="78"/>
      <c r="C276" s="78"/>
      <c r="D276" s="78"/>
      <c r="E276" s="78"/>
      <c r="F276" s="178"/>
      <c r="G276" s="89">
        <f t="shared" si="92"/>
        <v>9</v>
      </c>
      <c r="H276" s="78">
        <f t="shared" si="93"/>
        <v>40</v>
      </c>
      <c r="I276" s="78" t="str">
        <f t="shared" si="94"/>
        <v>LU</v>
      </c>
      <c r="J276" s="78" t="str">
        <f t="shared" si="95"/>
        <v>Semaine</v>
      </c>
      <c r="K276" s="178">
        <f t="shared" si="96"/>
        <v>0</v>
      </c>
      <c r="L276" s="79" t="str">
        <f t="shared" si="97"/>
        <v/>
      </c>
      <c r="M276" s="178" t="str">
        <f t="shared" si="98"/>
        <v/>
      </c>
      <c r="N276" s="80">
        <f t="shared" si="99"/>
        <v>0</v>
      </c>
      <c r="O276" s="78">
        <f t="shared" si="100"/>
        <v>0</v>
      </c>
      <c r="P276" s="78" t="str">
        <f t="shared" si="101"/>
        <v>Normal</v>
      </c>
      <c r="Q276" s="78">
        <f t="shared" si="102"/>
        <v>0</v>
      </c>
      <c r="R276" s="78">
        <f t="shared" si="103"/>
        <v>0</v>
      </c>
      <c r="S276" s="80">
        <f t="shared" si="104"/>
        <v>0</v>
      </c>
      <c r="T276" s="80">
        <f t="shared" si="105"/>
        <v>0</v>
      </c>
      <c r="U276" s="78">
        <f t="shared" si="106"/>
        <v>0</v>
      </c>
      <c r="V276" s="78">
        <f t="shared" si="107"/>
        <v>0</v>
      </c>
      <c r="W276" s="78">
        <f t="shared" si="108"/>
        <v>0</v>
      </c>
      <c r="X276" s="80">
        <f t="shared" si="109"/>
        <v>0</v>
      </c>
      <c r="Y276" s="78">
        <f t="shared" si="110"/>
        <v>0</v>
      </c>
      <c r="Z276" s="78" t="str">
        <f t="shared" ca="1" si="111"/>
        <v/>
      </c>
      <c r="AA276" s="78">
        <f t="shared" si="112"/>
        <v>0</v>
      </c>
      <c r="AB276" s="78">
        <f t="shared" si="113"/>
        <v>0</v>
      </c>
      <c r="AC276" s="46"/>
      <c r="AD276" s="46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4"/>
      <c r="CI276" s="24"/>
      <c r="CJ276" s="24"/>
      <c r="CK276" s="24"/>
      <c r="CL276" s="24"/>
      <c r="CM276" s="24"/>
      <c r="CN276" s="24"/>
      <c r="CO276" s="24"/>
      <c r="CP276" s="24"/>
      <c r="CQ276" s="24"/>
      <c r="CR276" s="24"/>
      <c r="CS276" s="24"/>
      <c r="CT276" s="24"/>
      <c r="CU276" s="24"/>
      <c r="CV276" s="24"/>
      <c r="CW276" s="24"/>
      <c r="CX276" s="24"/>
      <c r="CY276" s="24"/>
      <c r="CZ276" s="24"/>
      <c r="DA276" s="24"/>
      <c r="DB276" s="24"/>
      <c r="DC276" s="24"/>
      <c r="DD276" s="24"/>
      <c r="DE276" s="24"/>
      <c r="DF276" s="24"/>
      <c r="DG276" s="24"/>
      <c r="DH276" s="24"/>
      <c r="DI276" s="24"/>
      <c r="DJ276" s="24"/>
      <c r="DK276" s="24"/>
      <c r="DL276" s="24"/>
      <c r="DM276" s="24"/>
      <c r="DN276" s="24"/>
      <c r="DO276" s="24"/>
      <c r="DP276" s="24"/>
      <c r="DQ276" s="24"/>
      <c r="DR276" s="24"/>
      <c r="DS276" s="24"/>
      <c r="DT276" s="24"/>
      <c r="DU276" s="24"/>
      <c r="DV276" s="24"/>
      <c r="DW276" s="24"/>
      <c r="DX276" s="24"/>
      <c r="DY276" s="24"/>
      <c r="DZ276" s="24"/>
      <c r="EA276" s="24"/>
    </row>
    <row r="277" spans="1:131" ht="15" customHeight="1">
      <c r="A277" s="79">
        <f t="shared" si="114"/>
        <v>44103</v>
      </c>
      <c r="B277" s="78"/>
      <c r="C277" s="78"/>
      <c r="D277" s="78"/>
      <c r="E277" s="78"/>
      <c r="F277" s="178"/>
      <c r="G277" s="89">
        <f t="shared" si="92"/>
        <v>9</v>
      </c>
      <c r="H277" s="78">
        <f t="shared" si="93"/>
        <v>40</v>
      </c>
      <c r="I277" s="78" t="str">
        <f t="shared" si="94"/>
        <v>MA</v>
      </c>
      <c r="J277" s="78" t="str">
        <f t="shared" si="95"/>
        <v>Semaine</v>
      </c>
      <c r="K277" s="178">
        <f t="shared" si="96"/>
        <v>0</v>
      </c>
      <c r="L277" s="79" t="str">
        <f t="shared" si="97"/>
        <v/>
      </c>
      <c r="M277" s="178" t="str">
        <f t="shared" si="98"/>
        <v/>
      </c>
      <c r="N277" s="80">
        <f t="shared" si="99"/>
        <v>0</v>
      </c>
      <c r="O277" s="78">
        <f t="shared" si="100"/>
        <v>0</v>
      </c>
      <c r="P277" s="78" t="str">
        <f t="shared" si="101"/>
        <v>Normal</v>
      </c>
      <c r="Q277" s="78">
        <f t="shared" si="102"/>
        <v>0</v>
      </c>
      <c r="R277" s="78">
        <f t="shared" si="103"/>
        <v>0</v>
      </c>
      <c r="S277" s="80">
        <f t="shared" si="104"/>
        <v>0</v>
      </c>
      <c r="T277" s="80">
        <f t="shared" si="105"/>
        <v>0</v>
      </c>
      <c r="U277" s="78">
        <f t="shared" si="106"/>
        <v>0</v>
      </c>
      <c r="V277" s="78">
        <f t="shared" si="107"/>
        <v>0</v>
      </c>
      <c r="W277" s="78">
        <f t="shared" si="108"/>
        <v>0</v>
      </c>
      <c r="X277" s="80">
        <f t="shared" si="109"/>
        <v>0</v>
      </c>
      <c r="Y277" s="78">
        <f t="shared" si="110"/>
        <v>0</v>
      </c>
      <c r="Z277" s="78" t="str">
        <f t="shared" ca="1" si="111"/>
        <v/>
      </c>
      <c r="AA277" s="78">
        <f t="shared" si="112"/>
        <v>0</v>
      </c>
      <c r="AB277" s="78">
        <f t="shared" si="113"/>
        <v>0</v>
      </c>
      <c r="AC277" s="46"/>
      <c r="AD277" s="46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E277" s="24"/>
      <c r="CF277" s="24"/>
      <c r="CG277" s="24"/>
      <c r="CH277" s="24"/>
      <c r="CI277" s="24"/>
      <c r="CJ277" s="24"/>
      <c r="CK277" s="24"/>
      <c r="CL277" s="24"/>
      <c r="CM277" s="24"/>
      <c r="CN277" s="24"/>
      <c r="CO277" s="24"/>
      <c r="CP277" s="24"/>
      <c r="CQ277" s="24"/>
      <c r="CR277" s="24"/>
      <c r="CS277" s="24"/>
      <c r="CT277" s="24"/>
      <c r="CU277" s="24"/>
      <c r="CV277" s="24"/>
      <c r="CW277" s="24"/>
      <c r="CX277" s="24"/>
      <c r="CY277" s="24"/>
      <c r="CZ277" s="24"/>
      <c r="DA277" s="24"/>
      <c r="DB277" s="24"/>
      <c r="DC277" s="24"/>
      <c r="DD277" s="24"/>
      <c r="DE277" s="24"/>
      <c r="DF277" s="24"/>
      <c r="DG277" s="24"/>
      <c r="DH277" s="24"/>
      <c r="DI277" s="24"/>
      <c r="DJ277" s="24"/>
      <c r="DK277" s="24"/>
      <c r="DL277" s="24"/>
      <c r="DM277" s="24"/>
      <c r="DN277" s="24"/>
      <c r="DO277" s="24"/>
      <c r="DP277" s="24"/>
      <c r="DQ277" s="24"/>
      <c r="DR277" s="24"/>
      <c r="DS277" s="24"/>
      <c r="DT277" s="24"/>
      <c r="DU277" s="24"/>
      <c r="DV277" s="24"/>
      <c r="DW277" s="24"/>
      <c r="DX277" s="24"/>
      <c r="DY277" s="24"/>
      <c r="DZ277" s="24"/>
      <c r="EA277" s="24"/>
    </row>
    <row r="278" spans="1:131" ht="15" customHeight="1">
      <c r="A278" s="79">
        <f t="shared" si="114"/>
        <v>44104</v>
      </c>
      <c r="B278" s="78"/>
      <c r="C278" s="78"/>
      <c r="D278" s="78"/>
      <c r="E278" s="78"/>
      <c r="F278" s="178"/>
      <c r="G278" s="89">
        <f t="shared" si="92"/>
        <v>9</v>
      </c>
      <c r="H278" s="78">
        <f t="shared" si="93"/>
        <v>40</v>
      </c>
      <c r="I278" s="78" t="str">
        <f t="shared" si="94"/>
        <v>ME</v>
      </c>
      <c r="J278" s="78" t="str">
        <f t="shared" si="95"/>
        <v>Semaine</v>
      </c>
      <c r="K278" s="178">
        <f t="shared" si="96"/>
        <v>0</v>
      </c>
      <c r="L278" s="79" t="str">
        <f t="shared" si="97"/>
        <v/>
      </c>
      <c r="M278" s="178" t="str">
        <f t="shared" si="98"/>
        <v/>
      </c>
      <c r="N278" s="80">
        <f t="shared" si="99"/>
        <v>0</v>
      </c>
      <c r="O278" s="78">
        <f t="shared" si="100"/>
        <v>0</v>
      </c>
      <c r="P278" s="78" t="str">
        <f t="shared" si="101"/>
        <v>Normal</v>
      </c>
      <c r="Q278" s="78">
        <f t="shared" si="102"/>
        <v>0</v>
      </c>
      <c r="R278" s="78">
        <f t="shared" si="103"/>
        <v>0</v>
      </c>
      <c r="S278" s="80">
        <f t="shared" si="104"/>
        <v>0</v>
      </c>
      <c r="T278" s="80">
        <f t="shared" si="105"/>
        <v>0</v>
      </c>
      <c r="U278" s="78">
        <f t="shared" si="106"/>
        <v>0</v>
      </c>
      <c r="V278" s="78">
        <f t="shared" si="107"/>
        <v>0</v>
      </c>
      <c r="W278" s="78">
        <f t="shared" si="108"/>
        <v>0</v>
      </c>
      <c r="X278" s="80">
        <f t="shared" si="109"/>
        <v>0</v>
      </c>
      <c r="Y278" s="78">
        <f t="shared" si="110"/>
        <v>0</v>
      </c>
      <c r="Z278" s="78" t="str">
        <f t="shared" ca="1" si="111"/>
        <v/>
      </c>
      <c r="AA278" s="78">
        <f t="shared" si="112"/>
        <v>0</v>
      </c>
      <c r="AB278" s="78">
        <f t="shared" si="113"/>
        <v>0</v>
      </c>
      <c r="AC278" s="46"/>
      <c r="AD278" s="46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CB278" s="24"/>
      <c r="CC278" s="24"/>
      <c r="CD278" s="24"/>
      <c r="CE278" s="24"/>
      <c r="CF278" s="24"/>
      <c r="CG278" s="24"/>
      <c r="CH278" s="24"/>
      <c r="CI278" s="24"/>
      <c r="CJ278" s="24"/>
      <c r="CK278" s="24"/>
      <c r="CL278" s="24"/>
      <c r="CM278" s="24"/>
      <c r="CN278" s="24"/>
      <c r="CO278" s="24"/>
      <c r="CP278" s="24"/>
      <c r="CQ278" s="24"/>
      <c r="CR278" s="24"/>
      <c r="CS278" s="24"/>
      <c r="CT278" s="24"/>
      <c r="CU278" s="24"/>
      <c r="CV278" s="24"/>
      <c r="CW278" s="24"/>
      <c r="CX278" s="24"/>
      <c r="CY278" s="24"/>
      <c r="CZ278" s="24"/>
      <c r="DA278" s="24"/>
      <c r="DB278" s="24"/>
      <c r="DC278" s="24"/>
      <c r="DD278" s="24"/>
      <c r="DE278" s="24"/>
      <c r="DF278" s="24"/>
      <c r="DG278" s="24"/>
      <c r="DH278" s="24"/>
      <c r="DI278" s="24"/>
      <c r="DJ278" s="24"/>
      <c r="DK278" s="24"/>
      <c r="DL278" s="24"/>
      <c r="DM278" s="24"/>
      <c r="DN278" s="24"/>
      <c r="DO278" s="24"/>
      <c r="DP278" s="24"/>
      <c r="DQ278" s="24"/>
      <c r="DR278" s="24"/>
      <c r="DS278" s="24"/>
      <c r="DT278" s="24"/>
      <c r="DU278" s="24"/>
      <c r="DV278" s="24"/>
      <c r="DW278" s="24"/>
      <c r="DX278" s="24"/>
      <c r="DY278" s="24"/>
      <c r="DZ278" s="24"/>
      <c r="EA278" s="24"/>
    </row>
    <row r="279" spans="1:131" ht="15" customHeight="1">
      <c r="A279" s="79">
        <f t="shared" si="114"/>
        <v>44105</v>
      </c>
      <c r="B279" s="78"/>
      <c r="C279" s="78"/>
      <c r="D279" s="78"/>
      <c r="E279" s="78"/>
      <c r="F279" s="178"/>
      <c r="G279" s="89">
        <f t="shared" si="92"/>
        <v>10</v>
      </c>
      <c r="H279" s="78">
        <f t="shared" si="93"/>
        <v>40</v>
      </c>
      <c r="I279" s="78" t="str">
        <f t="shared" si="94"/>
        <v>JE</v>
      </c>
      <c r="J279" s="78" t="str">
        <f t="shared" si="95"/>
        <v>Semaine</v>
      </c>
      <c r="K279" s="178">
        <f t="shared" si="96"/>
        <v>0</v>
      </c>
      <c r="L279" s="79" t="str">
        <f t="shared" si="97"/>
        <v/>
      </c>
      <c r="M279" s="178" t="str">
        <f t="shared" si="98"/>
        <v/>
      </c>
      <c r="N279" s="80">
        <f t="shared" si="99"/>
        <v>0</v>
      </c>
      <c r="O279" s="78">
        <f t="shared" si="100"/>
        <v>0</v>
      </c>
      <c r="P279" s="78" t="str">
        <f t="shared" si="101"/>
        <v>Normal</v>
      </c>
      <c r="Q279" s="78">
        <f t="shared" si="102"/>
        <v>0</v>
      </c>
      <c r="R279" s="78">
        <f t="shared" si="103"/>
        <v>0</v>
      </c>
      <c r="S279" s="80">
        <f t="shared" si="104"/>
        <v>0</v>
      </c>
      <c r="T279" s="80">
        <f t="shared" si="105"/>
        <v>0</v>
      </c>
      <c r="U279" s="78">
        <f t="shared" si="106"/>
        <v>0</v>
      </c>
      <c r="V279" s="78">
        <f t="shared" si="107"/>
        <v>0</v>
      </c>
      <c r="W279" s="78">
        <f t="shared" si="108"/>
        <v>0</v>
      </c>
      <c r="X279" s="80">
        <f t="shared" si="109"/>
        <v>0</v>
      </c>
      <c r="Y279" s="78">
        <f t="shared" si="110"/>
        <v>0</v>
      </c>
      <c r="Z279" s="78" t="str">
        <f t="shared" ca="1" si="111"/>
        <v/>
      </c>
      <c r="AA279" s="78">
        <f t="shared" si="112"/>
        <v>0</v>
      </c>
      <c r="AB279" s="78">
        <f t="shared" si="113"/>
        <v>0</v>
      </c>
      <c r="AC279" s="46"/>
      <c r="AD279" s="46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F279" s="24"/>
      <c r="CG279" s="24"/>
      <c r="CH279" s="24"/>
      <c r="CI279" s="24"/>
      <c r="CJ279" s="24"/>
      <c r="CK279" s="24"/>
      <c r="CL279" s="24"/>
      <c r="CM279" s="24"/>
      <c r="CN279" s="24"/>
      <c r="CO279" s="24"/>
      <c r="CP279" s="24"/>
      <c r="CQ279" s="24"/>
      <c r="CR279" s="24"/>
      <c r="CS279" s="24"/>
      <c r="CT279" s="24"/>
      <c r="CU279" s="24"/>
      <c r="CV279" s="24"/>
      <c r="CW279" s="24"/>
      <c r="CX279" s="24"/>
      <c r="CY279" s="24"/>
      <c r="CZ279" s="24"/>
      <c r="DA279" s="24"/>
      <c r="DB279" s="24"/>
      <c r="DC279" s="24"/>
      <c r="DD279" s="24"/>
      <c r="DE279" s="24"/>
      <c r="DF279" s="24"/>
      <c r="DG279" s="24"/>
      <c r="DH279" s="24"/>
      <c r="DI279" s="24"/>
      <c r="DJ279" s="24"/>
      <c r="DK279" s="24"/>
      <c r="DL279" s="24"/>
      <c r="DM279" s="24"/>
      <c r="DN279" s="24"/>
      <c r="DO279" s="24"/>
      <c r="DP279" s="24"/>
      <c r="DQ279" s="24"/>
      <c r="DR279" s="24"/>
      <c r="DS279" s="24"/>
      <c r="DT279" s="24"/>
      <c r="DU279" s="24"/>
      <c r="DV279" s="24"/>
      <c r="DW279" s="24"/>
      <c r="DX279" s="24"/>
      <c r="DY279" s="24"/>
      <c r="DZ279" s="24"/>
      <c r="EA279" s="24"/>
    </row>
    <row r="280" spans="1:131" ht="15" customHeight="1">
      <c r="A280" s="79">
        <f t="shared" si="114"/>
        <v>44106</v>
      </c>
      <c r="B280" s="78"/>
      <c r="C280" s="78"/>
      <c r="D280" s="78"/>
      <c r="E280" s="78"/>
      <c r="F280" s="178"/>
      <c r="G280" s="89">
        <f t="shared" si="92"/>
        <v>10</v>
      </c>
      <c r="H280" s="78">
        <f t="shared" si="93"/>
        <v>40</v>
      </c>
      <c r="I280" s="78" t="str">
        <f t="shared" si="94"/>
        <v>VE</v>
      </c>
      <c r="J280" s="78" t="str">
        <f t="shared" si="95"/>
        <v>Semaine</v>
      </c>
      <c r="K280" s="178">
        <f t="shared" si="96"/>
        <v>0</v>
      </c>
      <c r="L280" s="79" t="str">
        <f t="shared" si="97"/>
        <v/>
      </c>
      <c r="M280" s="178" t="str">
        <f t="shared" si="98"/>
        <v/>
      </c>
      <c r="N280" s="80">
        <f t="shared" si="99"/>
        <v>0</v>
      </c>
      <c r="O280" s="78">
        <f t="shared" si="100"/>
        <v>0</v>
      </c>
      <c r="P280" s="78" t="str">
        <f t="shared" si="101"/>
        <v>Normal</v>
      </c>
      <c r="Q280" s="78">
        <f t="shared" si="102"/>
        <v>0</v>
      </c>
      <c r="R280" s="78">
        <f t="shared" si="103"/>
        <v>0</v>
      </c>
      <c r="S280" s="80">
        <f t="shared" si="104"/>
        <v>0</v>
      </c>
      <c r="T280" s="80">
        <f t="shared" si="105"/>
        <v>0</v>
      </c>
      <c r="U280" s="78">
        <f t="shared" si="106"/>
        <v>0</v>
      </c>
      <c r="V280" s="78">
        <f t="shared" si="107"/>
        <v>0</v>
      </c>
      <c r="W280" s="78">
        <f t="shared" si="108"/>
        <v>0</v>
      </c>
      <c r="X280" s="80">
        <f t="shared" si="109"/>
        <v>0</v>
      </c>
      <c r="Y280" s="78">
        <f t="shared" si="110"/>
        <v>0</v>
      </c>
      <c r="Z280" s="78" t="str">
        <f t="shared" ca="1" si="111"/>
        <v/>
      </c>
      <c r="AA280" s="78">
        <f t="shared" si="112"/>
        <v>0</v>
      </c>
      <c r="AB280" s="78">
        <f t="shared" si="113"/>
        <v>0</v>
      </c>
      <c r="AC280" s="46"/>
      <c r="AD280" s="46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4"/>
      <c r="CK280" s="24"/>
      <c r="CL280" s="24"/>
      <c r="CM280" s="24"/>
      <c r="CN280" s="24"/>
      <c r="CO280" s="24"/>
      <c r="CP280" s="24"/>
      <c r="CQ280" s="24"/>
      <c r="CR280" s="24"/>
      <c r="CS280" s="24"/>
      <c r="CT280" s="24"/>
      <c r="CU280" s="24"/>
      <c r="CV280" s="24"/>
      <c r="CW280" s="24"/>
      <c r="CX280" s="24"/>
      <c r="CY280" s="24"/>
      <c r="CZ280" s="24"/>
      <c r="DA280" s="24"/>
      <c r="DB280" s="24"/>
      <c r="DC280" s="24"/>
      <c r="DD280" s="24"/>
      <c r="DE280" s="24"/>
      <c r="DF280" s="24"/>
      <c r="DG280" s="24"/>
      <c r="DH280" s="24"/>
      <c r="DI280" s="24"/>
      <c r="DJ280" s="24"/>
      <c r="DK280" s="24"/>
      <c r="DL280" s="24"/>
      <c r="DM280" s="24"/>
      <c r="DN280" s="24"/>
      <c r="DO280" s="24"/>
      <c r="DP280" s="24"/>
      <c r="DQ280" s="24"/>
      <c r="DR280" s="24"/>
      <c r="DS280" s="24"/>
      <c r="DT280" s="24"/>
      <c r="DU280" s="24"/>
      <c r="DV280" s="24"/>
      <c r="DW280" s="24"/>
      <c r="DX280" s="24"/>
      <c r="DY280" s="24"/>
      <c r="DZ280" s="24"/>
      <c r="EA280" s="24"/>
    </row>
    <row r="281" spans="1:131" ht="15" customHeight="1">
      <c r="A281" s="79">
        <f t="shared" si="114"/>
        <v>44107</v>
      </c>
      <c r="B281" s="78"/>
      <c r="C281" s="78"/>
      <c r="D281" s="78"/>
      <c r="E281" s="78"/>
      <c r="F281" s="178"/>
      <c r="G281" s="89">
        <f t="shared" si="92"/>
        <v>10</v>
      </c>
      <c r="H281" s="78">
        <f t="shared" si="93"/>
        <v>40</v>
      </c>
      <c r="I281" s="78" t="str">
        <f t="shared" si="94"/>
        <v>SA</v>
      </c>
      <c r="J281" s="78" t="str">
        <f t="shared" si="95"/>
        <v>Samedi</v>
      </c>
      <c r="K281" s="178">
        <f t="shared" si="96"/>
        <v>0</v>
      </c>
      <c r="L281" s="79" t="str">
        <f t="shared" si="97"/>
        <v/>
      </c>
      <c r="M281" s="178" t="str">
        <f t="shared" si="98"/>
        <v/>
      </c>
      <c r="N281" s="80">
        <f t="shared" si="99"/>
        <v>0</v>
      </c>
      <c r="O281" s="78">
        <f t="shared" si="100"/>
        <v>0</v>
      </c>
      <c r="P281" s="78" t="str">
        <f t="shared" si="101"/>
        <v>Normal</v>
      </c>
      <c r="Q281" s="78">
        <f t="shared" si="102"/>
        <v>0</v>
      </c>
      <c r="R281" s="78">
        <f t="shared" si="103"/>
        <v>0</v>
      </c>
      <c r="S281" s="80">
        <f t="shared" si="104"/>
        <v>0</v>
      </c>
      <c r="T281" s="80">
        <f t="shared" si="105"/>
        <v>0</v>
      </c>
      <c r="U281" s="78">
        <f t="shared" si="106"/>
        <v>0</v>
      </c>
      <c r="V281" s="78">
        <f t="shared" si="107"/>
        <v>0</v>
      </c>
      <c r="W281" s="78">
        <f t="shared" si="108"/>
        <v>0</v>
      </c>
      <c r="X281" s="80">
        <f t="shared" si="109"/>
        <v>0</v>
      </c>
      <c r="Y281" s="78">
        <f t="shared" si="110"/>
        <v>0</v>
      </c>
      <c r="Z281" s="78" t="str">
        <f t="shared" ca="1" si="111"/>
        <v/>
      </c>
      <c r="AA281" s="78">
        <f t="shared" si="112"/>
        <v>0</v>
      </c>
      <c r="AB281" s="78">
        <f t="shared" si="113"/>
        <v>0</v>
      </c>
      <c r="AC281" s="46"/>
      <c r="AD281" s="46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CB281" s="24"/>
      <c r="CC281" s="24"/>
      <c r="CD281" s="24"/>
      <c r="CE281" s="24"/>
      <c r="CF281" s="24"/>
      <c r="CG281" s="24"/>
      <c r="CH281" s="24"/>
      <c r="CI281" s="24"/>
      <c r="CJ281" s="24"/>
      <c r="CK281" s="24"/>
      <c r="CL281" s="24"/>
      <c r="CM281" s="24"/>
      <c r="CN281" s="24"/>
      <c r="CO281" s="24"/>
      <c r="CP281" s="24"/>
      <c r="CQ281" s="24"/>
      <c r="CR281" s="24"/>
      <c r="CS281" s="24"/>
      <c r="CT281" s="24"/>
      <c r="CU281" s="24"/>
      <c r="CV281" s="24"/>
      <c r="CW281" s="24"/>
      <c r="CX281" s="24"/>
      <c r="CY281" s="24"/>
      <c r="CZ281" s="24"/>
      <c r="DA281" s="24"/>
      <c r="DB281" s="24"/>
      <c r="DC281" s="24"/>
      <c r="DD281" s="24"/>
      <c r="DE281" s="24"/>
      <c r="DF281" s="24"/>
      <c r="DG281" s="24"/>
      <c r="DH281" s="24"/>
      <c r="DI281" s="24"/>
      <c r="DJ281" s="24"/>
      <c r="DK281" s="24"/>
      <c r="DL281" s="24"/>
      <c r="DM281" s="24"/>
      <c r="DN281" s="24"/>
      <c r="DO281" s="24"/>
      <c r="DP281" s="24"/>
      <c r="DQ281" s="24"/>
      <c r="DR281" s="24"/>
      <c r="DS281" s="24"/>
      <c r="DT281" s="24"/>
      <c r="DU281" s="24"/>
      <c r="DV281" s="24"/>
      <c r="DW281" s="24"/>
      <c r="DX281" s="24"/>
      <c r="DY281" s="24"/>
      <c r="DZ281" s="24"/>
      <c r="EA281" s="24"/>
    </row>
    <row r="282" spans="1:131" ht="15" customHeight="1">
      <c r="A282" s="79">
        <f t="shared" si="114"/>
        <v>44108</v>
      </c>
      <c r="B282" s="78"/>
      <c r="C282" s="78"/>
      <c r="D282" s="78"/>
      <c r="E282" s="78"/>
      <c r="F282" s="178"/>
      <c r="G282" s="89">
        <f t="shared" si="92"/>
        <v>10</v>
      </c>
      <c r="H282" s="78">
        <f t="shared" si="93"/>
        <v>40</v>
      </c>
      <c r="I282" s="78" t="str">
        <f t="shared" si="94"/>
        <v>DI</v>
      </c>
      <c r="J282" s="78" t="str">
        <f t="shared" si="95"/>
        <v>Dimanche</v>
      </c>
      <c r="K282" s="178">
        <f t="shared" si="96"/>
        <v>0</v>
      </c>
      <c r="L282" s="79" t="str">
        <f t="shared" si="97"/>
        <v/>
      </c>
      <c r="M282" s="178" t="str">
        <f t="shared" si="98"/>
        <v/>
      </c>
      <c r="N282" s="80">
        <f t="shared" si="99"/>
        <v>0</v>
      </c>
      <c r="O282" s="78">
        <f t="shared" si="100"/>
        <v>0</v>
      </c>
      <c r="P282" s="78" t="str">
        <f t="shared" si="101"/>
        <v>Normal</v>
      </c>
      <c r="Q282" s="78">
        <f t="shared" si="102"/>
        <v>0</v>
      </c>
      <c r="R282" s="78">
        <f t="shared" si="103"/>
        <v>0</v>
      </c>
      <c r="S282" s="80">
        <f t="shared" si="104"/>
        <v>0</v>
      </c>
      <c r="T282" s="80">
        <f t="shared" si="105"/>
        <v>0</v>
      </c>
      <c r="U282" s="78">
        <f t="shared" si="106"/>
        <v>0</v>
      </c>
      <c r="V282" s="78">
        <f t="shared" si="107"/>
        <v>0</v>
      </c>
      <c r="W282" s="78">
        <f t="shared" si="108"/>
        <v>0</v>
      </c>
      <c r="X282" s="80">
        <f t="shared" si="109"/>
        <v>0</v>
      </c>
      <c r="Y282" s="78">
        <f t="shared" si="110"/>
        <v>0</v>
      </c>
      <c r="Z282" s="78" t="str">
        <f t="shared" ca="1" si="111"/>
        <v/>
      </c>
      <c r="AA282" s="78">
        <f t="shared" si="112"/>
        <v>0</v>
      </c>
      <c r="AB282" s="78">
        <f t="shared" si="113"/>
        <v>0</v>
      </c>
      <c r="AC282" s="46"/>
      <c r="AD282" s="46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4"/>
      <c r="CI282" s="24"/>
      <c r="CJ282" s="24"/>
      <c r="CK282" s="24"/>
      <c r="CL282" s="24"/>
      <c r="CM282" s="24"/>
      <c r="CN282" s="24"/>
      <c r="CO282" s="24"/>
      <c r="CP282" s="24"/>
      <c r="CQ282" s="24"/>
      <c r="CR282" s="24"/>
      <c r="CS282" s="24"/>
      <c r="CT282" s="24"/>
      <c r="CU282" s="24"/>
      <c r="CV282" s="24"/>
      <c r="CW282" s="24"/>
      <c r="CX282" s="24"/>
      <c r="CY282" s="24"/>
      <c r="CZ282" s="24"/>
      <c r="DA282" s="24"/>
      <c r="DB282" s="24"/>
      <c r="DC282" s="24"/>
      <c r="DD282" s="24"/>
      <c r="DE282" s="24"/>
      <c r="DF282" s="24"/>
      <c r="DG282" s="24"/>
      <c r="DH282" s="24"/>
      <c r="DI282" s="24"/>
      <c r="DJ282" s="24"/>
      <c r="DK282" s="24"/>
      <c r="DL282" s="24"/>
      <c r="DM282" s="24"/>
      <c r="DN282" s="24"/>
      <c r="DO282" s="24"/>
      <c r="DP282" s="24"/>
      <c r="DQ282" s="24"/>
      <c r="DR282" s="24"/>
      <c r="DS282" s="24"/>
      <c r="DT282" s="24"/>
      <c r="DU282" s="24"/>
      <c r="DV282" s="24"/>
      <c r="DW282" s="24"/>
      <c r="DX282" s="24"/>
      <c r="DY282" s="24"/>
      <c r="DZ282" s="24"/>
      <c r="EA282" s="24"/>
    </row>
    <row r="283" spans="1:131" ht="15" customHeight="1">
      <c r="A283" s="79">
        <f t="shared" si="114"/>
        <v>44109</v>
      </c>
      <c r="B283" s="78"/>
      <c r="C283" s="78"/>
      <c r="D283" s="78"/>
      <c r="E283" s="78"/>
      <c r="F283" s="178"/>
      <c r="G283" s="89">
        <f t="shared" si="92"/>
        <v>10</v>
      </c>
      <c r="H283" s="78">
        <f t="shared" si="93"/>
        <v>41</v>
      </c>
      <c r="I283" s="78" t="str">
        <f t="shared" si="94"/>
        <v>LU</v>
      </c>
      <c r="J283" s="78" t="str">
        <f t="shared" si="95"/>
        <v>Semaine</v>
      </c>
      <c r="K283" s="178">
        <f t="shared" si="96"/>
        <v>0</v>
      </c>
      <c r="L283" s="79" t="str">
        <f t="shared" si="97"/>
        <v/>
      </c>
      <c r="M283" s="178" t="str">
        <f t="shared" si="98"/>
        <v/>
      </c>
      <c r="N283" s="80">
        <f t="shared" si="99"/>
        <v>0</v>
      </c>
      <c r="O283" s="78">
        <f t="shared" si="100"/>
        <v>0</v>
      </c>
      <c r="P283" s="78" t="str">
        <f t="shared" si="101"/>
        <v>Normal</v>
      </c>
      <c r="Q283" s="78">
        <f t="shared" si="102"/>
        <v>0</v>
      </c>
      <c r="R283" s="78">
        <f t="shared" si="103"/>
        <v>0</v>
      </c>
      <c r="S283" s="80">
        <f t="shared" si="104"/>
        <v>0</v>
      </c>
      <c r="T283" s="80">
        <f t="shared" si="105"/>
        <v>0</v>
      </c>
      <c r="U283" s="78">
        <f t="shared" si="106"/>
        <v>0</v>
      </c>
      <c r="V283" s="78">
        <f t="shared" si="107"/>
        <v>0</v>
      </c>
      <c r="W283" s="78">
        <f t="shared" si="108"/>
        <v>0</v>
      </c>
      <c r="X283" s="80">
        <f t="shared" si="109"/>
        <v>0</v>
      </c>
      <c r="Y283" s="78">
        <f t="shared" si="110"/>
        <v>0</v>
      </c>
      <c r="Z283" s="78" t="str">
        <f t="shared" ca="1" si="111"/>
        <v/>
      </c>
      <c r="AA283" s="78">
        <f t="shared" si="112"/>
        <v>0</v>
      </c>
      <c r="AB283" s="78">
        <f t="shared" si="113"/>
        <v>0</v>
      </c>
      <c r="AC283" s="46"/>
      <c r="AD283" s="46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4"/>
      <c r="CI283" s="24"/>
      <c r="CJ283" s="24"/>
      <c r="CK283" s="24"/>
      <c r="CL283" s="24"/>
      <c r="CM283" s="24"/>
      <c r="CN283" s="24"/>
      <c r="CO283" s="24"/>
      <c r="CP283" s="24"/>
      <c r="CQ283" s="24"/>
      <c r="CR283" s="24"/>
      <c r="CS283" s="24"/>
      <c r="CT283" s="24"/>
      <c r="CU283" s="24"/>
      <c r="CV283" s="24"/>
      <c r="CW283" s="24"/>
      <c r="CX283" s="24"/>
      <c r="CY283" s="24"/>
      <c r="CZ283" s="24"/>
      <c r="DA283" s="24"/>
      <c r="DB283" s="24"/>
      <c r="DC283" s="24"/>
      <c r="DD283" s="24"/>
      <c r="DE283" s="24"/>
      <c r="DF283" s="24"/>
      <c r="DG283" s="24"/>
      <c r="DH283" s="24"/>
      <c r="DI283" s="24"/>
      <c r="DJ283" s="24"/>
      <c r="DK283" s="24"/>
      <c r="DL283" s="24"/>
      <c r="DM283" s="24"/>
      <c r="DN283" s="24"/>
      <c r="DO283" s="24"/>
      <c r="DP283" s="24"/>
      <c r="DQ283" s="24"/>
      <c r="DR283" s="24"/>
      <c r="DS283" s="24"/>
      <c r="DT283" s="24"/>
      <c r="DU283" s="24"/>
      <c r="DV283" s="24"/>
      <c r="DW283" s="24"/>
      <c r="DX283" s="24"/>
      <c r="DY283" s="24"/>
      <c r="DZ283" s="24"/>
      <c r="EA283" s="24"/>
    </row>
    <row r="284" spans="1:131" ht="15" customHeight="1">
      <c r="A284" s="79">
        <f t="shared" si="114"/>
        <v>44110</v>
      </c>
      <c r="B284" s="78"/>
      <c r="C284" s="78"/>
      <c r="D284" s="78"/>
      <c r="E284" s="78"/>
      <c r="F284" s="178"/>
      <c r="G284" s="89">
        <f t="shared" si="92"/>
        <v>10</v>
      </c>
      <c r="H284" s="78">
        <f t="shared" si="93"/>
        <v>41</v>
      </c>
      <c r="I284" s="78" t="str">
        <f t="shared" si="94"/>
        <v>MA</v>
      </c>
      <c r="J284" s="78" t="str">
        <f t="shared" si="95"/>
        <v>Semaine</v>
      </c>
      <c r="K284" s="178">
        <f t="shared" si="96"/>
        <v>0</v>
      </c>
      <c r="L284" s="79" t="str">
        <f t="shared" si="97"/>
        <v/>
      </c>
      <c r="M284" s="178" t="str">
        <f t="shared" si="98"/>
        <v/>
      </c>
      <c r="N284" s="80">
        <f t="shared" si="99"/>
        <v>0</v>
      </c>
      <c r="O284" s="78">
        <f t="shared" si="100"/>
        <v>0</v>
      </c>
      <c r="P284" s="78" t="str">
        <f t="shared" si="101"/>
        <v>Normal</v>
      </c>
      <c r="Q284" s="78">
        <f t="shared" si="102"/>
        <v>0</v>
      </c>
      <c r="R284" s="78">
        <f t="shared" si="103"/>
        <v>0</v>
      </c>
      <c r="S284" s="80">
        <f t="shared" si="104"/>
        <v>0</v>
      </c>
      <c r="T284" s="80">
        <f t="shared" si="105"/>
        <v>0</v>
      </c>
      <c r="U284" s="78">
        <f t="shared" si="106"/>
        <v>0</v>
      </c>
      <c r="V284" s="78">
        <f t="shared" si="107"/>
        <v>0</v>
      </c>
      <c r="W284" s="78">
        <f t="shared" si="108"/>
        <v>0</v>
      </c>
      <c r="X284" s="80">
        <f t="shared" si="109"/>
        <v>0</v>
      </c>
      <c r="Y284" s="78">
        <f t="shared" si="110"/>
        <v>0</v>
      </c>
      <c r="Z284" s="78" t="str">
        <f t="shared" ca="1" si="111"/>
        <v/>
      </c>
      <c r="AA284" s="78">
        <f t="shared" si="112"/>
        <v>0</v>
      </c>
      <c r="AB284" s="78">
        <f t="shared" si="113"/>
        <v>0</v>
      </c>
      <c r="AC284" s="46"/>
      <c r="AD284" s="46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CB284" s="24"/>
      <c r="CC284" s="24"/>
      <c r="CD284" s="24"/>
      <c r="CE284" s="24"/>
      <c r="CF284" s="24"/>
      <c r="CG284" s="24"/>
      <c r="CH284" s="24"/>
      <c r="CI284" s="24"/>
      <c r="CJ284" s="24"/>
      <c r="CK284" s="24"/>
      <c r="CL284" s="24"/>
      <c r="CM284" s="24"/>
      <c r="CN284" s="24"/>
      <c r="CO284" s="24"/>
      <c r="CP284" s="24"/>
      <c r="CQ284" s="24"/>
      <c r="CR284" s="24"/>
      <c r="CS284" s="24"/>
      <c r="CT284" s="24"/>
      <c r="CU284" s="24"/>
      <c r="CV284" s="24"/>
      <c r="CW284" s="24"/>
      <c r="CX284" s="24"/>
      <c r="CY284" s="24"/>
      <c r="CZ284" s="24"/>
      <c r="DA284" s="24"/>
      <c r="DB284" s="24"/>
      <c r="DC284" s="24"/>
      <c r="DD284" s="24"/>
      <c r="DE284" s="24"/>
      <c r="DF284" s="24"/>
      <c r="DG284" s="24"/>
      <c r="DH284" s="24"/>
      <c r="DI284" s="24"/>
      <c r="DJ284" s="24"/>
      <c r="DK284" s="24"/>
      <c r="DL284" s="24"/>
      <c r="DM284" s="24"/>
      <c r="DN284" s="24"/>
      <c r="DO284" s="24"/>
      <c r="DP284" s="24"/>
      <c r="DQ284" s="24"/>
      <c r="DR284" s="24"/>
      <c r="DS284" s="24"/>
      <c r="DT284" s="24"/>
      <c r="DU284" s="24"/>
      <c r="DV284" s="24"/>
      <c r="DW284" s="24"/>
      <c r="DX284" s="24"/>
      <c r="DY284" s="24"/>
      <c r="DZ284" s="24"/>
      <c r="EA284" s="24"/>
    </row>
    <row r="285" spans="1:131" ht="15" customHeight="1">
      <c r="A285" s="79">
        <f t="shared" si="114"/>
        <v>44111</v>
      </c>
      <c r="B285" s="78"/>
      <c r="C285" s="78"/>
      <c r="D285" s="78"/>
      <c r="E285" s="78"/>
      <c r="F285" s="178"/>
      <c r="G285" s="89">
        <f t="shared" si="92"/>
        <v>10</v>
      </c>
      <c r="H285" s="78">
        <f t="shared" si="93"/>
        <v>41</v>
      </c>
      <c r="I285" s="78" t="str">
        <f t="shared" si="94"/>
        <v>ME</v>
      </c>
      <c r="J285" s="78" t="str">
        <f t="shared" si="95"/>
        <v>Semaine</v>
      </c>
      <c r="K285" s="178">
        <f t="shared" si="96"/>
        <v>0</v>
      </c>
      <c r="L285" s="79" t="str">
        <f t="shared" si="97"/>
        <v/>
      </c>
      <c r="M285" s="178" t="str">
        <f t="shared" si="98"/>
        <v/>
      </c>
      <c r="N285" s="80">
        <f t="shared" si="99"/>
        <v>0</v>
      </c>
      <c r="O285" s="78">
        <f t="shared" si="100"/>
        <v>0</v>
      </c>
      <c r="P285" s="78" t="str">
        <f t="shared" si="101"/>
        <v>Normal</v>
      </c>
      <c r="Q285" s="78">
        <f t="shared" si="102"/>
        <v>0</v>
      </c>
      <c r="R285" s="78">
        <f t="shared" si="103"/>
        <v>0</v>
      </c>
      <c r="S285" s="80">
        <f t="shared" si="104"/>
        <v>0</v>
      </c>
      <c r="T285" s="80">
        <f t="shared" si="105"/>
        <v>0</v>
      </c>
      <c r="U285" s="78">
        <f t="shared" si="106"/>
        <v>0</v>
      </c>
      <c r="V285" s="78">
        <f t="shared" si="107"/>
        <v>0</v>
      </c>
      <c r="W285" s="78">
        <f t="shared" si="108"/>
        <v>0</v>
      </c>
      <c r="X285" s="80">
        <f t="shared" si="109"/>
        <v>0</v>
      </c>
      <c r="Y285" s="78">
        <f t="shared" si="110"/>
        <v>0</v>
      </c>
      <c r="Z285" s="78" t="str">
        <f t="shared" ca="1" si="111"/>
        <v/>
      </c>
      <c r="AA285" s="78">
        <f t="shared" si="112"/>
        <v>0</v>
      </c>
      <c r="AB285" s="78">
        <f t="shared" si="113"/>
        <v>0</v>
      </c>
      <c r="AC285" s="46"/>
      <c r="AD285" s="46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CB285" s="24"/>
      <c r="CC285" s="24"/>
      <c r="CD285" s="24"/>
      <c r="CE285" s="24"/>
      <c r="CF285" s="24"/>
      <c r="CG285" s="24"/>
      <c r="CH285" s="24"/>
      <c r="CI285" s="24"/>
      <c r="CJ285" s="24"/>
      <c r="CK285" s="24"/>
      <c r="CL285" s="24"/>
      <c r="CM285" s="24"/>
      <c r="CN285" s="24"/>
      <c r="CO285" s="24"/>
      <c r="CP285" s="24"/>
      <c r="CQ285" s="24"/>
      <c r="CR285" s="24"/>
      <c r="CS285" s="24"/>
      <c r="CT285" s="24"/>
      <c r="CU285" s="24"/>
      <c r="CV285" s="24"/>
      <c r="CW285" s="24"/>
      <c r="CX285" s="24"/>
      <c r="CY285" s="24"/>
      <c r="CZ285" s="24"/>
      <c r="DA285" s="24"/>
      <c r="DB285" s="24"/>
      <c r="DC285" s="24"/>
      <c r="DD285" s="24"/>
      <c r="DE285" s="24"/>
      <c r="DF285" s="24"/>
      <c r="DG285" s="24"/>
      <c r="DH285" s="24"/>
      <c r="DI285" s="24"/>
      <c r="DJ285" s="24"/>
      <c r="DK285" s="24"/>
      <c r="DL285" s="24"/>
      <c r="DM285" s="24"/>
      <c r="DN285" s="24"/>
      <c r="DO285" s="24"/>
      <c r="DP285" s="24"/>
      <c r="DQ285" s="24"/>
      <c r="DR285" s="24"/>
      <c r="DS285" s="24"/>
      <c r="DT285" s="24"/>
      <c r="DU285" s="24"/>
      <c r="DV285" s="24"/>
      <c r="DW285" s="24"/>
      <c r="DX285" s="24"/>
      <c r="DY285" s="24"/>
      <c r="DZ285" s="24"/>
      <c r="EA285" s="24"/>
    </row>
    <row r="286" spans="1:131" ht="15" customHeight="1">
      <c r="A286" s="79">
        <f t="shared" si="114"/>
        <v>44112</v>
      </c>
      <c r="B286" s="78"/>
      <c r="C286" s="78"/>
      <c r="D286" s="78"/>
      <c r="E286" s="78"/>
      <c r="F286" s="178"/>
      <c r="G286" s="89">
        <f t="shared" si="92"/>
        <v>10</v>
      </c>
      <c r="H286" s="78">
        <f t="shared" si="93"/>
        <v>41</v>
      </c>
      <c r="I286" s="78" t="str">
        <f t="shared" si="94"/>
        <v>JE</v>
      </c>
      <c r="J286" s="78" t="str">
        <f t="shared" si="95"/>
        <v>Semaine</v>
      </c>
      <c r="K286" s="178">
        <f t="shared" si="96"/>
        <v>0</v>
      </c>
      <c r="L286" s="79" t="str">
        <f t="shared" si="97"/>
        <v/>
      </c>
      <c r="M286" s="178" t="str">
        <f t="shared" si="98"/>
        <v/>
      </c>
      <c r="N286" s="80">
        <f t="shared" si="99"/>
        <v>0</v>
      </c>
      <c r="O286" s="78">
        <f t="shared" si="100"/>
        <v>0</v>
      </c>
      <c r="P286" s="78" t="str">
        <f t="shared" si="101"/>
        <v>Normal</v>
      </c>
      <c r="Q286" s="78">
        <f t="shared" si="102"/>
        <v>0</v>
      </c>
      <c r="R286" s="78">
        <f t="shared" si="103"/>
        <v>0</v>
      </c>
      <c r="S286" s="80">
        <f t="shared" si="104"/>
        <v>0</v>
      </c>
      <c r="T286" s="80">
        <f t="shared" si="105"/>
        <v>0</v>
      </c>
      <c r="U286" s="78">
        <f t="shared" si="106"/>
        <v>0</v>
      </c>
      <c r="V286" s="78">
        <f t="shared" si="107"/>
        <v>0</v>
      </c>
      <c r="W286" s="78">
        <f t="shared" si="108"/>
        <v>0</v>
      </c>
      <c r="X286" s="80">
        <f t="shared" si="109"/>
        <v>0</v>
      </c>
      <c r="Y286" s="78">
        <f t="shared" si="110"/>
        <v>0</v>
      </c>
      <c r="Z286" s="78" t="str">
        <f t="shared" ca="1" si="111"/>
        <v/>
      </c>
      <c r="AA286" s="78">
        <f t="shared" si="112"/>
        <v>0</v>
      </c>
      <c r="AB286" s="78">
        <f t="shared" si="113"/>
        <v>0</v>
      </c>
      <c r="AC286" s="46"/>
      <c r="AD286" s="46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CB286" s="24"/>
      <c r="CC286" s="24"/>
      <c r="CD286" s="24"/>
      <c r="CE286" s="24"/>
      <c r="CF286" s="24"/>
      <c r="CG286" s="24"/>
      <c r="CH286" s="24"/>
      <c r="CI286" s="24"/>
      <c r="CJ286" s="24"/>
      <c r="CK286" s="24"/>
      <c r="CL286" s="24"/>
      <c r="CM286" s="24"/>
      <c r="CN286" s="24"/>
      <c r="CO286" s="24"/>
      <c r="CP286" s="24"/>
      <c r="CQ286" s="24"/>
      <c r="CR286" s="24"/>
      <c r="CS286" s="24"/>
      <c r="CT286" s="24"/>
      <c r="CU286" s="24"/>
      <c r="CV286" s="24"/>
      <c r="CW286" s="24"/>
      <c r="CX286" s="24"/>
      <c r="CY286" s="24"/>
      <c r="CZ286" s="24"/>
      <c r="DA286" s="24"/>
      <c r="DB286" s="24"/>
      <c r="DC286" s="24"/>
      <c r="DD286" s="24"/>
      <c r="DE286" s="24"/>
      <c r="DF286" s="24"/>
      <c r="DG286" s="24"/>
      <c r="DH286" s="24"/>
      <c r="DI286" s="24"/>
      <c r="DJ286" s="24"/>
      <c r="DK286" s="24"/>
      <c r="DL286" s="24"/>
      <c r="DM286" s="24"/>
      <c r="DN286" s="24"/>
      <c r="DO286" s="24"/>
      <c r="DP286" s="24"/>
      <c r="DQ286" s="24"/>
      <c r="DR286" s="24"/>
      <c r="DS286" s="24"/>
      <c r="DT286" s="24"/>
      <c r="DU286" s="24"/>
      <c r="DV286" s="24"/>
      <c r="DW286" s="24"/>
      <c r="DX286" s="24"/>
      <c r="DY286" s="24"/>
      <c r="DZ286" s="24"/>
      <c r="EA286" s="24"/>
    </row>
    <row r="287" spans="1:131" ht="15" customHeight="1">
      <c r="A287" s="79">
        <f t="shared" si="114"/>
        <v>44113</v>
      </c>
      <c r="B287" s="78"/>
      <c r="C287" s="78"/>
      <c r="D287" s="78"/>
      <c r="E287" s="78"/>
      <c r="F287" s="178"/>
      <c r="G287" s="89">
        <f t="shared" si="92"/>
        <v>10</v>
      </c>
      <c r="H287" s="78">
        <f t="shared" si="93"/>
        <v>41</v>
      </c>
      <c r="I287" s="78" t="str">
        <f t="shared" si="94"/>
        <v>VE</v>
      </c>
      <c r="J287" s="78" t="str">
        <f t="shared" si="95"/>
        <v>Semaine</v>
      </c>
      <c r="K287" s="178">
        <f t="shared" si="96"/>
        <v>0</v>
      </c>
      <c r="L287" s="79" t="str">
        <f t="shared" si="97"/>
        <v/>
      </c>
      <c r="M287" s="178" t="str">
        <f t="shared" si="98"/>
        <v/>
      </c>
      <c r="N287" s="80">
        <f t="shared" si="99"/>
        <v>0</v>
      </c>
      <c r="O287" s="78">
        <f t="shared" si="100"/>
        <v>0</v>
      </c>
      <c r="P287" s="78" t="str">
        <f t="shared" si="101"/>
        <v>Normal</v>
      </c>
      <c r="Q287" s="78">
        <f t="shared" si="102"/>
        <v>0</v>
      </c>
      <c r="R287" s="78">
        <f t="shared" si="103"/>
        <v>0</v>
      </c>
      <c r="S287" s="80">
        <f t="shared" si="104"/>
        <v>0</v>
      </c>
      <c r="T287" s="80">
        <f t="shared" si="105"/>
        <v>0</v>
      </c>
      <c r="U287" s="78">
        <f t="shared" si="106"/>
        <v>0</v>
      </c>
      <c r="V287" s="78">
        <f t="shared" si="107"/>
        <v>0</v>
      </c>
      <c r="W287" s="78">
        <f t="shared" si="108"/>
        <v>0</v>
      </c>
      <c r="X287" s="80">
        <f t="shared" si="109"/>
        <v>0</v>
      </c>
      <c r="Y287" s="78">
        <f t="shared" si="110"/>
        <v>0</v>
      </c>
      <c r="Z287" s="78" t="str">
        <f t="shared" ca="1" si="111"/>
        <v/>
      </c>
      <c r="AA287" s="78">
        <f t="shared" si="112"/>
        <v>0</v>
      </c>
      <c r="AB287" s="78">
        <f t="shared" si="113"/>
        <v>0</v>
      </c>
      <c r="AC287" s="46"/>
      <c r="AD287" s="46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4"/>
      <c r="CI287" s="24"/>
      <c r="CJ287" s="24"/>
      <c r="CK287" s="24"/>
      <c r="CL287" s="24"/>
      <c r="CM287" s="24"/>
      <c r="CN287" s="24"/>
      <c r="CO287" s="24"/>
      <c r="CP287" s="24"/>
      <c r="CQ287" s="24"/>
      <c r="CR287" s="24"/>
      <c r="CS287" s="24"/>
      <c r="CT287" s="24"/>
      <c r="CU287" s="24"/>
      <c r="CV287" s="24"/>
      <c r="CW287" s="24"/>
      <c r="CX287" s="24"/>
      <c r="CY287" s="24"/>
      <c r="CZ287" s="24"/>
      <c r="DA287" s="24"/>
      <c r="DB287" s="24"/>
      <c r="DC287" s="24"/>
      <c r="DD287" s="24"/>
      <c r="DE287" s="24"/>
      <c r="DF287" s="24"/>
      <c r="DG287" s="24"/>
      <c r="DH287" s="24"/>
      <c r="DI287" s="24"/>
      <c r="DJ287" s="24"/>
      <c r="DK287" s="24"/>
      <c r="DL287" s="24"/>
      <c r="DM287" s="24"/>
      <c r="DN287" s="24"/>
      <c r="DO287" s="24"/>
      <c r="DP287" s="24"/>
      <c r="DQ287" s="24"/>
      <c r="DR287" s="24"/>
      <c r="DS287" s="24"/>
      <c r="DT287" s="24"/>
      <c r="DU287" s="24"/>
      <c r="DV287" s="24"/>
      <c r="DW287" s="24"/>
      <c r="DX287" s="24"/>
      <c r="DY287" s="24"/>
      <c r="DZ287" s="24"/>
      <c r="EA287" s="24"/>
    </row>
    <row r="288" spans="1:131" ht="15" customHeight="1">
      <c r="A288" s="79">
        <f t="shared" si="114"/>
        <v>44114</v>
      </c>
      <c r="B288" s="78"/>
      <c r="C288" s="78"/>
      <c r="D288" s="78"/>
      <c r="E288" s="78"/>
      <c r="F288" s="178"/>
      <c r="G288" s="89">
        <f t="shared" si="92"/>
        <v>10</v>
      </c>
      <c r="H288" s="78">
        <f t="shared" si="93"/>
        <v>41</v>
      </c>
      <c r="I288" s="78" t="str">
        <f t="shared" si="94"/>
        <v>SA</v>
      </c>
      <c r="J288" s="78" t="str">
        <f t="shared" si="95"/>
        <v>Samedi</v>
      </c>
      <c r="K288" s="178">
        <f t="shared" si="96"/>
        <v>0</v>
      </c>
      <c r="L288" s="79" t="str">
        <f t="shared" si="97"/>
        <v/>
      </c>
      <c r="M288" s="178" t="str">
        <f t="shared" si="98"/>
        <v/>
      </c>
      <c r="N288" s="80">
        <f t="shared" si="99"/>
        <v>0</v>
      </c>
      <c r="O288" s="78">
        <f t="shared" si="100"/>
        <v>0</v>
      </c>
      <c r="P288" s="78" t="str">
        <f t="shared" si="101"/>
        <v>Normal</v>
      </c>
      <c r="Q288" s="78">
        <f t="shared" si="102"/>
        <v>0</v>
      </c>
      <c r="R288" s="78">
        <f t="shared" si="103"/>
        <v>0</v>
      </c>
      <c r="S288" s="80">
        <f t="shared" si="104"/>
        <v>0</v>
      </c>
      <c r="T288" s="80">
        <f t="shared" si="105"/>
        <v>0</v>
      </c>
      <c r="U288" s="78">
        <f t="shared" si="106"/>
        <v>0</v>
      </c>
      <c r="V288" s="78">
        <f t="shared" si="107"/>
        <v>0</v>
      </c>
      <c r="W288" s="78">
        <f t="shared" si="108"/>
        <v>0</v>
      </c>
      <c r="X288" s="80">
        <f t="shared" si="109"/>
        <v>0</v>
      </c>
      <c r="Y288" s="78">
        <f t="shared" si="110"/>
        <v>0</v>
      </c>
      <c r="Z288" s="78" t="str">
        <f t="shared" ca="1" si="111"/>
        <v/>
      </c>
      <c r="AA288" s="78">
        <f t="shared" si="112"/>
        <v>0</v>
      </c>
      <c r="AB288" s="78">
        <f t="shared" si="113"/>
        <v>0</v>
      </c>
      <c r="AC288" s="46"/>
      <c r="AD288" s="46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CB288" s="24"/>
      <c r="CC288" s="24"/>
      <c r="CD288" s="24"/>
      <c r="CE288" s="24"/>
      <c r="CF288" s="24"/>
      <c r="CG288" s="24"/>
      <c r="CH288" s="24"/>
      <c r="CI288" s="24"/>
      <c r="CJ288" s="24"/>
      <c r="CK288" s="24"/>
      <c r="CL288" s="24"/>
      <c r="CM288" s="24"/>
      <c r="CN288" s="24"/>
      <c r="CO288" s="24"/>
      <c r="CP288" s="24"/>
      <c r="CQ288" s="24"/>
      <c r="CR288" s="24"/>
      <c r="CS288" s="24"/>
      <c r="CT288" s="24"/>
      <c r="CU288" s="24"/>
      <c r="CV288" s="24"/>
      <c r="CW288" s="24"/>
      <c r="CX288" s="24"/>
      <c r="CY288" s="24"/>
      <c r="CZ288" s="24"/>
      <c r="DA288" s="24"/>
      <c r="DB288" s="24"/>
      <c r="DC288" s="24"/>
      <c r="DD288" s="24"/>
      <c r="DE288" s="24"/>
      <c r="DF288" s="24"/>
      <c r="DG288" s="24"/>
      <c r="DH288" s="24"/>
      <c r="DI288" s="24"/>
      <c r="DJ288" s="24"/>
      <c r="DK288" s="24"/>
      <c r="DL288" s="24"/>
      <c r="DM288" s="24"/>
      <c r="DN288" s="24"/>
      <c r="DO288" s="24"/>
      <c r="DP288" s="24"/>
      <c r="DQ288" s="24"/>
      <c r="DR288" s="24"/>
      <c r="DS288" s="24"/>
      <c r="DT288" s="24"/>
      <c r="DU288" s="24"/>
      <c r="DV288" s="24"/>
      <c r="DW288" s="24"/>
      <c r="DX288" s="24"/>
      <c r="DY288" s="24"/>
      <c r="DZ288" s="24"/>
      <c r="EA288" s="24"/>
    </row>
    <row r="289" spans="1:131" ht="15" customHeight="1">
      <c r="A289" s="79">
        <f t="shared" si="114"/>
        <v>44115</v>
      </c>
      <c r="B289" s="78"/>
      <c r="C289" s="78"/>
      <c r="D289" s="78"/>
      <c r="E289" s="78"/>
      <c r="F289" s="178"/>
      <c r="G289" s="89">
        <f t="shared" si="92"/>
        <v>10</v>
      </c>
      <c r="H289" s="78">
        <f t="shared" si="93"/>
        <v>41</v>
      </c>
      <c r="I289" s="78" t="str">
        <f t="shared" si="94"/>
        <v>DI</v>
      </c>
      <c r="J289" s="78" t="str">
        <f t="shared" si="95"/>
        <v>Dimanche</v>
      </c>
      <c r="K289" s="178">
        <f t="shared" si="96"/>
        <v>0</v>
      </c>
      <c r="L289" s="79" t="str">
        <f t="shared" si="97"/>
        <v/>
      </c>
      <c r="M289" s="178" t="str">
        <f t="shared" si="98"/>
        <v/>
      </c>
      <c r="N289" s="80">
        <f t="shared" si="99"/>
        <v>0</v>
      </c>
      <c r="O289" s="78">
        <f t="shared" si="100"/>
        <v>0</v>
      </c>
      <c r="P289" s="78" t="str">
        <f t="shared" si="101"/>
        <v>Normal</v>
      </c>
      <c r="Q289" s="78">
        <f t="shared" si="102"/>
        <v>0</v>
      </c>
      <c r="R289" s="78">
        <f t="shared" si="103"/>
        <v>0</v>
      </c>
      <c r="S289" s="80">
        <f t="shared" si="104"/>
        <v>0</v>
      </c>
      <c r="T289" s="80">
        <f t="shared" si="105"/>
        <v>0</v>
      </c>
      <c r="U289" s="78">
        <f t="shared" si="106"/>
        <v>0</v>
      </c>
      <c r="V289" s="78">
        <f t="shared" si="107"/>
        <v>0</v>
      </c>
      <c r="W289" s="78">
        <f t="shared" si="108"/>
        <v>0</v>
      </c>
      <c r="X289" s="80">
        <f t="shared" si="109"/>
        <v>0</v>
      </c>
      <c r="Y289" s="78">
        <f t="shared" si="110"/>
        <v>0</v>
      </c>
      <c r="Z289" s="78" t="str">
        <f t="shared" ca="1" si="111"/>
        <v/>
      </c>
      <c r="AA289" s="78">
        <f t="shared" si="112"/>
        <v>0</v>
      </c>
      <c r="AB289" s="78">
        <f t="shared" si="113"/>
        <v>0</v>
      </c>
      <c r="AC289" s="46"/>
      <c r="AD289" s="46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4"/>
      <c r="CI289" s="24"/>
      <c r="CJ289" s="24"/>
      <c r="CK289" s="24"/>
      <c r="CL289" s="24"/>
      <c r="CM289" s="24"/>
      <c r="CN289" s="24"/>
      <c r="CO289" s="24"/>
      <c r="CP289" s="24"/>
      <c r="CQ289" s="24"/>
      <c r="CR289" s="24"/>
      <c r="CS289" s="24"/>
      <c r="CT289" s="24"/>
      <c r="CU289" s="24"/>
      <c r="CV289" s="24"/>
      <c r="CW289" s="24"/>
      <c r="CX289" s="24"/>
      <c r="CY289" s="24"/>
      <c r="CZ289" s="24"/>
      <c r="DA289" s="24"/>
      <c r="DB289" s="24"/>
      <c r="DC289" s="24"/>
      <c r="DD289" s="24"/>
      <c r="DE289" s="24"/>
      <c r="DF289" s="24"/>
      <c r="DG289" s="24"/>
      <c r="DH289" s="24"/>
      <c r="DI289" s="24"/>
      <c r="DJ289" s="24"/>
      <c r="DK289" s="24"/>
      <c r="DL289" s="24"/>
      <c r="DM289" s="24"/>
      <c r="DN289" s="24"/>
      <c r="DO289" s="24"/>
      <c r="DP289" s="24"/>
      <c r="DQ289" s="24"/>
      <c r="DR289" s="24"/>
      <c r="DS289" s="24"/>
      <c r="DT289" s="24"/>
      <c r="DU289" s="24"/>
      <c r="DV289" s="24"/>
      <c r="DW289" s="24"/>
      <c r="DX289" s="24"/>
      <c r="DY289" s="24"/>
      <c r="DZ289" s="24"/>
      <c r="EA289" s="24"/>
    </row>
    <row r="290" spans="1:131" ht="15" customHeight="1">
      <c r="A290" s="79">
        <f t="shared" si="114"/>
        <v>44116</v>
      </c>
      <c r="B290" s="78"/>
      <c r="C290" s="78"/>
      <c r="D290" s="78"/>
      <c r="E290" s="78"/>
      <c r="F290" s="178"/>
      <c r="G290" s="89">
        <f t="shared" si="92"/>
        <v>10</v>
      </c>
      <c r="H290" s="78">
        <f t="shared" si="93"/>
        <v>42</v>
      </c>
      <c r="I290" s="78" t="str">
        <f t="shared" si="94"/>
        <v>LU</v>
      </c>
      <c r="J290" s="78" t="str">
        <f t="shared" si="95"/>
        <v>Semaine</v>
      </c>
      <c r="K290" s="178">
        <f t="shared" si="96"/>
        <v>0</v>
      </c>
      <c r="L290" s="79" t="str">
        <f t="shared" si="97"/>
        <v/>
      </c>
      <c r="M290" s="178" t="str">
        <f t="shared" si="98"/>
        <v/>
      </c>
      <c r="N290" s="80">
        <f t="shared" si="99"/>
        <v>0</v>
      </c>
      <c r="O290" s="78">
        <f t="shared" si="100"/>
        <v>0</v>
      </c>
      <c r="P290" s="78" t="str">
        <f t="shared" si="101"/>
        <v>Normal</v>
      </c>
      <c r="Q290" s="78">
        <f t="shared" si="102"/>
        <v>0</v>
      </c>
      <c r="R290" s="78">
        <f t="shared" si="103"/>
        <v>0</v>
      </c>
      <c r="S290" s="80">
        <f t="shared" si="104"/>
        <v>0</v>
      </c>
      <c r="T290" s="80">
        <f t="shared" si="105"/>
        <v>0</v>
      </c>
      <c r="U290" s="78">
        <f t="shared" si="106"/>
        <v>0</v>
      </c>
      <c r="V290" s="78">
        <f t="shared" si="107"/>
        <v>0</v>
      </c>
      <c r="W290" s="78">
        <f t="shared" si="108"/>
        <v>0</v>
      </c>
      <c r="X290" s="80">
        <f t="shared" si="109"/>
        <v>0</v>
      </c>
      <c r="Y290" s="78">
        <f t="shared" si="110"/>
        <v>0</v>
      </c>
      <c r="Z290" s="78" t="str">
        <f t="shared" ca="1" si="111"/>
        <v/>
      </c>
      <c r="AA290" s="78">
        <f t="shared" si="112"/>
        <v>0</v>
      </c>
      <c r="AB290" s="78">
        <f t="shared" si="113"/>
        <v>0</v>
      </c>
      <c r="AC290" s="46"/>
      <c r="AD290" s="46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CB290" s="24"/>
      <c r="CC290" s="24"/>
      <c r="CD290" s="24"/>
      <c r="CE290" s="24"/>
      <c r="CF290" s="24"/>
      <c r="CG290" s="24"/>
      <c r="CH290" s="24"/>
      <c r="CI290" s="24"/>
      <c r="CJ290" s="24"/>
      <c r="CK290" s="24"/>
      <c r="CL290" s="24"/>
      <c r="CM290" s="24"/>
      <c r="CN290" s="24"/>
      <c r="CO290" s="24"/>
      <c r="CP290" s="24"/>
      <c r="CQ290" s="24"/>
      <c r="CR290" s="24"/>
      <c r="CS290" s="24"/>
      <c r="CT290" s="24"/>
      <c r="CU290" s="24"/>
      <c r="CV290" s="24"/>
      <c r="CW290" s="24"/>
      <c r="CX290" s="24"/>
      <c r="CY290" s="24"/>
      <c r="CZ290" s="24"/>
      <c r="DA290" s="24"/>
      <c r="DB290" s="24"/>
      <c r="DC290" s="24"/>
      <c r="DD290" s="24"/>
      <c r="DE290" s="24"/>
      <c r="DF290" s="24"/>
      <c r="DG290" s="24"/>
      <c r="DH290" s="24"/>
      <c r="DI290" s="24"/>
      <c r="DJ290" s="24"/>
      <c r="DK290" s="24"/>
      <c r="DL290" s="24"/>
      <c r="DM290" s="24"/>
      <c r="DN290" s="24"/>
      <c r="DO290" s="24"/>
      <c r="DP290" s="24"/>
      <c r="DQ290" s="24"/>
      <c r="DR290" s="24"/>
      <c r="DS290" s="24"/>
      <c r="DT290" s="24"/>
      <c r="DU290" s="24"/>
      <c r="DV290" s="24"/>
      <c r="DW290" s="24"/>
      <c r="DX290" s="24"/>
      <c r="DY290" s="24"/>
      <c r="DZ290" s="24"/>
      <c r="EA290" s="24"/>
    </row>
    <row r="291" spans="1:131" ht="15" customHeight="1">
      <c r="A291" s="79">
        <f t="shared" si="114"/>
        <v>44117</v>
      </c>
      <c r="B291" s="78"/>
      <c r="C291" s="78"/>
      <c r="D291" s="78"/>
      <c r="E291" s="78"/>
      <c r="F291" s="178"/>
      <c r="G291" s="89">
        <f t="shared" si="92"/>
        <v>10</v>
      </c>
      <c r="H291" s="78">
        <f t="shared" si="93"/>
        <v>42</v>
      </c>
      <c r="I291" s="78" t="str">
        <f t="shared" si="94"/>
        <v>MA</v>
      </c>
      <c r="J291" s="78" t="str">
        <f t="shared" si="95"/>
        <v>Semaine</v>
      </c>
      <c r="K291" s="178">
        <f t="shared" si="96"/>
        <v>0</v>
      </c>
      <c r="L291" s="79" t="str">
        <f t="shared" si="97"/>
        <v/>
      </c>
      <c r="M291" s="178" t="str">
        <f t="shared" si="98"/>
        <v/>
      </c>
      <c r="N291" s="80">
        <f t="shared" si="99"/>
        <v>0</v>
      </c>
      <c r="O291" s="78">
        <f t="shared" si="100"/>
        <v>0</v>
      </c>
      <c r="P291" s="78" t="str">
        <f t="shared" si="101"/>
        <v>Normal</v>
      </c>
      <c r="Q291" s="78">
        <f t="shared" si="102"/>
        <v>0</v>
      </c>
      <c r="R291" s="78">
        <f t="shared" si="103"/>
        <v>0</v>
      </c>
      <c r="S291" s="80">
        <f t="shared" si="104"/>
        <v>0</v>
      </c>
      <c r="T291" s="80">
        <f t="shared" si="105"/>
        <v>0</v>
      </c>
      <c r="U291" s="78">
        <f t="shared" si="106"/>
        <v>0</v>
      </c>
      <c r="V291" s="78">
        <f t="shared" si="107"/>
        <v>0</v>
      </c>
      <c r="W291" s="78">
        <f t="shared" si="108"/>
        <v>0</v>
      </c>
      <c r="X291" s="80">
        <f t="shared" si="109"/>
        <v>0</v>
      </c>
      <c r="Y291" s="78">
        <f t="shared" si="110"/>
        <v>0</v>
      </c>
      <c r="Z291" s="78" t="str">
        <f t="shared" ca="1" si="111"/>
        <v/>
      </c>
      <c r="AA291" s="78">
        <f t="shared" si="112"/>
        <v>0</v>
      </c>
      <c r="AB291" s="78">
        <f t="shared" si="113"/>
        <v>0</v>
      </c>
      <c r="AC291" s="46"/>
      <c r="AD291" s="46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CB291" s="24"/>
      <c r="CC291" s="24"/>
      <c r="CD291" s="24"/>
      <c r="CE291" s="24"/>
      <c r="CF291" s="24"/>
      <c r="CG291" s="24"/>
      <c r="CH291" s="24"/>
      <c r="CI291" s="24"/>
      <c r="CJ291" s="24"/>
      <c r="CK291" s="24"/>
      <c r="CL291" s="24"/>
      <c r="CM291" s="24"/>
      <c r="CN291" s="24"/>
      <c r="CO291" s="24"/>
      <c r="CP291" s="24"/>
      <c r="CQ291" s="24"/>
      <c r="CR291" s="24"/>
      <c r="CS291" s="24"/>
      <c r="CT291" s="24"/>
      <c r="CU291" s="24"/>
      <c r="CV291" s="24"/>
      <c r="CW291" s="24"/>
      <c r="CX291" s="24"/>
      <c r="CY291" s="24"/>
      <c r="CZ291" s="24"/>
      <c r="DA291" s="24"/>
      <c r="DB291" s="24"/>
      <c r="DC291" s="24"/>
      <c r="DD291" s="24"/>
      <c r="DE291" s="24"/>
      <c r="DF291" s="24"/>
      <c r="DG291" s="24"/>
      <c r="DH291" s="24"/>
      <c r="DI291" s="24"/>
      <c r="DJ291" s="24"/>
      <c r="DK291" s="24"/>
      <c r="DL291" s="24"/>
      <c r="DM291" s="24"/>
      <c r="DN291" s="24"/>
      <c r="DO291" s="24"/>
      <c r="DP291" s="24"/>
      <c r="DQ291" s="24"/>
      <c r="DR291" s="24"/>
      <c r="DS291" s="24"/>
      <c r="DT291" s="24"/>
      <c r="DU291" s="24"/>
      <c r="DV291" s="24"/>
      <c r="DW291" s="24"/>
      <c r="DX291" s="24"/>
      <c r="DY291" s="24"/>
      <c r="DZ291" s="24"/>
      <c r="EA291" s="24"/>
    </row>
    <row r="292" spans="1:131" ht="15" customHeight="1">
      <c r="A292" s="79">
        <f t="shared" si="114"/>
        <v>44118</v>
      </c>
      <c r="B292" s="78"/>
      <c r="C292" s="78"/>
      <c r="D292" s="78"/>
      <c r="E292" s="78"/>
      <c r="F292" s="178"/>
      <c r="G292" s="89">
        <f t="shared" si="92"/>
        <v>10</v>
      </c>
      <c r="H292" s="78">
        <f t="shared" si="93"/>
        <v>42</v>
      </c>
      <c r="I292" s="78" t="str">
        <f t="shared" si="94"/>
        <v>ME</v>
      </c>
      <c r="J292" s="78" t="str">
        <f t="shared" si="95"/>
        <v>Semaine</v>
      </c>
      <c r="K292" s="178">
        <f t="shared" si="96"/>
        <v>0</v>
      </c>
      <c r="L292" s="79" t="str">
        <f t="shared" si="97"/>
        <v/>
      </c>
      <c r="M292" s="178" t="str">
        <f t="shared" si="98"/>
        <v/>
      </c>
      <c r="N292" s="80">
        <f t="shared" si="99"/>
        <v>0</v>
      </c>
      <c r="O292" s="78">
        <f t="shared" si="100"/>
        <v>0</v>
      </c>
      <c r="P292" s="78" t="str">
        <f t="shared" si="101"/>
        <v>Normal</v>
      </c>
      <c r="Q292" s="78">
        <f t="shared" si="102"/>
        <v>0</v>
      </c>
      <c r="R292" s="78">
        <f t="shared" si="103"/>
        <v>0</v>
      </c>
      <c r="S292" s="80">
        <f t="shared" si="104"/>
        <v>0</v>
      </c>
      <c r="T292" s="80">
        <f t="shared" si="105"/>
        <v>0</v>
      </c>
      <c r="U292" s="78">
        <f t="shared" si="106"/>
        <v>0</v>
      </c>
      <c r="V292" s="78">
        <f t="shared" si="107"/>
        <v>0</v>
      </c>
      <c r="W292" s="78">
        <f t="shared" si="108"/>
        <v>0</v>
      </c>
      <c r="X292" s="80">
        <f t="shared" si="109"/>
        <v>0</v>
      </c>
      <c r="Y292" s="78">
        <f t="shared" si="110"/>
        <v>0</v>
      </c>
      <c r="Z292" s="78" t="str">
        <f t="shared" ca="1" si="111"/>
        <v/>
      </c>
      <c r="AA292" s="78">
        <f t="shared" si="112"/>
        <v>0</v>
      </c>
      <c r="AB292" s="78">
        <f t="shared" si="113"/>
        <v>0</v>
      </c>
      <c r="AC292" s="46"/>
      <c r="AD292" s="46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CB292" s="24"/>
      <c r="CC292" s="24"/>
      <c r="CD292" s="24"/>
      <c r="CE292" s="24"/>
      <c r="CF292" s="24"/>
      <c r="CG292" s="24"/>
      <c r="CH292" s="24"/>
      <c r="CI292" s="24"/>
      <c r="CJ292" s="24"/>
      <c r="CK292" s="24"/>
      <c r="CL292" s="24"/>
      <c r="CM292" s="24"/>
      <c r="CN292" s="24"/>
      <c r="CO292" s="24"/>
      <c r="CP292" s="24"/>
      <c r="CQ292" s="24"/>
      <c r="CR292" s="24"/>
      <c r="CS292" s="24"/>
      <c r="CT292" s="24"/>
      <c r="CU292" s="24"/>
      <c r="CV292" s="24"/>
      <c r="CW292" s="24"/>
      <c r="CX292" s="24"/>
      <c r="CY292" s="24"/>
      <c r="CZ292" s="24"/>
      <c r="DA292" s="24"/>
      <c r="DB292" s="24"/>
      <c r="DC292" s="24"/>
      <c r="DD292" s="24"/>
      <c r="DE292" s="24"/>
      <c r="DF292" s="24"/>
      <c r="DG292" s="24"/>
      <c r="DH292" s="24"/>
      <c r="DI292" s="24"/>
      <c r="DJ292" s="24"/>
      <c r="DK292" s="24"/>
      <c r="DL292" s="24"/>
      <c r="DM292" s="24"/>
      <c r="DN292" s="24"/>
      <c r="DO292" s="24"/>
      <c r="DP292" s="24"/>
      <c r="DQ292" s="24"/>
      <c r="DR292" s="24"/>
      <c r="DS292" s="24"/>
      <c r="DT292" s="24"/>
      <c r="DU292" s="24"/>
      <c r="DV292" s="24"/>
      <c r="DW292" s="24"/>
      <c r="DX292" s="24"/>
      <c r="DY292" s="24"/>
      <c r="DZ292" s="24"/>
      <c r="EA292" s="24"/>
    </row>
    <row r="293" spans="1:131" ht="15" customHeight="1">
      <c r="A293" s="79">
        <f t="shared" si="114"/>
        <v>44119</v>
      </c>
      <c r="B293" s="78"/>
      <c r="C293" s="78"/>
      <c r="D293" s="78"/>
      <c r="E293" s="78"/>
      <c r="F293" s="178"/>
      <c r="G293" s="89">
        <f t="shared" si="92"/>
        <v>10</v>
      </c>
      <c r="H293" s="78">
        <f t="shared" si="93"/>
        <v>42</v>
      </c>
      <c r="I293" s="78" t="str">
        <f t="shared" si="94"/>
        <v>JE</v>
      </c>
      <c r="J293" s="78" t="str">
        <f t="shared" si="95"/>
        <v>Semaine</v>
      </c>
      <c r="K293" s="178">
        <f t="shared" si="96"/>
        <v>0</v>
      </c>
      <c r="L293" s="79" t="str">
        <f t="shared" si="97"/>
        <v/>
      </c>
      <c r="M293" s="178" t="str">
        <f t="shared" si="98"/>
        <v/>
      </c>
      <c r="N293" s="80">
        <f t="shared" si="99"/>
        <v>0</v>
      </c>
      <c r="O293" s="78">
        <f t="shared" si="100"/>
        <v>0</v>
      </c>
      <c r="P293" s="78" t="str">
        <f t="shared" si="101"/>
        <v>Normal</v>
      </c>
      <c r="Q293" s="78">
        <f t="shared" si="102"/>
        <v>0</v>
      </c>
      <c r="R293" s="78">
        <f t="shared" si="103"/>
        <v>0</v>
      </c>
      <c r="S293" s="80">
        <f t="shared" si="104"/>
        <v>0</v>
      </c>
      <c r="T293" s="80">
        <f t="shared" si="105"/>
        <v>0</v>
      </c>
      <c r="U293" s="78">
        <f t="shared" si="106"/>
        <v>0</v>
      </c>
      <c r="V293" s="78">
        <f t="shared" si="107"/>
        <v>0</v>
      </c>
      <c r="W293" s="78">
        <f t="shared" si="108"/>
        <v>0</v>
      </c>
      <c r="X293" s="80">
        <f t="shared" si="109"/>
        <v>0</v>
      </c>
      <c r="Y293" s="78">
        <f t="shared" si="110"/>
        <v>0</v>
      </c>
      <c r="Z293" s="78" t="str">
        <f t="shared" ca="1" si="111"/>
        <v/>
      </c>
      <c r="AA293" s="78">
        <f t="shared" si="112"/>
        <v>0</v>
      </c>
      <c r="AB293" s="78">
        <f t="shared" si="113"/>
        <v>0</v>
      </c>
      <c r="AC293" s="46"/>
      <c r="AD293" s="46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CB293" s="24"/>
      <c r="CC293" s="24"/>
      <c r="CD293" s="24"/>
      <c r="CE293" s="24"/>
      <c r="CF293" s="24"/>
      <c r="CG293" s="24"/>
      <c r="CH293" s="24"/>
      <c r="CI293" s="24"/>
      <c r="CJ293" s="24"/>
      <c r="CK293" s="24"/>
      <c r="CL293" s="24"/>
      <c r="CM293" s="24"/>
      <c r="CN293" s="24"/>
      <c r="CO293" s="24"/>
      <c r="CP293" s="24"/>
      <c r="CQ293" s="24"/>
      <c r="CR293" s="24"/>
      <c r="CS293" s="24"/>
      <c r="CT293" s="24"/>
      <c r="CU293" s="24"/>
      <c r="CV293" s="24"/>
      <c r="CW293" s="24"/>
      <c r="CX293" s="24"/>
      <c r="CY293" s="24"/>
      <c r="CZ293" s="24"/>
      <c r="DA293" s="24"/>
      <c r="DB293" s="24"/>
      <c r="DC293" s="24"/>
      <c r="DD293" s="24"/>
      <c r="DE293" s="24"/>
      <c r="DF293" s="24"/>
      <c r="DG293" s="24"/>
      <c r="DH293" s="24"/>
      <c r="DI293" s="24"/>
      <c r="DJ293" s="24"/>
      <c r="DK293" s="24"/>
      <c r="DL293" s="24"/>
      <c r="DM293" s="24"/>
      <c r="DN293" s="24"/>
      <c r="DO293" s="24"/>
      <c r="DP293" s="24"/>
      <c r="DQ293" s="24"/>
      <c r="DR293" s="24"/>
      <c r="DS293" s="24"/>
      <c r="DT293" s="24"/>
      <c r="DU293" s="24"/>
      <c r="DV293" s="24"/>
      <c r="DW293" s="24"/>
      <c r="DX293" s="24"/>
      <c r="DY293" s="24"/>
      <c r="DZ293" s="24"/>
      <c r="EA293" s="24"/>
    </row>
    <row r="294" spans="1:131" ht="15" customHeight="1">
      <c r="A294" s="79">
        <f t="shared" si="114"/>
        <v>44120</v>
      </c>
      <c r="B294" s="78"/>
      <c r="C294" s="78"/>
      <c r="D294" s="78"/>
      <c r="E294" s="78"/>
      <c r="F294" s="178"/>
      <c r="G294" s="89">
        <f t="shared" si="92"/>
        <v>10</v>
      </c>
      <c r="H294" s="78">
        <f t="shared" si="93"/>
        <v>42</v>
      </c>
      <c r="I294" s="78" t="str">
        <f t="shared" si="94"/>
        <v>VE</v>
      </c>
      <c r="J294" s="78" t="str">
        <f t="shared" si="95"/>
        <v>Semaine</v>
      </c>
      <c r="K294" s="178">
        <f t="shared" si="96"/>
        <v>0</v>
      </c>
      <c r="L294" s="79" t="str">
        <f t="shared" si="97"/>
        <v/>
      </c>
      <c r="M294" s="178" t="str">
        <f t="shared" si="98"/>
        <v/>
      </c>
      <c r="N294" s="80">
        <f t="shared" si="99"/>
        <v>0</v>
      </c>
      <c r="O294" s="78">
        <f t="shared" si="100"/>
        <v>0</v>
      </c>
      <c r="P294" s="78" t="str">
        <f t="shared" si="101"/>
        <v>Normal</v>
      </c>
      <c r="Q294" s="78">
        <f t="shared" si="102"/>
        <v>0</v>
      </c>
      <c r="R294" s="78">
        <f t="shared" si="103"/>
        <v>0</v>
      </c>
      <c r="S294" s="80">
        <f t="shared" si="104"/>
        <v>0</v>
      </c>
      <c r="T294" s="80">
        <f t="shared" si="105"/>
        <v>0</v>
      </c>
      <c r="U294" s="78">
        <f t="shared" si="106"/>
        <v>0</v>
      </c>
      <c r="V294" s="78">
        <f t="shared" si="107"/>
        <v>0</v>
      </c>
      <c r="W294" s="78">
        <f t="shared" si="108"/>
        <v>0</v>
      </c>
      <c r="X294" s="80">
        <f t="shared" si="109"/>
        <v>0</v>
      </c>
      <c r="Y294" s="78">
        <f t="shared" si="110"/>
        <v>0</v>
      </c>
      <c r="Z294" s="78" t="str">
        <f t="shared" ca="1" si="111"/>
        <v/>
      </c>
      <c r="AA294" s="78">
        <f t="shared" si="112"/>
        <v>0</v>
      </c>
      <c r="AB294" s="78">
        <f t="shared" si="113"/>
        <v>0</v>
      </c>
      <c r="AC294" s="46"/>
      <c r="AD294" s="46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CB294" s="24"/>
      <c r="CC294" s="24"/>
      <c r="CD294" s="24"/>
      <c r="CE294" s="24"/>
      <c r="CF294" s="24"/>
      <c r="CG294" s="24"/>
      <c r="CH294" s="24"/>
      <c r="CI294" s="24"/>
      <c r="CJ294" s="24"/>
      <c r="CK294" s="24"/>
      <c r="CL294" s="24"/>
      <c r="CM294" s="24"/>
      <c r="CN294" s="24"/>
      <c r="CO294" s="24"/>
      <c r="CP294" s="24"/>
      <c r="CQ294" s="24"/>
      <c r="CR294" s="24"/>
      <c r="CS294" s="24"/>
      <c r="CT294" s="24"/>
      <c r="CU294" s="24"/>
      <c r="CV294" s="24"/>
      <c r="CW294" s="24"/>
      <c r="CX294" s="24"/>
      <c r="CY294" s="24"/>
      <c r="CZ294" s="24"/>
      <c r="DA294" s="24"/>
      <c r="DB294" s="24"/>
      <c r="DC294" s="24"/>
      <c r="DD294" s="24"/>
      <c r="DE294" s="24"/>
      <c r="DF294" s="24"/>
      <c r="DG294" s="24"/>
      <c r="DH294" s="24"/>
      <c r="DI294" s="24"/>
      <c r="DJ294" s="24"/>
      <c r="DK294" s="24"/>
      <c r="DL294" s="24"/>
      <c r="DM294" s="24"/>
      <c r="DN294" s="24"/>
      <c r="DO294" s="24"/>
      <c r="DP294" s="24"/>
      <c r="DQ294" s="24"/>
      <c r="DR294" s="24"/>
      <c r="DS294" s="24"/>
      <c r="DT294" s="24"/>
      <c r="DU294" s="24"/>
      <c r="DV294" s="24"/>
      <c r="DW294" s="24"/>
      <c r="DX294" s="24"/>
      <c r="DY294" s="24"/>
      <c r="DZ294" s="24"/>
      <c r="EA294" s="24"/>
    </row>
    <row r="295" spans="1:131" ht="15" customHeight="1">
      <c r="A295" s="79">
        <f t="shared" si="114"/>
        <v>44121</v>
      </c>
      <c r="B295" s="78"/>
      <c r="C295" s="78"/>
      <c r="D295" s="78"/>
      <c r="E295" s="78"/>
      <c r="F295" s="178"/>
      <c r="G295" s="89">
        <f t="shared" si="92"/>
        <v>10</v>
      </c>
      <c r="H295" s="78">
        <f t="shared" si="93"/>
        <v>42</v>
      </c>
      <c r="I295" s="78" t="str">
        <f t="shared" si="94"/>
        <v>SA</v>
      </c>
      <c r="J295" s="78" t="str">
        <f t="shared" si="95"/>
        <v>Samedi</v>
      </c>
      <c r="K295" s="178">
        <f t="shared" si="96"/>
        <v>0</v>
      </c>
      <c r="L295" s="79" t="str">
        <f t="shared" si="97"/>
        <v/>
      </c>
      <c r="M295" s="178" t="str">
        <f t="shared" si="98"/>
        <v/>
      </c>
      <c r="N295" s="80">
        <f t="shared" si="99"/>
        <v>0</v>
      </c>
      <c r="O295" s="78">
        <f t="shared" si="100"/>
        <v>0</v>
      </c>
      <c r="P295" s="78" t="str">
        <f t="shared" si="101"/>
        <v>Normal</v>
      </c>
      <c r="Q295" s="78">
        <f t="shared" si="102"/>
        <v>0</v>
      </c>
      <c r="R295" s="78">
        <f t="shared" si="103"/>
        <v>0</v>
      </c>
      <c r="S295" s="80">
        <f t="shared" si="104"/>
        <v>0</v>
      </c>
      <c r="T295" s="80">
        <f t="shared" si="105"/>
        <v>0</v>
      </c>
      <c r="U295" s="78">
        <f t="shared" si="106"/>
        <v>0</v>
      </c>
      <c r="V295" s="78">
        <f t="shared" si="107"/>
        <v>0</v>
      </c>
      <c r="W295" s="78">
        <f t="shared" si="108"/>
        <v>0</v>
      </c>
      <c r="X295" s="80">
        <f t="shared" si="109"/>
        <v>0</v>
      </c>
      <c r="Y295" s="78">
        <f t="shared" si="110"/>
        <v>0</v>
      </c>
      <c r="Z295" s="78" t="str">
        <f t="shared" ca="1" si="111"/>
        <v/>
      </c>
      <c r="AA295" s="78">
        <f t="shared" si="112"/>
        <v>0</v>
      </c>
      <c r="AB295" s="78">
        <f t="shared" si="113"/>
        <v>0</v>
      </c>
      <c r="AC295" s="46"/>
      <c r="AD295" s="46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CB295" s="24"/>
      <c r="CC295" s="24"/>
      <c r="CD295" s="24"/>
      <c r="CE295" s="24"/>
      <c r="CF295" s="24"/>
      <c r="CG295" s="24"/>
      <c r="CH295" s="24"/>
      <c r="CI295" s="24"/>
      <c r="CJ295" s="24"/>
      <c r="CK295" s="24"/>
      <c r="CL295" s="24"/>
      <c r="CM295" s="24"/>
      <c r="CN295" s="24"/>
      <c r="CO295" s="24"/>
      <c r="CP295" s="24"/>
      <c r="CQ295" s="24"/>
      <c r="CR295" s="24"/>
      <c r="CS295" s="24"/>
      <c r="CT295" s="24"/>
      <c r="CU295" s="24"/>
      <c r="CV295" s="24"/>
      <c r="CW295" s="24"/>
      <c r="CX295" s="24"/>
      <c r="CY295" s="24"/>
      <c r="CZ295" s="24"/>
      <c r="DA295" s="24"/>
      <c r="DB295" s="24"/>
      <c r="DC295" s="24"/>
      <c r="DD295" s="24"/>
      <c r="DE295" s="24"/>
      <c r="DF295" s="24"/>
      <c r="DG295" s="24"/>
      <c r="DH295" s="24"/>
      <c r="DI295" s="24"/>
      <c r="DJ295" s="24"/>
      <c r="DK295" s="24"/>
      <c r="DL295" s="24"/>
      <c r="DM295" s="24"/>
      <c r="DN295" s="24"/>
      <c r="DO295" s="24"/>
      <c r="DP295" s="24"/>
      <c r="DQ295" s="24"/>
      <c r="DR295" s="24"/>
      <c r="DS295" s="24"/>
      <c r="DT295" s="24"/>
      <c r="DU295" s="24"/>
      <c r="DV295" s="24"/>
      <c r="DW295" s="24"/>
      <c r="DX295" s="24"/>
      <c r="DY295" s="24"/>
      <c r="DZ295" s="24"/>
      <c r="EA295" s="24"/>
    </row>
    <row r="296" spans="1:131" ht="15" customHeight="1">
      <c r="A296" s="79">
        <f t="shared" si="114"/>
        <v>44122</v>
      </c>
      <c r="B296" s="78"/>
      <c r="C296" s="78"/>
      <c r="D296" s="78"/>
      <c r="E296" s="78"/>
      <c r="F296" s="178"/>
      <c r="G296" s="89">
        <f t="shared" si="92"/>
        <v>10</v>
      </c>
      <c r="H296" s="78">
        <f t="shared" si="93"/>
        <v>42</v>
      </c>
      <c r="I296" s="78" t="str">
        <f t="shared" si="94"/>
        <v>DI</v>
      </c>
      <c r="J296" s="78" t="str">
        <f t="shared" si="95"/>
        <v>Dimanche</v>
      </c>
      <c r="K296" s="178">
        <f t="shared" si="96"/>
        <v>0</v>
      </c>
      <c r="L296" s="79" t="str">
        <f t="shared" si="97"/>
        <v/>
      </c>
      <c r="M296" s="178" t="str">
        <f t="shared" si="98"/>
        <v/>
      </c>
      <c r="N296" s="80">
        <f t="shared" si="99"/>
        <v>0</v>
      </c>
      <c r="O296" s="78">
        <f t="shared" si="100"/>
        <v>0</v>
      </c>
      <c r="P296" s="78" t="str">
        <f t="shared" si="101"/>
        <v>Normal</v>
      </c>
      <c r="Q296" s="78">
        <f t="shared" si="102"/>
        <v>0</v>
      </c>
      <c r="R296" s="78">
        <f t="shared" si="103"/>
        <v>0</v>
      </c>
      <c r="S296" s="80">
        <f t="shared" si="104"/>
        <v>0</v>
      </c>
      <c r="T296" s="80">
        <f t="shared" si="105"/>
        <v>0</v>
      </c>
      <c r="U296" s="78">
        <f t="shared" si="106"/>
        <v>0</v>
      </c>
      <c r="V296" s="78">
        <f t="shared" si="107"/>
        <v>0</v>
      </c>
      <c r="W296" s="78">
        <f t="shared" si="108"/>
        <v>0</v>
      </c>
      <c r="X296" s="80">
        <f t="shared" si="109"/>
        <v>0</v>
      </c>
      <c r="Y296" s="78">
        <f t="shared" si="110"/>
        <v>0</v>
      </c>
      <c r="Z296" s="78" t="str">
        <f t="shared" ca="1" si="111"/>
        <v/>
      </c>
      <c r="AA296" s="78">
        <f t="shared" si="112"/>
        <v>0</v>
      </c>
      <c r="AB296" s="78">
        <f t="shared" si="113"/>
        <v>0</v>
      </c>
      <c r="AC296" s="46"/>
      <c r="AD296" s="46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CB296" s="24"/>
      <c r="CC296" s="24"/>
      <c r="CD296" s="24"/>
      <c r="CE296" s="24"/>
      <c r="CF296" s="24"/>
      <c r="CG296" s="24"/>
      <c r="CH296" s="24"/>
      <c r="CI296" s="24"/>
      <c r="CJ296" s="24"/>
      <c r="CK296" s="24"/>
      <c r="CL296" s="24"/>
      <c r="CM296" s="24"/>
      <c r="CN296" s="24"/>
      <c r="CO296" s="24"/>
      <c r="CP296" s="24"/>
      <c r="CQ296" s="24"/>
      <c r="CR296" s="24"/>
      <c r="CS296" s="24"/>
      <c r="CT296" s="24"/>
      <c r="CU296" s="24"/>
      <c r="CV296" s="24"/>
      <c r="CW296" s="24"/>
      <c r="CX296" s="24"/>
      <c r="CY296" s="24"/>
      <c r="CZ296" s="24"/>
      <c r="DA296" s="24"/>
      <c r="DB296" s="24"/>
      <c r="DC296" s="24"/>
      <c r="DD296" s="24"/>
      <c r="DE296" s="24"/>
      <c r="DF296" s="24"/>
      <c r="DG296" s="24"/>
      <c r="DH296" s="24"/>
      <c r="DI296" s="24"/>
      <c r="DJ296" s="24"/>
      <c r="DK296" s="24"/>
      <c r="DL296" s="24"/>
      <c r="DM296" s="24"/>
      <c r="DN296" s="24"/>
      <c r="DO296" s="24"/>
      <c r="DP296" s="24"/>
      <c r="DQ296" s="24"/>
      <c r="DR296" s="24"/>
      <c r="DS296" s="24"/>
      <c r="DT296" s="24"/>
      <c r="DU296" s="24"/>
      <c r="DV296" s="24"/>
      <c r="DW296" s="24"/>
      <c r="DX296" s="24"/>
      <c r="DY296" s="24"/>
      <c r="DZ296" s="24"/>
      <c r="EA296" s="24"/>
    </row>
    <row r="297" spans="1:131" ht="15" customHeight="1">
      <c r="A297" s="79">
        <f t="shared" si="114"/>
        <v>44123</v>
      </c>
      <c r="B297" s="78"/>
      <c r="C297" s="78"/>
      <c r="D297" s="78"/>
      <c r="E297" s="78"/>
      <c r="F297" s="178"/>
      <c r="G297" s="89">
        <f t="shared" si="92"/>
        <v>10</v>
      </c>
      <c r="H297" s="78">
        <f t="shared" si="93"/>
        <v>43</v>
      </c>
      <c r="I297" s="78" t="str">
        <f t="shared" si="94"/>
        <v>LU</v>
      </c>
      <c r="J297" s="78" t="str">
        <f t="shared" si="95"/>
        <v>Semaine</v>
      </c>
      <c r="K297" s="178">
        <f t="shared" si="96"/>
        <v>0</v>
      </c>
      <c r="L297" s="79" t="str">
        <f t="shared" si="97"/>
        <v/>
      </c>
      <c r="M297" s="178" t="str">
        <f t="shared" si="98"/>
        <v/>
      </c>
      <c r="N297" s="80">
        <f t="shared" si="99"/>
        <v>0</v>
      </c>
      <c r="O297" s="78">
        <f t="shared" si="100"/>
        <v>0</v>
      </c>
      <c r="P297" s="78" t="str">
        <f t="shared" si="101"/>
        <v>Normal</v>
      </c>
      <c r="Q297" s="78">
        <f t="shared" si="102"/>
        <v>0</v>
      </c>
      <c r="R297" s="78">
        <f t="shared" si="103"/>
        <v>0</v>
      </c>
      <c r="S297" s="80">
        <f t="shared" si="104"/>
        <v>0</v>
      </c>
      <c r="T297" s="80">
        <f t="shared" si="105"/>
        <v>0</v>
      </c>
      <c r="U297" s="78">
        <f t="shared" si="106"/>
        <v>0</v>
      </c>
      <c r="V297" s="78">
        <f t="shared" si="107"/>
        <v>0</v>
      </c>
      <c r="W297" s="78">
        <f t="shared" si="108"/>
        <v>0</v>
      </c>
      <c r="X297" s="80">
        <f t="shared" si="109"/>
        <v>0</v>
      </c>
      <c r="Y297" s="78">
        <f t="shared" si="110"/>
        <v>0</v>
      </c>
      <c r="Z297" s="78" t="str">
        <f t="shared" ca="1" si="111"/>
        <v/>
      </c>
      <c r="AA297" s="78">
        <f t="shared" si="112"/>
        <v>0</v>
      </c>
      <c r="AB297" s="78">
        <f t="shared" si="113"/>
        <v>0</v>
      </c>
      <c r="AC297" s="46"/>
      <c r="AD297" s="46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CB297" s="24"/>
      <c r="CC297" s="24"/>
      <c r="CD297" s="24"/>
      <c r="CE297" s="24"/>
      <c r="CF297" s="24"/>
      <c r="CG297" s="24"/>
      <c r="CH297" s="24"/>
      <c r="CI297" s="24"/>
      <c r="CJ297" s="24"/>
      <c r="CK297" s="24"/>
      <c r="CL297" s="24"/>
      <c r="CM297" s="24"/>
      <c r="CN297" s="24"/>
      <c r="CO297" s="24"/>
      <c r="CP297" s="24"/>
      <c r="CQ297" s="24"/>
      <c r="CR297" s="24"/>
      <c r="CS297" s="24"/>
      <c r="CT297" s="24"/>
      <c r="CU297" s="24"/>
      <c r="CV297" s="24"/>
      <c r="CW297" s="24"/>
      <c r="CX297" s="24"/>
      <c r="CY297" s="24"/>
      <c r="CZ297" s="24"/>
      <c r="DA297" s="24"/>
      <c r="DB297" s="24"/>
      <c r="DC297" s="24"/>
      <c r="DD297" s="24"/>
      <c r="DE297" s="24"/>
      <c r="DF297" s="24"/>
      <c r="DG297" s="24"/>
      <c r="DH297" s="24"/>
      <c r="DI297" s="24"/>
      <c r="DJ297" s="24"/>
      <c r="DK297" s="24"/>
      <c r="DL297" s="24"/>
      <c r="DM297" s="24"/>
      <c r="DN297" s="24"/>
      <c r="DO297" s="24"/>
      <c r="DP297" s="24"/>
      <c r="DQ297" s="24"/>
      <c r="DR297" s="24"/>
      <c r="DS297" s="24"/>
      <c r="DT297" s="24"/>
      <c r="DU297" s="24"/>
      <c r="DV297" s="24"/>
      <c r="DW297" s="24"/>
      <c r="DX297" s="24"/>
      <c r="DY297" s="24"/>
      <c r="DZ297" s="24"/>
      <c r="EA297" s="24"/>
    </row>
    <row r="298" spans="1:131" ht="15" customHeight="1">
      <c r="A298" s="79">
        <f t="shared" si="114"/>
        <v>44124</v>
      </c>
      <c r="B298" s="78"/>
      <c r="C298" s="78"/>
      <c r="D298" s="78"/>
      <c r="E298" s="78"/>
      <c r="F298" s="178"/>
      <c r="G298" s="89">
        <f t="shared" si="92"/>
        <v>10</v>
      </c>
      <c r="H298" s="78">
        <f t="shared" si="93"/>
        <v>43</v>
      </c>
      <c r="I298" s="78" t="str">
        <f t="shared" si="94"/>
        <v>MA</v>
      </c>
      <c r="J298" s="78" t="str">
        <f t="shared" si="95"/>
        <v>Semaine</v>
      </c>
      <c r="K298" s="178">
        <f t="shared" si="96"/>
        <v>0</v>
      </c>
      <c r="L298" s="79" t="str">
        <f t="shared" si="97"/>
        <v/>
      </c>
      <c r="M298" s="178" t="str">
        <f t="shared" si="98"/>
        <v/>
      </c>
      <c r="N298" s="80">
        <f t="shared" si="99"/>
        <v>0</v>
      </c>
      <c r="O298" s="78">
        <f t="shared" si="100"/>
        <v>0</v>
      </c>
      <c r="P298" s="78" t="str">
        <f t="shared" si="101"/>
        <v>Normal</v>
      </c>
      <c r="Q298" s="78">
        <f t="shared" si="102"/>
        <v>0</v>
      </c>
      <c r="R298" s="78">
        <f t="shared" si="103"/>
        <v>0</v>
      </c>
      <c r="S298" s="80">
        <f t="shared" si="104"/>
        <v>0</v>
      </c>
      <c r="T298" s="80">
        <f t="shared" si="105"/>
        <v>0</v>
      </c>
      <c r="U298" s="78">
        <f t="shared" si="106"/>
        <v>0</v>
      </c>
      <c r="V298" s="78">
        <f t="shared" si="107"/>
        <v>0</v>
      </c>
      <c r="W298" s="78">
        <f t="shared" si="108"/>
        <v>0</v>
      </c>
      <c r="X298" s="80">
        <f t="shared" si="109"/>
        <v>0</v>
      </c>
      <c r="Y298" s="78">
        <f t="shared" si="110"/>
        <v>0</v>
      </c>
      <c r="Z298" s="78" t="str">
        <f t="shared" ca="1" si="111"/>
        <v/>
      </c>
      <c r="AA298" s="78">
        <f t="shared" si="112"/>
        <v>0</v>
      </c>
      <c r="AB298" s="78">
        <f t="shared" si="113"/>
        <v>0</v>
      </c>
      <c r="AC298" s="46"/>
      <c r="AD298" s="46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CB298" s="24"/>
      <c r="CC298" s="24"/>
      <c r="CD298" s="24"/>
      <c r="CE298" s="24"/>
      <c r="CF298" s="24"/>
      <c r="CG298" s="24"/>
      <c r="CH298" s="24"/>
      <c r="CI298" s="24"/>
      <c r="CJ298" s="24"/>
      <c r="CK298" s="24"/>
      <c r="CL298" s="24"/>
      <c r="CM298" s="24"/>
      <c r="CN298" s="24"/>
      <c r="CO298" s="24"/>
      <c r="CP298" s="24"/>
      <c r="CQ298" s="24"/>
      <c r="CR298" s="24"/>
      <c r="CS298" s="24"/>
      <c r="CT298" s="24"/>
      <c r="CU298" s="24"/>
      <c r="CV298" s="24"/>
      <c r="CW298" s="24"/>
      <c r="CX298" s="24"/>
      <c r="CY298" s="24"/>
      <c r="CZ298" s="24"/>
      <c r="DA298" s="24"/>
      <c r="DB298" s="24"/>
      <c r="DC298" s="24"/>
      <c r="DD298" s="24"/>
      <c r="DE298" s="24"/>
      <c r="DF298" s="24"/>
      <c r="DG298" s="24"/>
      <c r="DH298" s="24"/>
      <c r="DI298" s="24"/>
      <c r="DJ298" s="24"/>
      <c r="DK298" s="24"/>
      <c r="DL298" s="24"/>
      <c r="DM298" s="24"/>
      <c r="DN298" s="24"/>
      <c r="DO298" s="24"/>
      <c r="DP298" s="24"/>
      <c r="DQ298" s="24"/>
      <c r="DR298" s="24"/>
      <c r="DS298" s="24"/>
      <c r="DT298" s="24"/>
      <c r="DU298" s="24"/>
      <c r="DV298" s="24"/>
      <c r="DW298" s="24"/>
      <c r="DX298" s="24"/>
      <c r="DY298" s="24"/>
      <c r="DZ298" s="24"/>
      <c r="EA298" s="24"/>
    </row>
    <row r="299" spans="1:131" ht="15" customHeight="1">
      <c r="A299" s="79">
        <f t="shared" si="114"/>
        <v>44125</v>
      </c>
      <c r="B299" s="78"/>
      <c r="C299" s="78"/>
      <c r="D299" s="78"/>
      <c r="E299" s="78"/>
      <c r="F299" s="178"/>
      <c r="G299" s="89">
        <f t="shared" si="92"/>
        <v>10</v>
      </c>
      <c r="H299" s="78">
        <f t="shared" si="93"/>
        <v>43</v>
      </c>
      <c r="I299" s="78" t="str">
        <f t="shared" si="94"/>
        <v>ME</v>
      </c>
      <c r="J299" s="78" t="str">
        <f t="shared" si="95"/>
        <v>Semaine</v>
      </c>
      <c r="K299" s="178">
        <f t="shared" si="96"/>
        <v>0</v>
      </c>
      <c r="L299" s="79" t="str">
        <f t="shared" si="97"/>
        <v/>
      </c>
      <c r="M299" s="178" t="str">
        <f t="shared" si="98"/>
        <v/>
      </c>
      <c r="N299" s="80">
        <f t="shared" si="99"/>
        <v>0</v>
      </c>
      <c r="O299" s="78">
        <f t="shared" si="100"/>
        <v>0</v>
      </c>
      <c r="P299" s="78" t="str">
        <f t="shared" si="101"/>
        <v>Normal</v>
      </c>
      <c r="Q299" s="78">
        <f t="shared" si="102"/>
        <v>0</v>
      </c>
      <c r="R299" s="78">
        <f t="shared" si="103"/>
        <v>0</v>
      </c>
      <c r="S299" s="80">
        <f t="shared" si="104"/>
        <v>0</v>
      </c>
      <c r="T299" s="80">
        <f t="shared" si="105"/>
        <v>0</v>
      </c>
      <c r="U299" s="78">
        <f t="shared" si="106"/>
        <v>0</v>
      </c>
      <c r="V299" s="78">
        <f t="shared" si="107"/>
        <v>0</v>
      </c>
      <c r="W299" s="78">
        <f t="shared" si="108"/>
        <v>0</v>
      </c>
      <c r="X299" s="80">
        <f t="shared" si="109"/>
        <v>0</v>
      </c>
      <c r="Y299" s="78">
        <f t="shared" si="110"/>
        <v>0</v>
      </c>
      <c r="Z299" s="78" t="str">
        <f t="shared" ca="1" si="111"/>
        <v/>
      </c>
      <c r="AA299" s="78">
        <f t="shared" si="112"/>
        <v>0</v>
      </c>
      <c r="AB299" s="78">
        <f t="shared" si="113"/>
        <v>0</v>
      </c>
      <c r="AC299" s="46"/>
      <c r="AD299" s="46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CB299" s="24"/>
      <c r="CC299" s="24"/>
      <c r="CD299" s="24"/>
      <c r="CE299" s="24"/>
      <c r="CF299" s="24"/>
      <c r="CG299" s="24"/>
      <c r="CH299" s="24"/>
      <c r="CI299" s="24"/>
      <c r="CJ299" s="24"/>
      <c r="CK299" s="24"/>
      <c r="CL299" s="24"/>
      <c r="CM299" s="24"/>
      <c r="CN299" s="24"/>
      <c r="CO299" s="24"/>
      <c r="CP299" s="24"/>
      <c r="CQ299" s="24"/>
      <c r="CR299" s="24"/>
      <c r="CS299" s="24"/>
      <c r="CT299" s="24"/>
      <c r="CU299" s="24"/>
      <c r="CV299" s="24"/>
      <c r="CW299" s="24"/>
      <c r="CX299" s="24"/>
      <c r="CY299" s="24"/>
      <c r="CZ299" s="24"/>
      <c r="DA299" s="24"/>
      <c r="DB299" s="24"/>
      <c r="DC299" s="24"/>
      <c r="DD299" s="24"/>
      <c r="DE299" s="24"/>
      <c r="DF299" s="24"/>
      <c r="DG299" s="24"/>
      <c r="DH299" s="24"/>
      <c r="DI299" s="24"/>
      <c r="DJ299" s="24"/>
      <c r="DK299" s="24"/>
      <c r="DL299" s="24"/>
      <c r="DM299" s="24"/>
      <c r="DN299" s="24"/>
      <c r="DO299" s="24"/>
      <c r="DP299" s="24"/>
      <c r="DQ299" s="24"/>
      <c r="DR299" s="24"/>
      <c r="DS299" s="24"/>
      <c r="DT299" s="24"/>
      <c r="DU299" s="24"/>
      <c r="DV299" s="24"/>
      <c r="DW299" s="24"/>
      <c r="DX299" s="24"/>
      <c r="DY299" s="24"/>
      <c r="DZ299" s="24"/>
      <c r="EA299" s="24"/>
    </row>
    <row r="300" spans="1:131" ht="15" customHeight="1">
      <c r="A300" s="79">
        <f t="shared" si="114"/>
        <v>44126</v>
      </c>
      <c r="B300" s="78"/>
      <c r="C300" s="78"/>
      <c r="D300" s="78"/>
      <c r="E300" s="78"/>
      <c r="F300" s="178"/>
      <c r="G300" s="89">
        <f t="shared" si="92"/>
        <v>10</v>
      </c>
      <c r="H300" s="78">
        <f t="shared" si="93"/>
        <v>43</v>
      </c>
      <c r="I300" s="78" t="str">
        <f t="shared" si="94"/>
        <v>JE</v>
      </c>
      <c r="J300" s="78" t="str">
        <f t="shared" si="95"/>
        <v>Semaine</v>
      </c>
      <c r="K300" s="178">
        <f t="shared" si="96"/>
        <v>0</v>
      </c>
      <c r="L300" s="79" t="str">
        <f t="shared" si="97"/>
        <v/>
      </c>
      <c r="M300" s="178" t="str">
        <f t="shared" si="98"/>
        <v/>
      </c>
      <c r="N300" s="80">
        <f t="shared" si="99"/>
        <v>0</v>
      </c>
      <c r="O300" s="78">
        <f t="shared" si="100"/>
        <v>0</v>
      </c>
      <c r="P300" s="78" t="str">
        <f t="shared" si="101"/>
        <v>Normal</v>
      </c>
      <c r="Q300" s="78">
        <f t="shared" si="102"/>
        <v>0</v>
      </c>
      <c r="R300" s="78">
        <f t="shared" si="103"/>
        <v>0</v>
      </c>
      <c r="S300" s="80">
        <f t="shared" si="104"/>
        <v>0</v>
      </c>
      <c r="T300" s="80">
        <f t="shared" si="105"/>
        <v>0</v>
      </c>
      <c r="U300" s="78">
        <f t="shared" si="106"/>
        <v>0</v>
      </c>
      <c r="V300" s="78">
        <f t="shared" si="107"/>
        <v>0</v>
      </c>
      <c r="W300" s="78">
        <f t="shared" si="108"/>
        <v>0</v>
      </c>
      <c r="X300" s="80">
        <f t="shared" si="109"/>
        <v>0</v>
      </c>
      <c r="Y300" s="78">
        <f t="shared" si="110"/>
        <v>0</v>
      </c>
      <c r="Z300" s="78" t="str">
        <f t="shared" ca="1" si="111"/>
        <v/>
      </c>
      <c r="AA300" s="78">
        <f t="shared" si="112"/>
        <v>0</v>
      </c>
      <c r="AB300" s="78">
        <f t="shared" si="113"/>
        <v>0</v>
      </c>
      <c r="AC300" s="46"/>
      <c r="AD300" s="46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CB300" s="24"/>
      <c r="CC300" s="24"/>
      <c r="CD300" s="24"/>
      <c r="CE300" s="24"/>
      <c r="CF300" s="24"/>
      <c r="CG300" s="24"/>
      <c r="CH300" s="24"/>
      <c r="CI300" s="24"/>
      <c r="CJ300" s="24"/>
      <c r="CK300" s="24"/>
      <c r="CL300" s="24"/>
      <c r="CM300" s="24"/>
      <c r="CN300" s="24"/>
      <c r="CO300" s="24"/>
      <c r="CP300" s="24"/>
      <c r="CQ300" s="24"/>
      <c r="CR300" s="24"/>
      <c r="CS300" s="24"/>
      <c r="CT300" s="24"/>
      <c r="CU300" s="24"/>
      <c r="CV300" s="24"/>
      <c r="CW300" s="24"/>
      <c r="CX300" s="24"/>
      <c r="CY300" s="24"/>
      <c r="CZ300" s="24"/>
      <c r="DA300" s="24"/>
      <c r="DB300" s="24"/>
      <c r="DC300" s="24"/>
      <c r="DD300" s="24"/>
      <c r="DE300" s="24"/>
      <c r="DF300" s="24"/>
      <c r="DG300" s="24"/>
      <c r="DH300" s="24"/>
      <c r="DI300" s="24"/>
      <c r="DJ300" s="24"/>
      <c r="DK300" s="24"/>
      <c r="DL300" s="24"/>
      <c r="DM300" s="24"/>
      <c r="DN300" s="24"/>
      <c r="DO300" s="24"/>
      <c r="DP300" s="24"/>
      <c r="DQ300" s="24"/>
      <c r="DR300" s="24"/>
      <c r="DS300" s="24"/>
      <c r="DT300" s="24"/>
      <c r="DU300" s="24"/>
      <c r="DV300" s="24"/>
      <c r="DW300" s="24"/>
      <c r="DX300" s="24"/>
      <c r="DY300" s="24"/>
      <c r="DZ300" s="24"/>
      <c r="EA300" s="24"/>
    </row>
    <row r="301" spans="1:131" ht="15" customHeight="1">
      <c r="A301" s="79">
        <f t="shared" si="114"/>
        <v>44127</v>
      </c>
      <c r="B301" s="78"/>
      <c r="C301" s="78"/>
      <c r="D301" s="78"/>
      <c r="E301" s="78"/>
      <c r="F301" s="178"/>
      <c r="G301" s="89">
        <f t="shared" si="92"/>
        <v>10</v>
      </c>
      <c r="H301" s="78">
        <f t="shared" si="93"/>
        <v>43</v>
      </c>
      <c r="I301" s="78" t="str">
        <f t="shared" si="94"/>
        <v>VE</v>
      </c>
      <c r="J301" s="78" t="str">
        <f t="shared" si="95"/>
        <v>Semaine</v>
      </c>
      <c r="K301" s="178">
        <f t="shared" si="96"/>
        <v>0</v>
      </c>
      <c r="L301" s="79" t="str">
        <f t="shared" si="97"/>
        <v/>
      </c>
      <c r="M301" s="178" t="str">
        <f t="shared" si="98"/>
        <v/>
      </c>
      <c r="N301" s="80">
        <f t="shared" si="99"/>
        <v>0</v>
      </c>
      <c r="O301" s="78">
        <f t="shared" si="100"/>
        <v>0</v>
      </c>
      <c r="P301" s="78" t="str">
        <f t="shared" si="101"/>
        <v>Normal</v>
      </c>
      <c r="Q301" s="78">
        <f t="shared" si="102"/>
        <v>0</v>
      </c>
      <c r="R301" s="78">
        <f t="shared" si="103"/>
        <v>0</v>
      </c>
      <c r="S301" s="80">
        <f t="shared" si="104"/>
        <v>0</v>
      </c>
      <c r="T301" s="80">
        <f t="shared" si="105"/>
        <v>0</v>
      </c>
      <c r="U301" s="78">
        <f t="shared" si="106"/>
        <v>0</v>
      </c>
      <c r="V301" s="78">
        <f t="shared" si="107"/>
        <v>0</v>
      </c>
      <c r="W301" s="78">
        <f t="shared" si="108"/>
        <v>0</v>
      </c>
      <c r="X301" s="80">
        <f t="shared" si="109"/>
        <v>0</v>
      </c>
      <c r="Y301" s="78">
        <f t="shared" si="110"/>
        <v>0</v>
      </c>
      <c r="Z301" s="78" t="str">
        <f t="shared" ca="1" si="111"/>
        <v/>
      </c>
      <c r="AA301" s="78">
        <f t="shared" si="112"/>
        <v>0</v>
      </c>
      <c r="AB301" s="78">
        <f t="shared" si="113"/>
        <v>0</v>
      </c>
      <c r="AC301" s="46"/>
      <c r="AD301" s="46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CB301" s="24"/>
      <c r="CC301" s="24"/>
      <c r="CD301" s="24"/>
      <c r="CE301" s="24"/>
      <c r="CF301" s="24"/>
      <c r="CG301" s="24"/>
      <c r="CH301" s="24"/>
      <c r="CI301" s="24"/>
      <c r="CJ301" s="24"/>
      <c r="CK301" s="24"/>
      <c r="CL301" s="24"/>
      <c r="CM301" s="24"/>
      <c r="CN301" s="24"/>
      <c r="CO301" s="24"/>
      <c r="CP301" s="24"/>
      <c r="CQ301" s="24"/>
      <c r="CR301" s="24"/>
      <c r="CS301" s="24"/>
      <c r="CT301" s="24"/>
      <c r="CU301" s="24"/>
      <c r="CV301" s="24"/>
      <c r="CW301" s="24"/>
      <c r="CX301" s="24"/>
      <c r="CY301" s="24"/>
      <c r="CZ301" s="24"/>
      <c r="DA301" s="24"/>
      <c r="DB301" s="24"/>
      <c r="DC301" s="24"/>
      <c r="DD301" s="24"/>
      <c r="DE301" s="24"/>
      <c r="DF301" s="24"/>
      <c r="DG301" s="24"/>
      <c r="DH301" s="24"/>
      <c r="DI301" s="24"/>
      <c r="DJ301" s="24"/>
      <c r="DK301" s="24"/>
      <c r="DL301" s="24"/>
      <c r="DM301" s="24"/>
      <c r="DN301" s="24"/>
      <c r="DO301" s="24"/>
      <c r="DP301" s="24"/>
      <c r="DQ301" s="24"/>
      <c r="DR301" s="24"/>
      <c r="DS301" s="24"/>
      <c r="DT301" s="24"/>
      <c r="DU301" s="24"/>
      <c r="DV301" s="24"/>
      <c r="DW301" s="24"/>
      <c r="DX301" s="24"/>
      <c r="DY301" s="24"/>
      <c r="DZ301" s="24"/>
      <c r="EA301" s="24"/>
    </row>
    <row r="302" spans="1:131" ht="15" customHeight="1">
      <c r="A302" s="79">
        <f t="shared" si="114"/>
        <v>44128</v>
      </c>
      <c r="B302" s="78"/>
      <c r="C302" s="78"/>
      <c r="D302" s="78"/>
      <c r="E302" s="78"/>
      <c r="F302" s="178"/>
      <c r="G302" s="89">
        <f t="shared" si="92"/>
        <v>10</v>
      </c>
      <c r="H302" s="78">
        <f t="shared" si="93"/>
        <v>43</v>
      </c>
      <c r="I302" s="78" t="str">
        <f t="shared" si="94"/>
        <v>SA</v>
      </c>
      <c r="J302" s="78" t="str">
        <f t="shared" si="95"/>
        <v>Samedi</v>
      </c>
      <c r="K302" s="178">
        <f t="shared" si="96"/>
        <v>0</v>
      </c>
      <c r="L302" s="79" t="str">
        <f t="shared" si="97"/>
        <v/>
      </c>
      <c r="M302" s="178" t="str">
        <f t="shared" si="98"/>
        <v/>
      </c>
      <c r="N302" s="80">
        <f t="shared" si="99"/>
        <v>0</v>
      </c>
      <c r="O302" s="78">
        <f t="shared" si="100"/>
        <v>0</v>
      </c>
      <c r="P302" s="78" t="str">
        <f t="shared" si="101"/>
        <v>Normal</v>
      </c>
      <c r="Q302" s="78">
        <f t="shared" si="102"/>
        <v>0</v>
      </c>
      <c r="R302" s="78">
        <f t="shared" si="103"/>
        <v>0</v>
      </c>
      <c r="S302" s="80">
        <f t="shared" si="104"/>
        <v>0</v>
      </c>
      <c r="T302" s="80">
        <f t="shared" si="105"/>
        <v>0</v>
      </c>
      <c r="U302" s="78">
        <f t="shared" si="106"/>
        <v>0</v>
      </c>
      <c r="V302" s="78">
        <f t="shared" si="107"/>
        <v>0</v>
      </c>
      <c r="W302" s="78">
        <f t="shared" si="108"/>
        <v>0</v>
      </c>
      <c r="X302" s="80">
        <f t="shared" si="109"/>
        <v>0</v>
      </c>
      <c r="Y302" s="78">
        <f t="shared" si="110"/>
        <v>0</v>
      </c>
      <c r="Z302" s="78" t="str">
        <f t="shared" ca="1" si="111"/>
        <v/>
      </c>
      <c r="AA302" s="78">
        <f t="shared" si="112"/>
        <v>0</v>
      </c>
      <c r="AB302" s="78">
        <f t="shared" si="113"/>
        <v>0</v>
      </c>
      <c r="AC302" s="46"/>
      <c r="AD302" s="46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4"/>
      <c r="CI302" s="24"/>
      <c r="CJ302" s="24"/>
      <c r="CK302" s="24"/>
      <c r="CL302" s="24"/>
      <c r="CM302" s="24"/>
      <c r="CN302" s="24"/>
      <c r="CO302" s="24"/>
      <c r="CP302" s="24"/>
      <c r="CQ302" s="24"/>
      <c r="CR302" s="24"/>
      <c r="CS302" s="24"/>
      <c r="CT302" s="24"/>
      <c r="CU302" s="24"/>
      <c r="CV302" s="24"/>
      <c r="CW302" s="24"/>
      <c r="CX302" s="24"/>
      <c r="CY302" s="24"/>
      <c r="CZ302" s="24"/>
      <c r="DA302" s="24"/>
      <c r="DB302" s="24"/>
      <c r="DC302" s="24"/>
      <c r="DD302" s="24"/>
      <c r="DE302" s="24"/>
      <c r="DF302" s="24"/>
      <c r="DG302" s="24"/>
      <c r="DH302" s="24"/>
      <c r="DI302" s="24"/>
      <c r="DJ302" s="24"/>
      <c r="DK302" s="24"/>
      <c r="DL302" s="24"/>
      <c r="DM302" s="24"/>
      <c r="DN302" s="24"/>
      <c r="DO302" s="24"/>
      <c r="DP302" s="24"/>
      <c r="DQ302" s="24"/>
      <c r="DR302" s="24"/>
      <c r="DS302" s="24"/>
      <c r="DT302" s="24"/>
      <c r="DU302" s="24"/>
      <c r="DV302" s="24"/>
      <c r="DW302" s="24"/>
      <c r="DX302" s="24"/>
      <c r="DY302" s="24"/>
      <c r="DZ302" s="24"/>
      <c r="EA302" s="24"/>
    </row>
    <row r="303" spans="1:131" ht="15" customHeight="1">
      <c r="A303" s="79">
        <f t="shared" si="114"/>
        <v>44129</v>
      </c>
      <c r="B303" s="78"/>
      <c r="C303" s="78"/>
      <c r="D303" s="78"/>
      <c r="E303" s="78"/>
      <c r="F303" s="178"/>
      <c r="G303" s="89">
        <f t="shared" si="92"/>
        <v>10</v>
      </c>
      <c r="H303" s="78">
        <f t="shared" si="93"/>
        <v>43</v>
      </c>
      <c r="I303" s="78" t="str">
        <f t="shared" si="94"/>
        <v>DI</v>
      </c>
      <c r="J303" s="78" t="str">
        <f t="shared" si="95"/>
        <v>Dimanche</v>
      </c>
      <c r="K303" s="178">
        <f t="shared" si="96"/>
        <v>0</v>
      </c>
      <c r="L303" s="79" t="str">
        <f t="shared" si="97"/>
        <v/>
      </c>
      <c r="M303" s="178" t="str">
        <f t="shared" si="98"/>
        <v/>
      </c>
      <c r="N303" s="80">
        <f t="shared" si="99"/>
        <v>0</v>
      </c>
      <c r="O303" s="78">
        <f t="shared" si="100"/>
        <v>0</v>
      </c>
      <c r="P303" s="78" t="str">
        <f t="shared" si="101"/>
        <v>Normal</v>
      </c>
      <c r="Q303" s="78">
        <f t="shared" si="102"/>
        <v>0</v>
      </c>
      <c r="R303" s="78">
        <f t="shared" si="103"/>
        <v>0</v>
      </c>
      <c r="S303" s="80">
        <f t="shared" si="104"/>
        <v>0</v>
      </c>
      <c r="T303" s="80">
        <f t="shared" si="105"/>
        <v>0</v>
      </c>
      <c r="U303" s="78">
        <f t="shared" si="106"/>
        <v>0</v>
      </c>
      <c r="V303" s="78">
        <f t="shared" si="107"/>
        <v>0</v>
      </c>
      <c r="W303" s="78">
        <f t="shared" si="108"/>
        <v>0</v>
      </c>
      <c r="X303" s="80">
        <f t="shared" si="109"/>
        <v>0</v>
      </c>
      <c r="Y303" s="78">
        <f t="shared" si="110"/>
        <v>0</v>
      </c>
      <c r="Z303" s="78" t="str">
        <f t="shared" ca="1" si="111"/>
        <v/>
      </c>
      <c r="AA303" s="78">
        <f t="shared" si="112"/>
        <v>0</v>
      </c>
      <c r="AB303" s="78">
        <f t="shared" si="113"/>
        <v>0</v>
      </c>
      <c r="AC303" s="46"/>
      <c r="AD303" s="46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4"/>
      <c r="CI303" s="24"/>
      <c r="CJ303" s="24"/>
      <c r="CK303" s="24"/>
      <c r="CL303" s="24"/>
      <c r="CM303" s="24"/>
      <c r="CN303" s="24"/>
      <c r="CO303" s="24"/>
      <c r="CP303" s="24"/>
      <c r="CQ303" s="24"/>
      <c r="CR303" s="24"/>
      <c r="CS303" s="24"/>
      <c r="CT303" s="24"/>
      <c r="CU303" s="24"/>
      <c r="CV303" s="24"/>
      <c r="CW303" s="24"/>
      <c r="CX303" s="24"/>
      <c r="CY303" s="24"/>
      <c r="CZ303" s="24"/>
      <c r="DA303" s="24"/>
      <c r="DB303" s="24"/>
      <c r="DC303" s="24"/>
      <c r="DD303" s="24"/>
      <c r="DE303" s="24"/>
      <c r="DF303" s="24"/>
      <c r="DG303" s="24"/>
      <c r="DH303" s="24"/>
      <c r="DI303" s="24"/>
      <c r="DJ303" s="24"/>
      <c r="DK303" s="24"/>
      <c r="DL303" s="24"/>
      <c r="DM303" s="24"/>
      <c r="DN303" s="24"/>
      <c r="DO303" s="24"/>
      <c r="DP303" s="24"/>
      <c r="DQ303" s="24"/>
      <c r="DR303" s="24"/>
      <c r="DS303" s="24"/>
      <c r="DT303" s="24"/>
      <c r="DU303" s="24"/>
      <c r="DV303" s="24"/>
      <c r="DW303" s="24"/>
      <c r="DX303" s="24"/>
      <c r="DY303" s="24"/>
      <c r="DZ303" s="24"/>
      <c r="EA303" s="24"/>
    </row>
    <row r="304" spans="1:131" ht="15" customHeight="1">
      <c r="A304" s="79">
        <f t="shared" si="114"/>
        <v>44130</v>
      </c>
      <c r="B304" s="78"/>
      <c r="C304" s="78"/>
      <c r="D304" s="78"/>
      <c r="E304" s="78"/>
      <c r="F304" s="178"/>
      <c r="G304" s="89">
        <f t="shared" si="92"/>
        <v>10</v>
      </c>
      <c r="H304" s="78">
        <f t="shared" si="93"/>
        <v>44</v>
      </c>
      <c r="I304" s="78" t="str">
        <f t="shared" si="94"/>
        <v>LU</v>
      </c>
      <c r="J304" s="78" t="str">
        <f t="shared" si="95"/>
        <v>Semaine</v>
      </c>
      <c r="K304" s="178">
        <f t="shared" si="96"/>
        <v>0</v>
      </c>
      <c r="L304" s="79" t="str">
        <f t="shared" si="97"/>
        <v/>
      </c>
      <c r="M304" s="178" t="str">
        <f t="shared" si="98"/>
        <v/>
      </c>
      <c r="N304" s="80">
        <f t="shared" si="99"/>
        <v>0</v>
      </c>
      <c r="O304" s="78">
        <f t="shared" si="100"/>
        <v>0</v>
      </c>
      <c r="P304" s="78" t="str">
        <f t="shared" si="101"/>
        <v>Normal</v>
      </c>
      <c r="Q304" s="78">
        <f t="shared" si="102"/>
        <v>0</v>
      </c>
      <c r="R304" s="78">
        <f t="shared" si="103"/>
        <v>0</v>
      </c>
      <c r="S304" s="80">
        <f t="shared" si="104"/>
        <v>0</v>
      </c>
      <c r="T304" s="80">
        <f t="shared" si="105"/>
        <v>0</v>
      </c>
      <c r="U304" s="78">
        <f t="shared" si="106"/>
        <v>0</v>
      </c>
      <c r="V304" s="78">
        <f t="shared" si="107"/>
        <v>0</v>
      </c>
      <c r="W304" s="78">
        <f t="shared" si="108"/>
        <v>0</v>
      </c>
      <c r="X304" s="80">
        <f t="shared" si="109"/>
        <v>0</v>
      </c>
      <c r="Y304" s="78">
        <f t="shared" si="110"/>
        <v>0</v>
      </c>
      <c r="Z304" s="78" t="str">
        <f t="shared" ca="1" si="111"/>
        <v/>
      </c>
      <c r="AA304" s="78">
        <f t="shared" si="112"/>
        <v>0</v>
      </c>
      <c r="AB304" s="78">
        <f t="shared" si="113"/>
        <v>0</v>
      </c>
      <c r="AC304" s="46"/>
      <c r="AD304" s="46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4"/>
      <c r="CI304" s="24"/>
      <c r="CJ304" s="24"/>
      <c r="CK304" s="24"/>
      <c r="CL304" s="24"/>
      <c r="CM304" s="24"/>
      <c r="CN304" s="24"/>
      <c r="CO304" s="24"/>
      <c r="CP304" s="24"/>
      <c r="CQ304" s="24"/>
      <c r="CR304" s="24"/>
      <c r="CS304" s="24"/>
      <c r="CT304" s="24"/>
      <c r="CU304" s="24"/>
      <c r="CV304" s="24"/>
      <c r="CW304" s="24"/>
      <c r="CX304" s="24"/>
      <c r="CY304" s="24"/>
      <c r="CZ304" s="24"/>
      <c r="DA304" s="24"/>
      <c r="DB304" s="24"/>
      <c r="DC304" s="24"/>
      <c r="DD304" s="24"/>
      <c r="DE304" s="24"/>
      <c r="DF304" s="24"/>
      <c r="DG304" s="24"/>
      <c r="DH304" s="24"/>
      <c r="DI304" s="24"/>
      <c r="DJ304" s="24"/>
      <c r="DK304" s="24"/>
      <c r="DL304" s="24"/>
      <c r="DM304" s="24"/>
      <c r="DN304" s="24"/>
      <c r="DO304" s="24"/>
      <c r="DP304" s="24"/>
      <c r="DQ304" s="24"/>
      <c r="DR304" s="24"/>
      <c r="DS304" s="24"/>
      <c r="DT304" s="24"/>
      <c r="DU304" s="24"/>
      <c r="DV304" s="24"/>
      <c r="DW304" s="24"/>
      <c r="DX304" s="24"/>
      <c r="DY304" s="24"/>
      <c r="DZ304" s="24"/>
      <c r="EA304" s="24"/>
    </row>
    <row r="305" spans="1:131" ht="15" customHeight="1">
      <c r="A305" s="79">
        <f t="shared" si="114"/>
        <v>44131</v>
      </c>
      <c r="B305" s="78"/>
      <c r="C305" s="78"/>
      <c r="D305" s="78"/>
      <c r="E305" s="78"/>
      <c r="F305" s="178"/>
      <c r="G305" s="89">
        <f t="shared" si="92"/>
        <v>10</v>
      </c>
      <c r="H305" s="78">
        <f t="shared" si="93"/>
        <v>44</v>
      </c>
      <c r="I305" s="78" t="str">
        <f t="shared" si="94"/>
        <v>MA</v>
      </c>
      <c r="J305" s="78" t="str">
        <f t="shared" si="95"/>
        <v>Semaine</v>
      </c>
      <c r="K305" s="178">
        <f t="shared" si="96"/>
        <v>0</v>
      </c>
      <c r="L305" s="79" t="str">
        <f t="shared" si="97"/>
        <v/>
      </c>
      <c r="M305" s="178" t="str">
        <f t="shared" si="98"/>
        <v/>
      </c>
      <c r="N305" s="80">
        <f t="shared" si="99"/>
        <v>0</v>
      </c>
      <c r="O305" s="78">
        <f t="shared" si="100"/>
        <v>0</v>
      </c>
      <c r="P305" s="78" t="str">
        <f t="shared" si="101"/>
        <v>Normal</v>
      </c>
      <c r="Q305" s="78">
        <f t="shared" si="102"/>
        <v>0</v>
      </c>
      <c r="R305" s="78">
        <f t="shared" si="103"/>
        <v>0</v>
      </c>
      <c r="S305" s="80">
        <f t="shared" si="104"/>
        <v>0</v>
      </c>
      <c r="T305" s="80">
        <f t="shared" si="105"/>
        <v>0</v>
      </c>
      <c r="U305" s="78">
        <f t="shared" si="106"/>
        <v>0</v>
      </c>
      <c r="V305" s="78">
        <f t="shared" si="107"/>
        <v>0</v>
      </c>
      <c r="W305" s="78">
        <f t="shared" si="108"/>
        <v>0</v>
      </c>
      <c r="X305" s="80">
        <f t="shared" si="109"/>
        <v>0</v>
      </c>
      <c r="Y305" s="78">
        <f t="shared" si="110"/>
        <v>0</v>
      </c>
      <c r="Z305" s="78" t="str">
        <f t="shared" ca="1" si="111"/>
        <v/>
      </c>
      <c r="AA305" s="78">
        <f t="shared" si="112"/>
        <v>0</v>
      </c>
      <c r="AB305" s="78">
        <f t="shared" si="113"/>
        <v>0</v>
      </c>
      <c r="AC305" s="46"/>
      <c r="AD305" s="46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4"/>
      <c r="CI305" s="24"/>
      <c r="CJ305" s="24"/>
      <c r="CK305" s="24"/>
      <c r="CL305" s="24"/>
      <c r="CM305" s="24"/>
      <c r="CN305" s="24"/>
      <c r="CO305" s="24"/>
      <c r="CP305" s="24"/>
      <c r="CQ305" s="24"/>
      <c r="CR305" s="24"/>
      <c r="CS305" s="24"/>
      <c r="CT305" s="24"/>
      <c r="CU305" s="24"/>
      <c r="CV305" s="24"/>
      <c r="CW305" s="24"/>
      <c r="CX305" s="24"/>
      <c r="CY305" s="24"/>
      <c r="CZ305" s="24"/>
      <c r="DA305" s="24"/>
      <c r="DB305" s="24"/>
      <c r="DC305" s="24"/>
      <c r="DD305" s="24"/>
      <c r="DE305" s="24"/>
      <c r="DF305" s="24"/>
      <c r="DG305" s="24"/>
      <c r="DH305" s="24"/>
      <c r="DI305" s="24"/>
      <c r="DJ305" s="24"/>
      <c r="DK305" s="24"/>
      <c r="DL305" s="24"/>
      <c r="DM305" s="24"/>
      <c r="DN305" s="24"/>
      <c r="DO305" s="24"/>
      <c r="DP305" s="24"/>
      <c r="DQ305" s="24"/>
      <c r="DR305" s="24"/>
      <c r="DS305" s="24"/>
      <c r="DT305" s="24"/>
      <c r="DU305" s="24"/>
      <c r="DV305" s="24"/>
      <c r="DW305" s="24"/>
      <c r="DX305" s="24"/>
      <c r="DY305" s="24"/>
      <c r="DZ305" s="24"/>
      <c r="EA305" s="24"/>
    </row>
    <row r="306" spans="1:131" ht="15" customHeight="1">
      <c r="A306" s="79">
        <f t="shared" si="114"/>
        <v>44132</v>
      </c>
      <c r="B306" s="78"/>
      <c r="C306" s="78"/>
      <c r="D306" s="78"/>
      <c r="E306" s="78"/>
      <c r="F306" s="178"/>
      <c r="G306" s="89">
        <f t="shared" si="92"/>
        <v>10</v>
      </c>
      <c r="H306" s="78">
        <f t="shared" si="93"/>
        <v>44</v>
      </c>
      <c r="I306" s="78" t="str">
        <f t="shared" si="94"/>
        <v>ME</v>
      </c>
      <c r="J306" s="78" t="str">
        <f t="shared" si="95"/>
        <v>Semaine</v>
      </c>
      <c r="K306" s="178">
        <f t="shared" si="96"/>
        <v>0</v>
      </c>
      <c r="L306" s="79" t="str">
        <f t="shared" si="97"/>
        <v/>
      </c>
      <c r="M306" s="178" t="str">
        <f t="shared" si="98"/>
        <v/>
      </c>
      <c r="N306" s="80">
        <f t="shared" si="99"/>
        <v>0</v>
      </c>
      <c r="O306" s="78">
        <f t="shared" si="100"/>
        <v>0</v>
      </c>
      <c r="P306" s="78" t="str">
        <f t="shared" si="101"/>
        <v>Normal</v>
      </c>
      <c r="Q306" s="78">
        <f t="shared" si="102"/>
        <v>0</v>
      </c>
      <c r="R306" s="78">
        <f t="shared" si="103"/>
        <v>0</v>
      </c>
      <c r="S306" s="80">
        <f t="shared" si="104"/>
        <v>0</v>
      </c>
      <c r="T306" s="80">
        <f t="shared" si="105"/>
        <v>0</v>
      </c>
      <c r="U306" s="78">
        <f t="shared" si="106"/>
        <v>0</v>
      </c>
      <c r="V306" s="78">
        <f t="shared" si="107"/>
        <v>0</v>
      </c>
      <c r="W306" s="78">
        <f t="shared" si="108"/>
        <v>0</v>
      </c>
      <c r="X306" s="80">
        <f t="shared" si="109"/>
        <v>0</v>
      </c>
      <c r="Y306" s="78">
        <f t="shared" si="110"/>
        <v>0</v>
      </c>
      <c r="Z306" s="78" t="str">
        <f t="shared" ca="1" si="111"/>
        <v/>
      </c>
      <c r="AA306" s="78">
        <f t="shared" si="112"/>
        <v>0</v>
      </c>
      <c r="AB306" s="78">
        <f t="shared" si="113"/>
        <v>0</v>
      </c>
      <c r="AC306" s="46"/>
      <c r="AD306" s="46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  <c r="CN306" s="24"/>
      <c r="CO306" s="24"/>
      <c r="CP306" s="24"/>
      <c r="CQ306" s="24"/>
      <c r="CR306" s="24"/>
      <c r="CS306" s="24"/>
      <c r="CT306" s="24"/>
      <c r="CU306" s="24"/>
      <c r="CV306" s="24"/>
      <c r="CW306" s="24"/>
      <c r="CX306" s="24"/>
      <c r="CY306" s="24"/>
      <c r="CZ306" s="24"/>
      <c r="DA306" s="24"/>
      <c r="DB306" s="24"/>
      <c r="DC306" s="24"/>
      <c r="DD306" s="24"/>
      <c r="DE306" s="24"/>
      <c r="DF306" s="24"/>
      <c r="DG306" s="24"/>
      <c r="DH306" s="24"/>
      <c r="DI306" s="24"/>
      <c r="DJ306" s="24"/>
      <c r="DK306" s="24"/>
      <c r="DL306" s="24"/>
      <c r="DM306" s="24"/>
      <c r="DN306" s="24"/>
      <c r="DO306" s="24"/>
      <c r="DP306" s="24"/>
      <c r="DQ306" s="24"/>
      <c r="DR306" s="24"/>
      <c r="DS306" s="24"/>
      <c r="DT306" s="24"/>
      <c r="DU306" s="24"/>
      <c r="DV306" s="24"/>
      <c r="DW306" s="24"/>
      <c r="DX306" s="24"/>
      <c r="DY306" s="24"/>
      <c r="DZ306" s="24"/>
      <c r="EA306" s="24"/>
    </row>
    <row r="307" spans="1:131" ht="15" customHeight="1">
      <c r="A307" s="79">
        <f t="shared" si="114"/>
        <v>44133</v>
      </c>
      <c r="B307" s="78"/>
      <c r="C307" s="78"/>
      <c r="D307" s="78"/>
      <c r="E307" s="78"/>
      <c r="F307" s="178"/>
      <c r="G307" s="89">
        <f t="shared" si="92"/>
        <v>10</v>
      </c>
      <c r="H307" s="78">
        <f t="shared" si="93"/>
        <v>44</v>
      </c>
      <c r="I307" s="78" t="str">
        <f t="shared" si="94"/>
        <v>JE</v>
      </c>
      <c r="J307" s="78" t="str">
        <f t="shared" si="95"/>
        <v>Semaine</v>
      </c>
      <c r="K307" s="178">
        <f t="shared" si="96"/>
        <v>0</v>
      </c>
      <c r="L307" s="79" t="str">
        <f t="shared" si="97"/>
        <v/>
      </c>
      <c r="M307" s="178" t="str">
        <f t="shared" si="98"/>
        <v/>
      </c>
      <c r="N307" s="80">
        <f t="shared" si="99"/>
        <v>0</v>
      </c>
      <c r="O307" s="78">
        <f t="shared" si="100"/>
        <v>0</v>
      </c>
      <c r="P307" s="78" t="str">
        <f t="shared" si="101"/>
        <v>Normal</v>
      </c>
      <c r="Q307" s="78">
        <f t="shared" si="102"/>
        <v>0</v>
      </c>
      <c r="R307" s="78">
        <f t="shared" si="103"/>
        <v>0</v>
      </c>
      <c r="S307" s="80">
        <f t="shared" si="104"/>
        <v>0</v>
      </c>
      <c r="T307" s="80">
        <f t="shared" si="105"/>
        <v>0</v>
      </c>
      <c r="U307" s="78">
        <f t="shared" si="106"/>
        <v>0</v>
      </c>
      <c r="V307" s="78">
        <f t="shared" si="107"/>
        <v>0</v>
      </c>
      <c r="W307" s="78">
        <f t="shared" si="108"/>
        <v>0</v>
      </c>
      <c r="X307" s="80">
        <f t="shared" si="109"/>
        <v>0</v>
      </c>
      <c r="Y307" s="78">
        <f t="shared" si="110"/>
        <v>0</v>
      </c>
      <c r="Z307" s="78" t="str">
        <f t="shared" ca="1" si="111"/>
        <v/>
      </c>
      <c r="AA307" s="78">
        <f t="shared" si="112"/>
        <v>0</v>
      </c>
      <c r="AB307" s="78">
        <f t="shared" si="113"/>
        <v>0</v>
      </c>
      <c r="AC307" s="46"/>
      <c r="AD307" s="46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4"/>
      <c r="CI307" s="24"/>
      <c r="CJ307" s="24"/>
      <c r="CK307" s="24"/>
      <c r="CL307" s="24"/>
      <c r="CM307" s="24"/>
      <c r="CN307" s="24"/>
      <c r="CO307" s="24"/>
      <c r="CP307" s="24"/>
      <c r="CQ307" s="24"/>
      <c r="CR307" s="24"/>
      <c r="CS307" s="24"/>
      <c r="CT307" s="24"/>
      <c r="CU307" s="24"/>
      <c r="CV307" s="24"/>
      <c r="CW307" s="24"/>
      <c r="CX307" s="24"/>
      <c r="CY307" s="24"/>
      <c r="CZ307" s="24"/>
      <c r="DA307" s="24"/>
      <c r="DB307" s="24"/>
      <c r="DC307" s="24"/>
      <c r="DD307" s="24"/>
      <c r="DE307" s="24"/>
      <c r="DF307" s="24"/>
      <c r="DG307" s="24"/>
      <c r="DH307" s="24"/>
      <c r="DI307" s="24"/>
      <c r="DJ307" s="24"/>
      <c r="DK307" s="24"/>
      <c r="DL307" s="24"/>
      <c r="DM307" s="24"/>
      <c r="DN307" s="24"/>
      <c r="DO307" s="24"/>
      <c r="DP307" s="24"/>
      <c r="DQ307" s="24"/>
      <c r="DR307" s="24"/>
      <c r="DS307" s="24"/>
      <c r="DT307" s="24"/>
      <c r="DU307" s="24"/>
      <c r="DV307" s="24"/>
      <c r="DW307" s="24"/>
      <c r="DX307" s="24"/>
      <c r="DY307" s="24"/>
      <c r="DZ307" s="24"/>
      <c r="EA307" s="24"/>
    </row>
    <row r="308" spans="1:131" ht="15" customHeight="1">
      <c r="A308" s="79">
        <f t="shared" si="114"/>
        <v>44134</v>
      </c>
      <c r="B308" s="78"/>
      <c r="C308" s="78"/>
      <c r="D308" s="78"/>
      <c r="E308" s="78"/>
      <c r="F308" s="178"/>
      <c r="G308" s="89">
        <f t="shared" si="92"/>
        <v>10</v>
      </c>
      <c r="H308" s="78">
        <f t="shared" si="93"/>
        <v>44</v>
      </c>
      <c r="I308" s="78" t="str">
        <f t="shared" si="94"/>
        <v>VE</v>
      </c>
      <c r="J308" s="78" t="str">
        <f t="shared" si="95"/>
        <v>Semaine</v>
      </c>
      <c r="K308" s="178">
        <f t="shared" si="96"/>
        <v>0</v>
      </c>
      <c r="L308" s="79" t="str">
        <f t="shared" si="97"/>
        <v/>
      </c>
      <c r="M308" s="178" t="str">
        <f t="shared" si="98"/>
        <v/>
      </c>
      <c r="N308" s="80">
        <f t="shared" si="99"/>
        <v>0</v>
      </c>
      <c r="O308" s="78">
        <f t="shared" si="100"/>
        <v>0</v>
      </c>
      <c r="P308" s="78" t="str">
        <f t="shared" si="101"/>
        <v>Normal</v>
      </c>
      <c r="Q308" s="78">
        <f t="shared" si="102"/>
        <v>0</v>
      </c>
      <c r="R308" s="78">
        <f t="shared" si="103"/>
        <v>0</v>
      </c>
      <c r="S308" s="80">
        <f t="shared" si="104"/>
        <v>0</v>
      </c>
      <c r="T308" s="80">
        <f t="shared" si="105"/>
        <v>0</v>
      </c>
      <c r="U308" s="78">
        <f t="shared" si="106"/>
        <v>0</v>
      </c>
      <c r="V308" s="78">
        <f t="shared" si="107"/>
        <v>0</v>
      </c>
      <c r="W308" s="78">
        <f t="shared" si="108"/>
        <v>0</v>
      </c>
      <c r="X308" s="80">
        <f t="shared" si="109"/>
        <v>0</v>
      </c>
      <c r="Y308" s="78">
        <f t="shared" si="110"/>
        <v>0</v>
      </c>
      <c r="Z308" s="78" t="str">
        <f t="shared" ca="1" si="111"/>
        <v/>
      </c>
      <c r="AA308" s="78">
        <f t="shared" si="112"/>
        <v>0</v>
      </c>
      <c r="AB308" s="78">
        <f t="shared" si="113"/>
        <v>0</v>
      </c>
      <c r="AC308" s="46"/>
      <c r="AD308" s="46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CB308" s="24"/>
      <c r="CC308" s="24"/>
      <c r="CD308" s="24"/>
      <c r="CE308" s="24"/>
      <c r="CF308" s="24"/>
      <c r="CG308" s="24"/>
      <c r="CH308" s="24"/>
      <c r="CI308" s="24"/>
      <c r="CJ308" s="24"/>
      <c r="CK308" s="24"/>
      <c r="CL308" s="24"/>
      <c r="CM308" s="24"/>
      <c r="CN308" s="24"/>
      <c r="CO308" s="24"/>
      <c r="CP308" s="24"/>
      <c r="CQ308" s="24"/>
      <c r="CR308" s="24"/>
      <c r="CS308" s="24"/>
      <c r="CT308" s="24"/>
      <c r="CU308" s="24"/>
      <c r="CV308" s="24"/>
      <c r="CW308" s="24"/>
      <c r="CX308" s="24"/>
      <c r="CY308" s="24"/>
      <c r="CZ308" s="24"/>
      <c r="DA308" s="24"/>
      <c r="DB308" s="24"/>
      <c r="DC308" s="24"/>
      <c r="DD308" s="24"/>
      <c r="DE308" s="24"/>
      <c r="DF308" s="24"/>
      <c r="DG308" s="24"/>
      <c r="DH308" s="24"/>
      <c r="DI308" s="24"/>
      <c r="DJ308" s="24"/>
      <c r="DK308" s="24"/>
      <c r="DL308" s="24"/>
      <c r="DM308" s="24"/>
      <c r="DN308" s="24"/>
      <c r="DO308" s="24"/>
      <c r="DP308" s="24"/>
      <c r="DQ308" s="24"/>
      <c r="DR308" s="24"/>
      <c r="DS308" s="24"/>
      <c r="DT308" s="24"/>
      <c r="DU308" s="24"/>
      <c r="DV308" s="24"/>
      <c r="DW308" s="24"/>
      <c r="DX308" s="24"/>
      <c r="DY308" s="24"/>
      <c r="DZ308" s="24"/>
      <c r="EA308" s="24"/>
    </row>
    <row r="309" spans="1:131" ht="15" customHeight="1">
      <c r="A309" s="79">
        <f t="shared" si="114"/>
        <v>44135</v>
      </c>
      <c r="B309" s="78"/>
      <c r="C309" s="78"/>
      <c r="D309" s="78"/>
      <c r="E309" s="78"/>
      <c r="F309" s="178"/>
      <c r="G309" s="89">
        <f t="shared" si="92"/>
        <v>10</v>
      </c>
      <c r="H309" s="78">
        <f t="shared" si="93"/>
        <v>44</v>
      </c>
      <c r="I309" s="78" t="str">
        <f t="shared" si="94"/>
        <v>SA</v>
      </c>
      <c r="J309" s="78" t="str">
        <f t="shared" si="95"/>
        <v>Samedi</v>
      </c>
      <c r="K309" s="178">
        <f t="shared" si="96"/>
        <v>0</v>
      </c>
      <c r="L309" s="79" t="str">
        <f t="shared" si="97"/>
        <v/>
      </c>
      <c r="M309" s="178" t="str">
        <f t="shared" si="98"/>
        <v/>
      </c>
      <c r="N309" s="80">
        <f t="shared" si="99"/>
        <v>0</v>
      </c>
      <c r="O309" s="78">
        <f t="shared" si="100"/>
        <v>0</v>
      </c>
      <c r="P309" s="78" t="str">
        <f t="shared" si="101"/>
        <v>VeilleFérié</v>
      </c>
      <c r="Q309" s="78">
        <f t="shared" si="102"/>
        <v>0</v>
      </c>
      <c r="R309" s="78">
        <f t="shared" si="103"/>
        <v>0</v>
      </c>
      <c r="S309" s="80">
        <f t="shared" si="104"/>
        <v>0</v>
      </c>
      <c r="T309" s="80">
        <f t="shared" si="105"/>
        <v>0</v>
      </c>
      <c r="U309" s="78">
        <f t="shared" si="106"/>
        <v>0</v>
      </c>
      <c r="V309" s="78">
        <f t="shared" si="107"/>
        <v>0</v>
      </c>
      <c r="W309" s="78">
        <f t="shared" si="108"/>
        <v>0</v>
      </c>
      <c r="X309" s="80">
        <f t="shared" si="109"/>
        <v>0</v>
      </c>
      <c r="Y309" s="78">
        <f t="shared" si="110"/>
        <v>0</v>
      </c>
      <c r="Z309" s="78" t="str">
        <f t="shared" ca="1" si="111"/>
        <v/>
      </c>
      <c r="AA309" s="78">
        <f t="shared" si="112"/>
        <v>0</v>
      </c>
      <c r="AB309" s="78">
        <f t="shared" si="113"/>
        <v>0</v>
      </c>
      <c r="AC309" s="46"/>
      <c r="AD309" s="46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4"/>
      <c r="CK309" s="24"/>
      <c r="CL309" s="24"/>
      <c r="CM309" s="24"/>
      <c r="CN309" s="24"/>
      <c r="CO309" s="24"/>
      <c r="CP309" s="24"/>
      <c r="CQ309" s="24"/>
      <c r="CR309" s="24"/>
      <c r="CS309" s="24"/>
      <c r="CT309" s="24"/>
      <c r="CU309" s="24"/>
      <c r="CV309" s="24"/>
      <c r="CW309" s="24"/>
      <c r="CX309" s="24"/>
      <c r="CY309" s="24"/>
      <c r="CZ309" s="24"/>
      <c r="DA309" s="24"/>
      <c r="DB309" s="24"/>
      <c r="DC309" s="24"/>
      <c r="DD309" s="24"/>
      <c r="DE309" s="24"/>
      <c r="DF309" s="24"/>
      <c r="DG309" s="24"/>
      <c r="DH309" s="24"/>
      <c r="DI309" s="24"/>
      <c r="DJ309" s="24"/>
      <c r="DK309" s="24"/>
      <c r="DL309" s="24"/>
      <c r="DM309" s="24"/>
      <c r="DN309" s="24"/>
      <c r="DO309" s="24"/>
      <c r="DP309" s="24"/>
      <c r="DQ309" s="24"/>
      <c r="DR309" s="24"/>
      <c r="DS309" s="24"/>
      <c r="DT309" s="24"/>
      <c r="DU309" s="24"/>
      <c r="DV309" s="24"/>
      <c r="DW309" s="24"/>
      <c r="DX309" s="24"/>
      <c r="DY309" s="24"/>
      <c r="DZ309" s="24"/>
      <c r="EA309" s="24"/>
    </row>
    <row r="310" spans="1:131" ht="15" customHeight="1">
      <c r="A310" s="79">
        <f t="shared" si="114"/>
        <v>44136</v>
      </c>
      <c r="B310" s="78"/>
      <c r="C310" s="78"/>
      <c r="D310" s="78"/>
      <c r="E310" s="78"/>
      <c r="F310" s="178"/>
      <c r="G310" s="89">
        <f t="shared" si="92"/>
        <v>11</v>
      </c>
      <c r="H310" s="78">
        <f t="shared" si="93"/>
        <v>44</v>
      </c>
      <c r="I310" s="78" t="str">
        <f t="shared" si="94"/>
        <v>DI</v>
      </c>
      <c r="J310" s="78" t="str">
        <f t="shared" si="95"/>
        <v>Dimanche</v>
      </c>
      <c r="K310" s="178">
        <f t="shared" si="96"/>
        <v>0</v>
      </c>
      <c r="L310" s="79" t="str">
        <f t="shared" si="97"/>
        <v/>
      </c>
      <c r="M310" s="178" t="str">
        <f t="shared" si="98"/>
        <v/>
      </c>
      <c r="N310" s="80">
        <f t="shared" si="99"/>
        <v>0</v>
      </c>
      <c r="O310" s="78">
        <f t="shared" si="100"/>
        <v>0</v>
      </c>
      <c r="P310" s="78" t="str">
        <f t="shared" si="101"/>
        <v>JourFérié</v>
      </c>
      <c r="Q310" s="78">
        <f t="shared" si="102"/>
        <v>0</v>
      </c>
      <c r="R310" s="78">
        <f t="shared" si="103"/>
        <v>0</v>
      </c>
      <c r="S310" s="80">
        <f t="shared" si="104"/>
        <v>0</v>
      </c>
      <c r="T310" s="80">
        <f t="shared" si="105"/>
        <v>0</v>
      </c>
      <c r="U310" s="78">
        <f t="shared" si="106"/>
        <v>0</v>
      </c>
      <c r="V310" s="78">
        <f t="shared" si="107"/>
        <v>0</v>
      </c>
      <c r="W310" s="78">
        <f t="shared" si="108"/>
        <v>0</v>
      </c>
      <c r="X310" s="80">
        <f t="shared" si="109"/>
        <v>0</v>
      </c>
      <c r="Y310" s="78">
        <f t="shared" si="110"/>
        <v>0</v>
      </c>
      <c r="Z310" s="78" t="str">
        <f t="shared" ca="1" si="111"/>
        <v/>
      </c>
      <c r="AA310" s="78">
        <f t="shared" si="112"/>
        <v>0</v>
      </c>
      <c r="AB310" s="78">
        <f t="shared" si="113"/>
        <v>0</v>
      </c>
      <c r="AC310" s="46"/>
      <c r="AD310" s="46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CB310" s="24"/>
      <c r="CC310" s="24"/>
      <c r="CD310" s="24"/>
      <c r="CE310" s="24"/>
      <c r="CF310" s="24"/>
      <c r="CG310" s="24"/>
      <c r="CH310" s="24"/>
      <c r="CI310" s="24"/>
      <c r="CJ310" s="24"/>
      <c r="CK310" s="24"/>
      <c r="CL310" s="24"/>
      <c r="CM310" s="24"/>
      <c r="CN310" s="24"/>
      <c r="CO310" s="24"/>
      <c r="CP310" s="24"/>
      <c r="CQ310" s="24"/>
      <c r="CR310" s="24"/>
      <c r="CS310" s="24"/>
      <c r="CT310" s="24"/>
      <c r="CU310" s="24"/>
      <c r="CV310" s="24"/>
      <c r="CW310" s="24"/>
      <c r="CX310" s="24"/>
      <c r="CY310" s="24"/>
      <c r="CZ310" s="24"/>
      <c r="DA310" s="24"/>
      <c r="DB310" s="24"/>
      <c r="DC310" s="24"/>
      <c r="DD310" s="24"/>
      <c r="DE310" s="24"/>
      <c r="DF310" s="24"/>
      <c r="DG310" s="24"/>
      <c r="DH310" s="24"/>
      <c r="DI310" s="24"/>
      <c r="DJ310" s="24"/>
      <c r="DK310" s="24"/>
      <c r="DL310" s="24"/>
      <c r="DM310" s="24"/>
      <c r="DN310" s="24"/>
      <c r="DO310" s="24"/>
      <c r="DP310" s="24"/>
      <c r="DQ310" s="24"/>
      <c r="DR310" s="24"/>
      <c r="DS310" s="24"/>
      <c r="DT310" s="24"/>
      <c r="DU310" s="24"/>
      <c r="DV310" s="24"/>
      <c r="DW310" s="24"/>
      <c r="DX310" s="24"/>
      <c r="DY310" s="24"/>
      <c r="DZ310" s="24"/>
      <c r="EA310" s="24"/>
    </row>
    <row r="311" spans="1:131" ht="15" customHeight="1">
      <c r="A311" s="79">
        <f t="shared" si="114"/>
        <v>44137</v>
      </c>
      <c r="B311" s="78"/>
      <c r="C311" s="78"/>
      <c r="D311" s="78"/>
      <c r="E311" s="78"/>
      <c r="F311" s="178"/>
      <c r="G311" s="89">
        <f t="shared" si="92"/>
        <v>11</v>
      </c>
      <c r="H311" s="78">
        <f t="shared" si="93"/>
        <v>45</v>
      </c>
      <c r="I311" s="78" t="str">
        <f t="shared" si="94"/>
        <v>LU</v>
      </c>
      <c r="J311" s="78" t="str">
        <f t="shared" si="95"/>
        <v>Semaine</v>
      </c>
      <c r="K311" s="178">
        <f t="shared" si="96"/>
        <v>0</v>
      </c>
      <c r="L311" s="79" t="str">
        <f t="shared" si="97"/>
        <v/>
      </c>
      <c r="M311" s="178" t="str">
        <f t="shared" si="98"/>
        <v/>
      </c>
      <c r="N311" s="80">
        <f t="shared" si="99"/>
        <v>0</v>
      </c>
      <c r="O311" s="78">
        <f t="shared" si="100"/>
        <v>0</v>
      </c>
      <c r="P311" s="78" t="str">
        <f t="shared" si="101"/>
        <v>Normal</v>
      </c>
      <c r="Q311" s="78">
        <f t="shared" si="102"/>
        <v>0</v>
      </c>
      <c r="R311" s="78">
        <f t="shared" si="103"/>
        <v>0</v>
      </c>
      <c r="S311" s="80">
        <f t="shared" si="104"/>
        <v>0</v>
      </c>
      <c r="T311" s="80">
        <f t="shared" si="105"/>
        <v>0</v>
      </c>
      <c r="U311" s="78">
        <f t="shared" si="106"/>
        <v>0</v>
      </c>
      <c r="V311" s="78">
        <f t="shared" si="107"/>
        <v>0</v>
      </c>
      <c r="W311" s="78">
        <f t="shared" si="108"/>
        <v>0</v>
      </c>
      <c r="X311" s="80">
        <f t="shared" si="109"/>
        <v>0</v>
      </c>
      <c r="Y311" s="78">
        <f t="shared" si="110"/>
        <v>0</v>
      </c>
      <c r="Z311" s="78" t="str">
        <f t="shared" ca="1" si="111"/>
        <v/>
      </c>
      <c r="AA311" s="78">
        <f t="shared" si="112"/>
        <v>0</v>
      </c>
      <c r="AB311" s="78">
        <f t="shared" si="113"/>
        <v>0</v>
      </c>
      <c r="AC311" s="46"/>
      <c r="AD311" s="46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  <c r="CA311" s="24"/>
      <c r="CB311" s="24"/>
      <c r="CC311" s="24"/>
      <c r="CD311" s="24"/>
      <c r="CE311" s="24"/>
      <c r="CF311" s="24"/>
      <c r="CG311" s="24"/>
      <c r="CH311" s="24"/>
      <c r="CI311" s="24"/>
      <c r="CJ311" s="24"/>
      <c r="CK311" s="24"/>
      <c r="CL311" s="24"/>
      <c r="CM311" s="24"/>
      <c r="CN311" s="24"/>
      <c r="CO311" s="24"/>
      <c r="CP311" s="24"/>
      <c r="CQ311" s="24"/>
      <c r="CR311" s="24"/>
      <c r="CS311" s="24"/>
      <c r="CT311" s="24"/>
      <c r="CU311" s="24"/>
      <c r="CV311" s="24"/>
      <c r="CW311" s="24"/>
      <c r="CX311" s="24"/>
      <c r="CY311" s="24"/>
      <c r="CZ311" s="24"/>
      <c r="DA311" s="24"/>
      <c r="DB311" s="24"/>
      <c r="DC311" s="24"/>
      <c r="DD311" s="24"/>
      <c r="DE311" s="24"/>
      <c r="DF311" s="24"/>
      <c r="DG311" s="24"/>
      <c r="DH311" s="24"/>
      <c r="DI311" s="24"/>
      <c r="DJ311" s="24"/>
      <c r="DK311" s="24"/>
      <c r="DL311" s="24"/>
      <c r="DM311" s="24"/>
      <c r="DN311" s="24"/>
      <c r="DO311" s="24"/>
      <c r="DP311" s="24"/>
      <c r="DQ311" s="24"/>
      <c r="DR311" s="24"/>
      <c r="DS311" s="24"/>
      <c r="DT311" s="24"/>
      <c r="DU311" s="24"/>
      <c r="DV311" s="24"/>
      <c r="DW311" s="24"/>
      <c r="DX311" s="24"/>
      <c r="DY311" s="24"/>
      <c r="DZ311" s="24"/>
      <c r="EA311" s="24"/>
    </row>
    <row r="312" spans="1:131" ht="15" customHeight="1">
      <c r="A312" s="79">
        <f t="shared" si="114"/>
        <v>44138</v>
      </c>
      <c r="B312" s="78"/>
      <c r="C312" s="78"/>
      <c r="D312" s="78"/>
      <c r="E312" s="78"/>
      <c r="F312" s="178"/>
      <c r="G312" s="89">
        <f t="shared" si="92"/>
        <v>11</v>
      </c>
      <c r="H312" s="78">
        <f t="shared" si="93"/>
        <v>45</v>
      </c>
      <c r="I312" s="78" t="str">
        <f t="shared" si="94"/>
        <v>MA</v>
      </c>
      <c r="J312" s="78" t="str">
        <f t="shared" si="95"/>
        <v>Semaine</v>
      </c>
      <c r="K312" s="178">
        <f t="shared" si="96"/>
        <v>0</v>
      </c>
      <c r="L312" s="79" t="str">
        <f t="shared" si="97"/>
        <v/>
      </c>
      <c r="M312" s="178" t="str">
        <f t="shared" si="98"/>
        <v/>
      </c>
      <c r="N312" s="80">
        <f t="shared" si="99"/>
        <v>0</v>
      </c>
      <c r="O312" s="78">
        <f t="shared" si="100"/>
        <v>0</v>
      </c>
      <c r="P312" s="78" t="str">
        <f t="shared" si="101"/>
        <v>Normal</v>
      </c>
      <c r="Q312" s="78">
        <f t="shared" si="102"/>
        <v>0</v>
      </c>
      <c r="R312" s="78">
        <f t="shared" si="103"/>
        <v>0</v>
      </c>
      <c r="S312" s="80">
        <f t="shared" si="104"/>
        <v>0</v>
      </c>
      <c r="T312" s="80">
        <f t="shared" si="105"/>
        <v>0</v>
      </c>
      <c r="U312" s="78">
        <f t="shared" si="106"/>
        <v>0</v>
      </c>
      <c r="V312" s="78">
        <f t="shared" si="107"/>
        <v>0</v>
      </c>
      <c r="W312" s="78">
        <f t="shared" si="108"/>
        <v>0</v>
      </c>
      <c r="X312" s="80">
        <f t="shared" si="109"/>
        <v>0</v>
      </c>
      <c r="Y312" s="78">
        <f t="shared" si="110"/>
        <v>0</v>
      </c>
      <c r="Z312" s="78" t="str">
        <f t="shared" ca="1" si="111"/>
        <v/>
      </c>
      <c r="AA312" s="78">
        <f t="shared" si="112"/>
        <v>0</v>
      </c>
      <c r="AB312" s="78">
        <f t="shared" si="113"/>
        <v>0</v>
      </c>
      <c r="AC312" s="46"/>
      <c r="AD312" s="46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CB312" s="24"/>
      <c r="CC312" s="24"/>
      <c r="CD312" s="24"/>
      <c r="CE312" s="24"/>
      <c r="CF312" s="24"/>
      <c r="CG312" s="24"/>
      <c r="CH312" s="24"/>
      <c r="CI312" s="24"/>
      <c r="CJ312" s="24"/>
      <c r="CK312" s="24"/>
      <c r="CL312" s="24"/>
      <c r="CM312" s="24"/>
      <c r="CN312" s="24"/>
      <c r="CO312" s="24"/>
      <c r="CP312" s="24"/>
      <c r="CQ312" s="24"/>
      <c r="CR312" s="24"/>
      <c r="CS312" s="24"/>
      <c r="CT312" s="24"/>
      <c r="CU312" s="24"/>
      <c r="CV312" s="24"/>
      <c r="CW312" s="24"/>
      <c r="CX312" s="24"/>
      <c r="CY312" s="24"/>
      <c r="CZ312" s="24"/>
      <c r="DA312" s="24"/>
      <c r="DB312" s="24"/>
      <c r="DC312" s="24"/>
      <c r="DD312" s="24"/>
      <c r="DE312" s="24"/>
      <c r="DF312" s="24"/>
      <c r="DG312" s="24"/>
      <c r="DH312" s="24"/>
      <c r="DI312" s="24"/>
      <c r="DJ312" s="24"/>
      <c r="DK312" s="24"/>
      <c r="DL312" s="24"/>
      <c r="DM312" s="24"/>
      <c r="DN312" s="24"/>
      <c r="DO312" s="24"/>
      <c r="DP312" s="24"/>
      <c r="DQ312" s="24"/>
      <c r="DR312" s="24"/>
      <c r="DS312" s="24"/>
      <c r="DT312" s="24"/>
      <c r="DU312" s="24"/>
      <c r="DV312" s="24"/>
      <c r="DW312" s="24"/>
      <c r="DX312" s="24"/>
      <c r="DY312" s="24"/>
      <c r="DZ312" s="24"/>
      <c r="EA312" s="24"/>
    </row>
    <row r="313" spans="1:131" ht="15" customHeight="1">
      <c r="A313" s="79">
        <f t="shared" si="114"/>
        <v>44139</v>
      </c>
      <c r="B313" s="78"/>
      <c r="C313" s="78"/>
      <c r="D313" s="78"/>
      <c r="E313" s="78"/>
      <c r="F313" s="178"/>
      <c r="G313" s="89">
        <f t="shared" si="92"/>
        <v>11</v>
      </c>
      <c r="H313" s="78">
        <f t="shared" si="93"/>
        <v>45</v>
      </c>
      <c r="I313" s="78" t="str">
        <f t="shared" si="94"/>
        <v>ME</v>
      </c>
      <c r="J313" s="78" t="str">
        <f t="shared" si="95"/>
        <v>Semaine</v>
      </c>
      <c r="K313" s="178">
        <f t="shared" si="96"/>
        <v>0</v>
      </c>
      <c r="L313" s="79" t="str">
        <f t="shared" si="97"/>
        <v/>
      </c>
      <c r="M313" s="178" t="str">
        <f t="shared" si="98"/>
        <v/>
      </c>
      <c r="N313" s="80">
        <f t="shared" si="99"/>
        <v>0</v>
      </c>
      <c r="O313" s="78">
        <f t="shared" si="100"/>
        <v>0</v>
      </c>
      <c r="P313" s="78" t="str">
        <f t="shared" si="101"/>
        <v>Normal</v>
      </c>
      <c r="Q313" s="78">
        <f t="shared" si="102"/>
        <v>0</v>
      </c>
      <c r="R313" s="78">
        <f t="shared" si="103"/>
        <v>0</v>
      </c>
      <c r="S313" s="80">
        <f t="shared" si="104"/>
        <v>0</v>
      </c>
      <c r="T313" s="80">
        <f t="shared" si="105"/>
        <v>0</v>
      </c>
      <c r="U313" s="78">
        <f t="shared" si="106"/>
        <v>0</v>
      </c>
      <c r="V313" s="78">
        <f t="shared" si="107"/>
        <v>0</v>
      </c>
      <c r="W313" s="78">
        <f t="shared" si="108"/>
        <v>0</v>
      </c>
      <c r="X313" s="80">
        <f t="shared" si="109"/>
        <v>0</v>
      </c>
      <c r="Y313" s="78">
        <f t="shared" si="110"/>
        <v>0</v>
      </c>
      <c r="Z313" s="78" t="str">
        <f t="shared" ca="1" si="111"/>
        <v/>
      </c>
      <c r="AA313" s="78">
        <f t="shared" si="112"/>
        <v>0</v>
      </c>
      <c r="AB313" s="78">
        <f t="shared" si="113"/>
        <v>0</v>
      </c>
      <c r="AC313" s="46"/>
      <c r="AD313" s="46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CB313" s="24"/>
      <c r="CC313" s="24"/>
      <c r="CD313" s="24"/>
      <c r="CE313" s="24"/>
      <c r="CF313" s="24"/>
      <c r="CG313" s="24"/>
      <c r="CH313" s="24"/>
      <c r="CI313" s="24"/>
      <c r="CJ313" s="24"/>
      <c r="CK313" s="24"/>
      <c r="CL313" s="24"/>
      <c r="CM313" s="24"/>
      <c r="CN313" s="24"/>
      <c r="CO313" s="24"/>
      <c r="CP313" s="24"/>
      <c r="CQ313" s="24"/>
      <c r="CR313" s="24"/>
      <c r="CS313" s="24"/>
      <c r="CT313" s="24"/>
      <c r="CU313" s="24"/>
      <c r="CV313" s="24"/>
      <c r="CW313" s="24"/>
      <c r="CX313" s="24"/>
      <c r="CY313" s="24"/>
      <c r="CZ313" s="24"/>
      <c r="DA313" s="24"/>
      <c r="DB313" s="24"/>
      <c r="DC313" s="24"/>
      <c r="DD313" s="24"/>
      <c r="DE313" s="24"/>
      <c r="DF313" s="24"/>
      <c r="DG313" s="24"/>
      <c r="DH313" s="24"/>
      <c r="DI313" s="24"/>
      <c r="DJ313" s="24"/>
      <c r="DK313" s="24"/>
      <c r="DL313" s="24"/>
      <c r="DM313" s="24"/>
      <c r="DN313" s="24"/>
      <c r="DO313" s="24"/>
      <c r="DP313" s="24"/>
      <c r="DQ313" s="24"/>
      <c r="DR313" s="24"/>
      <c r="DS313" s="24"/>
      <c r="DT313" s="24"/>
      <c r="DU313" s="24"/>
      <c r="DV313" s="24"/>
      <c r="DW313" s="24"/>
      <c r="DX313" s="24"/>
      <c r="DY313" s="24"/>
      <c r="DZ313" s="24"/>
      <c r="EA313" s="24"/>
    </row>
    <row r="314" spans="1:131" ht="15" customHeight="1">
      <c r="A314" s="79">
        <f t="shared" si="114"/>
        <v>44140</v>
      </c>
      <c r="B314" s="78"/>
      <c r="C314" s="78"/>
      <c r="D314" s="78"/>
      <c r="E314" s="78"/>
      <c r="F314" s="178"/>
      <c r="G314" s="89">
        <f t="shared" si="92"/>
        <v>11</v>
      </c>
      <c r="H314" s="78">
        <f t="shared" si="93"/>
        <v>45</v>
      </c>
      <c r="I314" s="78" t="str">
        <f t="shared" si="94"/>
        <v>JE</v>
      </c>
      <c r="J314" s="78" t="str">
        <f t="shared" si="95"/>
        <v>Semaine</v>
      </c>
      <c r="K314" s="178">
        <f t="shared" si="96"/>
        <v>0</v>
      </c>
      <c r="L314" s="79" t="str">
        <f t="shared" si="97"/>
        <v/>
      </c>
      <c r="M314" s="178" t="str">
        <f t="shared" si="98"/>
        <v/>
      </c>
      <c r="N314" s="80">
        <f t="shared" si="99"/>
        <v>0</v>
      </c>
      <c r="O314" s="78">
        <f t="shared" si="100"/>
        <v>0</v>
      </c>
      <c r="P314" s="78" t="str">
        <f t="shared" si="101"/>
        <v>Normal</v>
      </c>
      <c r="Q314" s="78">
        <f t="shared" si="102"/>
        <v>0</v>
      </c>
      <c r="R314" s="78">
        <f t="shared" si="103"/>
        <v>0</v>
      </c>
      <c r="S314" s="80">
        <f t="shared" si="104"/>
        <v>0</v>
      </c>
      <c r="T314" s="80">
        <f t="shared" si="105"/>
        <v>0</v>
      </c>
      <c r="U314" s="78">
        <f t="shared" si="106"/>
        <v>0</v>
      </c>
      <c r="V314" s="78">
        <f t="shared" si="107"/>
        <v>0</v>
      </c>
      <c r="W314" s="78">
        <f t="shared" si="108"/>
        <v>0</v>
      </c>
      <c r="X314" s="80">
        <f t="shared" si="109"/>
        <v>0</v>
      </c>
      <c r="Y314" s="78">
        <f t="shared" si="110"/>
        <v>0</v>
      </c>
      <c r="Z314" s="78" t="str">
        <f t="shared" ca="1" si="111"/>
        <v/>
      </c>
      <c r="AA314" s="78">
        <f t="shared" si="112"/>
        <v>0</v>
      </c>
      <c r="AB314" s="78">
        <f t="shared" si="113"/>
        <v>0</v>
      </c>
      <c r="AC314" s="46"/>
      <c r="AD314" s="46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CB314" s="24"/>
      <c r="CC314" s="24"/>
      <c r="CD314" s="24"/>
      <c r="CE314" s="24"/>
      <c r="CF314" s="24"/>
      <c r="CG314" s="24"/>
      <c r="CH314" s="24"/>
      <c r="CI314" s="24"/>
      <c r="CJ314" s="24"/>
      <c r="CK314" s="24"/>
      <c r="CL314" s="24"/>
      <c r="CM314" s="24"/>
      <c r="CN314" s="24"/>
      <c r="CO314" s="24"/>
      <c r="CP314" s="24"/>
      <c r="CQ314" s="24"/>
      <c r="CR314" s="24"/>
      <c r="CS314" s="24"/>
      <c r="CT314" s="24"/>
      <c r="CU314" s="24"/>
      <c r="CV314" s="24"/>
      <c r="CW314" s="24"/>
      <c r="CX314" s="24"/>
      <c r="CY314" s="24"/>
      <c r="CZ314" s="24"/>
      <c r="DA314" s="24"/>
      <c r="DB314" s="24"/>
      <c r="DC314" s="24"/>
      <c r="DD314" s="24"/>
      <c r="DE314" s="24"/>
      <c r="DF314" s="24"/>
      <c r="DG314" s="24"/>
      <c r="DH314" s="24"/>
      <c r="DI314" s="24"/>
      <c r="DJ314" s="24"/>
      <c r="DK314" s="24"/>
      <c r="DL314" s="24"/>
      <c r="DM314" s="24"/>
      <c r="DN314" s="24"/>
      <c r="DO314" s="24"/>
      <c r="DP314" s="24"/>
      <c r="DQ314" s="24"/>
      <c r="DR314" s="24"/>
      <c r="DS314" s="24"/>
      <c r="DT314" s="24"/>
      <c r="DU314" s="24"/>
      <c r="DV314" s="24"/>
      <c r="DW314" s="24"/>
      <c r="DX314" s="24"/>
      <c r="DY314" s="24"/>
      <c r="DZ314" s="24"/>
      <c r="EA314" s="24"/>
    </row>
    <row r="315" spans="1:131" ht="15" customHeight="1">
      <c r="A315" s="79">
        <f t="shared" si="114"/>
        <v>44141</v>
      </c>
      <c r="B315" s="78"/>
      <c r="C315" s="78"/>
      <c r="D315" s="78"/>
      <c r="E315" s="78"/>
      <c r="F315" s="178"/>
      <c r="G315" s="89">
        <f t="shared" si="92"/>
        <v>11</v>
      </c>
      <c r="H315" s="78">
        <f t="shared" si="93"/>
        <v>45</v>
      </c>
      <c r="I315" s="78" t="str">
        <f t="shared" si="94"/>
        <v>VE</v>
      </c>
      <c r="J315" s="78" t="str">
        <f t="shared" si="95"/>
        <v>Semaine</v>
      </c>
      <c r="K315" s="178">
        <f t="shared" si="96"/>
        <v>0</v>
      </c>
      <c r="L315" s="79" t="str">
        <f t="shared" si="97"/>
        <v/>
      </c>
      <c r="M315" s="178" t="str">
        <f t="shared" si="98"/>
        <v/>
      </c>
      <c r="N315" s="80">
        <f t="shared" si="99"/>
        <v>0</v>
      </c>
      <c r="O315" s="78">
        <f t="shared" si="100"/>
        <v>0</v>
      </c>
      <c r="P315" s="78" t="str">
        <f t="shared" si="101"/>
        <v>Normal</v>
      </c>
      <c r="Q315" s="78">
        <f t="shared" si="102"/>
        <v>0</v>
      </c>
      <c r="R315" s="78">
        <f t="shared" si="103"/>
        <v>0</v>
      </c>
      <c r="S315" s="80">
        <f t="shared" si="104"/>
        <v>0</v>
      </c>
      <c r="T315" s="80">
        <f t="shared" si="105"/>
        <v>0</v>
      </c>
      <c r="U315" s="78">
        <f t="shared" si="106"/>
        <v>0</v>
      </c>
      <c r="V315" s="78">
        <f t="shared" si="107"/>
        <v>0</v>
      </c>
      <c r="W315" s="78">
        <f t="shared" si="108"/>
        <v>0</v>
      </c>
      <c r="X315" s="80">
        <f t="shared" si="109"/>
        <v>0</v>
      </c>
      <c r="Y315" s="78">
        <f t="shared" si="110"/>
        <v>0</v>
      </c>
      <c r="Z315" s="78" t="str">
        <f t="shared" ca="1" si="111"/>
        <v/>
      </c>
      <c r="AA315" s="78">
        <f t="shared" si="112"/>
        <v>0</v>
      </c>
      <c r="AB315" s="78">
        <f t="shared" si="113"/>
        <v>0</v>
      </c>
      <c r="AC315" s="46"/>
      <c r="AD315" s="46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CB315" s="24"/>
      <c r="CC315" s="24"/>
      <c r="CD315" s="24"/>
      <c r="CE315" s="24"/>
      <c r="CF315" s="24"/>
      <c r="CG315" s="24"/>
      <c r="CH315" s="24"/>
      <c r="CI315" s="24"/>
      <c r="CJ315" s="24"/>
      <c r="CK315" s="24"/>
      <c r="CL315" s="24"/>
      <c r="CM315" s="24"/>
      <c r="CN315" s="24"/>
      <c r="CO315" s="24"/>
      <c r="CP315" s="24"/>
      <c r="CQ315" s="24"/>
      <c r="CR315" s="24"/>
      <c r="CS315" s="24"/>
      <c r="CT315" s="24"/>
      <c r="CU315" s="24"/>
      <c r="CV315" s="24"/>
      <c r="CW315" s="24"/>
      <c r="CX315" s="24"/>
      <c r="CY315" s="24"/>
      <c r="CZ315" s="24"/>
      <c r="DA315" s="24"/>
      <c r="DB315" s="24"/>
      <c r="DC315" s="24"/>
      <c r="DD315" s="24"/>
      <c r="DE315" s="24"/>
      <c r="DF315" s="24"/>
      <c r="DG315" s="24"/>
      <c r="DH315" s="24"/>
      <c r="DI315" s="24"/>
      <c r="DJ315" s="24"/>
      <c r="DK315" s="24"/>
      <c r="DL315" s="24"/>
      <c r="DM315" s="24"/>
      <c r="DN315" s="24"/>
      <c r="DO315" s="24"/>
      <c r="DP315" s="24"/>
      <c r="DQ315" s="24"/>
      <c r="DR315" s="24"/>
      <c r="DS315" s="24"/>
      <c r="DT315" s="24"/>
      <c r="DU315" s="24"/>
      <c r="DV315" s="24"/>
      <c r="DW315" s="24"/>
      <c r="DX315" s="24"/>
      <c r="DY315" s="24"/>
      <c r="DZ315" s="24"/>
      <c r="EA315" s="24"/>
    </row>
    <row r="316" spans="1:131" ht="15" customHeight="1">
      <c r="A316" s="79">
        <f t="shared" si="114"/>
        <v>44142</v>
      </c>
      <c r="B316" s="78"/>
      <c r="C316" s="78"/>
      <c r="D316" s="78"/>
      <c r="E316" s="78"/>
      <c r="F316" s="178"/>
      <c r="G316" s="89">
        <f t="shared" si="92"/>
        <v>11</v>
      </c>
      <c r="H316" s="78">
        <f t="shared" si="93"/>
        <v>45</v>
      </c>
      <c r="I316" s="78" t="str">
        <f t="shared" si="94"/>
        <v>SA</v>
      </c>
      <c r="J316" s="78" t="str">
        <f t="shared" si="95"/>
        <v>Samedi</v>
      </c>
      <c r="K316" s="178">
        <f t="shared" si="96"/>
        <v>0</v>
      </c>
      <c r="L316" s="79" t="str">
        <f t="shared" si="97"/>
        <v/>
      </c>
      <c r="M316" s="178" t="str">
        <f t="shared" si="98"/>
        <v/>
      </c>
      <c r="N316" s="80">
        <f t="shared" si="99"/>
        <v>0</v>
      </c>
      <c r="O316" s="78">
        <f t="shared" si="100"/>
        <v>0</v>
      </c>
      <c r="P316" s="78" t="str">
        <f t="shared" si="101"/>
        <v>Normal</v>
      </c>
      <c r="Q316" s="78">
        <f t="shared" si="102"/>
        <v>0</v>
      </c>
      <c r="R316" s="78">
        <f t="shared" si="103"/>
        <v>0</v>
      </c>
      <c r="S316" s="80">
        <f t="shared" si="104"/>
        <v>0</v>
      </c>
      <c r="T316" s="80">
        <f t="shared" si="105"/>
        <v>0</v>
      </c>
      <c r="U316" s="78">
        <f t="shared" si="106"/>
        <v>0</v>
      </c>
      <c r="V316" s="78">
        <f t="shared" si="107"/>
        <v>0</v>
      </c>
      <c r="W316" s="78">
        <f t="shared" si="108"/>
        <v>0</v>
      </c>
      <c r="X316" s="80">
        <f t="shared" si="109"/>
        <v>0</v>
      </c>
      <c r="Y316" s="78">
        <f t="shared" si="110"/>
        <v>0</v>
      </c>
      <c r="Z316" s="78" t="str">
        <f t="shared" ca="1" si="111"/>
        <v/>
      </c>
      <c r="AA316" s="78">
        <f t="shared" si="112"/>
        <v>0</v>
      </c>
      <c r="AB316" s="78">
        <f t="shared" si="113"/>
        <v>0</v>
      </c>
      <c r="AC316" s="46"/>
      <c r="AD316" s="46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CB316" s="24"/>
      <c r="CC316" s="24"/>
      <c r="CD316" s="24"/>
      <c r="CE316" s="24"/>
      <c r="CF316" s="24"/>
      <c r="CG316" s="24"/>
      <c r="CH316" s="24"/>
      <c r="CI316" s="24"/>
      <c r="CJ316" s="24"/>
      <c r="CK316" s="24"/>
      <c r="CL316" s="24"/>
      <c r="CM316" s="24"/>
      <c r="CN316" s="24"/>
      <c r="CO316" s="24"/>
      <c r="CP316" s="24"/>
      <c r="CQ316" s="24"/>
      <c r="CR316" s="24"/>
      <c r="CS316" s="24"/>
      <c r="CT316" s="24"/>
      <c r="CU316" s="24"/>
      <c r="CV316" s="24"/>
      <c r="CW316" s="24"/>
      <c r="CX316" s="24"/>
      <c r="CY316" s="24"/>
      <c r="CZ316" s="24"/>
      <c r="DA316" s="24"/>
      <c r="DB316" s="24"/>
      <c r="DC316" s="24"/>
      <c r="DD316" s="24"/>
      <c r="DE316" s="24"/>
      <c r="DF316" s="24"/>
      <c r="DG316" s="24"/>
      <c r="DH316" s="24"/>
      <c r="DI316" s="24"/>
      <c r="DJ316" s="24"/>
      <c r="DK316" s="24"/>
      <c r="DL316" s="24"/>
      <c r="DM316" s="24"/>
      <c r="DN316" s="24"/>
      <c r="DO316" s="24"/>
      <c r="DP316" s="24"/>
      <c r="DQ316" s="24"/>
      <c r="DR316" s="24"/>
      <c r="DS316" s="24"/>
      <c r="DT316" s="24"/>
      <c r="DU316" s="24"/>
      <c r="DV316" s="24"/>
      <c r="DW316" s="24"/>
      <c r="DX316" s="24"/>
      <c r="DY316" s="24"/>
      <c r="DZ316" s="24"/>
      <c r="EA316" s="24"/>
    </row>
    <row r="317" spans="1:131" ht="15" customHeight="1">
      <c r="A317" s="79">
        <f t="shared" si="114"/>
        <v>44143</v>
      </c>
      <c r="B317" s="78"/>
      <c r="C317" s="78"/>
      <c r="D317" s="78"/>
      <c r="E317" s="78"/>
      <c r="F317" s="178"/>
      <c r="G317" s="89">
        <f t="shared" si="92"/>
        <v>11</v>
      </c>
      <c r="H317" s="78">
        <f t="shared" si="93"/>
        <v>45</v>
      </c>
      <c r="I317" s="78" t="str">
        <f t="shared" si="94"/>
        <v>DI</v>
      </c>
      <c r="J317" s="78" t="str">
        <f t="shared" si="95"/>
        <v>Dimanche</v>
      </c>
      <c r="K317" s="178">
        <f t="shared" si="96"/>
        <v>0</v>
      </c>
      <c r="L317" s="79" t="str">
        <f t="shared" si="97"/>
        <v/>
      </c>
      <c r="M317" s="178" t="str">
        <f t="shared" si="98"/>
        <v/>
      </c>
      <c r="N317" s="80">
        <f t="shared" si="99"/>
        <v>0</v>
      </c>
      <c r="O317" s="78">
        <f t="shared" si="100"/>
        <v>0</v>
      </c>
      <c r="P317" s="78" t="str">
        <f t="shared" si="101"/>
        <v>Normal</v>
      </c>
      <c r="Q317" s="78">
        <f t="shared" si="102"/>
        <v>0</v>
      </c>
      <c r="R317" s="78">
        <f t="shared" si="103"/>
        <v>0</v>
      </c>
      <c r="S317" s="80">
        <f t="shared" si="104"/>
        <v>0</v>
      </c>
      <c r="T317" s="80">
        <f t="shared" si="105"/>
        <v>0</v>
      </c>
      <c r="U317" s="78">
        <f t="shared" si="106"/>
        <v>0</v>
      </c>
      <c r="V317" s="78">
        <f t="shared" si="107"/>
        <v>0</v>
      </c>
      <c r="W317" s="78">
        <f t="shared" si="108"/>
        <v>0</v>
      </c>
      <c r="X317" s="80">
        <f t="shared" si="109"/>
        <v>0</v>
      </c>
      <c r="Y317" s="78">
        <f t="shared" si="110"/>
        <v>0</v>
      </c>
      <c r="Z317" s="78" t="str">
        <f t="shared" ca="1" si="111"/>
        <v/>
      </c>
      <c r="AA317" s="78">
        <f t="shared" si="112"/>
        <v>0</v>
      </c>
      <c r="AB317" s="78">
        <f t="shared" si="113"/>
        <v>0</v>
      </c>
      <c r="AC317" s="46"/>
      <c r="AD317" s="46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  <c r="CA317" s="24"/>
      <c r="CB317" s="24"/>
      <c r="CC317" s="24"/>
      <c r="CD317" s="24"/>
      <c r="CE317" s="24"/>
      <c r="CF317" s="24"/>
      <c r="CG317" s="24"/>
      <c r="CH317" s="24"/>
      <c r="CI317" s="24"/>
      <c r="CJ317" s="24"/>
      <c r="CK317" s="24"/>
      <c r="CL317" s="24"/>
      <c r="CM317" s="24"/>
      <c r="CN317" s="24"/>
      <c r="CO317" s="24"/>
      <c r="CP317" s="24"/>
      <c r="CQ317" s="24"/>
      <c r="CR317" s="24"/>
      <c r="CS317" s="24"/>
      <c r="CT317" s="24"/>
      <c r="CU317" s="24"/>
      <c r="CV317" s="24"/>
      <c r="CW317" s="24"/>
      <c r="CX317" s="24"/>
      <c r="CY317" s="24"/>
      <c r="CZ317" s="24"/>
      <c r="DA317" s="24"/>
      <c r="DB317" s="24"/>
      <c r="DC317" s="24"/>
      <c r="DD317" s="24"/>
      <c r="DE317" s="24"/>
      <c r="DF317" s="24"/>
      <c r="DG317" s="24"/>
      <c r="DH317" s="24"/>
      <c r="DI317" s="24"/>
      <c r="DJ317" s="24"/>
      <c r="DK317" s="24"/>
      <c r="DL317" s="24"/>
      <c r="DM317" s="24"/>
      <c r="DN317" s="24"/>
      <c r="DO317" s="24"/>
      <c r="DP317" s="24"/>
      <c r="DQ317" s="24"/>
      <c r="DR317" s="24"/>
      <c r="DS317" s="24"/>
      <c r="DT317" s="24"/>
      <c r="DU317" s="24"/>
      <c r="DV317" s="24"/>
      <c r="DW317" s="24"/>
      <c r="DX317" s="24"/>
      <c r="DY317" s="24"/>
      <c r="DZ317" s="24"/>
      <c r="EA317" s="24"/>
    </row>
    <row r="318" spans="1:131" ht="15" customHeight="1">
      <c r="A318" s="79">
        <f t="shared" si="114"/>
        <v>44144</v>
      </c>
      <c r="B318" s="78"/>
      <c r="C318" s="78"/>
      <c r="D318" s="78"/>
      <c r="E318" s="78"/>
      <c r="F318" s="178"/>
      <c r="G318" s="89">
        <f t="shared" si="92"/>
        <v>11</v>
      </c>
      <c r="H318" s="78">
        <f t="shared" si="93"/>
        <v>46</v>
      </c>
      <c r="I318" s="78" t="str">
        <f t="shared" si="94"/>
        <v>LU</v>
      </c>
      <c r="J318" s="78" t="str">
        <f t="shared" si="95"/>
        <v>Semaine</v>
      </c>
      <c r="K318" s="178">
        <f t="shared" si="96"/>
        <v>0</v>
      </c>
      <c r="L318" s="79" t="str">
        <f t="shared" si="97"/>
        <v/>
      </c>
      <c r="M318" s="178" t="str">
        <f t="shared" si="98"/>
        <v/>
      </c>
      <c r="N318" s="80">
        <f t="shared" si="99"/>
        <v>0</v>
      </c>
      <c r="O318" s="78">
        <f t="shared" si="100"/>
        <v>0</v>
      </c>
      <c r="P318" s="78" t="str">
        <f t="shared" si="101"/>
        <v>Normal</v>
      </c>
      <c r="Q318" s="78">
        <f t="shared" si="102"/>
        <v>0</v>
      </c>
      <c r="R318" s="78">
        <f t="shared" si="103"/>
        <v>0</v>
      </c>
      <c r="S318" s="80">
        <f t="shared" si="104"/>
        <v>0</v>
      </c>
      <c r="T318" s="80">
        <f t="shared" si="105"/>
        <v>0</v>
      </c>
      <c r="U318" s="78">
        <f t="shared" si="106"/>
        <v>0</v>
      </c>
      <c r="V318" s="78">
        <f t="shared" si="107"/>
        <v>0</v>
      </c>
      <c r="W318" s="78">
        <f t="shared" si="108"/>
        <v>0</v>
      </c>
      <c r="X318" s="80">
        <f t="shared" si="109"/>
        <v>0</v>
      </c>
      <c r="Y318" s="78">
        <f t="shared" si="110"/>
        <v>0</v>
      </c>
      <c r="Z318" s="78" t="str">
        <f t="shared" ca="1" si="111"/>
        <v/>
      </c>
      <c r="AA318" s="78">
        <f t="shared" si="112"/>
        <v>0</v>
      </c>
      <c r="AB318" s="78">
        <f t="shared" si="113"/>
        <v>0</v>
      </c>
      <c r="AC318" s="46"/>
      <c r="AD318" s="46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CB318" s="24"/>
      <c r="CC318" s="24"/>
      <c r="CD318" s="24"/>
      <c r="CE318" s="24"/>
      <c r="CF318" s="24"/>
      <c r="CG318" s="24"/>
      <c r="CH318" s="24"/>
      <c r="CI318" s="24"/>
      <c r="CJ318" s="24"/>
      <c r="CK318" s="24"/>
      <c r="CL318" s="24"/>
      <c r="CM318" s="24"/>
      <c r="CN318" s="24"/>
      <c r="CO318" s="24"/>
      <c r="CP318" s="24"/>
      <c r="CQ318" s="24"/>
      <c r="CR318" s="24"/>
      <c r="CS318" s="24"/>
      <c r="CT318" s="24"/>
      <c r="CU318" s="24"/>
      <c r="CV318" s="24"/>
      <c r="CW318" s="24"/>
      <c r="CX318" s="24"/>
      <c r="CY318" s="24"/>
      <c r="CZ318" s="24"/>
      <c r="DA318" s="24"/>
      <c r="DB318" s="24"/>
      <c r="DC318" s="24"/>
      <c r="DD318" s="24"/>
      <c r="DE318" s="24"/>
      <c r="DF318" s="24"/>
      <c r="DG318" s="24"/>
      <c r="DH318" s="24"/>
      <c r="DI318" s="24"/>
      <c r="DJ318" s="24"/>
      <c r="DK318" s="24"/>
      <c r="DL318" s="24"/>
      <c r="DM318" s="24"/>
      <c r="DN318" s="24"/>
      <c r="DO318" s="24"/>
      <c r="DP318" s="24"/>
      <c r="DQ318" s="24"/>
      <c r="DR318" s="24"/>
      <c r="DS318" s="24"/>
      <c r="DT318" s="24"/>
      <c r="DU318" s="24"/>
      <c r="DV318" s="24"/>
      <c r="DW318" s="24"/>
      <c r="DX318" s="24"/>
      <c r="DY318" s="24"/>
      <c r="DZ318" s="24"/>
      <c r="EA318" s="24"/>
    </row>
    <row r="319" spans="1:131" ht="15" customHeight="1">
      <c r="A319" s="79">
        <f t="shared" si="114"/>
        <v>44145</v>
      </c>
      <c r="B319" s="78"/>
      <c r="C319" s="78"/>
      <c r="D319" s="78"/>
      <c r="E319" s="78"/>
      <c r="F319" s="178"/>
      <c r="G319" s="89">
        <f t="shared" si="92"/>
        <v>11</v>
      </c>
      <c r="H319" s="78">
        <f t="shared" si="93"/>
        <v>46</v>
      </c>
      <c r="I319" s="78" t="str">
        <f t="shared" si="94"/>
        <v>MA</v>
      </c>
      <c r="J319" s="78" t="str">
        <f t="shared" si="95"/>
        <v>Semaine</v>
      </c>
      <c r="K319" s="178">
        <f t="shared" si="96"/>
        <v>0</v>
      </c>
      <c r="L319" s="79" t="str">
        <f t="shared" si="97"/>
        <v/>
      </c>
      <c r="M319" s="178" t="str">
        <f t="shared" si="98"/>
        <v/>
      </c>
      <c r="N319" s="80">
        <f t="shared" si="99"/>
        <v>0</v>
      </c>
      <c r="O319" s="78">
        <f t="shared" si="100"/>
        <v>0</v>
      </c>
      <c r="P319" s="78" t="str">
        <f t="shared" si="101"/>
        <v>VeilleFérié</v>
      </c>
      <c r="Q319" s="78">
        <f t="shared" si="102"/>
        <v>0</v>
      </c>
      <c r="R319" s="78">
        <f t="shared" si="103"/>
        <v>0</v>
      </c>
      <c r="S319" s="80">
        <f t="shared" si="104"/>
        <v>0</v>
      </c>
      <c r="T319" s="80">
        <f t="shared" si="105"/>
        <v>0</v>
      </c>
      <c r="U319" s="78">
        <f t="shared" si="106"/>
        <v>0</v>
      </c>
      <c r="V319" s="78">
        <f t="shared" si="107"/>
        <v>0</v>
      </c>
      <c r="W319" s="78">
        <f t="shared" si="108"/>
        <v>0</v>
      </c>
      <c r="X319" s="80">
        <f t="shared" si="109"/>
        <v>0</v>
      </c>
      <c r="Y319" s="78">
        <f t="shared" si="110"/>
        <v>0</v>
      </c>
      <c r="Z319" s="78" t="str">
        <f t="shared" ca="1" si="111"/>
        <v/>
      </c>
      <c r="AA319" s="78">
        <f t="shared" si="112"/>
        <v>0</v>
      </c>
      <c r="AB319" s="78">
        <f t="shared" si="113"/>
        <v>0</v>
      </c>
      <c r="AC319" s="46"/>
      <c r="AD319" s="46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CB319" s="24"/>
      <c r="CC319" s="24"/>
      <c r="CD319" s="24"/>
      <c r="CE319" s="24"/>
      <c r="CF319" s="24"/>
      <c r="CG319" s="24"/>
      <c r="CH319" s="24"/>
      <c r="CI319" s="24"/>
      <c r="CJ319" s="24"/>
      <c r="CK319" s="24"/>
      <c r="CL319" s="24"/>
      <c r="CM319" s="24"/>
      <c r="CN319" s="24"/>
      <c r="CO319" s="24"/>
      <c r="CP319" s="24"/>
      <c r="CQ319" s="24"/>
      <c r="CR319" s="24"/>
      <c r="CS319" s="24"/>
      <c r="CT319" s="24"/>
      <c r="CU319" s="24"/>
      <c r="CV319" s="24"/>
      <c r="CW319" s="24"/>
      <c r="CX319" s="24"/>
      <c r="CY319" s="24"/>
      <c r="CZ319" s="24"/>
      <c r="DA319" s="24"/>
      <c r="DB319" s="24"/>
      <c r="DC319" s="24"/>
      <c r="DD319" s="24"/>
      <c r="DE319" s="24"/>
      <c r="DF319" s="24"/>
      <c r="DG319" s="24"/>
      <c r="DH319" s="24"/>
      <c r="DI319" s="24"/>
      <c r="DJ319" s="24"/>
      <c r="DK319" s="24"/>
      <c r="DL319" s="24"/>
      <c r="DM319" s="24"/>
      <c r="DN319" s="24"/>
      <c r="DO319" s="24"/>
      <c r="DP319" s="24"/>
      <c r="DQ319" s="24"/>
      <c r="DR319" s="24"/>
      <c r="DS319" s="24"/>
      <c r="DT319" s="24"/>
      <c r="DU319" s="24"/>
      <c r="DV319" s="24"/>
      <c r="DW319" s="24"/>
      <c r="DX319" s="24"/>
      <c r="DY319" s="24"/>
      <c r="DZ319" s="24"/>
      <c r="EA319" s="24"/>
    </row>
    <row r="320" spans="1:131" ht="15" customHeight="1">
      <c r="A320" s="79">
        <f t="shared" si="114"/>
        <v>44146</v>
      </c>
      <c r="B320" s="78"/>
      <c r="C320" s="78"/>
      <c r="D320" s="78"/>
      <c r="E320" s="78"/>
      <c r="F320" s="178"/>
      <c r="G320" s="89">
        <f t="shared" si="92"/>
        <v>11</v>
      </c>
      <c r="H320" s="78">
        <f t="shared" si="93"/>
        <v>46</v>
      </c>
      <c r="I320" s="78" t="str">
        <f t="shared" si="94"/>
        <v>ME</v>
      </c>
      <c r="J320" s="78" t="str">
        <f t="shared" si="95"/>
        <v>Semaine</v>
      </c>
      <c r="K320" s="178">
        <f t="shared" si="96"/>
        <v>0</v>
      </c>
      <c r="L320" s="79" t="str">
        <f t="shared" si="97"/>
        <v/>
      </c>
      <c r="M320" s="178" t="str">
        <f t="shared" si="98"/>
        <v/>
      </c>
      <c r="N320" s="80">
        <f t="shared" si="99"/>
        <v>0</v>
      </c>
      <c r="O320" s="78">
        <f t="shared" si="100"/>
        <v>0</v>
      </c>
      <c r="P320" s="78" t="str">
        <f t="shared" si="101"/>
        <v>JourFérié</v>
      </c>
      <c r="Q320" s="78">
        <f t="shared" si="102"/>
        <v>0</v>
      </c>
      <c r="R320" s="78">
        <f t="shared" si="103"/>
        <v>0</v>
      </c>
      <c r="S320" s="80">
        <f t="shared" si="104"/>
        <v>0</v>
      </c>
      <c r="T320" s="80">
        <f t="shared" si="105"/>
        <v>0</v>
      </c>
      <c r="U320" s="78">
        <f t="shared" si="106"/>
        <v>0</v>
      </c>
      <c r="V320" s="78">
        <f t="shared" si="107"/>
        <v>0</v>
      </c>
      <c r="W320" s="78">
        <f t="shared" si="108"/>
        <v>0</v>
      </c>
      <c r="X320" s="80">
        <f t="shared" si="109"/>
        <v>0</v>
      </c>
      <c r="Y320" s="78">
        <f t="shared" si="110"/>
        <v>0</v>
      </c>
      <c r="Z320" s="78" t="str">
        <f t="shared" ca="1" si="111"/>
        <v/>
      </c>
      <c r="AA320" s="78">
        <f t="shared" si="112"/>
        <v>0</v>
      </c>
      <c r="AB320" s="78">
        <f t="shared" si="113"/>
        <v>0</v>
      </c>
      <c r="AC320" s="46"/>
      <c r="AD320" s="46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CB320" s="24"/>
      <c r="CC320" s="24"/>
      <c r="CD320" s="24"/>
      <c r="CE320" s="24"/>
      <c r="CF320" s="24"/>
      <c r="CG320" s="24"/>
      <c r="CH320" s="24"/>
      <c r="CI320" s="24"/>
      <c r="CJ320" s="24"/>
      <c r="CK320" s="24"/>
      <c r="CL320" s="24"/>
      <c r="CM320" s="24"/>
      <c r="CN320" s="24"/>
      <c r="CO320" s="24"/>
      <c r="CP320" s="24"/>
      <c r="CQ320" s="24"/>
      <c r="CR320" s="24"/>
      <c r="CS320" s="24"/>
      <c r="CT320" s="24"/>
      <c r="CU320" s="24"/>
      <c r="CV320" s="24"/>
      <c r="CW320" s="24"/>
      <c r="CX320" s="24"/>
      <c r="CY320" s="24"/>
      <c r="CZ320" s="24"/>
      <c r="DA320" s="24"/>
      <c r="DB320" s="24"/>
      <c r="DC320" s="24"/>
      <c r="DD320" s="24"/>
      <c r="DE320" s="24"/>
      <c r="DF320" s="24"/>
      <c r="DG320" s="24"/>
      <c r="DH320" s="24"/>
      <c r="DI320" s="24"/>
      <c r="DJ320" s="24"/>
      <c r="DK320" s="24"/>
      <c r="DL320" s="24"/>
      <c r="DM320" s="24"/>
      <c r="DN320" s="24"/>
      <c r="DO320" s="24"/>
      <c r="DP320" s="24"/>
      <c r="DQ320" s="24"/>
      <c r="DR320" s="24"/>
      <c r="DS320" s="24"/>
      <c r="DT320" s="24"/>
      <c r="DU320" s="24"/>
      <c r="DV320" s="24"/>
      <c r="DW320" s="24"/>
      <c r="DX320" s="24"/>
      <c r="DY320" s="24"/>
      <c r="DZ320" s="24"/>
      <c r="EA320" s="24"/>
    </row>
    <row r="321" spans="1:131" ht="15" customHeight="1">
      <c r="A321" s="79">
        <f t="shared" si="114"/>
        <v>44147</v>
      </c>
      <c r="B321" s="78"/>
      <c r="C321" s="78"/>
      <c r="D321" s="78"/>
      <c r="E321" s="78"/>
      <c r="F321" s="178"/>
      <c r="G321" s="89">
        <f t="shared" si="92"/>
        <v>11</v>
      </c>
      <c r="H321" s="78">
        <f t="shared" si="93"/>
        <v>46</v>
      </c>
      <c r="I321" s="78" t="str">
        <f t="shared" si="94"/>
        <v>JE</v>
      </c>
      <c r="J321" s="78" t="str">
        <f t="shared" si="95"/>
        <v>Semaine</v>
      </c>
      <c r="K321" s="178">
        <f t="shared" si="96"/>
        <v>0</v>
      </c>
      <c r="L321" s="79" t="str">
        <f t="shared" si="97"/>
        <v/>
      </c>
      <c r="M321" s="178" t="str">
        <f t="shared" si="98"/>
        <v/>
      </c>
      <c r="N321" s="80">
        <f t="shared" si="99"/>
        <v>0</v>
      </c>
      <c r="O321" s="78">
        <f t="shared" si="100"/>
        <v>0</v>
      </c>
      <c r="P321" s="78" t="str">
        <f t="shared" si="101"/>
        <v>Normal</v>
      </c>
      <c r="Q321" s="78">
        <f t="shared" si="102"/>
        <v>0</v>
      </c>
      <c r="R321" s="78">
        <f t="shared" si="103"/>
        <v>0</v>
      </c>
      <c r="S321" s="80">
        <f t="shared" si="104"/>
        <v>0</v>
      </c>
      <c r="T321" s="80">
        <f t="shared" si="105"/>
        <v>0</v>
      </c>
      <c r="U321" s="78">
        <f t="shared" si="106"/>
        <v>0</v>
      </c>
      <c r="V321" s="78">
        <f t="shared" si="107"/>
        <v>0</v>
      </c>
      <c r="W321" s="78">
        <f t="shared" si="108"/>
        <v>0</v>
      </c>
      <c r="X321" s="80">
        <f t="shared" si="109"/>
        <v>0</v>
      </c>
      <c r="Y321" s="78">
        <f t="shared" si="110"/>
        <v>0</v>
      </c>
      <c r="Z321" s="78" t="str">
        <f t="shared" ca="1" si="111"/>
        <v/>
      </c>
      <c r="AA321" s="78">
        <f t="shared" si="112"/>
        <v>0</v>
      </c>
      <c r="AB321" s="78">
        <f t="shared" si="113"/>
        <v>0</v>
      </c>
      <c r="AC321" s="46"/>
      <c r="AD321" s="46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CB321" s="24"/>
      <c r="CC321" s="24"/>
      <c r="CD321" s="24"/>
      <c r="CE321" s="24"/>
      <c r="CF321" s="24"/>
      <c r="CG321" s="24"/>
      <c r="CH321" s="24"/>
      <c r="CI321" s="24"/>
      <c r="CJ321" s="24"/>
      <c r="CK321" s="24"/>
      <c r="CL321" s="24"/>
      <c r="CM321" s="24"/>
      <c r="CN321" s="24"/>
      <c r="CO321" s="24"/>
      <c r="CP321" s="24"/>
      <c r="CQ321" s="24"/>
      <c r="CR321" s="24"/>
      <c r="CS321" s="24"/>
      <c r="CT321" s="24"/>
      <c r="CU321" s="24"/>
      <c r="CV321" s="24"/>
      <c r="CW321" s="24"/>
      <c r="CX321" s="24"/>
      <c r="CY321" s="24"/>
      <c r="CZ321" s="24"/>
      <c r="DA321" s="24"/>
      <c r="DB321" s="24"/>
      <c r="DC321" s="24"/>
      <c r="DD321" s="24"/>
      <c r="DE321" s="24"/>
      <c r="DF321" s="24"/>
      <c r="DG321" s="24"/>
      <c r="DH321" s="24"/>
      <c r="DI321" s="24"/>
      <c r="DJ321" s="24"/>
      <c r="DK321" s="24"/>
      <c r="DL321" s="24"/>
      <c r="DM321" s="24"/>
      <c r="DN321" s="24"/>
      <c r="DO321" s="24"/>
      <c r="DP321" s="24"/>
      <c r="DQ321" s="24"/>
      <c r="DR321" s="24"/>
      <c r="DS321" s="24"/>
      <c r="DT321" s="24"/>
      <c r="DU321" s="24"/>
      <c r="DV321" s="24"/>
      <c r="DW321" s="24"/>
      <c r="DX321" s="24"/>
      <c r="DY321" s="24"/>
      <c r="DZ321" s="24"/>
      <c r="EA321" s="24"/>
    </row>
    <row r="322" spans="1:131" ht="15" customHeight="1">
      <c r="A322" s="79">
        <f t="shared" si="114"/>
        <v>44148</v>
      </c>
      <c r="B322" s="78"/>
      <c r="C322" s="78"/>
      <c r="D322" s="78"/>
      <c r="E322" s="78"/>
      <c r="F322" s="178"/>
      <c r="G322" s="89">
        <f t="shared" si="92"/>
        <v>11</v>
      </c>
      <c r="H322" s="78">
        <f t="shared" si="93"/>
        <v>46</v>
      </c>
      <c r="I322" s="78" t="str">
        <f t="shared" si="94"/>
        <v>VE</v>
      </c>
      <c r="J322" s="78" t="str">
        <f t="shared" si="95"/>
        <v>Semaine</v>
      </c>
      <c r="K322" s="178">
        <f t="shared" si="96"/>
        <v>0</v>
      </c>
      <c r="L322" s="79" t="str">
        <f t="shared" si="97"/>
        <v/>
      </c>
      <c r="M322" s="178" t="str">
        <f t="shared" si="98"/>
        <v/>
      </c>
      <c r="N322" s="80">
        <f t="shared" si="99"/>
        <v>0</v>
      </c>
      <c r="O322" s="78">
        <f t="shared" si="100"/>
        <v>0</v>
      </c>
      <c r="P322" s="78" t="str">
        <f t="shared" si="101"/>
        <v>Normal</v>
      </c>
      <c r="Q322" s="78">
        <f t="shared" si="102"/>
        <v>0</v>
      </c>
      <c r="R322" s="78">
        <f t="shared" si="103"/>
        <v>0</v>
      </c>
      <c r="S322" s="80">
        <f t="shared" si="104"/>
        <v>0</v>
      </c>
      <c r="T322" s="80">
        <f t="shared" si="105"/>
        <v>0</v>
      </c>
      <c r="U322" s="78">
        <f t="shared" si="106"/>
        <v>0</v>
      </c>
      <c r="V322" s="78">
        <f t="shared" si="107"/>
        <v>0</v>
      </c>
      <c r="W322" s="78">
        <f t="shared" si="108"/>
        <v>0</v>
      </c>
      <c r="X322" s="80">
        <f t="shared" si="109"/>
        <v>0</v>
      </c>
      <c r="Y322" s="78">
        <f t="shared" si="110"/>
        <v>0</v>
      </c>
      <c r="Z322" s="78" t="str">
        <f t="shared" ca="1" si="111"/>
        <v/>
      </c>
      <c r="AA322" s="78">
        <f t="shared" si="112"/>
        <v>0</v>
      </c>
      <c r="AB322" s="78">
        <f t="shared" si="113"/>
        <v>0</v>
      </c>
      <c r="AC322" s="46"/>
      <c r="AD322" s="46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CB322" s="24"/>
      <c r="CC322" s="24"/>
      <c r="CD322" s="24"/>
      <c r="CE322" s="24"/>
      <c r="CF322" s="24"/>
      <c r="CG322" s="24"/>
      <c r="CH322" s="24"/>
      <c r="CI322" s="24"/>
      <c r="CJ322" s="24"/>
      <c r="CK322" s="24"/>
      <c r="CL322" s="24"/>
      <c r="CM322" s="24"/>
      <c r="CN322" s="24"/>
      <c r="CO322" s="24"/>
      <c r="CP322" s="24"/>
      <c r="CQ322" s="24"/>
      <c r="CR322" s="24"/>
      <c r="CS322" s="24"/>
      <c r="CT322" s="24"/>
      <c r="CU322" s="24"/>
      <c r="CV322" s="24"/>
      <c r="CW322" s="24"/>
      <c r="CX322" s="24"/>
      <c r="CY322" s="24"/>
      <c r="CZ322" s="24"/>
      <c r="DA322" s="24"/>
      <c r="DB322" s="24"/>
      <c r="DC322" s="24"/>
      <c r="DD322" s="24"/>
      <c r="DE322" s="24"/>
      <c r="DF322" s="24"/>
      <c r="DG322" s="24"/>
      <c r="DH322" s="24"/>
      <c r="DI322" s="24"/>
      <c r="DJ322" s="24"/>
      <c r="DK322" s="24"/>
      <c r="DL322" s="24"/>
      <c r="DM322" s="24"/>
      <c r="DN322" s="24"/>
      <c r="DO322" s="24"/>
      <c r="DP322" s="24"/>
      <c r="DQ322" s="24"/>
      <c r="DR322" s="24"/>
      <c r="DS322" s="24"/>
      <c r="DT322" s="24"/>
      <c r="DU322" s="24"/>
      <c r="DV322" s="24"/>
      <c r="DW322" s="24"/>
      <c r="DX322" s="24"/>
      <c r="DY322" s="24"/>
      <c r="DZ322" s="24"/>
      <c r="EA322" s="24"/>
    </row>
    <row r="323" spans="1:131" ht="15" customHeight="1">
      <c r="A323" s="79">
        <f t="shared" si="114"/>
        <v>44149</v>
      </c>
      <c r="B323" s="78"/>
      <c r="C323" s="78"/>
      <c r="D323" s="78"/>
      <c r="E323" s="78"/>
      <c r="F323" s="178"/>
      <c r="G323" s="89">
        <f t="shared" si="92"/>
        <v>11</v>
      </c>
      <c r="H323" s="78">
        <f t="shared" si="93"/>
        <v>46</v>
      </c>
      <c r="I323" s="78" t="str">
        <f t="shared" si="94"/>
        <v>SA</v>
      </c>
      <c r="J323" s="78" t="str">
        <f t="shared" si="95"/>
        <v>Samedi</v>
      </c>
      <c r="K323" s="178">
        <f t="shared" si="96"/>
        <v>0</v>
      </c>
      <c r="L323" s="79" t="str">
        <f t="shared" si="97"/>
        <v/>
      </c>
      <c r="M323" s="178" t="str">
        <f t="shared" si="98"/>
        <v/>
      </c>
      <c r="N323" s="80">
        <f t="shared" si="99"/>
        <v>0</v>
      </c>
      <c r="O323" s="78">
        <f t="shared" si="100"/>
        <v>0</v>
      </c>
      <c r="P323" s="78" t="str">
        <f t="shared" si="101"/>
        <v>Normal</v>
      </c>
      <c r="Q323" s="78">
        <f t="shared" si="102"/>
        <v>0</v>
      </c>
      <c r="R323" s="78">
        <f t="shared" si="103"/>
        <v>0</v>
      </c>
      <c r="S323" s="80">
        <f t="shared" si="104"/>
        <v>0</v>
      </c>
      <c r="T323" s="80">
        <f t="shared" si="105"/>
        <v>0</v>
      </c>
      <c r="U323" s="78">
        <f t="shared" si="106"/>
        <v>0</v>
      </c>
      <c r="V323" s="78">
        <f t="shared" si="107"/>
        <v>0</v>
      </c>
      <c r="W323" s="78">
        <f t="shared" si="108"/>
        <v>0</v>
      </c>
      <c r="X323" s="80">
        <f t="shared" si="109"/>
        <v>0</v>
      </c>
      <c r="Y323" s="78">
        <f t="shared" si="110"/>
        <v>0</v>
      </c>
      <c r="Z323" s="78" t="str">
        <f t="shared" ca="1" si="111"/>
        <v/>
      </c>
      <c r="AA323" s="78">
        <f t="shared" si="112"/>
        <v>0</v>
      </c>
      <c r="AB323" s="78">
        <f t="shared" si="113"/>
        <v>0</v>
      </c>
      <c r="AC323" s="46"/>
      <c r="AD323" s="46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CB323" s="24"/>
      <c r="CC323" s="24"/>
      <c r="CD323" s="24"/>
      <c r="CE323" s="24"/>
      <c r="CF323" s="24"/>
      <c r="CG323" s="24"/>
      <c r="CH323" s="24"/>
      <c r="CI323" s="24"/>
      <c r="CJ323" s="24"/>
      <c r="CK323" s="24"/>
      <c r="CL323" s="24"/>
      <c r="CM323" s="24"/>
      <c r="CN323" s="24"/>
      <c r="CO323" s="24"/>
      <c r="CP323" s="24"/>
      <c r="CQ323" s="24"/>
      <c r="CR323" s="24"/>
      <c r="CS323" s="24"/>
      <c r="CT323" s="24"/>
      <c r="CU323" s="24"/>
      <c r="CV323" s="24"/>
      <c r="CW323" s="24"/>
      <c r="CX323" s="24"/>
      <c r="CY323" s="24"/>
      <c r="CZ323" s="24"/>
      <c r="DA323" s="24"/>
      <c r="DB323" s="24"/>
      <c r="DC323" s="24"/>
      <c r="DD323" s="24"/>
      <c r="DE323" s="24"/>
      <c r="DF323" s="24"/>
      <c r="DG323" s="24"/>
      <c r="DH323" s="24"/>
      <c r="DI323" s="24"/>
      <c r="DJ323" s="24"/>
      <c r="DK323" s="24"/>
      <c r="DL323" s="24"/>
      <c r="DM323" s="24"/>
      <c r="DN323" s="24"/>
      <c r="DO323" s="24"/>
      <c r="DP323" s="24"/>
      <c r="DQ323" s="24"/>
      <c r="DR323" s="24"/>
      <c r="DS323" s="24"/>
      <c r="DT323" s="24"/>
      <c r="DU323" s="24"/>
      <c r="DV323" s="24"/>
      <c r="DW323" s="24"/>
      <c r="DX323" s="24"/>
      <c r="DY323" s="24"/>
      <c r="DZ323" s="24"/>
      <c r="EA323" s="24"/>
    </row>
    <row r="324" spans="1:131" ht="15" customHeight="1">
      <c r="A324" s="79">
        <f t="shared" si="114"/>
        <v>44150</v>
      </c>
      <c r="B324" s="78"/>
      <c r="C324" s="78"/>
      <c r="D324" s="78"/>
      <c r="E324" s="78"/>
      <c r="F324" s="178"/>
      <c r="G324" s="89">
        <f t="shared" si="92"/>
        <v>11</v>
      </c>
      <c r="H324" s="78">
        <f t="shared" si="93"/>
        <v>46</v>
      </c>
      <c r="I324" s="78" t="str">
        <f t="shared" si="94"/>
        <v>DI</v>
      </c>
      <c r="J324" s="78" t="str">
        <f t="shared" si="95"/>
        <v>Dimanche</v>
      </c>
      <c r="K324" s="178">
        <f t="shared" si="96"/>
        <v>0</v>
      </c>
      <c r="L324" s="79" t="str">
        <f t="shared" si="97"/>
        <v/>
      </c>
      <c r="M324" s="178" t="str">
        <f t="shared" si="98"/>
        <v/>
      </c>
      <c r="N324" s="80">
        <f t="shared" si="99"/>
        <v>0</v>
      </c>
      <c r="O324" s="78">
        <f t="shared" si="100"/>
        <v>0</v>
      </c>
      <c r="P324" s="78" t="str">
        <f t="shared" si="101"/>
        <v>Normal</v>
      </c>
      <c r="Q324" s="78">
        <f t="shared" si="102"/>
        <v>0</v>
      </c>
      <c r="R324" s="78">
        <f t="shared" si="103"/>
        <v>0</v>
      </c>
      <c r="S324" s="80">
        <f t="shared" si="104"/>
        <v>0</v>
      </c>
      <c r="T324" s="80">
        <f t="shared" si="105"/>
        <v>0</v>
      </c>
      <c r="U324" s="78">
        <f t="shared" si="106"/>
        <v>0</v>
      </c>
      <c r="V324" s="78">
        <f t="shared" si="107"/>
        <v>0</v>
      </c>
      <c r="W324" s="78">
        <f t="shared" si="108"/>
        <v>0</v>
      </c>
      <c r="X324" s="80">
        <f t="shared" si="109"/>
        <v>0</v>
      </c>
      <c r="Y324" s="78">
        <f t="shared" si="110"/>
        <v>0</v>
      </c>
      <c r="Z324" s="78" t="str">
        <f t="shared" ca="1" si="111"/>
        <v/>
      </c>
      <c r="AA324" s="78">
        <f t="shared" si="112"/>
        <v>0</v>
      </c>
      <c r="AB324" s="78">
        <f t="shared" si="113"/>
        <v>0</v>
      </c>
      <c r="AC324" s="46"/>
      <c r="AD324" s="46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CB324" s="24"/>
      <c r="CC324" s="24"/>
      <c r="CD324" s="24"/>
      <c r="CE324" s="24"/>
      <c r="CF324" s="24"/>
      <c r="CG324" s="24"/>
      <c r="CH324" s="24"/>
      <c r="CI324" s="24"/>
      <c r="CJ324" s="24"/>
      <c r="CK324" s="24"/>
      <c r="CL324" s="24"/>
      <c r="CM324" s="24"/>
      <c r="CN324" s="24"/>
      <c r="CO324" s="24"/>
      <c r="CP324" s="24"/>
      <c r="CQ324" s="24"/>
      <c r="CR324" s="24"/>
      <c r="CS324" s="24"/>
      <c r="CT324" s="24"/>
      <c r="CU324" s="24"/>
      <c r="CV324" s="24"/>
      <c r="CW324" s="24"/>
      <c r="CX324" s="24"/>
      <c r="CY324" s="24"/>
      <c r="CZ324" s="24"/>
      <c r="DA324" s="24"/>
      <c r="DB324" s="24"/>
      <c r="DC324" s="24"/>
      <c r="DD324" s="24"/>
      <c r="DE324" s="24"/>
      <c r="DF324" s="24"/>
      <c r="DG324" s="24"/>
      <c r="DH324" s="24"/>
      <c r="DI324" s="24"/>
      <c r="DJ324" s="24"/>
      <c r="DK324" s="24"/>
      <c r="DL324" s="24"/>
      <c r="DM324" s="24"/>
      <c r="DN324" s="24"/>
      <c r="DO324" s="24"/>
      <c r="DP324" s="24"/>
      <c r="DQ324" s="24"/>
      <c r="DR324" s="24"/>
      <c r="DS324" s="24"/>
      <c r="DT324" s="24"/>
      <c r="DU324" s="24"/>
      <c r="DV324" s="24"/>
      <c r="DW324" s="24"/>
      <c r="DX324" s="24"/>
      <c r="DY324" s="24"/>
      <c r="DZ324" s="24"/>
      <c r="EA324" s="24"/>
    </row>
    <row r="325" spans="1:131" ht="15" customHeight="1">
      <c r="A325" s="79">
        <f t="shared" si="114"/>
        <v>44151</v>
      </c>
      <c r="B325" s="78"/>
      <c r="C325" s="78"/>
      <c r="D325" s="78"/>
      <c r="E325" s="78"/>
      <c r="F325" s="178"/>
      <c r="G325" s="89">
        <f t="shared" ref="G325:G370" si="115">MONTH(A325)</f>
        <v>11</v>
      </c>
      <c r="H325" s="78">
        <f t="shared" ref="H325:H370" si="116">WEEKNUM(A325,21)</f>
        <v>47</v>
      </c>
      <c r="I325" s="78" t="str">
        <f t="shared" ref="I325:I370" si="117">UPPER(LEFT(TEXT(WEEKDAY(A325),"jjjj"),2))</f>
        <v>LU</v>
      </c>
      <c r="J325" s="78" t="str">
        <f t="shared" ref="J325:J388" si="118">VLOOKUP(I325,$AE$18:$AF$24,2,FALSE)</f>
        <v>Semaine</v>
      </c>
      <c r="K325" s="178">
        <f t="shared" ref="K325:K370" si="119">IF(E325&lt;&gt;"",1,0)</f>
        <v>0</v>
      </c>
      <c r="L325" s="79" t="str">
        <f t="shared" ref="L325:L370" si="120">IF(F325&lt;&gt;"",F325+15,"")</f>
        <v/>
      </c>
      <c r="M325" s="178" t="str">
        <f t="shared" ref="M325:M388" si="121">IF(OR(B325="CP",B325="CPN",B325="JCN",B325="HAR",B325="RSU"),INDEX(AE$87:AE$88,IF(L325=$AE$12,1,IF(L325&gt;$AE$12,1,IF(L325&lt;$AE$12,2,"")))),"")</f>
        <v/>
      </c>
      <c r="N325" s="80">
        <f t="shared" ref="N325:N370" si="122">(IF(OR(B325="M",B325="S",B325="J"),8,0)+IF(B325="N",8,0)+(IF(AND(B325="N",(I325="DI")),-4,0))+(COUNTIF(C325,"RS")*(10/60))+(D325/60))*IF(OR(B325="DEL",B325="DELN"),"0","1")</f>
        <v>0</v>
      </c>
      <c r="O325" s="78">
        <f t="shared" ref="O325:O388" si="123">(IF(AND(Q325=2,(I325="SA")),1,0)+(IF(AND(Q325=1,(I325="DI")),2,0)))+(IF(AND(Q325=2,(I325="DI")),3,0))*IF(P325&lt;&gt;"Normal",0,1)</f>
        <v>0</v>
      </c>
      <c r="P325" s="78" t="str">
        <f t="shared" ref="P325:P370" si="124">IFERROR(VLOOKUP(A325,Jourférié,2,0),"Normal")</f>
        <v>Normal</v>
      </c>
      <c r="Q325" s="78">
        <f t="shared" ref="Q325:Q370" si="125">IF(B325&lt;&gt;"",VLOOKUP(B325,Code,2,FALSE),0)</f>
        <v>0</v>
      </c>
      <c r="R325" s="78">
        <f t="shared" ref="R325:R388" si="126">IF(AND(Q325=1,(J325="Semaine"),(P325="JourFérié")),8,0)+IF(AND(Q325=2,(J325="Semaine"),(P325="JourFérié")),4,0)+IF(AND(Q325=1,(J325="Samedi"),(P325="JourFérié")),8,0)+IF(AND(Q325=2,(J325="Semaine"),(P325="VeilleFérié")),4,0)</f>
        <v>0</v>
      </c>
      <c r="S325" s="80">
        <f t="shared" ref="S325:S370" si="127">IF(AND(Q325=2,(J325="Samedi"),(P325="JourFérié")),4,0)+IF(AND(Q325=2,(J325="Samedi"),(P325="VeilleFérié")),4,0)</f>
        <v>0</v>
      </c>
      <c r="T325" s="80">
        <f t="shared" ref="T325:T370" si="128">IF(AND(Q325=1,(J325="Dimanche"),(P325="JourFérié")),8,0)</f>
        <v>0</v>
      </c>
      <c r="U325" s="78">
        <f t="shared" ref="U325:U370" si="129">IF(AND(Q325=2,(J325="Dimanche"),(P325="JourFérié")),4,0)+IF(AND(Q325=2,(J325="Dimanche"),(P325="VeilleFérié")),4,0)</f>
        <v>0</v>
      </c>
      <c r="V325" s="78">
        <f t="shared" ref="V325:V370" si="130">IF(AND(Q325=2,(P325="Veille1erMai")),4,0)+IF(AND(Q325=1,(P325="1erMai")),8,0)+IF(AND(Q325=2,(P325="1erMai")),4,0)</f>
        <v>0</v>
      </c>
      <c r="W325" s="78">
        <f t="shared" ref="W325:W370" si="131">COUNTIF(O325,1)*4</f>
        <v>0</v>
      </c>
      <c r="X325" s="80">
        <f t="shared" ref="X325:X370" si="132">(COUNTIF(O325,2)*8)+(IF(AND(C325="RS",(I325="di")),10/60,0))+(IF(AND(D325&lt;&gt;"",(I325="di")),D325/60,0))</f>
        <v>0</v>
      </c>
      <c r="Y325" s="78">
        <f t="shared" ref="Y325:Y370" si="133">COUNTIF(O325,3)*4</f>
        <v>0</v>
      </c>
      <c r="Z325" s="78" t="str">
        <f t="shared" ref="Z325:Z370" ca="1" si="134">(IF(AND(OR(B325="N",B325="CPN",B325="FOSN",B325="DELN"),A325&lt;=$AE$12),"N",""))</f>
        <v/>
      </c>
      <c r="AA325" s="78">
        <f t="shared" ref="AA325:AA370" si="135">IF(COUNTIF(AF$38,A325),1,0)*(IF(Q325=1,1,0))</f>
        <v>0</v>
      </c>
      <c r="AB325" s="78">
        <f t="shared" ref="AB325:AB370" si="136">(IF(COUNTIF(AF$31,A325),1,0)*(IF(Q325=2,0.5,0)))+(IF(COUNTIF(AF$32,A325),1,0)*(IF(Q325=1,1,0)))+(IF(COUNTIF(AF$32,A325),1,0)*(IF(Q325=2,0.5,0)))</f>
        <v>0</v>
      </c>
      <c r="AC325" s="46"/>
      <c r="AD325" s="46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CB325" s="24"/>
      <c r="CC325" s="24"/>
      <c r="CD325" s="24"/>
      <c r="CE325" s="24"/>
      <c r="CF325" s="24"/>
      <c r="CG325" s="24"/>
      <c r="CH325" s="24"/>
      <c r="CI325" s="24"/>
      <c r="CJ325" s="24"/>
      <c r="CK325" s="24"/>
      <c r="CL325" s="24"/>
      <c r="CM325" s="24"/>
      <c r="CN325" s="24"/>
      <c r="CO325" s="24"/>
      <c r="CP325" s="24"/>
      <c r="CQ325" s="24"/>
      <c r="CR325" s="24"/>
      <c r="CS325" s="24"/>
      <c r="CT325" s="24"/>
      <c r="CU325" s="24"/>
      <c r="CV325" s="24"/>
      <c r="CW325" s="24"/>
      <c r="CX325" s="24"/>
      <c r="CY325" s="24"/>
      <c r="CZ325" s="24"/>
      <c r="DA325" s="24"/>
      <c r="DB325" s="24"/>
      <c r="DC325" s="24"/>
      <c r="DD325" s="24"/>
      <c r="DE325" s="24"/>
      <c r="DF325" s="24"/>
      <c r="DG325" s="24"/>
      <c r="DH325" s="24"/>
      <c r="DI325" s="24"/>
      <c r="DJ325" s="24"/>
      <c r="DK325" s="24"/>
      <c r="DL325" s="24"/>
      <c r="DM325" s="24"/>
      <c r="DN325" s="24"/>
      <c r="DO325" s="24"/>
      <c r="DP325" s="24"/>
      <c r="DQ325" s="24"/>
      <c r="DR325" s="24"/>
      <c r="DS325" s="24"/>
      <c r="DT325" s="24"/>
      <c r="DU325" s="24"/>
      <c r="DV325" s="24"/>
      <c r="DW325" s="24"/>
      <c r="DX325" s="24"/>
      <c r="DY325" s="24"/>
      <c r="DZ325" s="24"/>
      <c r="EA325" s="24"/>
    </row>
    <row r="326" spans="1:131" ht="15" customHeight="1">
      <c r="A326" s="79">
        <f t="shared" si="114"/>
        <v>44152</v>
      </c>
      <c r="B326" s="78"/>
      <c r="C326" s="78"/>
      <c r="D326" s="78"/>
      <c r="E326" s="78"/>
      <c r="F326" s="178"/>
      <c r="G326" s="89">
        <f t="shared" si="115"/>
        <v>11</v>
      </c>
      <c r="H326" s="78">
        <f t="shared" si="116"/>
        <v>47</v>
      </c>
      <c r="I326" s="78" t="str">
        <f t="shared" si="117"/>
        <v>MA</v>
      </c>
      <c r="J326" s="78" t="str">
        <f t="shared" si="118"/>
        <v>Semaine</v>
      </c>
      <c r="K326" s="178">
        <f t="shared" si="119"/>
        <v>0</v>
      </c>
      <c r="L326" s="79" t="str">
        <f t="shared" si="120"/>
        <v/>
      </c>
      <c r="M326" s="178" t="str">
        <f t="shared" si="121"/>
        <v/>
      </c>
      <c r="N326" s="80">
        <f t="shared" si="122"/>
        <v>0</v>
      </c>
      <c r="O326" s="78">
        <f t="shared" si="123"/>
        <v>0</v>
      </c>
      <c r="P326" s="78" t="str">
        <f t="shared" si="124"/>
        <v>Normal</v>
      </c>
      <c r="Q326" s="78">
        <f t="shared" si="125"/>
        <v>0</v>
      </c>
      <c r="R326" s="78">
        <f t="shared" si="126"/>
        <v>0</v>
      </c>
      <c r="S326" s="80">
        <f t="shared" si="127"/>
        <v>0</v>
      </c>
      <c r="T326" s="80">
        <f t="shared" si="128"/>
        <v>0</v>
      </c>
      <c r="U326" s="78">
        <f t="shared" si="129"/>
        <v>0</v>
      </c>
      <c r="V326" s="78">
        <f t="shared" si="130"/>
        <v>0</v>
      </c>
      <c r="W326" s="78">
        <f t="shared" si="131"/>
        <v>0</v>
      </c>
      <c r="X326" s="80">
        <f t="shared" si="132"/>
        <v>0</v>
      </c>
      <c r="Y326" s="78">
        <f t="shared" si="133"/>
        <v>0</v>
      </c>
      <c r="Z326" s="78" t="str">
        <f t="shared" ca="1" si="134"/>
        <v/>
      </c>
      <c r="AA326" s="78">
        <f t="shared" si="135"/>
        <v>0</v>
      </c>
      <c r="AB326" s="78">
        <f t="shared" si="136"/>
        <v>0</v>
      </c>
      <c r="AC326" s="46"/>
      <c r="AD326" s="46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CB326" s="24"/>
      <c r="CC326" s="24"/>
      <c r="CD326" s="24"/>
      <c r="CE326" s="24"/>
      <c r="CF326" s="24"/>
      <c r="CG326" s="24"/>
      <c r="CH326" s="24"/>
      <c r="CI326" s="24"/>
      <c r="CJ326" s="24"/>
      <c r="CK326" s="24"/>
      <c r="CL326" s="24"/>
      <c r="CM326" s="24"/>
      <c r="CN326" s="24"/>
      <c r="CO326" s="24"/>
      <c r="CP326" s="24"/>
      <c r="CQ326" s="24"/>
      <c r="CR326" s="24"/>
      <c r="CS326" s="24"/>
      <c r="CT326" s="24"/>
      <c r="CU326" s="24"/>
      <c r="CV326" s="24"/>
      <c r="CW326" s="24"/>
      <c r="CX326" s="24"/>
      <c r="CY326" s="24"/>
      <c r="CZ326" s="24"/>
      <c r="DA326" s="24"/>
      <c r="DB326" s="24"/>
      <c r="DC326" s="24"/>
      <c r="DD326" s="24"/>
      <c r="DE326" s="24"/>
      <c r="DF326" s="24"/>
      <c r="DG326" s="24"/>
      <c r="DH326" s="24"/>
      <c r="DI326" s="24"/>
      <c r="DJ326" s="24"/>
      <c r="DK326" s="24"/>
      <c r="DL326" s="24"/>
      <c r="DM326" s="24"/>
      <c r="DN326" s="24"/>
      <c r="DO326" s="24"/>
      <c r="DP326" s="24"/>
      <c r="DQ326" s="24"/>
      <c r="DR326" s="24"/>
      <c r="DS326" s="24"/>
      <c r="DT326" s="24"/>
      <c r="DU326" s="24"/>
      <c r="DV326" s="24"/>
      <c r="DW326" s="24"/>
      <c r="DX326" s="24"/>
      <c r="DY326" s="24"/>
      <c r="DZ326" s="24"/>
      <c r="EA326" s="24"/>
    </row>
    <row r="327" spans="1:131" ht="15" customHeight="1">
      <c r="A327" s="79">
        <f t="shared" ref="A327:A370" si="137">A326+1</f>
        <v>44153</v>
      </c>
      <c r="B327" s="78"/>
      <c r="C327" s="78"/>
      <c r="D327" s="78"/>
      <c r="E327" s="78"/>
      <c r="F327" s="178"/>
      <c r="G327" s="89">
        <f t="shared" si="115"/>
        <v>11</v>
      </c>
      <c r="H327" s="78">
        <f t="shared" si="116"/>
        <v>47</v>
      </c>
      <c r="I327" s="78" t="str">
        <f t="shared" si="117"/>
        <v>ME</v>
      </c>
      <c r="J327" s="78" t="str">
        <f t="shared" si="118"/>
        <v>Semaine</v>
      </c>
      <c r="K327" s="178">
        <f t="shared" si="119"/>
        <v>0</v>
      </c>
      <c r="L327" s="79" t="str">
        <f t="shared" si="120"/>
        <v/>
      </c>
      <c r="M327" s="178" t="str">
        <f t="shared" si="121"/>
        <v/>
      </c>
      <c r="N327" s="80">
        <f t="shared" si="122"/>
        <v>0</v>
      </c>
      <c r="O327" s="78">
        <f t="shared" si="123"/>
        <v>0</v>
      </c>
      <c r="P327" s="78" t="str">
        <f t="shared" si="124"/>
        <v>Normal</v>
      </c>
      <c r="Q327" s="78">
        <f t="shared" si="125"/>
        <v>0</v>
      </c>
      <c r="R327" s="78">
        <f t="shared" si="126"/>
        <v>0</v>
      </c>
      <c r="S327" s="80">
        <f t="shared" si="127"/>
        <v>0</v>
      </c>
      <c r="T327" s="80">
        <f t="shared" si="128"/>
        <v>0</v>
      </c>
      <c r="U327" s="78">
        <f t="shared" si="129"/>
        <v>0</v>
      </c>
      <c r="V327" s="78">
        <f t="shared" si="130"/>
        <v>0</v>
      </c>
      <c r="W327" s="78">
        <f t="shared" si="131"/>
        <v>0</v>
      </c>
      <c r="X327" s="80">
        <f t="shared" si="132"/>
        <v>0</v>
      </c>
      <c r="Y327" s="78">
        <f t="shared" si="133"/>
        <v>0</v>
      </c>
      <c r="Z327" s="78" t="str">
        <f t="shared" ca="1" si="134"/>
        <v/>
      </c>
      <c r="AA327" s="78">
        <f t="shared" si="135"/>
        <v>0</v>
      </c>
      <c r="AB327" s="78">
        <f t="shared" si="136"/>
        <v>0</v>
      </c>
      <c r="AC327" s="46"/>
      <c r="AD327" s="46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CB327" s="24"/>
      <c r="CC327" s="24"/>
      <c r="CD327" s="24"/>
      <c r="CE327" s="24"/>
      <c r="CF327" s="24"/>
      <c r="CG327" s="24"/>
      <c r="CH327" s="24"/>
      <c r="CI327" s="24"/>
      <c r="CJ327" s="24"/>
      <c r="CK327" s="24"/>
      <c r="CL327" s="24"/>
      <c r="CM327" s="24"/>
      <c r="CN327" s="24"/>
      <c r="CO327" s="24"/>
      <c r="CP327" s="24"/>
      <c r="CQ327" s="24"/>
      <c r="CR327" s="24"/>
      <c r="CS327" s="24"/>
      <c r="CT327" s="24"/>
      <c r="CU327" s="24"/>
      <c r="CV327" s="24"/>
      <c r="CW327" s="24"/>
      <c r="CX327" s="24"/>
      <c r="CY327" s="24"/>
      <c r="CZ327" s="24"/>
      <c r="DA327" s="24"/>
      <c r="DB327" s="24"/>
      <c r="DC327" s="24"/>
      <c r="DD327" s="24"/>
      <c r="DE327" s="24"/>
      <c r="DF327" s="24"/>
      <c r="DG327" s="24"/>
      <c r="DH327" s="24"/>
      <c r="DI327" s="24"/>
      <c r="DJ327" s="24"/>
      <c r="DK327" s="24"/>
      <c r="DL327" s="24"/>
      <c r="DM327" s="24"/>
      <c r="DN327" s="24"/>
      <c r="DO327" s="24"/>
      <c r="DP327" s="24"/>
      <c r="DQ327" s="24"/>
      <c r="DR327" s="24"/>
      <c r="DS327" s="24"/>
      <c r="DT327" s="24"/>
      <c r="DU327" s="24"/>
      <c r="DV327" s="24"/>
      <c r="DW327" s="24"/>
      <c r="DX327" s="24"/>
      <c r="DY327" s="24"/>
      <c r="DZ327" s="24"/>
      <c r="EA327" s="24"/>
    </row>
    <row r="328" spans="1:131" ht="15" customHeight="1">
      <c r="A328" s="79">
        <f t="shared" si="137"/>
        <v>44154</v>
      </c>
      <c r="B328" s="78"/>
      <c r="C328" s="78"/>
      <c r="D328" s="78"/>
      <c r="E328" s="78"/>
      <c r="F328" s="178"/>
      <c r="G328" s="89">
        <f t="shared" si="115"/>
        <v>11</v>
      </c>
      <c r="H328" s="78">
        <f t="shared" si="116"/>
        <v>47</v>
      </c>
      <c r="I328" s="78" t="str">
        <f t="shared" si="117"/>
        <v>JE</v>
      </c>
      <c r="J328" s="78" t="str">
        <f t="shared" si="118"/>
        <v>Semaine</v>
      </c>
      <c r="K328" s="178">
        <f t="shared" si="119"/>
        <v>0</v>
      </c>
      <c r="L328" s="79" t="str">
        <f t="shared" si="120"/>
        <v/>
      </c>
      <c r="M328" s="178" t="str">
        <f t="shared" si="121"/>
        <v/>
      </c>
      <c r="N328" s="80">
        <f t="shared" si="122"/>
        <v>0</v>
      </c>
      <c r="O328" s="78">
        <f t="shared" si="123"/>
        <v>0</v>
      </c>
      <c r="P328" s="78" t="str">
        <f t="shared" si="124"/>
        <v>Normal</v>
      </c>
      <c r="Q328" s="78">
        <f t="shared" si="125"/>
        <v>0</v>
      </c>
      <c r="R328" s="78">
        <f t="shared" si="126"/>
        <v>0</v>
      </c>
      <c r="S328" s="80">
        <f t="shared" si="127"/>
        <v>0</v>
      </c>
      <c r="T328" s="80">
        <f t="shared" si="128"/>
        <v>0</v>
      </c>
      <c r="U328" s="78">
        <f t="shared" si="129"/>
        <v>0</v>
      </c>
      <c r="V328" s="78">
        <f t="shared" si="130"/>
        <v>0</v>
      </c>
      <c r="W328" s="78">
        <f t="shared" si="131"/>
        <v>0</v>
      </c>
      <c r="X328" s="80">
        <f t="shared" si="132"/>
        <v>0</v>
      </c>
      <c r="Y328" s="78">
        <f t="shared" si="133"/>
        <v>0</v>
      </c>
      <c r="Z328" s="78" t="str">
        <f t="shared" ca="1" si="134"/>
        <v/>
      </c>
      <c r="AA328" s="78">
        <f t="shared" si="135"/>
        <v>0</v>
      </c>
      <c r="AB328" s="78">
        <f t="shared" si="136"/>
        <v>0</v>
      </c>
      <c r="AC328" s="46"/>
      <c r="AD328" s="46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CB328" s="24"/>
      <c r="CC328" s="24"/>
      <c r="CD328" s="24"/>
      <c r="CE328" s="24"/>
      <c r="CF328" s="24"/>
      <c r="CG328" s="24"/>
      <c r="CH328" s="24"/>
      <c r="CI328" s="24"/>
      <c r="CJ328" s="24"/>
      <c r="CK328" s="24"/>
      <c r="CL328" s="24"/>
      <c r="CM328" s="24"/>
      <c r="CN328" s="24"/>
      <c r="CO328" s="24"/>
      <c r="CP328" s="24"/>
      <c r="CQ328" s="24"/>
      <c r="CR328" s="24"/>
      <c r="CS328" s="24"/>
      <c r="CT328" s="24"/>
      <c r="CU328" s="24"/>
      <c r="CV328" s="24"/>
      <c r="CW328" s="24"/>
      <c r="CX328" s="24"/>
      <c r="CY328" s="24"/>
      <c r="CZ328" s="24"/>
      <c r="DA328" s="24"/>
      <c r="DB328" s="24"/>
      <c r="DC328" s="24"/>
      <c r="DD328" s="24"/>
      <c r="DE328" s="24"/>
      <c r="DF328" s="24"/>
      <c r="DG328" s="24"/>
      <c r="DH328" s="24"/>
      <c r="DI328" s="24"/>
      <c r="DJ328" s="24"/>
      <c r="DK328" s="24"/>
      <c r="DL328" s="24"/>
      <c r="DM328" s="24"/>
      <c r="DN328" s="24"/>
      <c r="DO328" s="24"/>
      <c r="DP328" s="24"/>
      <c r="DQ328" s="24"/>
      <c r="DR328" s="24"/>
      <c r="DS328" s="24"/>
      <c r="DT328" s="24"/>
      <c r="DU328" s="24"/>
      <c r="DV328" s="24"/>
      <c r="DW328" s="24"/>
      <c r="DX328" s="24"/>
      <c r="DY328" s="24"/>
      <c r="DZ328" s="24"/>
      <c r="EA328" s="24"/>
    </row>
    <row r="329" spans="1:131" ht="15" customHeight="1">
      <c r="A329" s="79">
        <f t="shared" si="137"/>
        <v>44155</v>
      </c>
      <c r="B329" s="78"/>
      <c r="C329" s="78"/>
      <c r="D329" s="78"/>
      <c r="E329" s="78"/>
      <c r="F329" s="178"/>
      <c r="G329" s="89">
        <f t="shared" si="115"/>
        <v>11</v>
      </c>
      <c r="H329" s="78">
        <f t="shared" si="116"/>
        <v>47</v>
      </c>
      <c r="I329" s="78" t="str">
        <f t="shared" si="117"/>
        <v>VE</v>
      </c>
      <c r="J329" s="78" t="str">
        <f t="shared" si="118"/>
        <v>Semaine</v>
      </c>
      <c r="K329" s="178">
        <f t="shared" si="119"/>
        <v>0</v>
      </c>
      <c r="L329" s="79" t="str">
        <f t="shared" si="120"/>
        <v/>
      </c>
      <c r="M329" s="178" t="str">
        <f t="shared" si="121"/>
        <v/>
      </c>
      <c r="N329" s="80">
        <f t="shared" si="122"/>
        <v>0</v>
      </c>
      <c r="O329" s="78">
        <f t="shared" si="123"/>
        <v>0</v>
      </c>
      <c r="P329" s="78" t="str">
        <f t="shared" si="124"/>
        <v>Normal</v>
      </c>
      <c r="Q329" s="78">
        <f t="shared" si="125"/>
        <v>0</v>
      </c>
      <c r="R329" s="78">
        <f t="shared" si="126"/>
        <v>0</v>
      </c>
      <c r="S329" s="80">
        <f t="shared" si="127"/>
        <v>0</v>
      </c>
      <c r="T329" s="80">
        <f t="shared" si="128"/>
        <v>0</v>
      </c>
      <c r="U329" s="78">
        <f t="shared" si="129"/>
        <v>0</v>
      </c>
      <c r="V329" s="78">
        <f t="shared" si="130"/>
        <v>0</v>
      </c>
      <c r="W329" s="78">
        <f t="shared" si="131"/>
        <v>0</v>
      </c>
      <c r="X329" s="80">
        <f t="shared" si="132"/>
        <v>0</v>
      </c>
      <c r="Y329" s="78">
        <f t="shared" si="133"/>
        <v>0</v>
      </c>
      <c r="Z329" s="78" t="str">
        <f t="shared" ca="1" si="134"/>
        <v/>
      </c>
      <c r="AA329" s="78">
        <f t="shared" si="135"/>
        <v>0</v>
      </c>
      <c r="AB329" s="78">
        <f t="shared" si="136"/>
        <v>0</v>
      </c>
      <c r="AC329" s="46"/>
      <c r="AD329" s="46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CB329" s="24"/>
      <c r="CC329" s="24"/>
      <c r="CD329" s="24"/>
      <c r="CE329" s="24"/>
      <c r="CF329" s="24"/>
      <c r="CG329" s="24"/>
      <c r="CH329" s="24"/>
      <c r="CI329" s="24"/>
      <c r="CJ329" s="24"/>
      <c r="CK329" s="24"/>
      <c r="CL329" s="24"/>
      <c r="CM329" s="24"/>
      <c r="CN329" s="24"/>
      <c r="CO329" s="24"/>
      <c r="CP329" s="24"/>
      <c r="CQ329" s="24"/>
      <c r="CR329" s="24"/>
      <c r="CS329" s="24"/>
      <c r="CT329" s="24"/>
      <c r="CU329" s="24"/>
      <c r="CV329" s="24"/>
      <c r="CW329" s="24"/>
      <c r="CX329" s="24"/>
      <c r="CY329" s="24"/>
      <c r="CZ329" s="24"/>
      <c r="DA329" s="24"/>
      <c r="DB329" s="24"/>
      <c r="DC329" s="24"/>
      <c r="DD329" s="24"/>
      <c r="DE329" s="24"/>
      <c r="DF329" s="24"/>
      <c r="DG329" s="24"/>
      <c r="DH329" s="24"/>
      <c r="DI329" s="24"/>
      <c r="DJ329" s="24"/>
      <c r="DK329" s="24"/>
      <c r="DL329" s="24"/>
      <c r="DM329" s="24"/>
      <c r="DN329" s="24"/>
      <c r="DO329" s="24"/>
      <c r="DP329" s="24"/>
      <c r="DQ329" s="24"/>
      <c r="DR329" s="24"/>
      <c r="DS329" s="24"/>
      <c r="DT329" s="24"/>
      <c r="DU329" s="24"/>
      <c r="DV329" s="24"/>
      <c r="DW329" s="24"/>
      <c r="DX329" s="24"/>
      <c r="DY329" s="24"/>
      <c r="DZ329" s="24"/>
      <c r="EA329" s="24"/>
    </row>
    <row r="330" spans="1:131" ht="15" customHeight="1">
      <c r="A330" s="79">
        <f t="shared" si="137"/>
        <v>44156</v>
      </c>
      <c r="B330" s="78"/>
      <c r="C330" s="78"/>
      <c r="D330" s="78"/>
      <c r="E330" s="78"/>
      <c r="F330" s="178"/>
      <c r="G330" s="89">
        <f t="shared" si="115"/>
        <v>11</v>
      </c>
      <c r="H330" s="78">
        <f t="shared" si="116"/>
        <v>47</v>
      </c>
      <c r="I330" s="78" t="str">
        <f t="shared" si="117"/>
        <v>SA</v>
      </c>
      <c r="J330" s="78" t="str">
        <f t="shared" si="118"/>
        <v>Samedi</v>
      </c>
      <c r="K330" s="178">
        <f t="shared" si="119"/>
        <v>0</v>
      </c>
      <c r="L330" s="79" t="str">
        <f t="shared" si="120"/>
        <v/>
      </c>
      <c r="M330" s="178" t="str">
        <f t="shared" si="121"/>
        <v/>
      </c>
      <c r="N330" s="80">
        <f t="shared" si="122"/>
        <v>0</v>
      </c>
      <c r="O330" s="78">
        <f t="shared" si="123"/>
        <v>0</v>
      </c>
      <c r="P330" s="78" t="str">
        <f t="shared" si="124"/>
        <v>Normal</v>
      </c>
      <c r="Q330" s="78">
        <f t="shared" si="125"/>
        <v>0</v>
      </c>
      <c r="R330" s="78">
        <f t="shared" si="126"/>
        <v>0</v>
      </c>
      <c r="S330" s="80">
        <f t="shared" si="127"/>
        <v>0</v>
      </c>
      <c r="T330" s="80">
        <f t="shared" si="128"/>
        <v>0</v>
      </c>
      <c r="U330" s="78">
        <f t="shared" si="129"/>
        <v>0</v>
      </c>
      <c r="V330" s="78">
        <f t="shared" si="130"/>
        <v>0</v>
      </c>
      <c r="W330" s="78">
        <f t="shared" si="131"/>
        <v>0</v>
      </c>
      <c r="X330" s="80">
        <f t="shared" si="132"/>
        <v>0</v>
      </c>
      <c r="Y330" s="78">
        <f t="shared" si="133"/>
        <v>0</v>
      </c>
      <c r="Z330" s="78" t="str">
        <f t="shared" ca="1" si="134"/>
        <v/>
      </c>
      <c r="AA330" s="78">
        <f t="shared" si="135"/>
        <v>0</v>
      </c>
      <c r="AB330" s="78">
        <f t="shared" si="136"/>
        <v>0</v>
      </c>
      <c r="AC330" s="46"/>
      <c r="AD330" s="46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E330" s="24"/>
      <c r="CF330" s="24"/>
      <c r="CG330" s="24"/>
      <c r="CH330" s="24"/>
      <c r="CI330" s="24"/>
      <c r="CJ330" s="24"/>
      <c r="CK330" s="24"/>
      <c r="CL330" s="24"/>
      <c r="CM330" s="24"/>
      <c r="CN330" s="24"/>
      <c r="CO330" s="24"/>
      <c r="CP330" s="24"/>
      <c r="CQ330" s="24"/>
      <c r="CR330" s="24"/>
      <c r="CS330" s="24"/>
      <c r="CT330" s="24"/>
      <c r="CU330" s="24"/>
      <c r="CV330" s="24"/>
      <c r="CW330" s="24"/>
      <c r="CX330" s="24"/>
      <c r="CY330" s="24"/>
      <c r="CZ330" s="24"/>
      <c r="DA330" s="24"/>
      <c r="DB330" s="24"/>
      <c r="DC330" s="24"/>
      <c r="DD330" s="24"/>
      <c r="DE330" s="24"/>
      <c r="DF330" s="24"/>
      <c r="DG330" s="24"/>
      <c r="DH330" s="24"/>
      <c r="DI330" s="24"/>
      <c r="DJ330" s="24"/>
      <c r="DK330" s="24"/>
      <c r="DL330" s="24"/>
      <c r="DM330" s="24"/>
      <c r="DN330" s="24"/>
      <c r="DO330" s="24"/>
      <c r="DP330" s="24"/>
      <c r="DQ330" s="24"/>
      <c r="DR330" s="24"/>
      <c r="DS330" s="24"/>
      <c r="DT330" s="24"/>
      <c r="DU330" s="24"/>
      <c r="DV330" s="24"/>
      <c r="DW330" s="24"/>
      <c r="DX330" s="24"/>
      <c r="DY330" s="24"/>
      <c r="DZ330" s="24"/>
      <c r="EA330" s="24"/>
    </row>
    <row r="331" spans="1:131" ht="15" customHeight="1">
      <c r="A331" s="79">
        <f t="shared" si="137"/>
        <v>44157</v>
      </c>
      <c r="B331" s="78"/>
      <c r="C331" s="78"/>
      <c r="D331" s="78"/>
      <c r="E331" s="78"/>
      <c r="F331" s="178"/>
      <c r="G331" s="89">
        <f t="shared" si="115"/>
        <v>11</v>
      </c>
      <c r="H331" s="78">
        <f t="shared" si="116"/>
        <v>47</v>
      </c>
      <c r="I331" s="78" t="str">
        <f t="shared" si="117"/>
        <v>DI</v>
      </c>
      <c r="J331" s="78" t="str">
        <f t="shared" si="118"/>
        <v>Dimanche</v>
      </c>
      <c r="K331" s="178">
        <f t="shared" si="119"/>
        <v>0</v>
      </c>
      <c r="L331" s="79" t="str">
        <f t="shared" si="120"/>
        <v/>
      </c>
      <c r="M331" s="178" t="str">
        <f t="shared" si="121"/>
        <v/>
      </c>
      <c r="N331" s="80">
        <f t="shared" si="122"/>
        <v>0</v>
      </c>
      <c r="O331" s="78">
        <f t="shared" si="123"/>
        <v>0</v>
      </c>
      <c r="P331" s="78" t="str">
        <f t="shared" si="124"/>
        <v>Normal</v>
      </c>
      <c r="Q331" s="78">
        <f t="shared" si="125"/>
        <v>0</v>
      </c>
      <c r="R331" s="78">
        <f t="shared" si="126"/>
        <v>0</v>
      </c>
      <c r="S331" s="80">
        <f t="shared" si="127"/>
        <v>0</v>
      </c>
      <c r="T331" s="80">
        <f t="shared" si="128"/>
        <v>0</v>
      </c>
      <c r="U331" s="78">
        <f t="shared" si="129"/>
        <v>0</v>
      </c>
      <c r="V331" s="78">
        <f t="shared" si="130"/>
        <v>0</v>
      </c>
      <c r="W331" s="78">
        <f t="shared" si="131"/>
        <v>0</v>
      </c>
      <c r="X331" s="80">
        <f t="shared" si="132"/>
        <v>0</v>
      </c>
      <c r="Y331" s="78">
        <f t="shared" si="133"/>
        <v>0</v>
      </c>
      <c r="Z331" s="78" t="str">
        <f t="shared" ca="1" si="134"/>
        <v/>
      </c>
      <c r="AA331" s="78">
        <f t="shared" si="135"/>
        <v>0</v>
      </c>
      <c r="AB331" s="78">
        <f t="shared" si="136"/>
        <v>0</v>
      </c>
      <c r="AC331" s="46"/>
      <c r="AD331" s="46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CB331" s="24"/>
      <c r="CC331" s="24"/>
      <c r="CD331" s="24"/>
      <c r="CE331" s="24"/>
      <c r="CF331" s="24"/>
      <c r="CG331" s="24"/>
      <c r="CH331" s="24"/>
      <c r="CI331" s="24"/>
      <c r="CJ331" s="24"/>
      <c r="CK331" s="24"/>
      <c r="CL331" s="24"/>
      <c r="CM331" s="24"/>
      <c r="CN331" s="24"/>
      <c r="CO331" s="24"/>
      <c r="CP331" s="24"/>
      <c r="CQ331" s="24"/>
      <c r="CR331" s="24"/>
      <c r="CS331" s="24"/>
      <c r="CT331" s="24"/>
      <c r="CU331" s="24"/>
      <c r="CV331" s="24"/>
      <c r="CW331" s="24"/>
      <c r="CX331" s="24"/>
      <c r="CY331" s="24"/>
      <c r="CZ331" s="24"/>
      <c r="DA331" s="24"/>
      <c r="DB331" s="24"/>
      <c r="DC331" s="24"/>
      <c r="DD331" s="24"/>
      <c r="DE331" s="24"/>
      <c r="DF331" s="24"/>
      <c r="DG331" s="24"/>
      <c r="DH331" s="24"/>
      <c r="DI331" s="24"/>
      <c r="DJ331" s="24"/>
      <c r="DK331" s="24"/>
      <c r="DL331" s="24"/>
      <c r="DM331" s="24"/>
      <c r="DN331" s="24"/>
      <c r="DO331" s="24"/>
      <c r="DP331" s="24"/>
      <c r="DQ331" s="24"/>
      <c r="DR331" s="24"/>
      <c r="DS331" s="24"/>
      <c r="DT331" s="24"/>
      <c r="DU331" s="24"/>
      <c r="DV331" s="24"/>
      <c r="DW331" s="24"/>
      <c r="DX331" s="24"/>
      <c r="DY331" s="24"/>
      <c r="DZ331" s="24"/>
      <c r="EA331" s="24"/>
    </row>
    <row r="332" spans="1:131" ht="15" customHeight="1">
      <c r="A332" s="79">
        <f t="shared" si="137"/>
        <v>44158</v>
      </c>
      <c r="B332" s="78"/>
      <c r="C332" s="78"/>
      <c r="D332" s="78"/>
      <c r="E332" s="78"/>
      <c r="F332" s="178"/>
      <c r="G332" s="89">
        <f t="shared" si="115"/>
        <v>11</v>
      </c>
      <c r="H332" s="78">
        <f t="shared" si="116"/>
        <v>48</v>
      </c>
      <c r="I332" s="78" t="str">
        <f t="shared" si="117"/>
        <v>LU</v>
      </c>
      <c r="J332" s="78" t="str">
        <f t="shared" si="118"/>
        <v>Semaine</v>
      </c>
      <c r="K332" s="178">
        <f t="shared" si="119"/>
        <v>0</v>
      </c>
      <c r="L332" s="79" t="str">
        <f t="shared" si="120"/>
        <v/>
      </c>
      <c r="M332" s="178" t="str">
        <f t="shared" si="121"/>
        <v/>
      </c>
      <c r="N332" s="80">
        <f t="shared" si="122"/>
        <v>0</v>
      </c>
      <c r="O332" s="78">
        <f t="shared" si="123"/>
        <v>0</v>
      </c>
      <c r="P332" s="78" t="str">
        <f t="shared" si="124"/>
        <v>Normal</v>
      </c>
      <c r="Q332" s="78">
        <f t="shared" si="125"/>
        <v>0</v>
      </c>
      <c r="R332" s="78">
        <f t="shared" si="126"/>
        <v>0</v>
      </c>
      <c r="S332" s="80">
        <f t="shared" si="127"/>
        <v>0</v>
      </c>
      <c r="T332" s="80">
        <f t="shared" si="128"/>
        <v>0</v>
      </c>
      <c r="U332" s="78">
        <f t="shared" si="129"/>
        <v>0</v>
      </c>
      <c r="V332" s="78">
        <f t="shared" si="130"/>
        <v>0</v>
      </c>
      <c r="W332" s="78">
        <f t="shared" si="131"/>
        <v>0</v>
      </c>
      <c r="X332" s="80">
        <f t="shared" si="132"/>
        <v>0</v>
      </c>
      <c r="Y332" s="78">
        <f t="shared" si="133"/>
        <v>0</v>
      </c>
      <c r="Z332" s="78" t="str">
        <f t="shared" ca="1" si="134"/>
        <v/>
      </c>
      <c r="AA332" s="78">
        <f t="shared" si="135"/>
        <v>0</v>
      </c>
      <c r="AB332" s="78">
        <f t="shared" si="136"/>
        <v>0</v>
      </c>
      <c r="AC332" s="46"/>
      <c r="AD332" s="46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CB332" s="24"/>
      <c r="CC332" s="24"/>
      <c r="CD332" s="24"/>
      <c r="CE332" s="24"/>
      <c r="CF332" s="24"/>
      <c r="CG332" s="24"/>
      <c r="CH332" s="24"/>
      <c r="CI332" s="24"/>
      <c r="CJ332" s="24"/>
      <c r="CK332" s="24"/>
      <c r="CL332" s="24"/>
      <c r="CM332" s="24"/>
      <c r="CN332" s="24"/>
      <c r="CO332" s="24"/>
      <c r="CP332" s="24"/>
      <c r="CQ332" s="24"/>
      <c r="CR332" s="24"/>
      <c r="CS332" s="24"/>
      <c r="CT332" s="24"/>
      <c r="CU332" s="24"/>
      <c r="CV332" s="24"/>
      <c r="CW332" s="24"/>
      <c r="CX332" s="24"/>
      <c r="CY332" s="24"/>
      <c r="CZ332" s="24"/>
      <c r="DA332" s="24"/>
      <c r="DB332" s="24"/>
      <c r="DC332" s="24"/>
      <c r="DD332" s="24"/>
      <c r="DE332" s="24"/>
      <c r="DF332" s="24"/>
      <c r="DG332" s="24"/>
      <c r="DH332" s="24"/>
      <c r="DI332" s="24"/>
      <c r="DJ332" s="24"/>
      <c r="DK332" s="24"/>
      <c r="DL332" s="24"/>
      <c r="DM332" s="24"/>
      <c r="DN332" s="24"/>
      <c r="DO332" s="24"/>
      <c r="DP332" s="24"/>
      <c r="DQ332" s="24"/>
      <c r="DR332" s="24"/>
      <c r="DS332" s="24"/>
      <c r="DT332" s="24"/>
      <c r="DU332" s="24"/>
      <c r="DV332" s="24"/>
      <c r="DW332" s="24"/>
      <c r="DX332" s="24"/>
      <c r="DY332" s="24"/>
      <c r="DZ332" s="24"/>
      <c r="EA332" s="24"/>
    </row>
    <row r="333" spans="1:131" ht="15" customHeight="1">
      <c r="A333" s="79">
        <f t="shared" si="137"/>
        <v>44159</v>
      </c>
      <c r="B333" s="78"/>
      <c r="C333" s="78"/>
      <c r="D333" s="78"/>
      <c r="E333" s="78"/>
      <c r="F333" s="178"/>
      <c r="G333" s="89">
        <f t="shared" si="115"/>
        <v>11</v>
      </c>
      <c r="H333" s="78">
        <f t="shared" si="116"/>
        <v>48</v>
      </c>
      <c r="I333" s="78" t="str">
        <f t="shared" si="117"/>
        <v>MA</v>
      </c>
      <c r="J333" s="78" t="str">
        <f t="shared" si="118"/>
        <v>Semaine</v>
      </c>
      <c r="K333" s="178">
        <f t="shared" si="119"/>
        <v>0</v>
      </c>
      <c r="L333" s="79" t="str">
        <f t="shared" si="120"/>
        <v/>
      </c>
      <c r="M333" s="178" t="str">
        <f t="shared" si="121"/>
        <v/>
      </c>
      <c r="N333" s="80">
        <f t="shared" si="122"/>
        <v>0</v>
      </c>
      <c r="O333" s="78">
        <f t="shared" si="123"/>
        <v>0</v>
      </c>
      <c r="P333" s="78" t="str">
        <f t="shared" si="124"/>
        <v>Normal</v>
      </c>
      <c r="Q333" s="78">
        <f t="shared" si="125"/>
        <v>0</v>
      </c>
      <c r="R333" s="78">
        <f t="shared" si="126"/>
        <v>0</v>
      </c>
      <c r="S333" s="80">
        <f t="shared" si="127"/>
        <v>0</v>
      </c>
      <c r="T333" s="80">
        <f t="shared" si="128"/>
        <v>0</v>
      </c>
      <c r="U333" s="78">
        <f t="shared" si="129"/>
        <v>0</v>
      </c>
      <c r="V333" s="78">
        <f t="shared" si="130"/>
        <v>0</v>
      </c>
      <c r="W333" s="78">
        <f t="shared" si="131"/>
        <v>0</v>
      </c>
      <c r="X333" s="80">
        <f t="shared" si="132"/>
        <v>0</v>
      </c>
      <c r="Y333" s="78">
        <f t="shared" si="133"/>
        <v>0</v>
      </c>
      <c r="Z333" s="78" t="str">
        <f t="shared" ca="1" si="134"/>
        <v/>
      </c>
      <c r="AA333" s="78">
        <f t="shared" si="135"/>
        <v>0</v>
      </c>
      <c r="AB333" s="78">
        <f t="shared" si="136"/>
        <v>0</v>
      </c>
      <c r="AC333" s="46"/>
      <c r="AD333" s="46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4"/>
      <c r="CK333" s="24"/>
      <c r="CL333" s="24"/>
      <c r="CM333" s="24"/>
      <c r="CN333" s="24"/>
      <c r="CO333" s="24"/>
      <c r="CP333" s="24"/>
      <c r="CQ333" s="24"/>
      <c r="CR333" s="24"/>
      <c r="CS333" s="24"/>
      <c r="CT333" s="24"/>
      <c r="CU333" s="24"/>
      <c r="CV333" s="24"/>
      <c r="CW333" s="24"/>
      <c r="CX333" s="24"/>
      <c r="CY333" s="24"/>
      <c r="CZ333" s="24"/>
      <c r="DA333" s="24"/>
      <c r="DB333" s="24"/>
      <c r="DC333" s="24"/>
      <c r="DD333" s="24"/>
      <c r="DE333" s="24"/>
      <c r="DF333" s="24"/>
      <c r="DG333" s="24"/>
      <c r="DH333" s="24"/>
      <c r="DI333" s="24"/>
      <c r="DJ333" s="24"/>
      <c r="DK333" s="24"/>
      <c r="DL333" s="24"/>
      <c r="DM333" s="24"/>
      <c r="DN333" s="24"/>
      <c r="DO333" s="24"/>
      <c r="DP333" s="24"/>
      <c r="DQ333" s="24"/>
      <c r="DR333" s="24"/>
      <c r="DS333" s="24"/>
      <c r="DT333" s="24"/>
      <c r="DU333" s="24"/>
      <c r="DV333" s="24"/>
      <c r="DW333" s="24"/>
      <c r="DX333" s="24"/>
      <c r="DY333" s="24"/>
      <c r="DZ333" s="24"/>
      <c r="EA333" s="24"/>
    </row>
    <row r="334" spans="1:131" ht="15" customHeight="1">
      <c r="A334" s="79">
        <f t="shared" si="137"/>
        <v>44160</v>
      </c>
      <c r="B334" s="78"/>
      <c r="C334" s="78"/>
      <c r="D334" s="78"/>
      <c r="E334" s="78"/>
      <c r="F334" s="178"/>
      <c r="G334" s="89">
        <f t="shared" si="115"/>
        <v>11</v>
      </c>
      <c r="H334" s="78">
        <f t="shared" si="116"/>
        <v>48</v>
      </c>
      <c r="I334" s="78" t="str">
        <f t="shared" si="117"/>
        <v>ME</v>
      </c>
      <c r="J334" s="78" t="str">
        <f t="shared" si="118"/>
        <v>Semaine</v>
      </c>
      <c r="K334" s="178">
        <f t="shared" si="119"/>
        <v>0</v>
      </c>
      <c r="L334" s="79" t="str">
        <f t="shared" si="120"/>
        <v/>
      </c>
      <c r="M334" s="178" t="str">
        <f t="shared" si="121"/>
        <v/>
      </c>
      <c r="N334" s="80">
        <f t="shared" si="122"/>
        <v>0</v>
      </c>
      <c r="O334" s="78">
        <f t="shared" si="123"/>
        <v>0</v>
      </c>
      <c r="P334" s="78" t="str">
        <f t="shared" si="124"/>
        <v>Normal</v>
      </c>
      <c r="Q334" s="78">
        <f t="shared" si="125"/>
        <v>0</v>
      </c>
      <c r="R334" s="78">
        <f t="shared" si="126"/>
        <v>0</v>
      </c>
      <c r="S334" s="80">
        <f t="shared" si="127"/>
        <v>0</v>
      </c>
      <c r="T334" s="80">
        <f t="shared" si="128"/>
        <v>0</v>
      </c>
      <c r="U334" s="78">
        <f t="shared" si="129"/>
        <v>0</v>
      </c>
      <c r="V334" s="78">
        <f t="shared" si="130"/>
        <v>0</v>
      </c>
      <c r="W334" s="78">
        <f t="shared" si="131"/>
        <v>0</v>
      </c>
      <c r="X334" s="80">
        <f t="shared" si="132"/>
        <v>0</v>
      </c>
      <c r="Y334" s="78">
        <f t="shared" si="133"/>
        <v>0</v>
      </c>
      <c r="Z334" s="78" t="str">
        <f t="shared" ca="1" si="134"/>
        <v/>
      </c>
      <c r="AA334" s="78">
        <f t="shared" si="135"/>
        <v>0</v>
      </c>
      <c r="AB334" s="78">
        <f t="shared" si="136"/>
        <v>0</v>
      </c>
      <c r="AC334" s="46"/>
      <c r="AD334" s="46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CB334" s="24"/>
      <c r="CC334" s="24"/>
      <c r="CD334" s="24"/>
      <c r="CE334" s="24"/>
      <c r="CF334" s="24"/>
      <c r="CG334" s="24"/>
      <c r="CH334" s="24"/>
      <c r="CI334" s="24"/>
      <c r="CJ334" s="24"/>
      <c r="CK334" s="24"/>
      <c r="CL334" s="24"/>
      <c r="CM334" s="24"/>
      <c r="CN334" s="24"/>
      <c r="CO334" s="24"/>
      <c r="CP334" s="24"/>
      <c r="CQ334" s="24"/>
      <c r="CR334" s="24"/>
      <c r="CS334" s="24"/>
      <c r="CT334" s="24"/>
      <c r="CU334" s="24"/>
      <c r="CV334" s="24"/>
      <c r="CW334" s="24"/>
      <c r="CX334" s="24"/>
      <c r="CY334" s="24"/>
      <c r="CZ334" s="24"/>
      <c r="DA334" s="24"/>
      <c r="DB334" s="24"/>
      <c r="DC334" s="24"/>
      <c r="DD334" s="24"/>
      <c r="DE334" s="24"/>
      <c r="DF334" s="24"/>
      <c r="DG334" s="24"/>
      <c r="DH334" s="24"/>
      <c r="DI334" s="24"/>
      <c r="DJ334" s="24"/>
      <c r="DK334" s="24"/>
      <c r="DL334" s="24"/>
      <c r="DM334" s="24"/>
      <c r="DN334" s="24"/>
      <c r="DO334" s="24"/>
      <c r="DP334" s="24"/>
      <c r="DQ334" s="24"/>
      <c r="DR334" s="24"/>
      <c r="DS334" s="24"/>
      <c r="DT334" s="24"/>
      <c r="DU334" s="24"/>
      <c r="DV334" s="24"/>
      <c r="DW334" s="24"/>
      <c r="DX334" s="24"/>
      <c r="DY334" s="24"/>
      <c r="DZ334" s="24"/>
      <c r="EA334" s="24"/>
    </row>
    <row r="335" spans="1:131" ht="15" customHeight="1">
      <c r="A335" s="79">
        <f t="shared" si="137"/>
        <v>44161</v>
      </c>
      <c r="B335" s="78"/>
      <c r="C335" s="78"/>
      <c r="D335" s="78"/>
      <c r="E335" s="78"/>
      <c r="F335" s="178"/>
      <c r="G335" s="89">
        <f t="shared" si="115"/>
        <v>11</v>
      </c>
      <c r="H335" s="78">
        <f t="shared" si="116"/>
        <v>48</v>
      </c>
      <c r="I335" s="78" t="str">
        <f t="shared" si="117"/>
        <v>JE</v>
      </c>
      <c r="J335" s="78" t="str">
        <f t="shared" si="118"/>
        <v>Semaine</v>
      </c>
      <c r="K335" s="178">
        <f t="shared" si="119"/>
        <v>0</v>
      </c>
      <c r="L335" s="79" t="str">
        <f t="shared" si="120"/>
        <v/>
      </c>
      <c r="M335" s="178" t="str">
        <f t="shared" si="121"/>
        <v/>
      </c>
      <c r="N335" s="80">
        <f t="shared" si="122"/>
        <v>0</v>
      </c>
      <c r="O335" s="78">
        <f t="shared" si="123"/>
        <v>0</v>
      </c>
      <c r="P335" s="78" t="str">
        <f t="shared" si="124"/>
        <v>Normal</v>
      </c>
      <c r="Q335" s="78">
        <f t="shared" si="125"/>
        <v>0</v>
      </c>
      <c r="R335" s="78">
        <f t="shared" si="126"/>
        <v>0</v>
      </c>
      <c r="S335" s="80">
        <f t="shared" si="127"/>
        <v>0</v>
      </c>
      <c r="T335" s="80">
        <f t="shared" si="128"/>
        <v>0</v>
      </c>
      <c r="U335" s="78">
        <f t="shared" si="129"/>
        <v>0</v>
      </c>
      <c r="V335" s="78">
        <f t="shared" si="130"/>
        <v>0</v>
      </c>
      <c r="W335" s="78">
        <f t="shared" si="131"/>
        <v>0</v>
      </c>
      <c r="X335" s="80">
        <f t="shared" si="132"/>
        <v>0</v>
      </c>
      <c r="Y335" s="78">
        <f t="shared" si="133"/>
        <v>0</v>
      </c>
      <c r="Z335" s="78" t="str">
        <f t="shared" ca="1" si="134"/>
        <v/>
      </c>
      <c r="AA335" s="78">
        <f t="shared" si="135"/>
        <v>0</v>
      </c>
      <c r="AB335" s="78">
        <f t="shared" si="136"/>
        <v>0</v>
      </c>
      <c r="AC335" s="46"/>
      <c r="AD335" s="46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CB335" s="24"/>
      <c r="CC335" s="24"/>
      <c r="CD335" s="24"/>
      <c r="CE335" s="24"/>
      <c r="CF335" s="24"/>
      <c r="CG335" s="24"/>
      <c r="CH335" s="24"/>
      <c r="CI335" s="24"/>
      <c r="CJ335" s="24"/>
      <c r="CK335" s="24"/>
      <c r="CL335" s="24"/>
      <c r="CM335" s="24"/>
      <c r="CN335" s="24"/>
      <c r="CO335" s="24"/>
      <c r="CP335" s="24"/>
      <c r="CQ335" s="24"/>
      <c r="CR335" s="24"/>
      <c r="CS335" s="24"/>
      <c r="CT335" s="24"/>
      <c r="CU335" s="24"/>
      <c r="CV335" s="24"/>
      <c r="CW335" s="24"/>
      <c r="CX335" s="24"/>
      <c r="CY335" s="24"/>
      <c r="CZ335" s="24"/>
      <c r="DA335" s="24"/>
      <c r="DB335" s="24"/>
      <c r="DC335" s="24"/>
      <c r="DD335" s="24"/>
      <c r="DE335" s="24"/>
      <c r="DF335" s="24"/>
      <c r="DG335" s="24"/>
      <c r="DH335" s="24"/>
      <c r="DI335" s="24"/>
      <c r="DJ335" s="24"/>
      <c r="DK335" s="24"/>
      <c r="DL335" s="24"/>
      <c r="DM335" s="24"/>
      <c r="DN335" s="24"/>
      <c r="DO335" s="24"/>
      <c r="DP335" s="24"/>
      <c r="DQ335" s="24"/>
      <c r="DR335" s="24"/>
      <c r="DS335" s="24"/>
      <c r="DT335" s="24"/>
      <c r="DU335" s="24"/>
      <c r="DV335" s="24"/>
      <c r="DW335" s="24"/>
      <c r="DX335" s="24"/>
      <c r="DY335" s="24"/>
      <c r="DZ335" s="24"/>
      <c r="EA335" s="24"/>
    </row>
    <row r="336" spans="1:131" ht="15" customHeight="1">
      <c r="A336" s="79">
        <f t="shared" si="137"/>
        <v>44162</v>
      </c>
      <c r="B336" s="78"/>
      <c r="C336" s="78"/>
      <c r="D336" s="78"/>
      <c r="E336" s="78"/>
      <c r="F336" s="178"/>
      <c r="G336" s="89">
        <f t="shared" si="115"/>
        <v>11</v>
      </c>
      <c r="H336" s="78">
        <f t="shared" si="116"/>
        <v>48</v>
      </c>
      <c r="I336" s="78" t="str">
        <f t="shared" si="117"/>
        <v>VE</v>
      </c>
      <c r="J336" s="78" t="str">
        <f t="shared" si="118"/>
        <v>Semaine</v>
      </c>
      <c r="K336" s="178">
        <f t="shared" si="119"/>
        <v>0</v>
      </c>
      <c r="L336" s="79" t="str">
        <f t="shared" si="120"/>
        <v/>
      </c>
      <c r="M336" s="178" t="str">
        <f t="shared" si="121"/>
        <v/>
      </c>
      <c r="N336" s="80">
        <f t="shared" si="122"/>
        <v>0</v>
      </c>
      <c r="O336" s="78">
        <f t="shared" si="123"/>
        <v>0</v>
      </c>
      <c r="P336" s="78" t="str">
        <f t="shared" si="124"/>
        <v>Normal</v>
      </c>
      <c r="Q336" s="78">
        <f t="shared" si="125"/>
        <v>0</v>
      </c>
      <c r="R336" s="78">
        <f t="shared" si="126"/>
        <v>0</v>
      </c>
      <c r="S336" s="80">
        <f t="shared" si="127"/>
        <v>0</v>
      </c>
      <c r="T336" s="80">
        <f t="shared" si="128"/>
        <v>0</v>
      </c>
      <c r="U336" s="78">
        <f t="shared" si="129"/>
        <v>0</v>
      </c>
      <c r="V336" s="78">
        <f t="shared" si="130"/>
        <v>0</v>
      </c>
      <c r="W336" s="78">
        <f t="shared" si="131"/>
        <v>0</v>
      </c>
      <c r="X336" s="80">
        <f t="shared" si="132"/>
        <v>0</v>
      </c>
      <c r="Y336" s="78">
        <f t="shared" si="133"/>
        <v>0</v>
      </c>
      <c r="Z336" s="78" t="str">
        <f t="shared" ca="1" si="134"/>
        <v/>
      </c>
      <c r="AA336" s="78">
        <f t="shared" si="135"/>
        <v>0</v>
      </c>
      <c r="AB336" s="78">
        <f t="shared" si="136"/>
        <v>0</v>
      </c>
      <c r="AC336" s="46"/>
      <c r="AD336" s="46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CB336" s="24"/>
      <c r="CC336" s="24"/>
      <c r="CD336" s="24"/>
      <c r="CE336" s="24"/>
      <c r="CF336" s="24"/>
      <c r="CG336" s="24"/>
      <c r="CH336" s="24"/>
      <c r="CI336" s="24"/>
      <c r="CJ336" s="24"/>
      <c r="CK336" s="24"/>
      <c r="CL336" s="24"/>
      <c r="CM336" s="24"/>
      <c r="CN336" s="24"/>
      <c r="CO336" s="24"/>
      <c r="CP336" s="24"/>
      <c r="CQ336" s="24"/>
      <c r="CR336" s="24"/>
      <c r="CS336" s="24"/>
      <c r="CT336" s="24"/>
      <c r="CU336" s="24"/>
      <c r="CV336" s="24"/>
      <c r="CW336" s="24"/>
      <c r="CX336" s="24"/>
      <c r="CY336" s="24"/>
      <c r="CZ336" s="24"/>
      <c r="DA336" s="24"/>
      <c r="DB336" s="24"/>
      <c r="DC336" s="24"/>
      <c r="DD336" s="24"/>
      <c r="DE336" s="24"/>
      <c r="DF336" s="24"/>
      <c r="DG336" s="24"/>
      <c r="DH336" s="24"/>
      <c r="DI336" s="24"/>
      <c r="DJ336" s="24"/>
      <c r="DK336" s="24"/>
      <c r="DL336" s="24"/>
      <c r="DM336" s="24"/>
      <c r="DN336" s="24"/>
      <c r="DO336" s="24"/>
      <c r="DP336" s="24"/>
      <c r="DQ336" s="24"/>
      <c r="DR336" s="24"/>
      <c r="DS336" s="24"/>
      <c r="DT336" s="24"/>
      <c r="DU336" s="24"/>
      <c r="DV336" s="24"/>
      <c r="DW336" s="24"/>
      <c r="DX336" s="24"/>
      <c r="DY336" s="24"/>
      <c r="DZ336" s="24"/>
      <c r="EA336" s="24"/>
    </row>
    <row r="337" spans="1:131" ht="15" customHeight="1">
      <c r="A337" s="79">
        <f t="shared" si="137"/>
        <v>44163</v>
      </c>
      <c r="B337" s="78"/>
      <c r="C337" s="78"/>
      <c r="D337" s="78"/>
      <c r="E337" s="78"/>
      <c r="F337" s="178"/>
      <c r="G337" s="89">
        <f t="shared" si="115"/>
        <v>11</v>
      </c>
      <c r="H337" s="78">
        <f t="shared" si="116"/>
        <v>48</v>
      </c>
      <c r="I337" s="78" t="str">
        <f t="shared" si="117"/>
        <v>SA</v>
      </c>
      <c r="J337" s="78" t="str">
        <f t="shared" si="118"/>
        <v>Samedi</v>
      </c>
      <c r="K337" s="178">
        <f t="shared" si="119"/>
        <v>0</v>
      </c>
      <c r="L337" s="79" t="str">
        <f t="shared" si="120"/>
        <v/>
      </c>
      <c r="M337" s="178" t="str">
        <f t="shared" si="121"/>
        <v/>
      </c>
      <c r="N337" s="80">
        <f t="shared" si="122"/>
        <v>0</v>
      </c>
      <c r="O337" s="78">
        <f t="shared" si="123"/>
        <v>0</v>
      </c>
      <c r="P337" s="78" t="str">
        <f t="shared" si="124"/>
        <v>Normal</v>
      </c>
      <c r="Q337" s="78">
        <f t="shared" si="125"/>
        <v>0</v>
      </c>
      <c r="R337" s="78">
        <f t="shared" si="126"/>
        <v>0</v>
      </c>
      <c r="S337" s="80">
        <f t="shared" si="127"/>
        <v>0</v>
      </c>
      <c r="T337" s="80">
        <f t="shared" si="128"/>
        <v>0</v>
      </c>
      <c r="U337" s="78">
        <f t="shared" si="129"/>
        <v>0</v>
      </c>
      <c r="V337" s="78">
        <f t="shared" si="130"/>
        <v>0</v>
      </c>
      <c r="W337" s="78">
        <f t="shared" si="131"/>
        <v>0</v>
      </c>
      <c r="X337" s="80">
        <f t="shared" si="132"/>
        <v>0</v>
      </c>
      <c r="Y337" s="78">
        <f t="shared" si="133"/>
        <v>0</v>
      </c>
      <c r="Z337" s="78" t="str">
        <f t="shared" ca="1" si="134"/>
        <v/>
      </c>
      <c r="AA337" s="78">
        <f t="shared" si="135"/>
        <v>0</v>
      </c>
      <c r="AB337" s="78">
        <f t="shared" si="136"/>
        <v>0</v>
      </c>
      <c r="AC337" s="46"/>
      <c r="AD337" s="46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CB337" s="24"/>
      <c r="CC337" s="24"/>
      <c r="CD337" s="24"/>
      <c r="CE337" s="24"/>
      <c r="CF337" s="24"/>
      <c r="CG337" s="24"/>
      <c r="CH337" s="24"/>
      <c r="CI337" s="24"/>
      <c r="CJ337" s="24"/>
      <c r="CK337" s="24"/>
      <c r="CL337" s="24"/>
      <c r="CM337" s="24"/>
      <c r="CN337" s="24"/>
      <c r="CO337" s="24"/>
      <c r="CP337" s="24"/>
      <c r="CQ337" s="24"/>
      <c r="CR337" s="24"/>
      <c r="CS337" s="24"/>
      <c r="CT337" s="24"/>
      <c r="CU337" s="24"/>
      <c r="CV337" s="24"/>
      <c r="CW337" s="24"/>
      <c r="CX337" s="24"/>
      <c r="CY337" s="24"/>
      <c r="CZ337" s="24"/>
      <c r="DA337" s="24"/>
      <c r="DB337" s="24"/>
      <c r="DC337" s="24"/>
      <c r="DD337" s="24"/>
      <c r="DE337" s="24"/>
      <c r="DF337" s="24"/>
      <c r="DG337" s="24"/>
      <c r="DH337" s="24"/>
      <c r="DI337" s="24"/>
      <c r="DJ337" s="24"/>
      <c r="DK337" s="24"/>
      <c r="DL337" s="24"/>
      <c r="DM337" s="24"/>
      <c r="DN337" s="24"/>
      <c r="DO337" s="24"/>
      <c r="DP337" s="24"/>
      <c r="DQ337" s="24"/>
      <c r="DR337" s="24"/>
      <c r="DS337" s="24"/>
      <c r="DT337" s="24"/>
      <c r="DU337" s="24"/>
      <c r="DV337" s="24"/>
      <c r="DW337" s="24"/>
      <c r="DX337" s="24"/>
      <c r="DY337" s="24"/>
      <c r="DZ337" s="24"/>
      <c r="EA337" s="24"/>
    </row>
    <row r="338" spans="1:131" ht="15" customHeight="1">
      <c r="A338" s="79">
        <f t="shared" si="137"/>
        <v>44164</v>
      </c>
      <c r="B338" s="78"/>
      <c r="C338" s="78"/>
      <c r="D338" s="78"/>
      <c r="E338" s="78"/>
      <c r="F338" s="178"/>
      <c r="G338" s="89">
        <f t="shared" si="115"/>
        <v>11</v>
      </c>
      <c r="H338" s="78">
        <f t="shared" si="116"/>
        <v>48</v>
      </c>
      <c r="I338" s="78" t="str">
        <f t="shared" si="117"/>
        <v>DI</v>
      </c>
      <c r="J338" s="78" t="str">
        <f t="shared" si="118"/>
        <v>Dimanche</v>
      </c>
      <c r="K338" s="178">
        <f t="shared" si="119"/>
        <v>0</v>
      </c>
      <c r="L338" s="79" t="str">
        <f t="shared" si="120"/>
        <v/>
      </c>
      <c r="M338" s="178" t="str">
        <f t="shared" si="121"/>
        <v/>
      </c>
      <c r="N338" s="80">
        <f t="shared" si="122"/>
        <v>0</v>
      </c>
      <c r="O338" s="78">
        <f t="shared" si="123"/>
        <v>0</v>
      </c>
      <c r="P338" s="78" t="str">
        <f t="shared" si="124"/>
        <v>Normal</v>
      </c>
      <c r="Q338" s="78">
        <f t="shared" si="125"/>
        <v>0</v>
      </c>
      <c r="R338" s="78">
        <f t="shared" si="126"/>
        <v>0</v>
      </c>
      <c r="S338" s="80">
        <f t="shared" si="127"/>
        <v>0</v>
      </c>
      <c r="T338" s="80">
        <f t="shared" si="128"/>
        <v>0</v>
      </c>
      <c r="U338" s="78">
        <f t="shared" si="129"/>
        <v>0</v>
      </c>
      <c r="V338" s="78">
        <f t="shared" si="130"/>
        <v>0</v>
      </c>
      <c r="W338" s="78">
        <f t="shared" si="131"/>
        <v>0</v>
      </c>
      <c r="X338" s="80">
        <f t="shared" si="132"/>
        <v>0</v>
      </c>
      <c r="Y338" s="78">
        <f t="shared" si="133"/>
        <v>0</v>
      </c>
      <c r="Z338" s="78" t="str">
        <f t="shared" ca="1" si="134"/>
        <v/>
      </c>
      <c r="AA338" s="78">
        <f t="shared" si="135"/>
        <v>0</v>
      </c>
      <c r="AB338" s="78">
        <f t="shared" si="136"/>
        <v>0</v>
      </c>
      <c r="AC338" s="46"/>
      <c r="AD338" s="46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CB338" s="24"/>
      <c r="CC338" s="24"/>
      <c r="CD338" s="24"/>
      <c r="CE338" s="24"/>
      <c r="CF338" s="24"/>
      <c r="CG338" s="24"/>
      <c r="CH338" s="24"/>
      <c r="CI338" s="24"/>
      <c r="CJ338" s="24"/>
      <c r="CK338" s="24"/>
      <c r="CL338" s="24"/>
      <c r="CM338" s="24"/>
      <c r="CN338" s="24"/>
      <c r="CO338" s="24"/>
      <c r="CP338" s="24"/>
      <c r="CQ338" s="24"/>
      <c r="CR338" s="24"/>
      <c r="CS338" s="24"/>
      <c r="CT338" s="24"/>
      <c r="CU338" s="24"/>
      <c r="CV338" s="24"/>
      <c r="CW338" s="24"/>
      <c r="CX338" s="24"/>
      <c r="CY338" s="24"/>
      <c r="CZ338" s="24"/>
      <c r="DA338" s="24"/>
      <c r="DB338" s="24"/>
      <c r="DC338" s="24"/>
      <c r="DD338" s="24"/>
      <c r="DE338" s="24"/>
      <c r="DF338" s="24"/>
      <c r="DG338" s="24"/>
      <c r="DH338" s="24"/>
      <c r="DI338" s="24"/>
      <c r="DJ338" s="24"/>
      <c r="DK338" s="24"/>
      <c r="DL338" s="24"/>
      <c r="DM338" s="24"/>
      <c r="DN338" s="24"/>
      <c r="DO338" s="24"/>
      <c r="DP338" s="24"/>
      <c r="DQ338" s="24"/>
      <c r="DR338" s="24"/>
      <c r="DS338" s="24"/>
      <c r="DT338" s="24"/>
      <c r="DU338" s="24"/>
      <c r="DV338" s="24"/>
      <c r="DW338" s="24"/>
      <c r="DX338" s="24"/>
      <c r="DY338" s="24"/>
      <c r="DZ338" s="24"/>
      <c r="EA338" s="24"/>
    </row>
    <row r="339" spans="1:131" ht="15" customHeight="1">
      <c r="A339" s="79">
        <f t="shared" si="137"/>
        <v>44165</v>
      </c>
      <c r="B339" s="78"/>
      <c r="C339" s="78"/>
      <c r="D339" s="78"/>
      <c r="E339" s="78"/>
      <c r="F339" s="178"/>
      <c r="G339" s="89">
        <f t="shared" si="115"/>
        <v>11</v>
      </c>
      <c r="H339" s="78">
        <f t="shared" si="116"/>
        <v>49</v>
      </c>
      <c r="I339" s="78" t="str">
        <f t="shared" si="117"/>
        <v>LU</v>
      </c>
      <c r="J339" s="78" t="str">
        <f t="shared" si="118"/>
        <v>Semaine</v>
      </c>
      <c r="K339" s="178">
        <f t="shared" si="119"/>
        <v>0</v>
      </c>
      <c r="L339" s="79" t="str">
        <f t="shared" si="120"/>
        <v/>
      </c>
      <c r="M339" s="178" t="str">
        <f t="shared" si="121"/>
        <v/>
      </c>
      <c r="N339" s="80">
        <f t="shared" si="122"/>
        <v>0</v>
      </c>
      <c r="O339" s="78">
        <f t="shared" si="123"/>
        <v>0</v>
      </c>
      <c r="P339" s="78" t="str">
        <f t="shared" si="124"/>
        <v>Normal</v>
      </c>
      <c r="Q339" s="78">
        <f t="shared" si="125"/>
        <v>0</v>
      </c>
      <c r="R339" s="78">
        <f t="shared" si="126"/>
        <v>0</v>
      </c>
      <c r="S339" s="80">
        <f t="shared" si="127"/>
        <v>0</v>
      </c>
      <c r="T339" s="80">
        <f t="shared" si="128"/>
        <v>0</v>
      </c>
      <c r="U339" s="78">
        <f t="shared" si="129"/>
        <v>0</v>
      </c>
      <c r="V339" s="78">
        <f t="shared" si="130"/>
        <v>0</v>
      </c>
      <c r="W339" s="78">
        <f t="shared" si="131"/>
        <v>0</v>
      </c>
      <c r="X339" s="80">
        <f t="shared" si="132"/>
        <v>0</v>
      </c>
      <c r="Y339" s="78">
        <f t="shared" si="133"/>
        <v>0</v>
      </c>
      <c r="Z339" s="78" t="str">
        <f t="shared" ca="1" si="134"/>
        <v/>
      </c>
      <c r="AA339" s="78">
        <f t="shared" si="135"/>
        <v>0</v>
      </c>
      <c r="AB339" s="78">
        <f t="shared" si="136"/>
        <v>0</v>
      </c>
      <c r="AC339" s="46"/>
      <c r="AD339" s="46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CB339" s="24"/>
      <c r="CC339" s="24"/>
      <c r="CD339" s="24"/>
      <c r="CE339" s="24"/>
      <c r="CF339" s="24"/>
      <c r="CG339" s="24"/>
      <c r="CH339" s="24"/>
      <c r="CI339" s="24"/>
      <c r="CJ339" s="24"/>
      <c r="CK339" s="24"/>
      <c r="CL339" s="24"/>
      <c r="CM339" s="24"/>
      <c r="CN339" s="24"/>
      <c r="CO339" s="24"/>
      <c r="CP339" s="24"/>
      <c r="CQ339" s="24"/>
      <c r="CR339" s="24"/>
      <c r="CS339" s="24"/>
      <c r="CT339" s="24"/>
      <c r="CU339" s="24"/>
      <c r="CV339" s="24"/>
      <c r="CW339" s="24"/>
      <c r="CX339" s="24"/>
      <c r="CY339" s="24"/>
      <c r="CZ339" s="24"/>
      <c r="DA339" s="24"/>
      <c r="DB339" s="24"/>
      <c r="DC339" s="24"/>
      <c r="DD339" s="24"/>
      <c r="DE339" s="24"/>
      <c r="DF339" s="24"/>
      <c r="DG339" s="24"/>
      <c r="DH339" s="24"/>
      <c r="DI339" s="24"/>
      <c r="DJ339" s="24"/>
      <c r="DK339" s="24"/>
      <c r="DL339" s="24"/>
      <c r="DM339" s="24"/>
      <c r="DN339" s="24"/>
      <c r="DO339" s="24"/>
      <c r="DP339" s="24"/>
      <c r="DQ339" s="24"/>
      <c r="DR339" s="24"/>
      <c r="DS339" s="24"/>
      <c r="DT339" s="24"/>
      <c r="DU339" s="24"/>
      <c r="DV339" s="24"/>
      <c r="DW339" s="24"/>
      <c r="DX339" s="24"/>
      <c r="DY339" s="24"/>
      <c r="DZ339" s="24"/>
      <c r="EA339" s="24"/>
    </row>
    <row r="340" spans="1:131" ht="15" customHeight="1">
      <c r="A340" s="79">
        <f t="shared" si="137"/>
        <v>44166</v>
      </c>
      <c r="B340" s="78"/>
      <c r="C340" s="78"/>
      <c r="D340" s="78"/>
      <c r="E340" s="78"/>
      <c r="F340" s="178"/>
      <c r="G340" s="89">
        <f t="shared" si="115"/>
        <v>12</v>
      </c>
      <c r="H340" s="78">
        <f t="shared" si="116"/>
        <v>49</v>
      </c>
      <c r="I340" s="78" t="str">
        <f t="shared" si="117"/>
        <v>MA</v>
      </c>
      <c r="J340" s="78" t="str">
        <f t="shared" si="118"/>
        <v>Semaine</v>
      </c>
      <c r="K340" s="178">
        <f t="shared" si="119"/>
        <v>0</v>
      </c>
      <c r="L340" s="79" t="str">
        <f t="shared" si="120"/>
        <v/>
      </c>
      <c r="M340" s="178" t="str">
        <f t="shared" si="121"/>
        <v/>
      </c>
      <c r="N340" s="80">
        <f t="shared" si="122"/>
        <v>0</v>
      </c>
      <c r="O340" s="78">
        <f t="shared" si="123"/>
        <v>0</v>
      </c>
      <c r="P340" s="78" t="str">
        <f t="shared" si="124"/>
        <v>Normal</v>
      </c>
      <c r="Q340" s="78">
        <f t="shared" si="125"/>
        <v>0</v>
      </c>
      <c r="R340" s="78">
        <f t="shared" si="126"/>
        <v>0</v>
      </c>
      <c r="S340" s="80">
        <f t="shared" si="127"/>
        <v>0</v>
      </c>
      <c r="T340" s="80">
        <f t="shared" si="128"/>
        <v>0</v>
      </c>
      <c r="U340" s="78">
        <f t="shared" si="129"/>
        <v>0</v>
      </c>
      <c r="V340" s="78">
        <f t="shared" si="130"/>
        <v>0</v>
      </c>
      <c r="W340" s="78">
        <f t="shared" si="131"/>
        <v>0</v>
      </c>
      <c r="X340" s="80">
        <f t="shared" si="132"/>
        <v>0</v>
      </c>
      <c r="Y340" s="78">
        <f t="shared" si="133"/>
        <v>0</v>
      </c>
      <c r="Z340" s="78" t="str">
        <f t="shared" ca="1" si="134"/>
        <v/>
      </c>
      <c r="AA340" s="78">
        <f t="shared" si="135"/>
        <v>0</v>
      </c>
      <c r="AB340" s="78">
        <f t="shared" si="136"/>
        <v>0</v>
      </c>
      <c r="AC340" s="46"/>
      <c r="AD340" s="46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CB340" s="24"/>
      <c r="CC340" s="24"/>
      <c r="CD340" s="24"/>
      <c r="CE340" s="24"/>
      <c r="CF340" s="24"/>
      <c r="CG340" s="24"/>
      <c r="CH340" s="24"/>
      <c r="CI340" s="24"/>
      <c r="CJ340" s="24"/>
      <c r="CK340" s="24"/>
      <c r="CL340" s="24"/>
      <c r="CM340" s="24"/>
      <c r="CN340" s="24"/>
      <c r="CO340" s="24"/>
      <c r="CP340" s="24"/>
      <c r="CQ340" s="24"/>
      <c r="CR340" s="24"/>
      <c r="CS340" s="24"/>
      <c r="CT340" s="24"/>
      <c r="CU340" s="24"/>
      <c r="CV340" s="24"/>
      <c r="CW340" s="24"/>
      <c r="CX340" s="24"/>
      <c r="CY340" s="24"/>
      <c r="CZ340" s="24"/>
      <c r="DA340" s="24"/>
      <c r="DB340" s="24"/>
      <c r="DC340" s="24"/>
      <c r="DD340" s="24"/>
      <c r="DE340" s="24"/>
      <c r="DF340" s="24"/>
      <c r="DG340" s="24"/>
      <c r="DH340" s="24"/>
      <c r="DI340" s="24"/>
      <c r="DJ340" s="24"/>
      <c r="DK340" s="24"/>
      <c r="DL340" s="24"/>
      <c r="DM340" s="24"/>
      <c r="DN340" s="24"/>
      <c r="DO340" s="24"/>
      <c r="DP340" s="24"/>
      <c r="DQ340" s="24"/>
      <c r="DR340" s="24"/>
      <c r="DS340" s="24"/>
      <c r="DT340" s="24"/>
      <c r="DU340" s="24"/>
      <c r="DV340" s="24"/>
      <c r="DW340" s="24"/>
      <c r="DX340" s="24"/>
      <c r="DY340" s="24"/>
      <c r="DZ340" s="24"/>
      <c r="EA340" s="24"/>
    </row>
    <row r="341" spans="1:131" ht="15" customHeight="1">
      <c r="A341" s="79">
        <f t="shared" si="137"/>
        <v>44167</v>
      </c>
      <c r="B341" s="78"/>
      <c r="C341" s="78"/>
      <c r="D341" s="78"/>
      <c r="E341" s="78"/>
      <c r="F341" s="178"/>
      <c r="G341" s="89">
        <f t="shared" si="115"/>
        <v>12</v>
      </c>
      <c r="H341" s="78">
        <f t="shared" si="116"/>
        <v>49</v>
      </c>
      <c r="I341" s="78" t="str">
        <f t="shared" si="117"/>
        <v>ME</v>
      </c>
      <c r="J341" s="78" t="str">
        <f t="shared" si="118"/>
        <v>Semaine</v>
      </c>
      <c r="K341" s="178">
        <f t="shared" si="119"/>
        <v>0</v>
      </c>
      <c r="L341" s="79" t="str">
        <f t="shared" si="120"/>
        <v/>
      </c>
      <c r="M341" s="178" t="str">
        <f t="shared" si="121"/>
        <v/>
      </c>
      <c r="N341" s="80">
        <f t="shared" si="122"/>
        <v>0</v>
      </c>
      <c r="O341" s="78">
        <f t="shared" si="123"/>
        <v>0</v>
      </c>
      <c r="P341" s="78" t="str">
        <f t="shared" si="124"/>
        <v>Normal</v>
      </c>
      <c r="Q341" s="78">
        <f t="shared" si="125"/>
        <v>0</v>
      </c>
      <c r="R341" s="78">
        <f t="shared" si="126"/>
        <v>0</v>
      </c>
      <c r="S341" s="80">
        <f t="shared" si="127"/>
        <v>0</v>
      </c>
      <c r="T341" s="80">
        <f t="shared" si="128"/>
        <v>0</v>
      </c>
      <c r="U341" s="78">
        <f t="shared" si="129"/>
        <v>0</v>
      </c>
      <c r="V341" s="78">
        <f t="shared" si="130"/>
        <v>0</v>
      </c>
      <c r="W341" s="78">
        <f t="shared" si="131"/>
        <v>0</v>
      </c>
      <c r="X341" s="80">
        <f t="shared" si="132"/>
        <v>0</v>
      </c>
      <c r="Y341" s="78">
        <f t="shared" si="133"/>
        <v>0</v>
      </c>
      <c r="Z341" s="78" t="str">
        <f t="shared" ca="1" si="134"/>
        <v/>
      </c>
      <c r="AA341" s="78">
        <f t="shared" si="135"/>
        <v>0</v>
      </c>
      <c r="AB341" s="78">
        <f t="shared" si="136"/>
        <v>0</v>
      </c>
      <c r="AC341" s="46"/>
      <c r="AD341" s="46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CB341" s="24"/>
      <c r="CC341" s="24"/>
      <c r="CD341" s="24"/>
      <c r="CE341" s="24"/>
      <c r="CF341" s="24"/>
      <c r="CG341" s="24"/>
      <c r="CH341" s="24"/>
      <c r="CI341" s="24"/>
      <c r="CJ341" s="24"/>
      <c r="CK341" s="24"/>
      <c r="CL341" s="24"/>
      <c r="CM341" s="24"/>
      <c r="CN341" s="24"/>
      <c r="CO341" s="24"/>
      <c r="CP341" s="24"/>
      <c r="CQ341" s="24"/>
      <c r="CR341" s="24"/>
      <c r="CS341" s="24"/>
      <c r="CT341" s="24"/>
      <c r="CU341" s="24"/>
      <c r="CV341" s="24"/>
      <c r="CW341" s="24"/>
      <c r="CX341" s="24"/>
      <c r="CY341" s="24"/>
      <c r="CZ341" s="24"/>
      <c r="DA341" s="24"/>
      <c r="DB341" s="24"/>
      <c r="DC341" s="24"/>
      <c r="DD341" s="24"/>
      <c r="DE341" s="24"/>
      <c r="DF341" s="24"/>
      <c r="DG341" s="24"/>
      <c r="DH341" s="24"/>
      <c r="DI341" s="24"/>
      <c r="DJ341" s="24"/>
      <c r="DK341" s="24"/>
      <c r="DL341" s="24"/>
      <c r="DM341" s="24"/>
      <c r="DN341" s="24"/>
      <c r="DO341" s="24"/>
      <c r="DP341" s="24"/>
      <c r="DQ341" s="24"/>
      <c r="DR341" s="24"/>
      <c r="DS341" s="24"/>
      <c r="DT341" s="24"/>
      <c r="DU341" s="24"/>
      <c r="DV341" s="24"/>
      <c r="DW341" s="24"/>
      <c r="DX341" s="24"/>
      <c r="DY341" s="24"/>
      <c r="DZ341" s="24"/>
      <c r="EA341" s="24"/>
    </row>
    <row r="342" spans="1:131" ht="15" customHeight="1">
      <c r="A342" s="79">
        <f t="shared" si="137"/>
        <v>44168</v>
      </c>
      <c r="B342" s="78"/>
      <c r="C342" s="78"/>
      <c r="D342" s="78"/>
      <c r="E342" s="78"/>
      <c r="F342" s="178"/>
      <c r="G342" s="89">
        <f t="shared" si="115"/>
        <v>12</v>
      </c>
      <c r="H342" s="78">
        <f t="shared" si="116"/>
        <v>49</v>
      </c>
      <c r="I342" s="78" t="str">
        <f t="shared" si="117"/>
        <v>JE</v>
      </c>
      <c r="J342" s="78" t="str">
        <f t="shared" si="118"/>
        <v>Semaine</v>
      </c>
      <c r="K342" s="178">
        <f t="shared" si="119"/>
        <v>0</v>
      </c>
      <c r="L342" s="79" t="str">
        <f t="shared" si="120"/>
        <v/>
      </c>
      <c r="M342" s="178" t="str">
        <f t="shared" si="121"/>
        <v/>
      </c>
      <c r="N342" s="80">
        <f t="shared" si="122"/>
        <v>0</v>
      </c>
      <c r="O342" s="78">
        <f t="shared" si="123"/>
        <v>0</v>
      </c>
      <c r="P342" s="78" t="str">
        <f t="shared" si="124"/>
        <v>Normal</v>
      </c>
      <c r="Q342" s="78">
        <f t="shared" si="125"/>
        <v>0</v>
      </c>
      <c r="R342" s="78">
        <f t="shared" si="126"/>
        <v>0</v>
      </c>
      <c r="S342" s="80">
        <f t="shared" si="127"/>
        <v>0</v>
      </c>
      <c r="T342" s="80">
        <f t="shared" si="128"/>
        <v>0</v>
      </c>
      <c r="U342" s="78">
        <f t="shared" si="129"/>
        <v>0</v>
      </c>
      <c r="V342" s="78">
        <f t="shared" si="130"/>
        <v>0</v>
      </c>
      <c r="W342" s="78">
        <f t="shared" si="131"/>
        <v>0</v>
      </c>
      <c r="X342" s="80">
        <f t="shared" si="132"/>
        <v>0</v>
      </c>
      <c r="Y342" s="78">
        <f t="shared" si="133"/>
        <v>0</v>
      </c>
      <c r="Z342" s="78" t="str">
        <f t="shared" ca="1" si="134"/>
        <v/>
      </c>
      <c r="AA342" s="78">
        <f t="shared" si="135"/>
        <v>0</v>
      </c>
      <c r="AB342" s="78">
        <f t="shared" si="136"/>
        <v>0</v>
      </c>
      <c r="AC342" s="46"/>
      <c r="AD342" s="46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CB342" s="24"/>
      <c r="CC342" s="24"/>
      <c r="CD342" s="24"/>
      <c r="CE342" s="24"/>
      <c r="CF342" s="24"/>
      <c r="CG342" s="24"/>
      <c r="CH342" s="24"/>
      <c r="CI342" s="24"/>
      <c r="CJ342" s="24"/>
      <c r="CK342" s="24"/>
      <c r="CL342" s="24"/>
      <c r="CM342" s="24"/>
      <c r="CN342" s="24"/>
      <c r="CO342" s="24"/>
      <c r="CP342" s="24"/>
      <c r="CQ342" s="24"/>
      <c r="CR342" s="24"/>
      <c r="CS342" s="24"/>
      <c r="CT342" s="24"/>
      <c r="CU342" s="24"/>
      <c r="CV342" s="24"/>
      <c r="CW342" s="24"/>
      <c r="CX342" s="24"/>
      <c r="CY342" s="24"/>
      <c r="CZ342" s="24"/>
      <c r="DA342" s="24"/>
      <c r="DB342" s="24"/>
      <c r="DC342" s="24"/>
      <c r="DD342" s="24"/>
      <c r="DE342" s="24"/>
      <c r="DF342" s="24"/>
      <c r="DG342" s="24"/>
      <c r="DH342" s="24"/>
      <c r="DI342" s="24"/>
      <c r="DJ342" s="24"/>
      <c r="DK342" s="24"/>
      <c r="DL342" s="24"/>
      <c r="DM342" s="24"/>
      <c r="DN342" s="24"/>
      <c r="DO342" s="24"/>
      <c r="DP342" s="24"/>
      <c r="DQ342" s="24"/>
      <c r="DR342" s="24"/>
      <c r="DS342" s="24"/>
      <c r="DT342" s="24"/>
      <c r="DU342" s="24"/>
      <c r="DV342" s="24"/>
      <c r="DW342" s="24"/>
      <c r="DX342" s="24"/>
      <c r="DY342" s="24"/>
      <c r="DZ342" s="24"/>
      <c r="EA342" s="24"/>
    </row>
    <row r="343" spans="1:131" ht="15" customHeight="1">
      <c r="A343" s="79">
        <f t="shared" si="137"/>
        <v>44169</v>
      </c>
      <c r="B343" s="78"/>
      <c r="C343" s="78"/>
      <c r="D343" s="78"/>
      <c r="E343" s="78"/>
      <c r="F343" s="178"/>
      <c r="G343" s="89">
        <f t="shared" si="115"/>
        <v>12</v>
      </c>
      <c r="H343" s="78">
        <f t="shared" si="116"/>
        <v>49</v>
      </c>
      <c r="I343" s="78" t="str">
        <f t="shared" si="117"/>
        <v>VE</v>
      </c>
      <c r="J343" s="78" t="str">
        <f t="shared" si="118"/>
        <v>Semaine</v>
      </c>
      <c r="K343" s="178">
        <f t="shared" si="119"/>
        <v>0</v>
      </c>
      <c r="L343" s="79" t="str">
        <f t="shared" si="120"/>
        <v/>
      </c>
      <c r="M343" s="178" t="str">
        <f t="shared" si="121"/>
        <v/>
      </c>
      <c r="N343" s="80">
        <f t="shared" si="122"/>
        <v>0</v>
      </c>
      <c r="O343" s="78">
        <f t="shared" si="123"/>
        <v>0</v>
      </c>
      <c r="P343" s="78" t="str">
        <f t="shared" si="124"/>
        <v>Normal</v>
      </c>
      <c r="Q343" s="78">
        <f t="shared" si="125"/>
        <v>0</v>
      </c>
      <c r="R343" s="78">
        <f t="shared" si="126"/>
        <v>0</v>
      </c>
      <c r="S343" s="80">
        <f t="shared" si="127"/>
        <v>0</v>
      </c>
      <c r="T343" s="80">
        <f t="shared" si="128"/>
        <v>0</v>
      </c>
      <c r="U343" s="78">
        <f t="shared" si="129"/>
        <v>0</v>
      </c>
      <c r="V343" s="78">
        <f t="shared" si="130"/>
        <v>0</v>
      </c>
      <c r="W343" s="78">
        <f t="shared" si="131"/>
        <v>0</v>
      </c>
      <c r="X343" s="80">
        <f t="shared" si="132"/>
        <v>0</v>
      </c>
      <c r="Y343" s="78">
        <f t="shared" si="133"/>
        <v>0</v>
      </c>
      <c r="Z343" s="78" t="str">
        <f t="shared" ca="1" si="134"/>
        <v/>
      </c>
      <c r="AA343" s="78">
        <f t="shared" si="135"/>
        <v>0</v>
      </c>
      <c r="AB343" s="78">
        <f t="shared" si="136"/>
        <v>0</v>
      </c>
      <c r="AC343" s="46"/>
      <c r="AD343" s="46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CB343" s="24"/>
      <c r="CC343" s="24"/>
      <c r="CD343" s="24"/>
      <c r="CE343" s="24"/>
      <c r="CF343" s="24"/>
      <c r="CG343" s="24"/>
      <c r="CH343" s="24"/>
      <c r="CI343" s="24"/>
      <c r="CJ343" s="24"/>
      <c r="CK343" s="24"/>
      <c r="CL343" s="24"/>
      <c r="CM343" s="24"/>
      <c r="CN343" s="24"/>
      <c r="CO343" s="24"/>
      <c r="CP343" s="24"/>
      <c r="CQ343" s="24"/>
      <c r="CR343" s="24"/>
      <c r="CS343" s="24"/>
      <c r="CT343" s="24"/>
      <c r="CU343" s="24"/>
      <c r="CV343" s="24"/>
      <c r="CW343" s="24"/>
      <c r="CX343" s="24"/>
      <c r="CY343" s="24"/>
      <c r="CZ343" s="24"/>
      <c r="DA343" s="24"/>
      <c r="DB343" s="24"/>
      <c r="DC343" s="24"/>
      <c r="DD343" s="24"/>
      <c r="DE343" s="24"/>
      <c r="DF343" s="24"/>
      <c r="DG343" s="24"/>
      <c r="DH343" s="24"/>
      <c r="DI343" s="24"/>
      <c r="DJ343" s="24"/>
      <c r="DK343" s="24"/>
      <c r="DL343" s="24"/>
      <c r="DM343" s="24"/>
      <c r="DN343" s="24"/>
      <c r="DO343" s="24"/>
      <c r="DP343" s="24"/>
      <c r="DQ343" s="24"/>
      <c r="DR343" s="24"/>
      <c r="DS343" s="24"/>
      <c r="DT343" s="24"/>
      <c r="DU343" s="24"/>
      <c r="DV343" s="24"/>
      <c r="DW343" s="24"/>
      <c r="DX343" s="24"/>
      <c r="DY343" s="24"/>
      <c r="DZ343" s="24"/>
      <c r="EA343" s="24"/>
    </row>
    <row r="344" spans="1:131" ht="15" customHeight="1">
      <c r="A344" s="79">
        <f t="shared" si="137"/>
        <v>44170</v>
      </c>
      <c r="B344" s="78"/>
      <c r="C344" s="78"/>
      <c r="D344" s="78"/>
      <c r="E344" s="78"/>
      <c r="F344" s="178"/>
      <c r="G344" s="89">
        <f t="shared" si="115"/>
        <v>12</v>
      </c>
      <c r="H344" s="78">
        <f t="shared" si="116"/>
        <v>49</v>
      </c>
      <c r="I344" s="78" t="str">
        <f t="shared" si="117"/>
        <v>SA</v>
      </c>
      <c r="J344" s="78" t="str">
        <f t="shared" si="118"/>
        <v>Samedi</v>
      </c>
      <c r="K344" s="178">
        <f t="shared" si="119"/>
        <v>0</v>
      </c>
      <c r="L344" s="79" t="str">
        <f t="shared" si="120"/>
        <v/>
      </c>
      <c r="M344" s="178" t="str">
        <f t="shared" si="121"/>
        <v/>
      </c>
      <c r="N344" s="80">
        <f t="shared" si="122"/>
        <v>0</v>
      </c>
      <c r="O344" s="78">
        <f t="shared" si="123"/>
        <v>0</v>
      </c>
      <c r="P344" s="78" t="str">
        <f t="shared" si="124"/>
        <v>Normal</v>
      </c>
      <c r="Q344" s="78">
        <f t="shared" si="125"/>
        <v>0</v>
      </c>
      <c r="R344" s="78">
        <f t="shared" si="126"/>
        <v>0</v>
      </c>
      <c r="S344" s="80">
        <f t="shared" si="127"/>
        <v>0</v>
      </c>
      <c r="T344" s="80">
        <f t="shared" si="128"/>
        <v>0</v>
      </c>
      <c r="U344" s="78">
        <f t="shared" si="129"/>
        <v>0</v>
      </c>
      <c r="V344" s="78">
        <f t="shared" si="130"/>
        <v>0</v>
      </c>
      <c r="W344" s="78">
        <f t="shared" si="131"/>
        <v>0</v>
      </c>
      <c r="X344" s="80">
        <f t="shared" si="132"/>
        <v>0</v>
      </c>
      <c r="Y344" s="78">
        <f t="shared" si="133"/>
        <v>0</v>
      </c>
      <c r="Z344" s="78" t="str">
        <f t="shared" ca="1" si="134"/>
        <v/>
      </c>
      <c r="AA344" s="78">
        <f t="shared" si="135"/>
        <v>0</v>
      </c>
      <c r="AB344" s="78">
        <f t="shared" si="136"/>
        <v>0</v>
      </c>
      <c r="AC344" s="46"/>
      <c r="AD344" s="46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CB344" s="24"/>
      <c r="CC344" s="24"/>
      <c r="CD344" s="24"/>
      <c r="CE344" s="24"/>
      <c r="CF344" s="24"/>
      <c r="CG344" s="24"/>
      <c r="CH344" s="24"/>
      <c r="CI344" s="24"/>
      <c r="CJ344" s="24"/>
      <c r="CK344" s="24"/>
      <c r="CL344" s="24"/>
      <c r="CM344" s="24"/>
      <c r="CN344" s="24"/>
      <c r="CO344" s="24"/>
      <c r="CP344" s="24"/>
      <c r="CQ344" s="24"/>
      <c r="CR344" s="24"/>
      <c r="CS344" s="24"/>
      <c r="CT344" s="24"/>
      <c r="CU344" s="24"/>
      <c r="CV344" s="24"/>
      <c r="CW344" s="24"/>
      <c r="CX344" s="24"/>
      <c r="CY344" s="24"/>
      <c r="CZ344" s="24"/>
      <c r="DA344" s="24"/>
      <c r="DB344" s="24"/>
      <c r="DC344" s="24"/>
      <c r="DD344" s="24"/>
      <c r="DE344" s="24"/>
      <c r="DF344" s="24"/>
      <c r="DG344" s="24"/>
      <c r="DH344" s="24"/>
      <c r="DI344" s="24"/>
      <c r="DJ344" s="24"/>
      <c r="DK344" s="24"/>
      <c r="DL344" s="24"/>
      <c r="DM344" s="24"/>
      <c r="DN344" s="24"/>
      <c r="DO344" s="24"/>
      <c r="DP344" s="24"/>
      <c r="DQ344" s="24"/>
      <c r="DR344" s="24"/>
      <c r="DS344" s="24"/>
      <c r="DT344" s="24"/>
      <c r="DU344" s="24"/>
      <c r="DV344" s="24"/>
      <c r="DW344" s="24"/>
      <c r="DX344" s="24"/>
      <c r="DY344" s="24"/>
      <c r="DZ344" s="24"/>
      <c r="EA344" s="24"/>
    </row>
    <row r="345" spans="1:131" ht="15" customHeight="1">
      <c r="A345" s="79">
        <f t="shared" si="137"/>
        <v>44171</v>
      </c>
      <c r="B345" s="78"/>
      <c r="C345" s="78"/>
      <c r="D345" s="78"/>
      <c r="E345" s="78"/>
      <c r="F345" s="178"/>
      <c r="G345" s="89">
        <f t="shared" si="115"/>
        <v>12</v>
      </c>
      <c r="H345" s="78">
        <f t="shared" si="116"/>
        <v>49</v>
      </c>
      <c r="I345" s="78" t="str">
        <f t="shared" si="117"/>
        <v>DI</v>
      </c>
      <c r="J345" s="78" t="str">
        <f t="shared" si="118"/>
        <v>Dimanche</v>
      </c>
      <c r="K345" s="178">
        <f t="shared" si="119"/>
        <v>0</v>
      </c>
      <c r="L345" s="79" t="str">
        <f t="shared" si="120"/>
        <v/>
      </c>
      <c r="M345" s="178" t="str">
        <f t="shared" si="121"/>
        <v/>
      </c>
      <c r="N345" s="80">
        <f t="shared" si="122"/>
        <v>0</v>
      </c>
      <c r="O345" s="78">
        <f t="shared" si="123"/>
        <v>0</v>
      </c>
      <c r="P345" s="78" t="str">
        <f t="shared" si="124"/>
        <v>Normal</v>
      </c>
      <c r="Q345" s="78">
        <f t="shared" si="125"/>
        <v>0</v>
      </c>
      <c r="R345" s="78">
        <f t="shared" si="126"/>
        <v>0</v>
      </c>
      <c r="S345" s="80">
        <f t="shared" si="127"/>
        <v>0</v>
      </c>
      <c r="T345" s="80">
        <f t="shared" si="128"/>
        <v>0</v>
      </c>
      <c r="U345" s="78">
        <f t="shared" si="129"/>
        <v>0</v>
      </c>
      <c r="V345" s="78">
        <f t="shared" si="130"/>
        <v>0</v>
      </c>
      <c r="W345" s="78">
        <f t="shared" si="131"/>
        <v>0</v>
      </c>
      <c r="X345" s="80">
        <f t="shared" si="132"/>
        <v>0</v>
      </c>
      <c r="Y345" s="78">
        <f t="shared" si="133"/>
        <v>0</v>
      </c>
      <c r="Z345" s="78" t="str">
        <f t="shared" ca="1" si="134"/>
        <v/>
      </c>
      <c r="AA345" s="78">
        <f t="shared" si="135"/>
        <v>0</v>
      </c>
      <c r="AB345" s="78">
        <f t="shared" si="136"/>
        <v>0</v>
      </c>
      <c r="AC345" s="46"/>
      <c r="AD345" s="46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  <c r="CA345" s="24"/>
      <c r="CB345" s="24"/>
      <c r="CC345" s="24"/>
      <c r="CD345" s="24"/>
      <c r="CE345" s="24"/>
      <c r="CF345" s="24"/>
      <c r="CG345" s="24"/>
      <c r="CH345" s="24"/>
      <c r="CI345" s="24"/>
      <c r="CJ345" s="24"/>
      <c r="CK345" s="24"/>
      <c r="CL345" s="24"/>
      <c r="CM345" s="24"/>
      <c r="CN345" s="24"/>
      <c r="CO345" s="24"/>
      <c r="CP345" s="24"/>
      <c r="CQ345" s="24"/>
      <c r="CR345" s="24"/>
      <c r="CS345" s="24"/>
      <c r="CT345" s="24"/>
      <c r="CU345" s="24"/>
      <c r="CV345" s="24"/>
      <c r="CW345" s="24"/>
      <c r="CX345" s="24"/>
      <c r="CY345" s="24"/>
      <c r="CZ345" s="24"/>
      <c r="DA345" s="24"/>
      <c r="DB345" s="24"/>
      <c r="DC345" s="24"/>
      <c r="DD345" s="24"/>
      <c r="DE345" s="24"/>
      <c r="DF345" s="24"/>
      <c r="DG345" s="24"/>
      <c r="DH345" s="24"/>
      <c r="DI345" s="24"/>
      <c r="DJ345" s="24"/>
      <c r="DK345" s="24"/>
      <c r="DL345" s="24"/>
      <c r="DM345" s="24"/>
      <c r="DN345" s="24"/>
      <c r="DO345" s="24"/>
      <c r="DP345" s="24"/>
      <c r="DQ345" s="24"/>
      <c r="DR345" s="24"/>
      <c r="DS345" s="24"/>
      <c r="DT345" s="24"/>
      <c r="DU345" s="24"/>
      <c r="DV345" s="24"/>
      <c r="DW345" s="24"/>
      <c r="DX345" s="24"/>
      <c r="DY345" s="24"/>
      <c r="DZ345" s="24"/>
      <c r="EA345" s="24"/>
    </row>
    <row r="346" spans="1:131" ht="15" customHeight="1">
      <c r="A346" s="79">
        <f t="shared" si="137"/>
        <v>44172</v>
      </c>
      <c r="B346" s="78"/>
      <c r="C346" s="78"/>
      <c r="D346" s="78"/>
      <c r="E346" s="78"/>
      <c r="F346" s="178"/>
      <c r="G346" s="89">
        <f t="shared" si="115"/>
        <v>12</v>
      </c>
      <c r="H346" s="78">
        <f t="shared" si="116"/>
        <v>50</v>
      </c>
      <c r="I346" s="78" t="str">
        <f t="shared" si="117"/>
        <v>LU</v>
      </c>
      <c r="J346" s="78" t="str">
        <f t="shared" si="118"/>
        <v>Semaine</v>
      </c>
      <c r="K346" s="178">
        <f t="shared" si="119"/>
        <v>0</v>
      </c>
      <c r="L346" s="79" t="str">
        <f t="shared" si="120"/>
        <v/>
      </c>
      <c r="M346" s="178" t="str">
        <f t="shared" si="121"/>
        <v/>
      </c>
      <c r="N346" s="80">
        <f t="shared" si="122"/>
        <v>0</v>
      </c>
      <c r="O346" s="78">
        <f t="shared" si="123"/>
        <v>0</v>
      </c>
      <c r="P346" s="78" t="str">
        <f t="shared" si="124"/>
        <v>Normal</v>
      </c>
      <c r="Q346" s="78">
        <f t="shared" si="125"/>
        <v>0</v>
      </c>
      <c r="R346" s="78">
        <f t="shared" si="126"/>
        <v>0</v>
      </c>
      <c r="S346" s="80">
        <f t="shared" si="127"/>
        <v>0</v>
      </c>
      <c r="T346" s="80">
        <f t="shared" si="128"/>
        <v>0</v>
      </c>
      <c r="U346" s="78">
        <f t="shared" si="129"/>
        <v>0</v>
      </c>
      <c r="V346" s="78">
        <f t="shared" si="130"/>
        <v>0</v>
      </c>
      <c r="W346" s="78">
        <f t="shared" si="131"/>
        <v>0</v>
      </c>
      <c r="X346" s="80">
        <f t="shared" si="132"/>
        <v>0</v>
      </c>
      <c r="Y346" s="78">
        <f t="shared" si="133"/>
        <v>0</v>
      </c>
      <c r="Z346" s="78" t="str">
        <f t="shared" ca="1" si="134"/>
        <v/>
      </c>
      <c r="AA346" s="78">
        <f t="shared" si="135"/>
        <v>0</v>
      </c>
      <c r="AB346" s="78">
        <f t="shared" si="136"/>
        <v>0</v>
      </c>
      <c r="AC346" s="46"/>
      <c r="AD346" s="46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CB346" s="24"/>
      <c r="CC346" s="24"/>
      <c r="CD346" s="24"/>
      <c r="CE346" s="24"/>
      <c r="CF346" s="24"/>
      <c r="CG346" s="24"/>
      <c r="CH346" s="24"/>
      <c r="CI346" s="24"/>
      <c r="CJ346" s="24"/>
      <c r="CK346" s="24"/>
      <c r="CL346" s="24"/>
      <c r="CM346" s="24"/>
      <c r="CN346" s="24"/>
      <c r="CO346" s="24"/>
      <c r="CP346" s="24"/>
      <c r="CQ346" s="24"/>
      <c r="CR346" s="24"/>
      <c r="CS346" s="24"/>
      <c r="CT346" s="24"/>
      <c r="CU346" s="24"/>
      <c r="CV346" s="24"/>
      <c r="CW346" s="24"/>
      <c r="CX346" s="24"/>
      <c r="CY346" s="24"/>
      <c r="CZ346" s="24"/>
      <c r="DA346" s="24"/>
      <c r="DB346" s="24"/>
      <c r="DC346" s="24"/>
      <c r="DD346" s="24"/>
      <c r="DE346" s="24"/>
      <c r="DF346" s="24"/>
      <c r="DG346" s="24"/>
      <c r="DH346" s="24"/>
      <c r="DI346" s="24"/>
      <c r="DJ346" s="24"/>
      <c r="DK346" s="24"/>
      <c r="DL346" s="24"/>
      <c r="DM346" s="24"/>
      <c r="DN346" s="24"/>
      <c r="DO346" s="24"/>
      <c r="DP346" s="24"/>
      <c r="DQ346" s="24"/>
      <c r="DR346" s="24"/>
      <c r="DS346" s="24"/>
      <c r="DT346" s="24"/>
      <c r="DU346" s="24"/>
      <c r="DV346" s="24"/>
      <c r="DW346" s="24"/>
      <c r="DX346" s="24"/>
      <c r="DY346" s="24"/>
      <c r="DZ346" s="24"/>
      <c r="EA346" s="24"/>
    </row>
    <row r="347" spans="1:131" ht="15" customHeight="1">
      <c r="A347" s="79">
        <f t="shared" si="137"/>
        <v>44173</v>
      </c>
      <c r="B347" s="78"/>
      <c r="C347" s="78"/>
      <c r="D347" s="78"/>
      <c r="E347" s="78"/>
      <c r="F347" s="178"/>
      <c r="G347" s="89">
        <f t="shared" si="115"/>
        <v>12</v>
      </c>
      <c r="H347" s="78">
        <f t="shared" si="116"/>
        <v>50</v>
      </c>
      <c r="I347" s="78" t="str">
        <f t="shared" si="117"/>
        <v>MA</v>
      </c>
      <c r="J347" s="78" t="str">
        <f t="shared" si="118"/>
        <v>Semaine</v>
      </c>
      <c r="K347" s="178">
        <f t="shared" si="119"/>
        <v>0</v>
      </c>
      <c r="L347" s="79" t="str">
        <f t="shared" si="120"/>
        <v/>
      </c>
      <c r="M347" s="178" t="str">
        <f t="shared" si="121"/>
        <v/>
      </c>
      <c r="N347" s="80">
        <f t="shared" si="122"/>
        <v>0</v>
      </c>
      <c r="O347" s="78">
        <f t="shared" si="123"/>
        <v>0</v>
      </c>
      <c r="P347" s="78" t="str">
        <f t="shared" si="124"/>
        <v>Normal</v>
      </c>
      <c r="Q347" s="78">
        <f t="shared" si="125"/>
        <v>0</v>
      </c>
      <c r="R347" s="78">
        <f t="shared" si="126"/>
        <v>0</v>
      </c>
      <c r="S347" s="80">
        <f t="shared" si="127"/>
        <v>0</v>
      </c>
      <c r="T347" s="80">
        <f t="shared" si="128"/>
        <v>0</v>
      </c>
      <c r="U347" s="78">
        <f t="shared" si="129"/>
        <v>0</v>
      </c>
      <c r="V347" s="78">
        <f t="shared" si="130"/>
        <v>0</v>
      </c>
      <c r="W347" s="78">
        <f t="shared" si="131"/>
        <v>0</v>
      </c>
      <c r="X347" s="80">
        <f t="shared" si="132"/>
        <v>0</v>
      </c>
      <c r="Y347" s="78">
        <f t="shared" si="133"/>
        <v>0</v>
      </c>
      <c r="Z347" s="78" t="str">
        <f t="shared" ca="1" si="134"/>
        <v/>
      </c>
      <c r="AA347" s="78">
        <f t="shared" si="135"/>
        <v>0</v>
      </c>
      <c r="AB347" s="78">
        <f t="shared" si="136"/>
        <v>0</v>
      </c>
      <c r="AC347" s="46"/>
      <c r="AD347" s="46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CB347" s="24"/>
      <c r="CC347" s="24"/>
      <c r="CD347" s="24"/>
      <c r="CE347" s="24"/>
      <c r="CF347" s="24"/>
      <c r="CG347" s="24"/>
      <c r="CH347" s="24"/>
      <c r="CI347" s="24"/>
      <c r="CJ347" s="24"/>
      <c r="CK347" s="24"/>
      <c r="CL347" s="24"/>
      <c r="CM347" s="24"/>
      <c r="CN347" s="24"/>
      <c r="CO347" s="24"/>
      <c r="CP347" s="24"/>
      <c r="CQ347" s="24"/>
      <c r="CR347" s="24"/>
      <c r="CS347" s="24"/>
      <c r="CT347" s="24"/>
      <c r="CU347" s="24"/>
      <c r="CV347" s="24"/>
      <c r="CW347" s="24"/>
      <c r="CX347" s="24"/>
      <c r="CY347" s="24"/>
      <c r="CZ347" s="24"/>
      <c r="DA347" s="24"/>
      <c r="DB347" s="24"/>
      <c r="DC347" s="24"/>
      <c r="DD347" s="24"/>
      <c r="DE347" s="24"/>
      <c r="DF347" s="24"/>
      <c r="DG347" s="24"/>
      <c r="DH347" s="24"/>
      <c r="DI347" s="24"/>
      <c r="DJ347" s="24"/>
      <c r="DK347" s="24"/>
      <c r="DL347" s="24"/>
      <c r="DM347" s="24"/>
      <c r="DN347" s="24"/>
      <c r="DO347" s="24"/>
      <c r="DP347" s="24"/>
      <c r="DQ347" s="24"/>
      <c r="DR347" s="24"/>
      <c r="DS347" s="24"/>
      <c r="DT347" s="24"/>
      <c r="DU347" s="24"/>
      <c r="DV347" s="24"/>
      <c r="DW347" s="24"/>
      <c r="DX347" s="24"/>
      <c r="DY347" s="24"/>
      <c r="DZ347" s="24"/>
      <c r="EA347" s="24"/>
    </row>
    <row r="348" spans="1:131" ht="15" customHeight="1">
      <c r="A348" s="79">
        <f t="shared" si="137"/>
        <v>44174</v>
      </c>
      <c r="B348" s="78"/>
      <c r="C348" s="78"/>
      <c r="D348" s="78"/>
      <c r="E348" s="78"/>
      <c r="F348" s="178"/>
      <c r="G348" s="89">
        <f t="shared" si="115"/>
        <v>12</v>
      </c>
      <c r="H348" s="78">
        <f t="shared" si="116"/>
        <v>50</v>
      </c>
      <c r="I348" s="78" t="str">
        <f t="shared" si="117"/>
        <v>ME</v>
      </c>
      <c r="J348" s="78" t="str">
        <f t="shared" si="118"/>
        <v>Semaine</v>
      </c>
      <c r="K348" s="178">
        <f t="shared" si="119"/>
        <v>0</v>
      </c>
      <c r="L348" s="79" t="str">
        <f t="shared" si="120"/>
        <v/>
      </c>
      <c r="M348" s="178" t="str">
        <f t="shared" si="121"/>
        <v/>
      </c>
      <c r="N348" s="80">
        <f t="shared" si="122"/>
        <v>0</v>
      </c>
      <c r="O348" s="78">
        <f t="shared" si="123"/>
        <v>0</v>
      </c>
      <c r="P348" s="78" t="str">
        <f t="shared" si="124"/>
        <v>Normal</v>
      </c>
      <c r="Q348" s="78">
        <f t="shared" si="125"/>
        <v>0</v>
      </c>
      <c r="R348" s="78">
        <f t="shared" si="126"/>
        <v>0</v>
      </c>
      <c r="S348" s="80">
        <f t="shared" si="127"/>
        <v>0</v>
      </c>
      <c r="T348" s="80">
        <f t="shared" si="128"/>
        <v>0</v>
      </c>
      <c r="U348" s="78">
        <f t="shared" si="129"/>
        <v>0</v>
      </c>
      <c r="V348" s="78">
        <f t="shared" si="130"/>
        <v>0</v>
      </c>
      <c r="W348" s="78">
        <f t="shared" si="131"/>
        <v>0</v>
      </c>
      <c r="X348" s="80">
        <f t="shared" si="132"/>
        <v>0</v>
      </c>
      <c r="Y348" s="78">
        <f t="shared" si="133"/>
        <v>0</v>
      </c>
      <c r="Z348" s="78" t="str">
        <f t="shared" ca="1" si="134"/>
        <v/>
      </c>
      <c r="AA348" s="78">
        <f t="shared" si="135"/>
        <v>0</v>
      </c>
      <c r="AB348" s="78">
        <f t="shared" si="136"/>
        <v>0</v>
      </c>
      <c r="AC348" s="46"/>
      <c r="AD348" s="46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CB348" s="24"/>
      <c r="CC348" s="24"/>
      <c r="CD348" s="24"/>
      <c r="CE348" s="24"/>
      <c r="CF348" s="24"/>
      <c r="CG348" s="24"/>
      <c r="CH348" s="24"/>
      <c r="CI348" s="24"/>
      <c r="CJ348" s="24"/>
      <c r="CK348" s="24"/>
      <c r="CL348" s="24"/>
      <c r="CM348" s="24"/>
      <c r="CN348" s="24"/>
      <c r="CO348" s="24"/>
      <c r="CP348" s="24"/>
      <c r="CQ348" s="24"/>
      <c r="CR348" s="24"/>
      <c r="CS348" s="24"/>
      <c r="CT348" s="24"/>
      <c r="CU348" s="24"/>
      <c r="CV348" s="24"/>
      <c r="CW348" s="24"/>
      <c r="CX348" s="24"/>
      <c r="CY348" s="24"/>
      <c r="CZ348" s="24"/>
      <c r="DA348" s="24"/>
      <c r="DB348" s="24"/>
      <c r="DC348" s="24"/>
      <c r="DD348" s="24"/>
      <c r="DE348" s="24"/>
      <c r="DF348" s="24"/>
      <c r="DG348" s="24"/>
      <c r="DH348" s="24"/>
      <c r="DI348" s="24"/>
      <c r="DJ348" s="24"/>
      <c r="DK348" s="24"/>
      <c r="DL348" s="24"/>
      <c r="DM348" s="24"/>
      <c r="DN348" s="24"/>
      <c r="DO348" s="24"/>
      <c r="DP348" s="24"/>
      <c r="DQ348" s="24"/>
      <c r="DR348" s="24"/>
      <c r="DS348" s="24"/>
      <c r="DT348" s="24"/>
      <c r="DU348" s="24"/>
      <c r="DV348" s="24"/>
      <c r="DW348" s="24"/>
      <c r="DX348" s="24"/>
      <c r="DY348" s="24"/>
      <c r="DZ348" s="24"/>
      <c r="EA348" s="24"/>
    </row>
    <row r="349" spans="1:131" ht="15" customHeight="1">
      <c r="A349" s="79">
        <f t="shared" si="137"/>
        <v>44175</v>
      </c>
      <c r="B349" s="78"/>
      <c r="C349" s="78"/>
      <c r="D349" s="78"/>
      <c r="E349" s="78"/>
      <c r="F349" s="178"/>
      <c r="G349" s="89">
        <f t="shared" si="115"/>
        <v>12</v>
      </c>
      <c r="H349" s="78">
        <f t="shared" si="116"/>
        <v>50</v>
      </c>
      <c r="I349" s="78" t="str">
        <f t="shared" si="117"/>
        <v>JE</v>
      </c>
      <c r="J349" s="78" t="str">
        <f t="shared" si="118"/>
        <v>Semaine</v>
      </c>
      <c r="K349" s="178">
        <f t="shared" si="119"/>
        <v>0</v>
      </c>
      <c r="L349" s="79" t="str">
        <f t="shared" si="120"/>
        <v/>
      </c>
      <c r="M349" s="178" t="str">
        <f t="shared" si="121"/>
        <v/>
      </c>
      <c r="N349" s="80">
        <f t="shared" si="122"/>
        <v>0</v>
      </c>
      <c r="O349" s="78">
        <f t="shared" si="123"/>
        <v>0</v>
      </c>
      <c r="P349" s="78" t="str">
        <f t="shared" si="124"/>
        <v>Normal</v>
      </c>
      <c r="Q349" s="78">
        <f t="shared" si="125"/>
        <v>0</v>
      </c>
      <c r="R349" s="78">
        <f t="shared" si="126"/>
        <v>0</v>
      </c>
      <c r="S349" s="80">
        <f t="shared" si="127"/>
        <v>0</v>
      </c>
      <c r="T349" s="80">
        <f t="shared" si="128"/>
        <v>0</v>
      </c>
      <c r="U349" s="78">
        <f t="shared" si="129"/>
        <v>0</v>
      </c>
      <c r="V349" s="78">
        <f t="shared" si="130"/>
        <v>0</v>
      </c>
      <c r="W349" s="78">
        <f t="shared" si="131"/>
        <v>0</v>
      </c>
      <c r="X349" s="80">
        <f t="shared" si="132"/>
        <v>0</v>
      </c>
      <c r="Y349" s="78">
        <f t="shared" si="133"/>
        <v>0</v>
      </c>
      <c r="Z349" s="78" t="str">
        <f t="shared" ca="1" si="134"/>
        <v/>
      </c>
      <c r="AA349" s="78">
        <f t="shared" si="135"/>
        <v>0</v>
      </c>
      <c r="AB349" s="78">
        <f t="shared" si="136"/>
        <v>0</v>
      </c>
      <c r="AC349" s="46"/>
      <c r="AD349" s="46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CB349" s="24"/>
      <c r="CC349" s="24"/>
      <c r="CD349" s="24"/>
      <c r="CE349" s="24"/>
      <c r="CF349" s="24"/>
      <c r="CG349" s="24"/>
      <c r="CH349" s="24"/>
      <c r="CI349" s="24"/>
      <c r="CJ349" s="24"/>
      <c r="CK349" s="24"/>
      <c r="CL349" s="24"/>
      <c r="CM349" s="24"/>
      <c r="CN349" s="24"/>
      <c r="CO349" s="24"/>
      <c r="CP349" s="24"/>
      <c r="CQ349" s="24"/>
      <c r="CR349" s="24"/>
      <c r="CS349" s="24"/>
      <c r="CT349" s="24"/>
      <c r="CU349" s="24"/>
      <c r="CV349" s="24"/>
      <c r="CW349" s="24"/>
      <c r="CX349" s="24"/>
      <c r="CY349" s="24"/>
      <c r="CZ349" s="24"/>
      <c r="DA349" s="24"/>
      <c r="DB349" s="24"/>
      <c r="DC349" s="24"/>
      <c r="DD349" s="24"/>
      <c r="DE349" s="24"/>
      <c r="DF349" s="24"/>
      <c r="DG349" s="24"/>
      <c r="DH349" s="24"/>
      <c r="DI349" s="24"/>
      <c r="DJ349" s="24"/>
      <c r="DK349" s="24"/>
      <c r="DL349" s="24"/>
      <c r="DM349" s="24"/>
      <c r="DN349" s="24"/>
      <c r="DO349" s="24"/>
      <c r="DP349" s="24"/>
      <c r="DQ349" s="24"/>
      <c r="DR349" s="24"/>
      <c r="DS349" s="24"/>
      <c r="DT349" s="24"/>
      <c r="DU349" s="24"/>
      <c r="DV349" s="24"/>
      <c r="DW349" s="24"/>
      <c r="DX349" s="24"/>
      <c r="DY349" s="24"/>
      <c r="DZ349" s="24"/>
      <c r="EA349" s="24"/>
    </row>
    <row r="350" spans="1:131" ht="15" customHeight="1">
      <c r="A350" s="79">
        <f t="shared" si="137"/>
        <v>44176</v>
      </c>
      <c r="B350" s="78"/>
      <c r="C350" s="78"/>
      <c r="D350" s="78"/>
      <c r="E350" s="78"/>
      <c r="F350" s="178"/>
      <c r="G350" s="89">
        <f t="shared" si="115"/>
        <v>12</v>
      </c>
      <c r="H350" s="78">
        <f t="shared" si="116"/>
        <v>50</v>
      </c>
      <c r="I350" s="78" t="str">
        <f t="shared" si="117"/>
        <v>VE</v>
      </c>
      <c r="J350" s="78" t="str">
        <f t="shared" si="118"/>
        <v>Semaine</v>
      </c>
      <c r="K350" s="178">
        <f t="shared" si="119"/>
        <v>0</v>
      </c>
      <c r="L350" s="79" t="str">
        <f t="shared" si="120"/>
        <v/>
      </c>
      <c r="M350" s="178" t="str">
        <f t="shared" si="121"/>
        <v/>
      </c>
      <c r="N350" s="80">
        <f t="shared" si="122"/>
        <v>0</v>
      </c>
      <c r="O350" s="78">
        <f t="shared" si="123"/>
        <v>0</v>
      </c>
      <c r="P350" s="78" t="str">
        <f t="shared" si="124"/>
        <v>Normal</v>
      </c>
      <c r="Q350" s="78">
        <f t="shared" si="125"/>
        <v>0</v>
      </c>
      <c r="R350" s="78">
        <f t="shared" si="126"/>
        <v>0</v>
      </c>
      <c r="S350" s="80">
        <f t="shared" si="127"/>
        <v>0</v>
      </c>
      <c r="T350" s="80">
        <f t="shared" si="128"/>
        <v>0</v>
      </c>
      <c r="U350" s="78">
        <f t="shared" si="129"/>
        <v>0</v>
      </c>
      <c r="V350" s="78">
        <f t="shared" si="130"/>
        <v>0</v>
      </c>
      <c r="W350" s="78">
        <f t="shared" si="131"/>
        <v>0</v>
      </c>
      <c r="X350" s="80">
        <f t="shared" si="132"/>
        <v>0</v>
      </c>
      <c r="Y350" s="78">
        <f t="shared" si="133"/>
        <v>0</v>
      </c>
      <c r="Z350" s="78" t="str">
        <f t="shared" ca="1" si="134"/>
        <v/>
      </c>
      <c r="AA350" s="78">
        <f t="shared" si="135"/>
        <v>0</v>
      </c>
      <c r="AB350" s="78">
        <f t="shared" si="136"/>
        <v>0</v>
      </c>
      <c r="AC350" s="46"/>
      <c r="AD350" s="46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CB350" s="24"/>
      <c r="CC350" s="24"/>
      <c r="CD350" s="24"/>
      <c r="CE350" s="24"/>
      <c r="CF350" s="24"/>
      <c r="CG350" s="24"/>
      <c r="CH350" s="24"/>
      <c r="CI350" s="24"/>
      <c r="CJ350" s="24"/>
      <c r="CK350" s="24"/>
      <c r="CL350" s="24"/>
      <c r="CM350" s="24"/>
      <c r="CN350" s="24"/>
      <c r="CO350" s="24"/>
      <c r="CP350" s="24"/>
      <c r="CQ350" s="24"/>
      <c r="CR350" s="24"/>
      <c r="CS350" s="24"/>
      <c r="CT350" s="24"/>
      <c r="CU350" s="24"/>
      <c r="CV350" s="24"/>
      <c r="CW350" s="24"/>
      <c r="CX350" s="24"/>
      <c r="CY350" s="24"/>
      <c r="CZ350" s="24"/>
      <c r="DA350" s="24"/>
      <c r="DB350" s="24"/>
      <c r="DC350" s="24"/>
      <c r="DD350" s="24"/>
      <c r="DE350" s="24"/>
      <c r="DF350" s="24"/>
      <c r="DG350" s="24"/>
      <c r="DH350" s="24"/>
      <c r="DI350" s="24"/>
      <c r="DJ350" s="24"/>
      <c r="DK350" s="24"/>
      <c r="DL350" s="24"/>
      <c r="DM350" s="24"/>
      <c r="DN350" s="24"/>
      <c r="DO350" s="24"/>
      <c r="DP350" s="24"/>
      <c r="DQ350" s="24"/>
      <c r="DR350" s="24"/>
      <c r="DS350" s="24"/>
      <c r="DT350" s="24"/>
      <c r="DU350" s="24"/>
      <c r="DV350" s="24"/>
      <c r="DW350" s="24"/>
      <c r="DX350" s="24"/>
      <c r="DY350" s="24"/>
      <c r="DZ350" s="24"/>
      <c r="EA350" s="24"/>
    </row>
    <row r="351" spans="1:131" ht="15" customHeight="1">
      <c r="A351" s="79">
        <f t="shared" si="137"/>
        <v>44177</v>
      </c>
      <c r="B351" s="78"/>
      <c r="C351" s="78"/>
      <c r="D351" s="78"/>
      <c r="E351" s="78"/>
      <c r="F351" s="178"/>
      <c r="G351" s="89">
        <f t="shared" si="115"/>
        <v>12</v>
      </c>
      <c r="H351" s="78">
        <f t="shared" si="116"/>
        <v>50</v>
      </c>
      <c r="I351" s="78" t="str">
        <f t="shared" si="117"/>
        <v>SA</v>
      </c>
      <c r="J351" s="78" t="str">
        <f t="shared" si="118"/>
        <v>Samedi</v>
      </c>
      <c r="K351" s="178">
        <f t="shared" si="119"/>
        <v>0</v>
      </c>
      <c r="L351" s="79" t="str">
        <f t="shared" si="120"/>
        <v/>
      </c>
      <c r="M351" s="178" t="str">
        <f t="shared" si="121"/>
        <v/>
      </c>
      <c r="N351" s="80">
        <f t="shared" si="122"/>
        <v>0</v>
      </c>
      <c r="O351" s="78">
        <f t="shared" si="123"/>
        <v>0</v>
      </c>
      <c r="P351" s="78" t="str">
        <f t="shared" si="124"/>
        <v>Normal</v>
      </c>
      <c r="Q351" s="78">
        <f t="shared" si="125"/>
        <v>0</v>
      </c>
      <c r="R351" s="78">
        <f t="shared" si="126"/>
        <v>0</v>
      </c>
      <c r="S351" s="80">
        <f t="shared" si="127"/>
        <v>0</v>
      </c>
      <c r="T351" s="80">
        <f t="shared" si="128"/>
        <v>0</v>
      </c>
      <c r="U351" s="78">
        <f t="shared" si="129"/>
        <v>0</v>
      </c>
      <c r="V351" s="78">
        <f t="shared" si="130"/>
        <v>0</v>
      </c>
      <c r="W351" s="78">
        <f t="shared" si="131"/>
        <v>0</v>
      </c>
      <c r="X351" s="80">
        <f t="shared" si="132"/>
        <v>0</v>
      </c>
      <c r="Y351" s="78">
        <f t="shared" si="133"/>
        <v>0</v>
      </c>
      <c r="Z351" s="78" t="str">
        <f t="shared" ca="1" si="134"/>
        <v/>
      </c>
      <c r="AA351" s="78">
        <f t="shared" si="135"/>
        <v>0</v>
      </c>
      <c r="AB351" s="78">
        <f t="shared" si="136"/>
        <v>0</v>
      </c>
      <c r="AC351" s="46"/>
      <c r="AD351" s="46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CB351" s="24"/>
      <c r="CC351" s="24"/>
      <c r="CD351" s="24"/>
      <c r="CE351" s="24"/>
      <c r="CF351" s="24"/>
      <c r="CG351" s="24"/>
      <c r="CH351" s="24"/>
      <c r="CI351" s="24"/>
      <c r="CJ351" s="24"/>
      <c r="CK351" s="24"/>
      <c r="CL351" s="24"/>
      <c r="CM351" s="24"/>
      <c r="CN351" s="24"/>
      <c r="CO351" s="24"/>
      <c r="CP351" s="24"/>
      <c r="CQ351" s="24"/>
      <c r="CR351" s="24"/>
      <c r="CS351" s="24"/>
      <c r="CT351" s="24"/>
      <c r="CU351" s="24"/>
      <c r="CV351" s="24"/>
      <c r="CW351" s="24"/>
      <c r="CX351" s="24"/>
      <c r="CY351" s="24"/>
      <c r="CZ351" s="24"/>
      <c r="DA351" s="24"/>
      <c r="DB351" s="24"/>
      <c r="DC351" s="24"/>
      <c r="DD351" s="24"/>
      <c r="DE351" s="24"/>
      <c r="DF351" s="24"/>
      <c r="DG351" s="24"/>
      <c r="DH351" s="24"/>
      <c r="DI351" s="24"/>
      <c r="DJ351" s="24"/>
      <c r="DK351" s="24"/>
      <c r="DL351" s="24"/>
      <c r="DM351" s="24"/>
      <c r="DN351" s="24"/>
      <c r="DO351" s="24"/>
      <c r="DP351" s="24"/>
      <c r="DQ351" s="24"/>
      <c r="DR351" s="24"/>
      <c r="DS351" s="24"/>
      <c r="DT351" s="24"/>
      <c r="DU351" s="24"/>
      <c r="DV351" s="24"/>
      <c r="DW351" s="24"/>
      <c r="DX351" s="24"/>
      <c r="DY351" s="24"/>
      <c r="DZ351" s="24"/>
      <c r="EA351" s="24"/>
    </row>
    <row r="352" spans="1:131" ht="15" customHeight="1">
      <c r="A352" s="79">
        <f t="shared" si="137"/>
        <v>44178</v>
      </c>
      <c r="B352" s="78"/>
      <c r="C352" s="78"/>
      <c r="D352" s="78"/>
      <c r="E352" s="78"/>
      <c r="F352" s="178"/>
      <c r="G352" s="89">
        <f t="shared" si="115"/>
        <v>12</v>
      </c>
      <c r="H352" s="78">
        <f t="shared" si="116"/>
        <v>50</v>
      </c>
      <c r="I352" s="78" t="str">
        <f t="shared" si="117"/>
        <v>DI</v>
      </c>
      <c r="J352" s="78" t="str">
        <f t="shared" si="118"/>
        <v>Dimanche</v>
      </c>
      <c r="K352" s="178">
        <f t="shared" si="119"/>
        <v>0</v>
      </c>
      <c r="L352" s="79" t="str">
        <f t="shared" si="120"/>
        <v/>
      </c>
      <c r="M352" s="178" t="str">
        <f t="shared" si="121"/>
        <v/>
      </c>
      <c r="N352" s="80">
        <f t="shared" si="122"/>
        <v>0</v>
      </c>
      <c r="O352" s="78">
        <f t="shared" si="123"/>
        <v>0</v>
      </c>
      <c r="P352" s="78" t="str">
        <f t="shared" si="124"/>
        <v>Normal</v>
      </c>
      <c r="Q352" s="78">
        <f t="shared" si="125"/>
        <v>0</v>
      </c>
      <c r="R352" s="78">
        <f t="shared" si="126"/>
        <v>0</v>
      </c>
      <c r="S352" s="80">
        <f t="shared" si="127"/>
        <v>0</v>
      </c>
      <c r="T352" s="80">
        <f t="shared" si="128"/>
        <v>0</v>
      </c>
      <c r="U352" s="78">
        <f t="shared" si="129"/>
        <v>0</v>
      </c>
      <c r="V352" s="78">
        <f t="shared" si="130"/>
        <v>0</v>
      </c>
      <c r="W352" s="78">
        <f t="shared" si="131"/>
        <v>0</v>
      </c>
      <c r="X352" s="80">
        <f t="shared" si="132"/>
        <v>0</v>
      </c>
      <c r="Y352" s="78">
        <f t="shared" si="133"/>
        <v>0</v>
      </c>
      <c r="Z352" s="78" t="str">
        <f t="shared" ca="1" si="134"/>
        <v/>
      </c>
      <c r="AA352" s="78">
        <f t="shared" si="135"/>
        <v>0</v>
      </c>
      <c r="AB352" s="78">
        <f t="shared" si="136"/>
        <v>0</v>
      </c>
      <c r="AC352" s="46"/>
      <c r="AD352" s="46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CB352" s="24"/>
      <c r="CC352" s="24"/>
      <c r="CD352" s="24"/>
      <c r="CE352" s="24"/>
      <c r="CF352" s="24"/>
      <c r="CG352" s="24"/>
      <c r="CH352" s="24"/>
      <c r="CI352" s="24"/>
      <c r="CJ352" s="24"/>
      <c r="CK352" s="24"/>
      <c r="CL352" s="24"/>
      <c r="CM352" s="24"/>
      <c r="CN352" s="24"/>
      <c r="CO352" s="24"/>
      <c r="CP352" s="24"/>
      <c r="CQ352" s="24"/>
      <c r="CR352" s="24"/>
      <c r="CS352" s="24"/>
      <c r="CT352" s="24"/>
      <c r="CU352" s="24"/>
      <c r="CV352" s="24"/>
      <c r="CW352" s="24"/>
      <c r="CX352" s="24"/>
      <c r="CY352" s="24"/>
      <c r="CZ352" s="24"/>
      <c r="DA352" s="24"/>
      <c r="DB352" s="24"/>
      <c r="DC352" s="24"/>
      <c r="DD352" s="24"/>
      <c r="DE352" s="24"/>
      <c r="DF352" s="24"/>
      <c r="DG352" s="24"/>
      <c r="DH352" s="24"/>
      <c r="DI352" s="24"/>
      <c r="DJ352" s="24"/>
      <c r="DK352" s="24"/>
      <c r="DL352" s="24"/>
      <c r="DM352" s="24"/>
      <c r="DN352" s="24"/>
      <c r="DO352" s="24"/>
      <c r="DP352" s="24"/>
      <c r="DQ352" s="24"/>
      <c r="DR352" s="24"/>
      <c r="DS352" s="24"/>
      <c r="DT352" s="24"/>
      <c r="DU352" s="24"/>
      <c r="DV352" s="24"/>
      <c r="DW352" s="24"/>
      <c r="DX352" s="24"/>
      <c r="DY352" s="24"/>
      <c r="DZ352" s="24"/>
      <c r="EA352" s="24"/>
    </row>
    <row r="353" spans="1:131" ht="15" customHeight="1">
      <c r="A353" s="79">
        <f t="shared" si="137"/>
        <v>44179</v>
      </c>
      <c r="B353" s="78"/>
      <c r="C353" s="78"/>
      <c r="D353" s="78"/>
      <c r="E353" s="78"/>
      <c r="F353" s="178"/>
      <c r="G353" s="89">
        <f t="shared" si="115"/>
        <v>12</v>
      </c>
      <c r="H353" s="78">
        <f t="shared" si="116"/>
        <v>51</v>
      </c>
      <c r="I353" s="78" t="str">
        <f t="shared" si="117"/>
        <v>LU</v>
      </c>
      <c r="J353" s="78" t="str">
        <f t="shared" si="118"/>
        <v>Semaine</v>
      </c>
      <c r="K353" s="178">
        <f t="shared" si="119"/>
        <v>0</v>
      </c>
      <c r="L353" s="79" t="str">
        <f t="shared" si="120"/>
        <v/>
      </c>
      <c r="M353" s="178" t="str">
        <f t="shared" si="121"/>
        <v/>
      </c>
      <c r="N353" s="80">
        <f t="shared" si="122"/>
        <v>0</v>
      </c>
      <c r="O353" s="78">
        <f t="shared" si="123"/>
        <v>0</v>
      </c>
      <c r="P353" s="78" t="str">
        <f t="shared" si="124"/>
        <v>Normal</v>
      </c>
      <c r="Q353" s="78">
        <f t="shared" si="125"/>
        <v>0</v>
      </c>
      <c r="R353" s="78">
        <f t="shared" si="126"/>
        <v>0</v>
      </c>
      <c r="S353" s="80">
        <f t="shared" si="127"/>
        <v>0</v>
      </c>
      <c r="T353" s="80">
        <f t="shared" si="128"/>
        <v>0</v>
      </c>
      <c r="U353" s="78">
        <f t="shared" si="129"/>
        <v>0</v>
      </c>
      <c r="V353" s="78">
        <f t="shared" si="130"/>
        <v>0</v>
      </c>
      <c r="W353" s="78">
        <f t="shared" si="131"/>
        <v>0</v>
      </c>
      <c r="X353" s="80">
        <f t="shared" si="132"/>
        <v>0</v>
      </c>
      <c r="Y353" s="78">
        <f t="shared" si="133"/>
        <v>0</v>
      </c>
      <c r="Z353" s="78" t="str">
        <f t="shared" ca="1" si="134"/>
        <v/>
      </c>
      <c r="AA353" s="78">
        <f t="shared" si="135"/>
        <v>0</v>
      </c>
      <c r="AB353" s="78">
        <f t="shared" si="136"/>
        <v>0</v>
      </c>
      <c r="AC353" s="46"/>
      <c r="AD353" s="46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CB353" s="24"/>
      <c r="CC353" s="24"/>
      <c r="CD353" s="24"/>
      <c r="CE353" s="24"/>
      <c r="CF353" s="24"/>
      <c r="CG353" s="24"/>
      <c r="CH353" s="24"/>
      <c r="CI353" s="24"/>
      <c r="CJ353" s="24"/>
      <c r="CK353" s="24"/>
      <c r="CL353" s="24"/>
      <c r="CM353" s="24"/>
      <c r="CN353" s="24"/>
      <c r="CO353" s="24"/>
      <c r="CP353" s="24"/>
      <c r="CQ353" s="24"/>
      <c r="CR353" s="24"/>
      <c r="CS353" s="24"/>
      <c r="CT353" s="24"/>
      <c r="CU353" s="24"/>
      <c r="CV353" s="24"/>
      <c r="CW353" s="24"/>
      <c r="CX353" s="24"/>
      <c r="CY353" s="24"/>
      <c r="CZ353" s="24"/>
      <c r="DA353" s="24"/>
      <c r="DB353" s="24"/>
      <c r="DC353" s="24"/>
      <c r="DD353" s="24"/>
      <c r="DE353" s="24"/>
      <c r="DF353" s="24"/>
      <c r="DG353" s="24"/>
      <c r="DH353" s="24"/>
      <c r="DI353" s="24"/>
      <c r="DJ353" s="24"/>
      <c r="DK353" s="24"/>
      <c r="DL353" s="24"/>
      <c r="DM353" s="24"/>
      <c r="DN353" s="24"/>
      <c r="DO353" s="24"/>
      <c r="DP353" s="24"/>
      <c r="DQ353" s="24"/>
      <c r="DR353" s="24"/>
      <c r="DS353" s="24"/>
      <c r="DT353" s="24"/>
      <c r="DU353" s="24"/>
      <c r="DV353" s="24"/>
      <c r="DW353" s="24"/>
      <c r="DX353" s="24"/>
      <c r="DY353" s="24"/>
      <c r="DZ353" s="24"/>
      <c r="EA353" s="24"/>
    </row>
    <row r="354" spans="1:131" ht="15" customHeight="1">
      <c r="A354" s="79">
        <f t="shared" si="137"/>
        <v>44180</v>
      </c>
      <c r="B354" s="78"/>
      <c r="C354" s="78"/>
      <c r="D354" s="78"/>
      <c r="E354" s="78"/>
      <c r="F354" s="178"/>
      <c r="G354" s="89">
        <f t="shared" si="115"/>
        <v>12</v>
      </c>
      <c r="H354" s="78">
        <f t="shared" si="116"/>
        <v>51</v>
      </c>
      <c r="I354" s="78" t="str">
        <f t="shared" si="117"/>
        <v>MA</v>
      </c>
      <c r="J354" s="78" t="str">
        <f t="shared" si="118"/>
        <v>Semaine</v>
      </c>
      <c r="K354" s="178">
        <f t="shared" si="119"/>
        <v>0</v>
      </c>
      <c r="L354" s="79" t="str">
        <f t="shared" si="120"/>
        <v/>
      </c>
      <c r="M354" s="178" t="str">
        <f t="shared" si="121"/>
        <v/>
      </c>
      <c r="N354" s="80">
        <f t="shared" si="122"/>
        <v>0</v>
      </c>
      <c r="O354" s="78">
        <f t="shared" si="123"/>
        <v>0</v>
      </c>
      <c r="P354" s="78" t="str">
        <f t="shared" si="124"/>
        <v>Normal</v>
      </c>
      <c r="Q354" s="78">
        <f t="shared" si="125"/>
        <v>0</v>
      </c>
      <c r="R354" s="78">
        <f t="shared" si="126"/>
        <v>0</v>
      </c>
      <c r="S354" s="80">
        <f t="shared" si="127"/>
        <v>0</v>
      </c>
      <c r="T354" s="80">
        <f t="shared" si="128"/>
        <v>0</v>
      </c>
      <c r="U354" s="78">
        <f t="shared" si="129"/>
        <v>0</v>
      </c>
      <c r="V354" s="78">
        <f t="shared" si="130"/>
        <v>0</v>
      </c>
      <c r="W354" s="78">
        <f t="shared" si="131"/>
        <v>0</v>
      </c>
      <c r="X354" s="80">
        <f t="shared" si="132"/>
        <v>0</v>
      </c>
      <c r="Y354" s="78">
        <f t="shared" si="133"/>
        <v>0</v>
      </c>
      <c r="Z354" s="78" t="str">
        <f t="shared" ca="1" si="134"/>
        <v/>
      </c>
      <c r="AA354" s="78">
        <f t="shared" si="135"/>
        <v>0</v>
      </c>
      <c r="AB354" s="78">
        <f t="shared" si="136"/>
        <v>0</v>
      </c>
      <c r="AC354" s="46"/>
      <c r="AD354" s="46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CB354" s="24"/>
      <c r="CC354" s="24"/>
      <c r="CD354" s="24"/>
      <c r="CE354" s="24"/>
      <c r="CF354" s="24"/>
      <c r="CG354" s="24"/>
      <c r="CH354" s="24"/>
      <c r="CI354" s="24"/>
      <c r="CJ354" s="24"/>
      <c r="CK354" s="24"/>
      <c r="CL354" s="24"/>
      <c r="CM354" s="24"/>
      <c r="CN354" s="24"/>
      <c r="CO354" s="24"/>
      <c r="CP354" s="24"/>
      <c r="CQ354" s="24"/>
      <c r="CR354" s="24"/>
      <c r="CS354" s="24"/>
      <c r="CT354" s="24"/>
      <c r="CU354" s="24"/>
      <c r="CV354" s="24"/>
      <c r="CW354" s="24"/>
      <c r="CX354" s="24"/>
      <c r="CY354" s="24"/>
      <c r="CZ354" s="24"/>
      <c r="DA354" s="24"/>
      <c r="DB354" s="24"/>
      <c r="DC354" s="24"/>
      <c r="DD354" s="24"/>
      <c r="DE354" s="24"/>
      <c r="DF354" s="24"/>
      <c r="DG354" s="24"/>
      <c r="DH354" s="24"/>
      <c r="DI354" s="24"/>
      <c r="DJ354" s="24"/>
      <c r="DK354" s="24"/>
      <c r="DL354" s="24"/>
      <c r="DM354" s="24"/>
      <c r="DN354" s="24"/>
      <c r="DO354" s="24"/>
      <c r="DP354" s="24"/>
      <c r="DQ354" s="24"/>
      <c r="DR354" s="24"/>
      <c r="DS354" s="24"/>
      <c r="DT354" s="24"/>
      <c r="DU354" s="24"/>
      <c r="DV354" s="24"/>
      <c r="DW354" s="24"/>
      <c r="DX354" s="24"/>
      <c r="DY354" s="24"/>
      <c r="DZ354" s="24"/>
      <c r="EA354" s="24"/>
    </row>
    <row r="355" spans="1:131" ht="15" customHeight="1">
      <c r="A355" s="79">
        <f t="shared" si="137"/>
        <v>44181</v>
      </c>
      <c r="B355" s="78"/>
      <c r="C355" s="78"/>
      <c r="D355" s="78"/>
      <c r="E355" s="78"/>
      <c r="F355" s="178"/>
      <c r="G355" s="89">
        <f t="shared" si="115"/>
        <v>12</v>
      </c>
      <c r="H355" s="78">
        <f t="shared" si="116"/>
        <v>51</v>
      </c>
      <c r="I355" s="78" t="str">
        <f t="shared" si="117"/>
        <v>ME</v>
      </c>
      <c r="J355" s="78" t="str">
        <f t="shared" si="118"/>
        <v>Semaine</v>
      </c>
      <c r="K355" s="178">
        <f t="shared" si="119"/>
        <v>0</v>
      </c>
      <c r="L355" s="79" t="str">
        <f t="shared" si="120"/>
        <v/>
      </c>
      <c r="M355" s="178" t="str">
        <f t="shared" si="121"/>
        <v/>
      </c>
      <c r="N355" s="80">
        <f t="shared" si="122"/>
        <v>0</v>
      </c>
      <c r="O355" s="78">
        <f t="shared" si="123"/>
        <v>0</v>
      </c>
      <c r="P355" s="78" t="str">
        <f t="shared" si="124"/>
        <v>Normal</v>
      </c>
      <c r="Q355" s="78">
        <f t="shared" si="125"/>
        <v>0</v>
      </c>
      <c r="R355" s="78">
        <f t="shared" si="126"/>
        <v>0</v>
      </c>
      <c r="S355" s="80">
        <f t="shared" si="127"/>
        <v>0</v>
      </c>
      <c r="T355" s="80">
        <f t="shared" si="128"/>
        <v>0</v>
      </c>
      <c r="U355" s="78">
        <f t="shared" si="129"/>
        <v>0</v>
      </c>
      <c r="V355" s="78">
        <f t="shared" si="130"/>
        <v>0</v>
      </c>
      <c r="W355" s="78">
        <f t="shared" si="131"/>
        <v>0</v>
      </c>
      <c r="X355" s="80">
        <f t="shared" si="132"/>
        <v>0</v>
      </c>
      <c r="Y355" s="78">
        <f t="shared" si="133"/>
        <v>0</v>
      </c>
      <c r="Z355" s="78" t="str">
        <f t="shared" ca="1" si="134"/>
        <v/>
      </c>
      <c r="AA355" s="78">
        <f t="shared" si="135"/>
        <v>0</v>
      </c>
      <c r="AB355" s="78">
        <f t="shared" si="136"/>
        <v>0</v>
      </c>
      <c r="AC355" s="46"/>
      <c r="AD355" s="46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CB355" s="24"/>
      <c r="CC355" s="24"/>
      <c r="CD355" s="24"/>
      <c r="CE355" s="24"/>
      <c r="CF355" s="24"/>
      <c r="CG355" s="24"/>
      <c r="CH355" s="24"/>
      <c r="CI355" s="24"/>
      <c r="CJ355" s="24"/>
      <c r="CK355" s="24"/>
      <c r="CL355" s="24"/>
      <c r="CM355" s="24"/>
      <c r="CN355" s="24"/>
      <c r="CO355" s="24"/>
      <c r="CP355" s="24"/>
      <c r="CQ355" s="24"/>
      <c r="CR355" s="24"/>
      <c r="CS355" s="24"/>
      <c r="CT355" s="24"/>
      <c r="CU355" s="24"/>
      <c r="CV355" s="24"/>
      <c r="CW355" s="24"/>
      <c r="CX355" s="24"/>
      <c r="CY355" s="24"/>
      <c r="CZ355" s="24"/>
      <c r="DA355" s="24"/>
      <c r="DB355" s="24"/>
      <c r="DC355" s="24"/>
      <c r="DD355" s="24"/>
      <c r="DE355" s="24"/>
      <c r="DF355" s="24"/>
      <c r="DG355" s="24"/>
      <c r="DH355" s="24"/>
      <c r="DI355" s="24"/>
      <c r="DJ355" s="24"/>
      <c r="DK355" s="24"/>
      <c r="DL355" s="24"/>
      <c r="DM355" s="24"/>
      <c r="DN355" s="24"/>
      <c r="DO355" s="24"/>
      <c r="DP355" s="24"/>
      <c r="DQ355" s="24"/>
      <c r="DR355" s="24"/>
      <c r="DS355" s="24"/>
      <c r="DT355" s="24"/>
      <c r="DU355" s="24"/>
      <c r="DV355" s="24"/>
      <c r="DW355" s="24"/>
      <c r="DX355" s="24"/>
      <c r="DY355" s="24"/>
      <c r="DZ355" s="24"/>
      <c r="EA355" s="24"/>
    </row>
    <row r="356" spans="1:131" ht="15" customHeight="1">
      <c r="A356" s="79">
        <f t="shared" si="137"/>
        <v>44182</v>
      </c>
      <c r="B356" s="78"/>
      <c r="C356" s="78"/>
      <c r="D356" s="78"/>
      <c r="E356" s="78"/>
      <c r="F356" s="178"/>
      <c r="G356" s="89">
        <f t="shared" si="115"/>
        <v>12</v>
      </c>
      <c r="H356" s="78">
        <f t="shared" si="116"/>
        <v>51</v>
      </c>
      <c r="I356" s="78" t="str">
        <f t="shared" si="117"/>
        <v>JE</v>
      </c>
      <c r="J356" s="78" t="str">
        <f t="shared" si="118"/>
        <v>Semaine</v>
      </c>
      <c r="K356" s="178">
        <f t="shared" si="119"/>
        <v>0</v>
      </c>
      <c r="L356" s="79" t="str">
        <f t="shared" si="120"/>
        <v/>
      </c>
      <c r="M356" s="178" t="str">
        <f t="shared" si="121"/>
        <v/>
      </c>
      <c r="N356" s="80">
        <f t="shared" si="122"/>
        <v>0</v>
      </c>
      <c r="O356" s="78">
        <f t="shared" si="123"/>
        <v>0</v>
      </c>
      <c r="P356" s="78" t="str">
        <f t="shared" si="124"/>
        <v>Normal</v>
      </c>
      <c r="Q356" s="78">
        <f t="shared" si="125"/>
        <v>0</v>
      </c>
      <c r="R356" s="78">
        <f t="shared" si="126"/>
        <v>0</v>
      </c>
      <c r="S356" s="80">
        <f t="shared" si="127"/>
        <v>0</v>
      </c>
      <c r="T356" s="80">
        <f t="shared" si="128"/>
        <v>0</v>
      </c>
      <c r="U356" s="78">
        <f t="shared" si="129"/>
        <v>0</v>
      </c>
      <c r="V356" s="78">
        <f t="shared" si="130"/>
        <v>0</v>
      </c>
      <c r="W356" s="78">
        <f t="shared" si="131"/>
        <v>0</v>
      </c>
      <c r="X356" s="80">
        <f t="shared" si="132"/>
        <v>0</v>
      </c>
      <c r="Y356" s="78">
        <f t="shared" si="133"/>
        <v>0</v>
      </c>
      <c r="Z356" s="78" t="str">
        <f t="shared" ca="1" si="134"/>
        <v/>
      </c>
      <c r="AA356" s="78">
        <f t="shared" si="135"/>
        <v>0</v>
      </c>
      <c r="AB356" s="78">
        <f t="shared" si="136"/>
        <v>0</v>
      </c>
      <c r="AC356" s="46"/>
      <c r="AD356" s="46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CB356" s="24"/>
      <c r="CC356" s="24"/>
      <c r="CD356" s="24"/>
      <c r="CE356" s="24"/>
      <c r="CF356" s="24"/>
      <c r="CG356" s="24"/>
      <c r="CH356" s="24"/>
      <c r="CI356" s="24"/>
      <c r="CJ356" s="24"/>
      <c r="CK356" s="24"/>
      <c r="CL356" s="24"/>
      <c r="CM356" s="24"/>
      <c r="CN356" s="24"/>
      <c r="CO356" s="24"/>
      <c r="CP356" s="24"/>
      <c r="CQ356" s="24"/>
      <c r="CR356" s="24"/>
      <c r="CS356" s="24"/>
      <c r="CT356" s="24"/>
      <c r="CU356" s="24"/>
      <c r="CV356" s="24"/>
      <c r="CW356" s="24"/>
      <c r="CX356" s="24"/>
      <c r="CY356" s="24"/>
      <c r="CZ356" s="24"/>
      <c r="DA356" s="24"/>
      <c r="DB356" s="24"/>
      <c r="DC356" s="24"/>
      <c r="DD356" s="24"/>
      <c r="DE356" s="24"/>
      <c r="DF356" s="24"/>
      <c r="DG356" s="24"/>
      <c r="DH356" s="24"/>
      <c r="DI356" s="24"/>
      <c r="DJ356" s="24"/>
      <c r="DK356" s="24"/>
      <c r="DL356" s="24"/>
      <c r="DM356" s="24"/>
      <c r="DN356" s="24"/>
      <c r="DO356" s="24"/>
      <c r="DP356" s="24"/>
      <c r="DQ356" s="24"/>
      <c r="DR356" s="24"/>
      <c r="DS356" s="24"/>
      <c r="DT356" s="24"/>
      <c r="DU356" s="24"/>
      <c r="DV356" s="24"/>
      <c r="DW356" s="24"/>
      <c r="DX356" s="24"/>
      <c r="DY356" s="24"/>
      <c r="DZ356" s="24"/>
      <c r="EA356" s="24"/>
    </row>
    <row r="357" spans="1:131" ht="15" customHeight="1">
      <c r="A357" s="79">
        <f t="shared" si="137"/>
        <v>44183</v>
      </c>
      <c r="B357" s="78"/>
      <c r="C357" s="78"/>
      <c r="D357" s="78"/>
      <c r="E357" s="78"/>
      <c r="F357" s="178"/>
      <c r="G357" s="89">
        <f t="shared" si="115"/>
        <v>12</v>
      </c>
      <c r="H357" s="78">
        <f t="shared" si="116"/>
        <v>51</v>
      </c>
      <c r="I357" s="78" t="str">
        <f t="shared" si="117"/>
        <v>VE</v>
      </c>
      <c r="J357" s="78" t="str">
        <f t="shared" si="118"/>
        <v>Semaine</v>
      </c>
      <c r="K357" s="178">
        <f t="shared" si="119"/>
        <v>0</v>
      </c>
      <c r="L357" s="79" t="str">
        <f t="shared" si="120"/>
        <v/>
      </c>
      <c r="M357" s="178" t="str">
        <f t="shared" si="121"/>
        <v/>
      </c>
      <c r="N357" s="80">
        <f t="shared" si="122"/>
        <v>0</v>
      </c>
      <c r="O357" s="78">
        <f t="shared" si="123"/>
        <v>0</v>
      </c>
      <c r="P357" s="78" t="str">
        <f t="shared" si="124"/>
        <v>Normal</v>
      </c>
      <c r="Q357" s="78">
        <f t="shared" si="125"/>
        <v>0</v>
      </c>
      <c r="R357" s="78">
        <f t="shared" si="126"/>
        <v>0</v>
      </c>
      <c r="S357" s="80">
        <f t="shared" si="127"/>
        <v>0</v>
      </c>
      <c r="T357" s="80">
        <f t="shared" si="128"/>
        <v>0</v>
      </c>
      <c r="U357" s="78">
        <f t="shared" si="129"/>
        <v>0</v>
      </c>
      <c r="V357" s="78">
        <f t="shared" si="130"/>
        <v>0</v>
      </c>
      <c r="W357" s="78">
        <f t="shared" si="131"/>
        <v>0</v>
      </c>
      <c r="X357" s="80">
        <f t="shared" si="132"/>
        <v>0</v>
      </c>
      <c r="Y357" s="78">
        <f t="shared" si="133"/>
        <v>0</v>
      </c>
      <c r="Z357" s="78" t="str">
        <f t="shared" ca="1" si="134"/>
        <v/>
      </c>
      <c r="AA357" s="78">
        <f t="shared" si="135"/>
        <v>0</v>
      </c>
      <c r="AB357" s="78">
        <f t="shared" si="136"/>
        <v>0</v>
      </c>
      <c r="AC357" s="46"/>
      <c r="AD357" s="46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CB357" s="24"/>
      <c r="CC357" s="24"/>
      <c r="CD357" s="24"/>
      <c r="CE357" s="24"/>
      <c r="CF357" s="24"/>
      <c r="CG357" s="24"/>
      <c r="CH357" s="24"/>
      <c r="CI357" s="24"/>
      <c r="CJ357" s="24"/>
      <c r="CK357" s="24"/>
      <c r="CL357" s="24"/>
      <c r="CM357" s="24"/>
      <c r="CN357" s="24"/>
      <c r="CO357" s="24"/>
      <c r="CP357" s="24"/>
      <c r="CQ357" s="24"/>
      <c r="CR357" s="24"/>
      <c r="CS357" s="24"/>
      <c r="CT357" s="24"/>
      <c r="CU357" s="24"/>
      <c r="CV357" s="24"/>
      <c r="CW357" s="24"/>
      <c r="CX357" s="24"/>
      <c r="CY357" s="24"/>
      <c r="CZ357" s="24"/>
      <c r="DA357" s="24"/>
      <c r="DB357" s="24"/>
      <c r="DC357" s="24"/>
      <c r="DD357" s="24"/>
      <c r="DE357" s="24"/>
      <c r="DF357" s="24"/>
      <c r="DG357" s="24"/>
      <c r="DH357" s="24"/>
      <c r="DI357" s="24"/>
      <c r="DJ357" s="24"/>
      <c r="DK357" s="24"/>
      <c r="DL357" s="24"/>
      <c r="DM357" s="24"/>
      <c r="DN357" s="24"/>
      <c r="DO357" s="24"/>
      <c r="DP357" s="24"/>
      <c r="DQ357" s="24"/>
      <c r="DR357" s="24"/>
      <c r="DS357" s="24"/>
      <c r="DT357" s="24"/>
      <c r="DU357" s="24"/>
      <c r="DV357" s="24"/>
      <c r="DW357" s="24"/>
      <c r="DX357" s="24"/>
      <c r="DY357" s="24"/>
      <c r="DZ357" s="24"/>
      <c r="EA357" s="24"/>
    </row>
    <row r="358" spans="1:131" ht="15" customHeight="1">
      <c r="A358" s="79">
        <f t="shared" si="137"/>
        <v>44184</v>
      </c>
      <c r="B358" s="78"/>
      <c r="C358" s="78"/>
      <c r="D358" s="78"/>
      <c r="E358" s="78"/>
      <c r="F358" s="178"/>
      <c r="G358" s="89">
        <f t="shared" si="115"/>
        <v>12</v>
      </c>
      <c r="H358" s="78">
        <f t="shared" si="116"/>
        <v>51</v>
      </c>
      <c r="I358" s="78" t="str">
        <f t="shared" si="117"/>
        <v>SA</v>
      </c>
      <c r="J358" s="78" t="str">
        <f t="shared" si="118"/>
        <v>Samedi</v>
      </c>
      <c r="K358" s="178">
        <f t="shared" si="119"/>
        <v>0</v>
      </c>
      <c r="L358" s="79" t="str">
        <f t="shared" si="120"/>
        <v/>
      </c>
      <c r="M358" s="178" t="str">
        <f t="shared" si="121"/>
        <v/>
      </c>
      <c r="N358" s="80">
        <f t="shared" si="122"/>
        <v>0</v>
      </c>
      <c r="O358" s="78">
        <f t="shared" si="123"/>
        <v>0</v>
      </c>
      <c r="P358" s="78" t="str">
        <f t="shared" si="124"/>
        <v>Normal</v>
      </c>
      <c r="Q358" s="78">
        <f t="shared" si="125"/>
        <v>0</v>
      </c>
      <c r="R358" s="78">
        <f t="shared" si="126"/>
        <v>0</v>
      </c>
      <c r="S358" s="80">
        <f t="shared" si="127"/>
        <v>0</v>
      </c>
      <c r="T358" s="80">
        <f t="shared" si="128"/>
        <v>0</v>
      </c>
      <c r="U358" s="78">
        <f t="shared" si="129"/>
        <v>0</v>
      </c>
      <c r="V358" s="78">
        <f t="shared" si="130"/>
        <v>0</v>
      </c>
      <c r="W358" s="78">
        <f t="shared" si="131"/>
        <v>0</v>
      </c>
      <c r="X358" s="80">
        <f t="shared" si="132"/>
        <v>0</v>
      </c>
      <c r="Y358" s="78">
        <f t="shared" si="133"/>
        <v>0</v>
      </c>
      <c r="Z358" s="78" t="str">
        <f t="shared" ca="1" si="134"/>
        <v/>
      </c>
      <c r="AA358" s="78">
        <f t="shared" si="135"/>
        <v>0</v>
      </c>
      <c r="AB358" s="78">
        <f t="shared" si="136"/>
        <v>0</v>
      </c>
      <c r="AC358" s="46"/>
      <c r="AD358" s="46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CB358" s="24"/>
      <c r="CC358" s="24"/>
      <c r="CD358" s="24"/>
      <c r="CE358" s="24"/>
      <c r="CF358" s="24"/>
      <c r="CG358" s="24"/>
      <c r="CH358" s="24"/>
      <c r="CI358" s="24"/>
      <c r="CJ358" s="24"/>
      <c r="CK358" s="24"/>
      <c r="CL358" s="24"/>
      <c r="CM358" s="24"/>
      <c r="CN358" s="24"/>
      <c r="CO358" s="24"/>
      <c r="CP358" s="24"/>
      <c r="CQ358" s="24"/>
      <c r="CR358" s="24"/>
      <c r="CS358" s="24"/>
      <c r="CT358" s="24"/>
      <c r="CU358" s="24"/>
      <c r="CV358" s="24"/>
      <c r="CW358" s="24"/>
      <c r="CX358" s="24"/>
      <c r="CY358" s="24"/>
      <c r="CZ358" s="24"/>
      <c r="DA358" s="24"/>
      <c r="DB358" s="24"/>
      <c r="DC358" s="24"/>
      <c r="DD358" s="24"/>
      <c r="DE358" s="24"/>
      <c r="DF358" s="24"/>
      <c r="DG358" s="24"/>
      <c r="DH358" s="24"/>
      <c r="DI358" s="24"/>
      <c r="DJ358" s="24"/>
      <c r="DK358" s="24"/>
      <c r="DL358" s="24"/>
      <c r="DM358" s="24"/>
      <c r="DN358" s="24"/>
      <c r="DO358" s="24"/>
      <c r="DP358" s="24"/>
      <c r="DQ358" s="24"/>
      <c r="DR358" s="24"/>
      <c r="DS358" s="24"/>
      <c r="DT358" s="24"/>
      <c r="DU358" s="24"/>
      <c r="DV358" s="24"/>
      <c r="DW358" s="24"/>
      <c r="DX358" s="24"/>
      <c r="DY358" s="24"/>
      <c r="DZ358" s="24"/>
      <c r="EA358" s="24"/>
    </row>
    <row r="359" spans="1:131" ht="15" customHeight="1">
      <c r="A359" s="79">
        <f t="shared" si="137"/>
        <v>44185</v>
      </c>
      <c r="B359" s="78"/>
      <c r="C359" s="78"/>
      <c r="D359" s="78"/>
      <c r="E359" s="78"/>
      <c r="F359" s="178"/>
      <c r="G359" s="89">
        <f t="shared" si="115"/>
        <v>12</v>
      </c>
      <c r="H359" s="78">
        <f t="shared" si="116"/>
        <v>51</v>
      </c>
      <c r="I359" s="78" t="str">
        <f t="shared" si="117"/>
        <v>DI</v>
      </c>
      <c r="J359" s="78" t="str">
        <f t="shared" si="118"/>
        <v>Dimanche</v>
      </c>
      <c r="K359" s="178">
        <f t="shared" si="119"/>
        <v>0</v>
      </c>
      <c r="L359" s="79" t="str">
        <f t="shared" si="120"/>
        <v/>
      </c>
      <c r="M359" s="178" t="str">
        <f t="shared" si="121"/>
        <v/>
      </c>
      <c r="N359" s="80">
        <f t="shared" si="122"/>
        <v>0</v>
      </c>
      <c r="O359" s="78">
        <f t="shared" si="123"/>
        <v>0</v>
      </c>
      <c r="P359" s="78" t="str">
        <f t="shared" si="124"/>
        <v>Normal</v>
      </c>
      <c r="Q359" s="78">
        <f t="shared" si="125"/>
        <v>0</v>
      </c>
      <c r="R359" s="78">
        <f t="shared" si="126"/>
        <v>0</v>
      </c>
      <c r="S359" s="80">
        <f t="shared" si="127"/>
        <v>0</v>
      </c>
      <c r="T359" s="80">
        <f t="shared" si="128"/>
        <v>0</v>
      </c>
      <c r="U359" s="78">
        <f t="shared" si="129"/>
        <v>0</v>
      </c>
      <c r="V359" s="78">
        <f t="shared" si="130"/>
        <v>0</v>
      </c>
      <c r="W359" s="78">
        <f t="shared" si="131"/>
        <v>0</v>
      </c>
      <c r="X359" s="80">
        <f t="shared" si="132"/>
        <v>0</v>
      </c>
      <c r="Y359" s="78">
        <f t="shared" si="133"/>
        <v>0</v>
      </c>
      <c r="Z359" s="78" t="str">
        <f t="shared" ca="1" si="134"/>
        <v/>
      </c>
      <c r="AA359" s="78">
        <f t="shared" si="135"/>
        <v>0</v>
      </c>
      <c r="AB359" s="78">
        <f t="shared" si="136"/>
        <v>0</v>
      </c>
      <c r="AC359" s="46"/>
      <c r="AD359" s="46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CB359" s="24"/>
      <c r="CC359" s="24"/>
      <c r="CD359" s="24"/>
      <c r="CE359" s="24"/>
      <c r="CF359" s="24"/>
      <c r="CG359" s="24"/>
      <c r="CH359" s="24"/>
      <c r="CI359" s="24"/>
      <c r="CJ359" s="24"/>
      <c r="CK359" s="24"/>
      <c r="CL359" s="24"/>
      <c r="CM359" s="24"/>
      <c r="CN359" s="24"/>
      <c r="CO359" s="24"/>
      <c r="CP359" s="24"/>
      <c r="CQ359" s="24"/>
      <c r="CR359" s="24"/>
      <c r="CS359" s="24"/>
      <c r="CT359" s="24"/>
      <c r="CU359" s="24"/>
      <c r="CV359" s="24"/>
      <c r="CW359" s="24"/>
      <c r="CX359" s="24"/>
      <c r="CY359" s="24"/>
      <c r="CZ359" s="24"/>
      <c r="DA359" s="24"/>
      <c r="DB359" s="24"/>
      <c r="DC359" s="24"/>
      <c r="DD359" s="24"/>
      <c r="DE359" s="24"/>
      <c r="DF359" s="24"/>
      <c r="DG359" s="24"/>
      <c r="DH359" s="24"/>
      <c r="DI359" s="24"/>
      <c r="DJ359" s="24"/>
      <c r="DK359" s="24"/>
      <c r="DL359" s="24"/>
      <c r="DM359" s="24"/>
      <c r="DN359" s="24"/>
      <c r="DO359" s="24"/>
      <c r="DP359" s="24"/>
      <c r="DQ359" s="24"/>
      <c r="DR359" s="24"/>
      <c r="DS359" s="24"/>
      <c r="DT359" s="24"/>
      <c r="DU359" s="24"/>
      <c r="DV359" s="24"/>
      <c r="DW359" s="24"/>
      <c r="DX359" s="24"/>
      <c r="DY359" s="24"/>
      <c r="DZ359" s="24"/>
      <c r="EA359" s="24"/>
    </row>
    <row r="360" spans="1:131" ht="15" customHeight="1">
      <c r="A360" s="79">
        <f t="shared" si="137"/>
        <v>44186</v>
      </c>
      <c r="B360" s="78"/>
      <c r="C360" s="78"/>
      <c r="D360" s="78"/>
      <c r="E360" s="78"/>
      <c r="F360" s="178"/>
      <c r="G360" s="89">
        <f t="shared" si="115"/>
        <v>12</v>
      </c>
      <c r="H360" s="78">
        <f t="shared" si="116"/>
        <v>52</v>
      </c>
      <c r="I360" s="78" t="str">
        <f t="shared" si="117"/>
        <v>LU</v>
      </c>
      <c r="J360" s="78" t="str">
        <f t="shared" si="118"/>
        <v>Semaine</v>
      </c>
      <c r="K360" s="178">
        <f t="shared" si="119"/>
        <v>0</v>
      </c>
      <c r="L360" s="79" t="str">
        <f t="shared" si="120"/>
        <v/>
      </c>
      <c r="M360" s="178" t="str">
        <f t="shared" si="121"/>
        <v/>
      </c>
      <c r="N360" s="80">
        <f t="shared" si="122"/>
        <v>0</v>
      </c>
      <c r="O360" s="78">
        <f t="shared" si="123"/>
        <v>0</v>
      </c>
      <c r="P360" s="78" t="str">
        <f t="shared" si="124"/>
        <v>Normal</v>
      </c>
      <c r="Q360" s="78">
        <f t="shared" si="125"/>
        <v>0</v>
      </c>
      <c r="R360" s="78">
        <f t="shared" si="126"/>
        <v>0</v>
      </c>
      <c r="S360" s="80">
        <f t="shared" si="127"/>
        <v>0</v>
      </c>
      <c r="T360" s="80">
        <f t="shared" si="128"/>
        <v>0</v>
      </c>
      <c r="U360" s="78">
        <f t="shared" si="129"/>
        <v>0</v>
      </c>
      <c r="V360" s="78">
        <f t="shared" si="130"/>
        <v>0</v>
      </c>
      <c r="W360" s="78">
        <f t="shared" si="131"/>
        <v>0</v>
      </c>
      <c r="X360" s="80">
        <f t="shared" si="132"/>
        <v>0</v>
      </c>
      <c r="Y360" s="78">
        <f t="shared" si="133"/>
        <v>0</v>
      </c>
      <c r="Z360" s="78" t="str">
        <f t="shared" ca="1" si="134"/>
        <v/>
      </c>
      <c r="AA360" s="78">
        <f t="shared" si="135"/>
        <v>0</v>
      </c>
      <c r="AB360" s="78">
        <f t="shared" si="136"/>
        <v>0</v>
      </c>
      <c r="AC360" s="46"/>
      <c r="AD360" s="46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CB360" s="24"/>
      <c r="CC360" s="24"/>
      <c r="CD360" s="24"/>
      <c r="CE360" s="24"/>
      <c r="CF360" s="24"/>
      <c r="CG360" s="24"/>
      <c r="CH360" s="24"/>
      <c r="CI360" s="24"/>
      <c r="CJ360" s="24"/>
      <c r="CK360" s="24"/>
      <c r="CL360" s="24"/>
      <c r="CM360" s="24"/>
      <c r="CN360" s="24"/>
      <c r="CO360" s="24"/>
      <c r="CP360" s="24"/>
      <c r="CQ360" s="24"/>
      <c r="CR360" s="24"/>
      <c r="CS360" s="24"/>
      <c r="CT360" s="24"/>
      <c r="CU360" s="24"/>
      <c r="CV360" s="24"/>
      <c r="CW360" s="24"/>
      <c r="CX360" s="24"/>
      <c r="CY360" s="24"/>
      <c r="CZ360" s="24"/>
      <c r="DA360" s="24"/>
      <c r="DB360" s="24"/>
      <c r="DC360" s="24"/>
      <c r="DD360" s="24"/>
      <c r="DE360" s="24"/>
      <c r="DF360" s="24"/>
      <c r="DG360" s="24"/>
      <c r="DH360" s="24"/>
      <c r="DI360" s="24"/>
      <c r="DJ360" s="24"/>
      <c r="DK360" s="24"/>
      <c r="DL360" s="24"/>
      <c r="DM360" s="24"/>
      <c r="DN360" s="24"/>
      <c r="DO360" s="24"/>
      <c r="DP360" s="24"/>
      <c r="DQ360" s="24"/>
      <c r="DR360" s="24"/>
      <c r="DS360" s="24"/>
      <c r="DT360" s="24"/>
      <c r="DU360" s="24"/>
      <c r="DV360" s="24"/>
      <c r="DW360" s="24"/>
      <c r="DX360" s="24"/>
      <c r="DY360" s="24"/>
      <c r="DZ360" s="24"/>
      <c r="EA360" s="24"/>
    </row>
    <row r="361" spans="1:131" ht="15" customHeight="1">
      <c r="A361" s="79">
        <f t="shared" si="137"/>
        <v>44187</v>
      </c>
      <c r="B361" s="78"/>
      <c r="C361" s="78"/>
      <c r="D361" s="78"/>
      <c r="E361" s="78"/>
      <c r="F361" s="178"/>
      <c r="G361" s="89">
        <f t="shared" si="115"/>
        <v>12</v>
      </c>
      <c r="H361" s="78">
        <f t="shared" si="116"/>
        <v>52</v>
      </c>
      <c r="I361" s="78" t="str">
        <f t="shared" si="117"/>
        <v>MA</v>
      </c>
      <c r="J361" s="78" t="str">
        <f t="shared" si="118"/>
        <v>Semaine</v>
      </c>
      <c r="K361" s="178">
        <f t="shared" si="119"/>
        <v>0</v>
      </c>
      <c r="L361" s="79" t="str">
        <f t="shared" si="120"/>
        <v/>
      </c>
      <c r="M361" s="178" t="str">
        <f t="shared" si="121"/>
        <v/>
      </c>
      <c r="N361" s="80">
        <f t="shared" si="122"/>
        <v>0</v>
      </c>
      <c r="O361" s="78">
        <f t="shared" si="123"/>
        <v>0</v>
      </c>
      <c r="P361" s="78" t="str">
        <f t="shared" si="124"/>
        <v>Normal</v>
      </c>
      <c r="Q361" s="78">
        <f t="shared" si="125"/>
        <v>0</v>
      </c>
      <c r="R361" s="78">
        <f t="shared" si="126"/>
        <v>0</v>
      </c>
      <c r="S361" s="80">
        <f t="shared" si="127"/>
        <v>0</v>
      </c>
      <c r="T361" s="80">
        <f t="shared" si="128"/>
        <v>0</v>
      </c>
      <c r="U361" s="78">
        <f t="shared" si="129"/>
        <v>0</v>
      </c>
      <c r="V361" s="78">
        <f t="shared" si="130"/>
        <v>0</v>
      </c>
      <c r="W361" s="78">
        <f t="shared" si="131"/>
        <v>0</v>
      </c>
      <c r="X361" s="80">
        <f t="shared" si="132"/>
        <v>0</v>
      </c>
      <c r="Y361" s="78">
        <f t="shared" si="133"/>
        <v>0</v>
      </c>
      <c r="Z361" s="78" t="str">
        <f t="shared" ca="1" si="134"/>
        <v/>
      </c>
      <c r="AA361" s="78">
        <f t="shared" si="135"/>
        <v>0</v>
      </c>
      <c r="AB361" s="78">
        <f t="shared" si="136"/>
        <v>0</v>
      </c>
      <c r="AC361" s="46"/>
      <c r="AD361" s="46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  <c r="CA361" s="24"/>
      <c r="CB361" s="24"/>
      <c r="CC361" s="24"/>
      <c r="CD361" s="24"/>
      <c r="CE361" s="24"/>
      <c r="CF361" s="24"/>
      <c r="CG361" s="24"/>
      <c r="CH361" s="24"/>
      <c r="CI361" s="24"/>
      <c r="CJ361" s="24"/>
      <c r="CK361" s="24"/>
      <c r="CL361" s="24"/>
      <c r="CM361" s="24"/>
      <c r="CN361" s="24"/>
      <c r="CO361" s="24"/>
      <c r="CP361" s="24"/>
      <c r="CQ361" s="24"/>
      <c r="CR361" s="24"/>
      <c r="CS361" s="24"/>
      <c r="CT361" s="24"/>
      <c r="CU361" s="24"/>
      <c r="CV361" s="24"/>
      <c r="CW361" s="24"/>
      <c r="CX361" s="24"/>
      <c r="CY361" s="24"/>
      <c r="CZ361" s="24"/>
      <c r="DA361" s="24"/>
      <c r="DB361" s="24"/>
      <c r="DC361" s="24"/>
      <c r="DD361" s="24"/>
      <c r="DE361" s="24"/>
      <c r="DF361" s="24"/>
      <c r="DG361" s="24"/>
      <c r="DH361" s="24"/>
      <c r="DI361" s="24"/>
      <c r="DJ361" s="24"/>
      <c r="DK361" s="24"/>
      <c r="DL361" s="24"/>
      <c r="DM361" s="24"/>
      <c r="DN361" s="24"/>
      <c r="DO361" s="24"/>
      <c r="DP361" s="24"/>
      <c r="DQ361" s="24"/>
      <c r="DR361" s="24"/>
      <c r="DS361" s="24"/>
      <c r="DT361" s="24"/>
      <c r="DU361" s="24"/>
      <c r="DV361" s="24"/>
      <c r="DW361" s="24"/>
      <c r="DX361" s="24"/>
      <c r="DY361" s="24"/>
      <c r="DZ361" s="24"/>
      <c r="EA361" s="24"/>
    </row>
    <row r="362" spans="1:131" ht="15" customHeight="1">
      <c r="A362" s="79">
        <f t="shared" si="137"/>
        <v>44188</v>
      </c>
      <c r="B362" s="78"/>
      <c r="C362" s="78"/>
      <c r="D362" s="78"/>
      <c r="E362" s="78"/>
      <c r="F362" s="178"/>
      <c r="G362" s="89">
        <f t="shared" si="115"/>
        <v>12</v>
      </c>
      <c r="H362" s="78">
        <f t="shared" si="116"/>
        <v>52</v>
      </c>
      <c r="I362" s="78" t="str">
        <f t="shared" si="117"/>
        <v>ME</v>
      </c>
      <c r="J362" s="78" t="str">
        <f t="shared" si="118"/>
        <v>Semaine</v>
      </c>
      <c r="K362" s="178">
        <f t="shared" si="119"/>
        <v>0</v>
      </c>
      <c r="L362" s="79" t="str">
        <f t="shared" si="120"/>
        <v/>
      </c>
      <c r="M362" s="178" t="str">
        <f t="shared" si="121"/>
        <v/>
      </c>
      <c r="N362" s="80">
        <f t="shared" si="122"/>
        <v>0</v>
      </c>
      <c r="O362" s="78">
        <f t="shared" si="123"/>
        <v>0</v>
      </c>
      <c r="P362" s="78" t="str">
        <f t="shared" si="124"/>
        <v>Normal</v>
      </c>
      <c r="Q362" s="78">
        <f t="shared" si="125"/>
        <v>0</v>
      </c>
      <c r="R362" s="78">
        <f t="shared" si="126"/>
        <v>0</v>
      </c>
      <c r="S362" s="80">
        <f t="shared" si="127"/>
        <v>0</v>
      </c>
      <c r="T362" s="80">
        <f t="shared" si="128"/>
        <v>0</v>
      </c>
      <c r="U362" s="78">
        <f t="shared" si="129"/>
        <v>0</v>
      </c>
      <c r="V362" s="78">
        <f t="shared" si="130"/>
        <v>0</v>
      </c>
      <c r="W362" s="78">
        <f t="shared" si="131"/>
        <v>0</v>
      </c>
      <c r="X362" s="80">
        <f t="shared" si="132"/>
        <v>0</v>
      </c>
      <c r="Y362" s="78">
        <f t="shared" si="133"/>
        <v>0</v>
      </c>
      <c r="Z362" s="78" t="str">
        <f t="shared" ca="1" si="134"/>
        <v/>
      </c>
      <c r="AA362" s="78">
        <f t="shared" si="135"/>
        <v>0</v>
      </c>
      <c r="AB362" s="78">
        <f t="shared" si="136"/>
        <v>0</v>
      </c>
      <c r="AC362" s="46"/>
      <c r="AD362" s="46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  <c r="CA362" s="24"/>
      <c r="CB362" s="24"/>
      <c r="CC362" s="24"/>
      <c r="CD362" s="24"/>
      <c r="CE362" s="24"/>
      <c r="CF362" s="24"/>
      <c r="CG362" s="24"/>
      <c r="CH362" s="24"/>
      <c r="CI362" s="24"/>
      <c r="CJ362" s="24"/>
      <c r="CK362" s="24"/>
      <c r="CL362" s="24"/>
      <c r="CM362" s="24"/>
      <c r="CN362" s="24"/>
      <c r="CO362" s="24"/>
      <c r="CP362" s="24"/>
      <c r="CQ362" s="24"/>
      <c r="CR362" s="24"/>
      <c r="CS362" s="24"/>
      <c r="CT362" s="24"/>
      <c r="CU362" s="24"/>
      <c r="CV362" s="24"/>
      <c r="CW362" s="24"/>
      <c r="CX362" s="24"/>
      <c r="CY362" s="24"/>
      <c r="CZ362" s="24"/>
      <c r="DA362" s="24"/>
      <c r="DB362" s="24"/>
      <c r="DC362" s="24"/>
      <c r="DD362" s="24"/>
      <c r="DE362" s="24"/>
      <c r="DF362" s="24"/>
      <c r="DG362" s="24"/>
      <c r="DH362" s="24"/>
      <c r="DI362" s="24"/>
      <c r="DJ362" s="24"/>
      <c r="DK362" s="24"/>
      <c r="DL362" s="24"/>
      <c r="DM362" s="24"/>
      <c r="DN362" s="24"/>
      <c r="DO362" s="24"/>
      <c r="DP362" s="24"/>
      <c r="DQ362" s="24"/>
      <c r="DR362" s="24"/>
      <c r="DS362" s="24"/>
      <c r="DT362" s="24"/>
      <c r="DU362" s="24"/>
      <c r="DV362" s="24"/>
      <c r="DW362" s="24"/>
      <c r="DX362" s="24"/>
      <c r="DY362" s="24"/>
      <c r="DZ362" s="24"/>
      <c r="EA362" s="24"/>
    </row>
    <row r="363" spans="1:131" ht="15" customHeight="1">
      <c r="A363" s="79">
        <f t="shared" si="137"/>
        <v>44189</v>
      </c>
      <c r="B363" s="78"/>
      <c r="C363" s="78"/>
      <c r="D363" s="78"/>
      <c r="E363" s="78"/>
      <c r="F363" s="178"/>
      <c r="G363" s="89">
        <f t="shared" si="115"/>
        <v>12</v>
      </c>
      <c r="H363" s="78">
        <f t="shared" si="116"/>
        <v>52</v>
      </c>
      <c r="I363" s="78" t="str">
        <f t="shared" si="117"/>
        <v>JE</v>
      </c>
      <c r="J363" s="78" t="str">
        <f t="shared" si="118"/>
        <v>Semaine</v>
      </c>
      <c r="K363" s="178">
        <f t="shared" si="119"/>
        <v>0</v>
      </c>
      <c r="L363" s="79" t="str">
        <f t="shared" si="120"/>
        <v/>
      </c>
      <c r="M363" s="178" t="str">
        <f t="shared" si="121"/>
        <v/>
      </c>
      <c r="N363" s="80">
        <f t="shared" si="122"/>
        <v>0</v>
      </c>
      <c r="O363" s="78">
        <f t="shared" si="123"/>
        <v>0</v>
      </c>
      <c r="P363" s="78" t="str">
        <f t="shared" si="124"/>
        <v>VeilleFérié</v>
      </c>
      <c r="Q363" s="78">
        <f t="shared" si="125"/>
        <v>0</v>
      </c>
      <c r="R363" s="78">
        <f t="shared" si="126"/>
        <v>0</v>
      </c>
      <c r="S363" s="80">
        <f t="shared" si="127"/>
        <v>0</v>
      </c>
      <c r="T363" s="80">
        <f t="shared" si="128"/>
        <v>0</v>
      </c>
      <c r="U363" s="78">
        <f t="shared" si="129"/>
        <v>0</v>
      </c>
      <c r="V363" s="78">
        <f t="shared" si="130"/>
        <v>0</v>
      </c>
      <c r="W363" s="78">
        <f t="shared" si="131"/>
        <v>0</v>
      </c>
      <c r="X363" s="80">
        <f t="shared" si="132"/>
        <v>0</v>
      </c>
      <c r="Y363" s="78">
        <f t="shared" si="133"/>
        <v>0</v>
      </c>
      <c r="Z363" s="78" t="str">
        <f t="shared" ca="1" si="134"/>
        <v/>
      </c>
      <c r="AA363" s="78">
        <f t="shared" si="135"/>
        <v>0</v>
      </c>
      <c r="AB363" s="78">
        <f t="shared" si="136"/>
        <v>0</v>
      </c>
      <c r="AC363" s="46"/>
      <c r="AD363" s="46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CB363" s="24"/>
      <c r="CC363" s="24"/>
      <c r="CD363" s="24"/>
      <c r="CE363" s="24"/>
      <c r="CF363" s="24"/>
      <c r="CG363" s="24"/>
      <c r="CH363" s="24"/>
      <c r="CI363" s="24"/>
      <c r="CJ363" s="24"/>
      <c r="CK363" s="24"/>
      <c r="CL363" s="24"/>
      <c r="CM363" s="24"/>
      <c r="CN363" s="24"/>
      <c r="CO363" s="24"/>
      <c r="CP363" s="24"/>
      <c r="CQ363" s="24"/>
      <c r="CR363" s="24"/>
      <c r="CS363" s="24"/>
      <c r="CT363" s="24"/>
      <c r="CU363" s="24"/>
      <c r="CV363" s="24"/>
      <c r="CW363" s="24"/>
      <c r="CX363" s="24"/>
      <c r="CY363" s="24"/>
      <c r="CZ363" s="24"/>
      <c r="DA363" s="24"/>
      <c r="DB363" s="24"/>
      <c r="DC363" s="24"/>
      <c r="DD363" s="24"/>
      <c r="DE363" s="24"/>
      <c r="DF363" s="24"/>
      <c r="DG363" s="24"/>
      <c r="DH363" s="24"/>
      <c r="DI363" s="24"/>
      <c r="DJ363" s="24"/>
      <c r="DK363" s="24"/>
      <c r="DL363" s="24"/>
      <c r="DM363" s="24"/>
      <c r="DN363" s="24"/>
      <c r="DO363" s="24"/>
      <c r="DP363" s="24"/>
      <c r="DQ363" s="24"/>
      <c r="DR363" s="24"/>
      <c r="DS363" s="24"/>
      <c r="DT363" s="24"/>
      <c r="DU363" s="24"/>
      <c r="DV363" s="24"/>
      <c r="DW363" s="24"/>
      <c r="DX363" s="24"/>
      <c r="DY363" s="24"/>
      <c r="DZ363" s="24"/>
      <c r="EA363" s="24"/>
    </row>
    <row r="364" spans="1:131" ht="15" customHeight="1">
      <c r="A364" s="79">
        <f t="shared" si="137"/>
        <v>44190</v>
      </c>
      <c r="B364" s="78"/>
      <c r="C364" s="78"/>
      <c r="D364" s="78"/>
      <c r="E364" s="78"/>
      <c r="F364" s="178"/>
      <c r="G364" s="89">
        <f t="shared" si="115"/>
        <v>12</v>
      </c>
      <c r="H364" s="78">
        <f t="shared" si="116"/>
        <v>52</v>
      </c>
      <c r="I364" s="78" t="str">
        <f t="shared" si="117"/>
        <v>VE</v>
      </c>
      <c r="J364" s="78" t="str">
        <f t="shared" si="118"/>
        <v>Semaine</v>
      </c>
      <c r="K364" s="178">
        <f t="shared" si="119"/>
        <v>0</v>
      </c>
      <c r="L364" s="79" t="str">
        <f t="shared" si="120"/>
        <v/>
      </c>
      <c r="M364" s="178" t="str">
        <f t="shared" si="121"/>
        <v/>
      </c>
      <c r="N364" s="80">
        <f t="shared" si="122"/>
        <v>0</v>
      </c>
      <c r="O364" s="78">
        <f t="shared" si="123"/>
        <v>0</v>
      </c>
      <c r="P364" s="78" t="str">
        <f t="shared" si="124"/>
        <v>JourFérié</v>
      </c>
      <c r="Q364" s="78">
        <f t="shared" si="125"/>
        <v>0</v>
      </c>
      <c r="R364" s="78">
        <f t="shared" si="126"/>
        <v>0</v>
      </c>
      <c r="S364" s="80">
        <f t="shared" si="127"/>
        <v>0</v>
      </c>
      <c r="T364" s="80">
        <f t="shared" si="128"/>
        <v>0</v>
      </c>
      <c r="U364" s="78">
        <f t="shared" si="129"/>
        <v>0</v>
      </c>
      <c r="V364" s="78">
        <f t="shared" si="130"/>
        <v>0</v>
      </c>
      <c r="W364" s="78">
        <f t="shared" si="131"/>
        <v>0</v>
      </c>
      <c r="X364" s="80">
        <f t="shared" si="132"/>
        <v>0</v>
      </c>
      <c r="Y364" s="78">
        <f t="shared" si="133"/>
        <v>0</v>
      </c>
      <c r="Z364" s="78" t="str">
        <f t="shared" ca="1" si="134"/>
        <v/>
      </c>
      <c r="AA364" s="78">
        <f t="shared" si="135"/>
        <v>0</v>
      </c>
      <c r="AB364" s="78">
        <f t="shared" si="136"/>
        <v>0</v>
      </c>
      <c r="AC364" s="46"/>
      <c r="AD364" s="46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CB364" s="24"/>
      <c r="CC364" s="24"/>
      <c r="CD364" s="24"/>
      <c r="CE364" s="24"/>
      <c r="CF364" s="24"/>
      <c r="CG364" s="24"/>
      <c r="CH364" s="24"/>
      <c r="CI364" s="24"/>
      <c r="CJ364" s="24"/>
      <c r="CK364" s="24"/>
      <c r="CL364" s="24"/>
      <c r="CM364" s="24"/>
      <c r="CN364" s="24"/>
      <c r="CO364" s="24"/>
      <c r="CP364" s="24"/>
      <c r="CQ364" s="24"/>
      <c r="CR364" s="24"/>
      <c r="CS364" s="24"/>
      <c r="CT364" s="24"/>
      <c r="CU364" s="24"/>
      <c r="CV364" s="24"/>
      <c r="CW364" s="24"/>
      <c r="CX364" s="24"/>
      <c r="CY364" s="24"/>
      <c r="CZ364" s="24"/>
      <c r="DA364" s="24"/>
      <c r="DB364" s="24"/>
      <c r="DC364" s="24"/>
      <c r="DD364" s="24"/>
      <c r="DE364" s="24"/>
      <c r="DF364" s="24"/>
      <c r="DG364" s="24"/>
      <c r="DH364" s="24"/>
      <c r="DI364" s="24"/>
      <c r="DJ364" s="24"/>
      <c r="DK364" s="24"/>
      <c r="DL364" s="24"/>
      <c r="DM364" s="24"/>
      <c r="DN364" s="24"/>
      <c r="DO364" s="24"/>
      <c r="DP364" s="24"/>
      <c r="DQ364" s="24"/>
      <c r="DR364" s="24"/>
      <c r="DS364" s="24"/>
      <c r="DT364" s="24"/>
      <c r="DU364" s="24"/>
      <c r="DV364" s="24"/>
      <c r="DW364" s="24"/>
      <c r="DX364" s="24"/>
      <c r="DY364" s="24"/>
      <c r="DZ364" s="24"/>
      <c r="EA364" s="24"/>
    </row>
    <row r="365" spans="1:131" ht="15" customHeight="1">
      <c r="A365" s="79">
        <f t="shared" si="137"/>
        <v>44191</v>
      </c>
      <c r="B365" s="78"/>
      <c r="C365" s="78"/>
      <c r="D365" s="78"/>
      <c r="E365" s="78"/>
      <c r="F365" s="178"/>
      <c r="G365" s="89">
        <f t="shared" si="115"/>
        <v>12</v>
      </c>
      <c r="H365" s="78">
        <f t="shared" si="116"/>
        <v>52</v>
      </c>
      <c r="I365" s="78" t="str">
        <f t="shared" si="117"/>
        <v>SA</v>
      </c>
      <c r="J365" s="78" t="str">
        <f t="shared" si="118"/>
        <v>Samedi</v>
      </c>
      <c r="K365" s="178">
        <f t="shared" si="119"/>
        <v>0</v>
      </c>
      <c r="L365" s="79" t="str">
        <f t="shared" si="120"/>
        <v/>
      </c>
      <c r="M365" s="178" t="str">
        <f t="shared" si="121"/>
        <v/>
      </c>
      <c r="N365" s="80">
        <f t="shared" si="122"/>
        <v>0</v>
      </c>
      <c r="O365" s="78">
        <f t="shared" si="123"/>
        <v>0</v>
      </c>
      <c r="P365" s="78" t="str">
        <f t="shared" si="124"/>
        <v>Normal</v>
      </c>
      <c r="Q365" s="78">
        <f t="shared" si="125"/>
        <v>0</v>
      </c>
      <c r="R365" s="78">
        <f t="shared" si="126"/>
        <v>0</v>
      </c>
      <c r="S365" s="80">
        <f t="shared" si="127"/>
        <v>0</v>
      </c>
      <c r="T365" s="80">
        <f t="shared" si="128"/>
        <v>0</v>
      </c>
      <c r="U365" s="78">
        <f t="shared" si="129"/>
        <v>0</v>
      </c>
      <c r="V365" s="78">
        <f t="shared" si="130"/>
        <v>0</v>
      </c>
      <c r="W365" s="78">
        <f t="shared" si="131"/>
        <v>0</v>
      </c>
      <c r="X365" s="80">
        <f t="shared" si="132"/>
        <v>0</v>
      </c>
      <c r="Y365" s="78">
        <f t="shared" si="133"/>
        <v>0</v>
      </c>
      <c r="Z365" s="78" t="str">
        <f t="shared" ca="1" si="134"/>
        <v/>
      </c>
      <c r="AA365" s="78">
        <f t="shared" si="135"/>
        <v>0</v>
      </c>
      <c r="AB365" s="78">
        <f t="shared" si="136"/>
        <v>0</v>
      </c>
      <c r="AC365" s="46"/>
      <c r="AD365" s="46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CB365" s="24"/>
      <c r="CC365" s="24"/>
      <c r="CD365" s="24"/>
      <c r="CE365" s="24"/>
      <c r="CF365" s="24"/>
      <c r="CG365" s="24"/>
      <c r="CH365" s="24"/>
      <c r="CI365" s="24"/>
      <c r="CJ365" s="24"/>
      <c r="CK365" s="24"/>
      <c r="CL365" s="24"/>
      <c r="CM365" s="24"/>
      <c r="CN365" s="24"/>
      <c r="CO365" s="24"/>
      <c r="CP365" s="24"/>
      <c r="CQ365" s="24"/>
      <c r="CR365" s="24"/>
      <c r="CS365" s="24"/>
      <c r="CT365" s="24"/>
      <c r="CU365" s="24"/>
      <c r="CV365" s="24"/>
      <c r="CW365" s="24"/>
      <c r="CX365" s="24"/>
      <c r="CY365" s="24"/>
      <c r="CZ365" s="24"/>
      <c r="DA365" s="24"/>
      <c r="DB365" s="24"/>
      <c r="DC365" s="24"/>
      <c r="DD365" s="24"/>
      <c r="DE365" s="24"/>
      <c r="DF365" s="24"/>
      <c r="DG365" s="24"/>
      <c r="DH365" s="24"/>
      <c r="DI365" s="24"/>
      <c r="DJ365" s="24"/>
      <c r="DK365" s="24"/>
      <c r="DL365" s="24"/>
      <c r="DM365" s="24"/>
      <c r="DN365" s="24"/>
      <c r="DO365" s="24"/>
      <c r="DP365" s="24"/>
      <c r="DQ365" s="24"/>
      <c r="DR365" s="24"/>
      <c r="DS365" s="24"/>
      <c r="DT365" s="24"/>
      <c r="DU365" s="24"/>
      <c r="DV365" s="24"/>
      <c r="DW365" s="24"/>
      <c r="DX365" s="24"/>
      <c r="DY365" s="24"/>
      <c r="DZ365" s="24"/>
      <c r="EA365" s="24"/>
    </row>
    <row r="366" spans="1:131" ht="15" customHeight="1">
      <c r="A366" s="79">
        <f t="shared" si="137"/>
        <v>44192</v>
      </c>
      <c r="B366" s="78"/>
      <c r="C366" s="78"/>
      <c r="D366" s="78"/>
      <c r="E366" s="78"/>
      <c r="F366" s="178"/>
      <c r="G366" s="89">
        <f t="shared" si="115"/>
        <v>12</v>
      </c>
      <c r="H366" s="78">
        <f t="shared" si="116"/>
        <v>52</v>
      </c>
      <c r="I366" s="78" t="str">
        <f t="shared" si="117"/>
        <v>DI</v>
      </c>
      <c r="J366" s="78" t="str">
        <f t="shared" si="118"/>
        <v>Dimanche</v>
      </c>
      <c r="K366" s="178">
        <f t="shared" si="119"/>
        <v>0</v>
      </c>
      <c r="L366" s="79" t="str">
        <f t="shared" si="120"/>
        <v/>
      </c>
      <c r="M366" s="178" t="str">
        <f t="shared" si="121"/>
        <v/>
      </c>
      <c r="N366" s="80">
        <f t="shared" si="122"/>
        <v>0</v>
      </c>
      <c r="O366" s="78">
        <f t="shared" si="123"/>
        <v>0</v>
      </c>
      <c r="P366" s="78" t="str">
        <f t="shared" si="124"/>
        <v>Normal</v>
      </c>
      <c r="Q366" s="78">
        <f t="shared" si="125"/>
        <v>0</v>
      </c>
      <c r="R366" s="78">
        <f t="shared" si="126"/>
        <v>0</v>
      </c>
      <c r="S366" s="80">
        <f t="shared" si="127"/>
        <v>0</v>
      </c>
      <c r="T366" s="80">
        <f t="shared" si="128"/>
        <v>0</v>
      </c>
      <c r="U366" s="78">
        <f t="shared" si="129"/>
        <v>0</v>
      </c>
      <c r="V366" s="78">
        <f t="shared" si="130"/>
        <v>0</v>
      </c>
      <c r="W366" s="78">
        <f t="shared" si="131"/>
        <v>0</v>
      </c>
      <c r="X366" s="80">
        <f t="shared" si="132"/>
        <v>0</v>
      </c>
      <c r="Y366" s="78">
        <f t="shared" si="133"/>
        <v>0</v>
      </c>
      <c r="Z366" s="78" t="str">
        <f t="shared" ca="1" si="134"/>
        <v/>
      </c>
      <c r="AA366" s="78">
        <f t="shared" si="135"/>
        <v>0</v>
      </c>
      <c r="AB366" s="78">
        <f t="shared" si="136"/>
        <v>0</v>
      </c>
      <c r="AC366" s="46"/>
      <c r="AD366" s="46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CB366" s="24"/>
      <c r="CC366" s="24"/>
      <c r="CD366" s="24"/>
      <c r="CE366" s="24"/>
      <c r="CF366" s="24"/>
      <c r="CG366" s="24"/>
      <c r="CH366" s="24"/>
      <c r="CI366" s="24"/>
      <c r="CJ366" s="24"/>
      <c r="CK366" s="24"/>
      <c r="CL366" s="24"/>
      <c r="CM366" s="24"/>
      <c r="CN366" s="24"/>
      <c r="CO366" s="24"/>
      <c r="CP366" s="24"/>
      <c r="CQ366" s="24"/>
      <c r="CR366" s="24"/>
      <c r="CS366" s="24"/>
      <c r="CT366" s="24"/>
      <c r="CU366" s="24"/>
      <c r="CV366" s="24"/>
      <c r="CW366" s="24"/>
      <c r="CX366" s="24"/>
      <c r="CY366" s="24"/>
      <c r="CZ366" s="24"/>
      <c r="DA366" s="24"/>
      <c r="DB366" s="24"/>
      <c r="DC366" s="24"/>
      <c r="DD366" s="24"/>
      <c r="DE366" s="24"/>
      <c r="DF366" s="24"/>
      <c r="DG366" s="24"/>
      <c r="DH366" s="24"/>
      <c r="DI366" s="24"/>
      <c r="DJ366" s="24"/>
      <c r="DK366" s="24"/>
      <c r="DL366" s="24"/>
      <c r="DM366" s="24"/>
      <c r="DN366" s="24"/>
      <c r="DO366" s="24"/>
      <c r="DP366" s="24"/>
      <c r="DQ366" s="24"/>
      <c r="DR366" s="24"/>
      <c r="DS366" s="24"/>
      <c r="DT366" s="24"/>
      <c r="DU366" s="24"/>
      <c r="DV366" s="24"/>
      <c r="DW366" s="24"/>
      <c r="DX366" s="24"/>
      <c r="DY366" s="24"/>
      <c r="DZ366" s="24"/>
      <c r="EA366" s="24"/>
    </row>
    <row r="367" spans="1:131" ht="15" customHeight="1">
      <c r="A367" s="79">
        <f t="shared" si="137"/>
        <v>44193</v>
      </c>
      <c r="B367" s="78"/>
      <c r="C367" s="78"/>
      <c r="D367" s="78"/>
      <c r="E367" s="78"/>
      <c r="F367" s="178"/>
      <c r="G367" s="89">
        <f t="shared" si="115"/>
        <v>12</v>
      </c>
      <c r="H367" s="78">
        <f t="shared" si="116"/>
        <v>53</v>
      </c>
      <c r="I367" s="78" t="str">
        <f t="shared" si="117"/>
        <v>LU</v>
      </c>
      <c r="J367" s="78" t="str">
        <f t="shared" si="118"/>
        <v>Semaine</v>
      </c>
      <c r="K367" s="178">
        <f t="shared" si="119"/>
        <v>0</v>
      </c>
      <c r="L367" s="79" t="str">
        <f t="shared" si="120"/>
        <v/>
      </c>
      <c r="M367" s="178" t="str">
        <f t="shared" si="121"/>
        <v/>
      </c>
      <c r="N367" s="80">
        <f t="shared" si="122"/>
        <v>0</v>
      </c>
      <c r="O367" s="78">
        <f t="shared" si="123"/>
        <v>0</v>
      </c>
      <c r="P367" s="78" t="str">
        <f t="shared" si="124"/>
        <v>Normal</v>
      </c>
      <c r="Q367" s="78">
        <f t="shared" si="125"/>
        <v>0</v>
      </c>
      <c r="R367" s="78">
        <f t="shared" si="126"/>
        <v>0</v>
      </c>
      <c r="S367" s="80">
        <f t="shared" si="127"/>
        <v>0</v>
      </c>
      <c r="T367" s="80">
        <f t="shared" si="128"/>
        <v>0</v>
      </c>
      <c r="U367" s="78">
        <f t="shared" si="129"/>
        <v>0</v>
      </c>
      <c r="V367" s="78">
        <f t="shared" si="130"/>
        <v>0</v>
      </c>
      <c r="W367" s="78">
        <f t="shared" si="131"/>
        <v>0</v>
      </c>
      <c r="X367" s="80">
        <f t="shared" si="132"/>
        <v>0</v>
      </c>
      <c r="Y367" s="78">
        <f t="shared" si="133"/>
        <v>0</v>
      </c>
      <c r="Z367" s="78" t="str">
        <f t="shared" ca="1" si="134"/>
        <v/>
      </c>
      <c r="AA367" s="78">
        <f t="shared" si="135"/>
        <v>0</v>
      </c>
      <c r="AB367" s="78">
        <f t="shared" si="136"/>
        <v>0</v>
      </c>
      <c r="AC367" s="46"/>
      <c r="AD367" s="46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CB367" s="24"/>
      <c r="CC367" s="24"/>
      <c r="CD367" s="24"/>
      <c r="CE367" s="24"/>
      <c r="CF367" s="24"/>
      <c r="CG367" s="24"/>
      <c r="CH367" s="24"/>
      <c r="CI367" s="24"/>
      <c r="CJ367" s="24"/>
      <c r="CK367" s="24"/>
      <c r="CL367" s="24"/>
      <c r="CM367" s="24"/>
      <c r="CN367" s="24"/>
      <c r="CO367" s="24"/>
      <c r="CP367" s="24"/>
      <c r="CQ367" s="24"/>
      <c r="CR367" s="24"/>
      <c r="CS367" s="24"/>
      <c r="CT367" s="24"/>
      <c r="CU367" s="24"/>
      <c r="CV367" s="24"/>
      <c r="CW367" s="24"/>
      <c r="CX367" s="24"/>
      <c r="CY367" s="24"/>
      <c r="CZ367" s="24"/>
      <c r="DA367" s="24"/>
      <c r="DB367" s="24"/>
      <c r="DC367" s="24"/>
      <c r="DD367" s="24"/>
      <c r="DE367" s="24"/>
      <c r="DF367" s="24"/>
      <c r="DG367" s="24"/>
      <c r="DH367" s="24"/>
      <c r="DI367" s="24"/>
      <c r="DJ367" s="24"/>
      <c r="DK367" s="24"/>
      <c r="DL367" s="24"/>
      <c r="DM367" s="24"/>
      <c r="DN367" s="24"/>
      <c r="DO367" s="24"/>
      <c r="DP367" s="24"/>
      <c r="DQ367" s="24"/>
      <c r="DR367" s="24"/>
      <c r="DS367" s="24"/>
      <c r="DT367" s="24"/>
      <c r="DU367" s="24"/>
      <c r="DV367" s="24"/>
      <c r="DW367" s="24"/>
      <c r="DX367" s="24"/>
      <c r="DY367" s="24"/>
      <c r="DZ367" s="24"/>
      <c r="EA367" s="24"/>
    </row>
    <row r="368" spans="1:131" ht="15" customHeight="1">
      <c r="A368" s="79">
        <f t="shared" si="137"/>
        <v>44194</v>
      </c>
      <c r="B368" s="78"/>
      <c r="C368" s="78"/>
      <c r="D368" s="78"/>
      <c r="E368" s="78"/>
      <c r="F368" s="178"/>
      <c r="G368" s="89">
        <f t="shared" si="115"/>
        <v>12</v>
      </c>
      <c r="H368" s="78">
        <f t="shared" si="116"/>
        <v>53</v>
      </c>
      <c r="I368" s="78" t="str">
        <f t="shared" si="117"/>
        <v>MA</v>
      </c>
      <c r="J368" s="78" t="str">
        <f t="shared" si="118"/>
        <v>Semaine</v>
      </c>
      <c r="K368" s="178">
        <f t="shared" si="119"/>
        <v>0</v>
      </c>
      <c r="L368" s="79" t="str">
        <f t="shared" si="120"/>
        <v/>
      </c>
      <c r="M368" s="178" t="str">
        <f t="shared" si="121"/>
        <v/>
      </c>
      <c r="N368" s="80">
        <f t="shared" si="122"/>
        <v>0</v>
      </c>
      <c r="O368" s="78">
        <f t="shared" si="123"/>
        <v>0</v>
      </c>
      <c r="P368" s="78" t="str">
        <f t="shared" si="124"/>
        <v>Normal</v>
      </c>
      <c r="Q368" s="78">
        <f t="shared" si="125"/>
        <v>0</v>
      </c>
      <c r="R368" s="78">
        <f t="shared" si="126"/>
        <v>0</v>
      </c>
      <c r="S368" s="80">
        <f t="shared" si="127"/>
        <v>0</v>
      </c>
      <c r="T368" s="80">
        <f t="shared" si="128"/>
        <v>0</v>
      </c>
      <c r="U368" s="78">
        <f t="shared" si="129"/>
        <v>0</v>
      </c>
      <c r="V368" s="78">
        <f t="shared" si="130"/>
        <v>0</v>
      </c>
      <c r="W368" s="78">
        <f t="shared" si="131"/>
        <v>0</v>
      </c>
      <c r="X368" s="80">
        <f t="shared" si="132"/>
        <v>0</v>
      </c>
      <c r="Y368" s="78">
        <f t="shared" si="133"/>
        <v>0</v>
      </c>
      <c r="Z368" s="78" t="str">
        <f t="shared" ca="1" si="134"/>
        <v/>
      </c>
      <c r="AA368" s="78">
        <f t="shared" si="135"/>
        <v>0</v>
      </c>
      <c r="AB368" s="78">
        <f t="shared" si="136"/>
        <v>0</v>
      </c>
      <c r="AC368" s="46"/>
      <c r="AD368" s="46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CB368" s="24"/>
      <c r="CC368" s="24"/>
      <c r="CD368" s="24"/>
      <c r="CE368" s="24"/>
      <c r="CF368" s="24"/>
      <c r="CG368" s="24"/>
      <c r="CH368" s="24"/>
      <c r="CI368" s="24"/>
      <c r="CJ368" s="24"/>
      <c r="CK368" s="24"/>
      <c r="CL368" s="24"/>
      <c r="CM368" s="24"/>
      <c r="CN368" s="24"/>
      <c r="CO368" s="24"/>
      <c r="CP368" s="24"/>
      <c r="CQ368" s="24"/>
      <c r="CR368" s="24"/>
      <c r="CS368" s="24"/>
      <c r="CT368" s="24"/>
      <c r="CU368" s="24"/>
      <c r="CV368" s="24"/>
      <c r="CW368" s="24"/>
      <c r="CX368" s="24"/>
      <c r="CY368" s="24"/>
      <c r="CZ368" s="24"/>
      <c r="DA368" s="24"/>
      <c r="DB368" s="24"/>
      <c r="DC368" s="24"/>
      <c r="DD368" s="24"/>
      <c r="DE368" s="24"/>
      <c r="DF368" s="24"/>
      <c r="DG368" s="24"/>
      <c r="DH368" s="24"/>
      <c r="DI368" s="24"/>
      <c r="DJ368" s="24"/>
      <c r="DK368" s="24"/>
      <c r="DL368" s="24"/>
      <c r="DM368" s="24"/>
      <c r="DN368" s="24"/>
      <c r="DO368" s="24"/>
      <c r="DP368" s="24"/>
      <c r="DQ368" s="24"/>
      <c r="DR368" s="24"/>
      <c r="DS368" s="24"/>
      <c r="DT368" s="24"/>
      <c r="DU368" s="24"/>
      <c r="DV368" s="24"/>
      <c r="DW368" s="24"/>
      <c r="DX368" s="24"/>
      <c r="DY368" s="24"/>
      <c r="DZ368" s="24"/>
      <c r="EA368" s="24"/>
    </row>
    <row r="369" spans="1:131" ht="15" customHeight="1">
      <c r="A369" s="79">
        <f t="shared" si="137"/>
        <v>44195</v>
      </c>
      <c r="B369" s="78"/>
      <c r="C369" s="78"/>
      <c r="D369" s="78"/>
      <c r="E369" s="78"/>
      <c r="F369" s="178"/>
      <c r="G369" s="89">
        <f t="shared" si="115"/>
        <v>12</v>
      </c>
      <c r="H369" s="78">
        <f t="shared" si="116"/>
        <v>53</v>
      </c>
      <c r="I369" s="78" t="str">
        <f t="shared" si="117"/>
        <v>ME</v>
      </c>
      <c r="J369" s="78" t="str">
        <f t="shared" si="118"/>
        <v>Semaine</v>
      </c>
      <c r="K369" s="178">
        <f t="shared" si="119"/>
        <v>0</v>
      </c>
      <c r="L369" s="79" t="str">
        <f t="shared" si="120"/>
        <v/>
      </c>
      <c r="M369" s="178" t="str">
        <f t="shared" si="121"/>
        <v/>
      </c>
      <c r="N369" s="80">
        <f t="shared" si="122"/>
        <v>0</v>
      </c>
      <c r="O369" s="78">
        <f t="shared" si="123"/>
        <v>0</v>
      </c>
      <c r="P369" s="78" t="str">
        <f t="shared" si="124"/>
        <v>Normal</v>
      </c>
      <c r="Q369" s="78">
        <f t="shared" si="125"/>
        <v>0</v>
      </c>
      <c r="R369" s="78">
        <f t="shared" si="126"/>
        <v>0</v>
      </c>
      <c r="S369" s="80">
        <f t="shared" si="127"/>
        <v>0</v>
      </c>
      <c r="T369" s="80">
        <f t="shared" si="128"/>
        <v>0</v>
      </c>
      <c r="U369" s="78">
        <f t="shared" si="129"/>
        <v>0</v>
      </c>
      <c r="V369" s="78">
        <f t="shared" si="130"/>
        <v>0</v>
      </c>
      <c r="W369" s="78">
        <f t="shared" si="131"/>
        <v>0</v>
      </c>
      <c r="X369" s="80">
        <f t="shared" si="132"/>
        <v>0</v>
      </c>
      <c r="Y369" s="78">
        <f t="shared" si="133"/>
        <v>0</v>
      </c>
      <c r="Z369" s="78" t="str">
        <f t="shared" ca="1" si="134"/>
        <v/>
      </c>
      <c r="AA369" s="78">
        <f t="shared" si="135"/>
        <v>0</v>
      </c>
      <c r="AB369" s="78">
        <f t="shared" si="136"/>
        <v>0</v>
      </c>
      <c r="AC369" s="46"/>
      <c r="AD369" s="46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CB369" s="24"/>
      <c r="CC369" s="24"/>
      <c r="CD369" s="24"/>
      <c r="CE369" s="24"/>
      <c r="CF369" s="24"/>
      <c r="CG369" s="24"/>
      <c r="CH369" s="24"/>
      <c r="CI369" s="24"/>
      <c r="CJ369" s="24"/>
      <c r="CK369" s="24"/>
      <c r="CL369" s="24"/>
      <c r="CM369" s="24"/>
      <c r="CN369" s="24"/>
      <c r="CO369" s="24"/>
      <c r="CP369" s="24"/>
      <c r="CQ369" s="24"/>
      <c r="CR369" s="24"/>
      <c r="CS369" s="24"/>
      <c r="CT369" s="24"/>
      <c r="CU369" s="24"/>
      <c r="CV369" s="24"/>
      <c r="CW369" s="24"/>
      <c r="CX369" s="24"/>
      <c r="CY369" s="24"/>
      <c r="CZ369" s="24"/>
      <c r="DA369" s="24"/>
      <c r="DB369" s="24"/>
      <c r="DC369" s="24"/>
      <c r="DD369" s="24"/>
      <c r="DE369" s="24"/>
      <c r="DF369" s="24"/>
      <c r="DG369" s="24"/>
      <c r="DH369" s="24"/>
      <c r="DI369" s="24"/>
      <c r="DJ369" s="24"/>
      <c r="DK369" s="24"/>
      <c r="DL369" s="24"/>
      <c r="DM369" s="24"/>
      <c r="DN369" s="24"/>
      <c r="DO369" s="24"/>
      <c r="DP369" s="24"/>
      <c r="DQ369" s="24"/>
      <c r="DR369" s="24"/>
      <c r="DS369" s="24"/>
      <c r="DT369" s="24"/>
      <c r="DU369" s="24"/>
      <c r="DV369" s="24"/>
      <c r="DW369" s="24"/>
      <c r="DX369" s="24"/>
      <c r="DY369" s="24"/>
      <c r="DZ369" s="24"/>
      <c r="EA369" s="24"/>
    </row>
    <row r="370" spans="1:131" ht="15" customHeight="1">
      <c r="A370" s="79">
        <f t="shared" si="137"/>
        <v>44196</v>
      </c>
      <c r="B370" s="81"/>
      <c r="C370" s="81"/>
      <c r="D370" s="81"/>
      <c r="E370" s="81"/>
      <c r="F370" s="179"/>
      <c r="G370" s="90">
        <f t="shared" si="115"/>
        <v>12</v>
      </c>
      <c r="H370" s="81">
        <f t="shared" si="116"/>
        <v>53</v>
      </c>
      <c r="I370" s="81" t="str">
        <f t="shared" si="117"/>
        <v>JE</v>
      </c>
      <c r="J370" s="78" t="str">
        <f t="shared" si="118"/>
        <v>Semaine</v>
      </c>
      <c r="K370" s="179">
        <f t="shared" si="119"/>
        <v>0</v>
      </c>
      <c r="L370" s="82" t="str">
        <f t="shared" si="120"/>
        <v/>
      </c>
      <c r="M370" s="179" t="str">
        <f t="shared" si="121"/>
        <v/>
      </c>
      <c r="N370" s="83">
        <f t="shared" si="122"/>
        <v>0</v>
      </c>
      <c r="O370" s="81">
        <f t="shared" si="123"/>
        <v>0</v>
      </c>
      <c r="P370" s="81" t="str">
        <f t="shared" si="124"/>
        <v>VeilleFérié</v>
      </c>
      <c r="Q370" s="81">
        <f t="shared" si="125"/>
        <v>0</v>
      </c>
      <c r="R370" s="81">
        <f t="shared" si="126"/>
        <v>0</v>
      </c>
      <c r="S370" s="83">
        <f t="shared" si="127"/>
        <v>0</v>
      </c>
      <c r="T370" s="83">
        <f t="shared" si="128"/>
        <v>0</v>
      </c>
      <c r="U370" s="81">
        <f t="shared" si="129"/>
        <v>0</v>
      </c>
      <c r="V370" s="81">
        <f t="shared" si="130"/>
        <v>0</v>
      </c>
      <c r="W370" s="81">
        <f t="shared" si="131"/>
        <v>0</v>
      </c>
      <c r="X370" s="83">
        <f t="shared" si="132"/>
        <v>0</v>
      </c>
      <c r="Y370" s="81">
        <f t="shared" si="133"/>
        <v>0</v>
      </c>
      <c r="Z370" s="81" t="str">
        <f t="shared" ca="1" si="134"/>
        <v/>
      </c>
      <c r="AA370" s="81">
        <f t="shared" si="135"/>
        <v>0</v>
      </c>
      <c r="AB370" s="81">
        <f t="shared" si="136"/>
        <v>0</v>
      </c>
      <c r="AC370" s="46"/>
      <c r="AD370" s="46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CB370" s="24"/>
      <c r="CC370" s="24"/>
      <c r="CD370" s="24"/>
      <c r="CE370" s="24"/>
      <c r="CF370" s="24"/>
      <c r="CG370" s="24"/>
      <c r="CH370" s="24"/>
      <c r="CI370" s="24"/>
      <c r="CJ370" s="24"/>
      <c r="CK370" s="24"/>
      <c r="CL370" s="24"/>
      <c r="CM370" s="24"/>
      <c r="CN370" s="24"/>
      <c r="CO370" s="24"/>
      <c r="CP370" s="24"/>
      <c r="CQ370" s="24"/>
      <c r="CR370" s="24"/>
      <c r="CS370" s="24"/>
      <c r="CT370" s="24"/>
      <c r="CU370" s="24"/>
      <c r="CV370" s="24"/>
      <c r="CW370" s="24"/>
      <c r="CX370" s="24"/>
      <c r="CY370" s="24"/>
      <c r="CZ370" s="24"/>
      <c r="DA370" s="24"/>
      <c r="DB370" s="24"/>
      <c r="DC370" s="24"/>
      <c r="DD370" s="24"/>
      <c r="DE370" s="24"/>
      <c r="DF370" s="24"/>
      <c r="DG370" s="24"/>
      <c r="DH370" s="24"/>
      <c r="DI370" s="24"/>
      <c r="DJ370" s="24"/>
      <c r="DK370" s="24"/>
      <c r="DL370" s="24"/>
      <c r="DM370" s="24"/>
      <c r="DN370" s="24"/>
      <c r="DO370" s="24"/>
      <c r="DP370" s="24"/>
      <c r="DQ370" s="24"/>
      <c r="DR370" s="24"/>
      <c r="DS370" s="24"/>
      <c r="DT370" s="24"/>
      <c r="DU370" s="24"/>
      <c r="DV370" s="24"/>
      <c r="DW370" s="24"/>
      <c r="DX370" s="24"/>
      <c r="DY370" s="24"/>
      <c r="DZ370" s="24"/>
      <c r="EA370" s="24"/>
    </row>
    <row r="371" spans="1:131" s="3" customFormat="1" ht="15" customHeight="1">
      <c r="A371" s="92"/>
      <c r="B371" s="93"/>
      <c r="C371" s="93"/>
      <c r="D371" s="93"/>
      <c r="E371" s="94"/>
      <c r="F371" s="93"/>
      <c r="G371" s="93"/>
      <c r="H371" s="93"/>
      <c r="I371" s="95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5"/>
      <c r="U371" s="93"/>
      <c r="V371" s="93"/>
      <c r="W371" s="93"/>
      <c r="AH371" s="91"/>
      <c r="AI371" s="91"/>
      <c r="AJ371" s="91"/>
      <c r="AK371" s="91"/>
      <c r="BB371" s="96"/>
      <c r="BC371" s="96"/>
      <c r="BD371" s="96"/>
      <c r="BE371" s="96"/>
      <c r="BF371" s="96"/>
      <c r="BG371" s="96"/>
      <c r="BH371" s="96"/>
      <c r="BI371" s="96"/>
      <c r="BJ371" s="96"/>
      <c r="BK371" s="96"/>
      <c r="BL371" s="96"/>
      <c r="BM371" s="96"/>
      <c r="BN371" s="96"/>
      <c r="BO371" s="96"/>
      <c r="BP371" s="96"/>
      <c r="BQ371" s="96"/>
      <c r="BR371" s="96"/>
      <c r="BS371" s="96"/>
      <c r="BT371" s="96"/>
      <c r="BU371" s="96"/>
      <c r="BV371" s="96"/>
      <c r="BW371" s="96"/>
      <c r="BX371" s="96"/>
      <c r="BY371" s="96"/>
      <c r="BZ371" s="96"/>
      <c r="CA371" s="96"/>
      <c r="CB371" s="96"/>
      <c r="CC371" s="96"/>
      <c r="CD371" s="96"/>
      <c r="CE371" s="96"/>
      <c r="CF371" s="96"/>
      <c r="CG371" s="96"/>
      <c r="CH371" s="96"/>
      <c r="CI371" s="96"/>
      <c r="CJ371" s="96"/>
      <c r="CK371" s="96"/>
      <c r="CL371" s="96"/>
      <c r="CM371" s="96"/>
      <c r="CN371" s="96"/>
      <c r="CO371" s="96"/>
      <c r="CP371" s="96"/>
      <c r="CQ371" s="96"/>
      <c r="CR371" s="96"/>
      <c r="CS371" s="96"/>
      <c r="CT371" s="96"/>
      <c r="CU371" s="96"/>
      <c r="CV371" s="96"/>
      <c r="CW371" s="96"/>
      <c r="CX371" s="96"/>
      <c r="CY371" s="96"/>
      <c r="CZ371" s="96"/>
      <c r="DA371" s="96"/>
      <c r="DB371" s="96"/>
      <c r="DC371" s="96"/>
      <c r="DD371" s="96"/>
      <c r="DE371" s="96"/>
      <c r="DF371" s="96"/>
      <c r="DG371" s="96"/>
      <c r="DH371" s="96"/>
      <c r="DI371" s="96"/>
      <c r="DJ371" s="96"/>
      <c r="DK371" s="96"/>
      <c r="DL371" s="96"/>
      <c r="DM371" s="96"/>
      <c r="DN371" s="96"/>
      <c r="DO371" s="96"/>
      <c r="DP371" s="96"/>
      <c r="DQ371" s="96"/>
      <c r="DR371" s="96"/>
      <c r="DS371" s="96"/>
      <c r="DT371" s="96"/>
      <c r="DU371" s="96"/>
      <c r="DV371" s="96"/>
      <c r="DW371" s="96"/>
      <c r="DX371" s="96"/>
      <c r="DY371" s="96"/>
      <c r="DZ371" s="96"/>
      <c r="EA371" s="96"/>
    </row>
    <row r="372" spans="1:131" ht="15" customHeight="1" thickBot="1">
      <c r="A372" s="46"/>
      <c r="B372" s="24"/>
      <c r="C372" s="25"/>
      <c r="D372" s="25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CB372" s="24"/>
      <c r="CC372" s="24"/>
      <c r="CD372" s="24"/>
      <c r="CE372" s="24"/>
      <c r="CF372" s="24"/>
      <c r="CG372" s="24"/>
      <c r="CH372" s="24"/>
      <c r="CI372" s="24"/>
      <c r="CJ372" s="24"/>
      <c r="CK372" s="24"/>
      <c r="CL372" s="24"/>
      <c r="CM372" s="24"/>
      <c r="CN372" s="24"/>
      <c r="CO372" s="24"/>
      <c r="CP372" s="24"/>
      <c r="CQ372" s="24"/>
      <c r="CR372" s="24"/>
      <c r="CS372" s="24"/>
      <c r="CT372" s="24"/>
      <c r="CU372" s="24"/>
      <c r="CV372" s="24"/>
      <c r="CW372" s="24"/>
      <c r="CX372" s="24"/>
      <c r="CY372" s="24"/>
      <c r="CZ372" s="24"/>
      <c r="DA372" s="24"/>
      <c r="DB372" s="24"/>
      <c r="DC372" s="24"/>
      <c r="DD372" s="24"/>
      <c r="DE372" s="24"/>
      <c r="DF372" s="24"/>
      <c r="DG372" s="24"/>
      <c r="DH372" s="24"/>
      <c r="DI372" s="24"/>
      <c r="DJ372" s="24"/>
      <c r="DK372" s="24"/>
      <c r="DL372" s="24"/>
      <c r="DM372" s="24"/>
      <c r="DN372" s="24"/>
      <c r="DO372" s="24"/>
      <c r="DP372" s="24"/>
      <c r="DQ372" s="24"/>
      <c r="DR372" s="24"/>
      <c r="DS372" s="24"/>
      <c r="DT372" s="24"/>
      <c r="DU372" s="24"/>
      <c r="DV372" s="24"/>
      <c r="DW372" s="24"/>
      <c r="DX372" s="24"/>
      <c r="DY372" s="24"/>
      <c r="DZ372" s="24"/>
      <c r="EA372" s="24"/>
    </row>
    <row r="373" spans="1:131" s="84" customFormat="1" ht="15" customHeight="1" thickBot="1">
      <c r="A373" s="87"/>
      <c r="B373" s="135">
        <f>MONTH(B374)</f>
        <v>1</v>
      </c>
      <c r="C373" s="136">
        <f t="shared" ref="C373:M373" si="138">MONTH(C374)</f>
        <v>2</v>
      </c>
      <c r="D373" s="136">
        <f t="shared" si="138"/>
        <v>3</v>
      </c>
      <c r="E373" s="136">
        <f t="shared" si="138"/>
        <v>4</v>
      </c>
      <c r="F373" s="136">
        <f t="shared" si="138"/>
        <v>5</v>
      </c>
      <c r="G373" s="136">
        <f t="shared" si="138"/>
        <v>6</v>
      </c>
      <c r="H373" s="136">
        <f t="shared" si="138"/>
        <v>7</v>
      </c>
      <c r="I373" s="136">
        <f t="shared" si="138"/>
        <v>8</v>
      </c>
      <c r="J373" s="136">
        <f t="shared" si="138"/>
        <v>9</v>
      </c>
      <c r="K373" s="136">
        <f t="shared" si="138"/>
        <v>10</v>
      </c>
      <c r="L373" s="136">
        <f t="shared" si="138"/>
        <v>11</v>
      </c>
      <c r="M373" s="137">
        <f t="shared" si="138"/>
        <v>12</v>
      </c>
      <c r="N373" s="88"/>
      <c r="X373" s="87"/>
      <c r="AH373" s="85"/>
      <c r="AI373" s="85"/>
      <c r="AJ373" s="85"/>
      <c r="AK373" s="85"/>
      <c r="BB373" s="86"/>
      <c r="BC373" s="86"/>
      <c r="BD373" s="86"/>
      <c r="BE373" s="86"/>
      <c r="BF373" s="86"/>
      <c r="BG373" s="86"/>
      <c r="BH373" s="86"/>
      <c r="BI373" s="86"/>
      <c r="BJ373" s="86"/>
      <c r="BK373" s="86"/>
      <c r="BL373" s="86"/>
      <c r="BM373" s="86"/>
      <c r="BN373" s="86"/>
      <c r="BO373" s="86"/>
      <c r="BP373" s="86"/>
      <c r="BQ373" s="86"/>
      <c r="BR373" s="86"/>
      <c r="BS373" s="86"/>
      <c r="BT373" s="86"/>
      <c r="BU373" s="86"/>
      <c r="BV373" s="86"/>
      <c r="BW373" s="86"/>
      <c r="BX373" s="86"/>
      <c r="BY373" s="86"/>
      <c r="BZ373" s="86"/>
      <c r="CA373" s="86"/>
      <c r="CB373" s="86"/>
      <c r="CC373" s="86"/>
      <c r="CD373" s="86"/>
      <c r="CE373" s="86"/>
      <c r="CF373" s="86"/>
      <c r="CG373" s="86"/>
      <c r="CH373" s="86"/>
      <c r="CI373" s="86"/>
      <c r="CJ373" s="86"/>
      <c r="CK373" s="86"/>
      <c r="CL373" s="86"/>
      <c r="CM373" s="86"/>
      <c r="CN373" s="86"/>
      <c r="CO373" s="86"/>
      <c r="CP373" s="86"/>
      <c r="CQ373" s="86"/>
      <c r="CR373" s="86"/>
      <c r="CS373" s="86"/>
      <c r="CT373" s="86"/>
      <c r="CU373" s="86"/>
      <c r="CV373" s="86"/>
      <c r="CW373" s="86"/>
      <c r="CX373" s="86"/>
      <c r="CY373" s="86"/>
      <c r="CZ373" s="86"/>
      <c r="DA373" s="86"/>
      <c r="DB373" s="86"/>
      <c r="DC373" s="86"/>
      <c r="DD373" s="86"/>
      <c r="DE373" s="86"/>
      <c r="DF373" s="86"/>
      <c r="DG373" s="86"/>
      <c r="DH373" s="86"/>
      <c r="DI373" s="86"/>
      <c r="DJ373" s="86"/>
      <c r="DK373" s="86"/>
      <c r="DL373" s="86"/>
      <c r="DM373" s="86"/>
      <c r="DN373" s="86"/>
      <c r="DO373" s="86"/>
      <c r="DP373" s="86"/>
      <c r="DQ373" s="86"/>
      <c r="DR373" s="86"/>
      <c r="DS373" s="86"/>
      <c r="DT373" s="86"/>
      <c r="DU373" s="86"/>
      <c r="DV373" s="86"/>
      <c r="DW373" s="86"/>
      <c r="DX373" s="86"/>
      <c r="DY373" s="86"/>
      <c r="DZ373" s="86"/>
      <c r="EA373" s="86"/>
    </row>
    <row r="374" spans="1:131" s="84" customFormat="1" ht="15" customHeight="1">
      <c r="A374" s="97" t="s">
        <v>141</v>
      </c>
      <c r="B374" s="98">
        <v>43831</v>
      </c>
      <c r="C374" s="99">
        <v>43862</v>
      </c>
      <c r="D374" s="99">
        <v>43891</v>
      </c>
      <c r="E374" s="99">
        <v>43922</v>
      </c>
      <c r="F374" s="99">
        <v>43952</v>
      </c>
      <c r="G374" s="99">
        <v>43983</v>
      </c>
      <c r="H374" s="99">
        <v>44013</v>
      </c>
      <c r="I374" s="99">
        <v>44044</v>
      </c>
      <c r="J374" s="99">
        <v>44075</v>
      </c>
      <c r="K374" s="99">
        <v>44105</v>
      </c>
      <c r="L374" s="99">
        <v>44136</v>
      </c>
      <c r="M374" s="100">
        <v>44166</v>
      </c>
      <c r="N374" s="101" t="s">
        <v>34</v>
      </c>
      <c r="X374" s="87"/>
      <c r="AH374" s="85"/>
      <c r="AI374" s="85"/>
      <c r="AJ374" s="85"/>
      <c r="AK374" s="85"/>
      <c r="BB374" s="86"/>
      <c r="BC374" s="86"/>
      <c r="BD374" s="86"/>
      <c r="BE374" s="86"/>
      <c r="BF374" s="86"/>
      <c r="BG374" s="86"/>
      <c r="BH374" s="86"/>
      <c r="BI374" s="86"/>
      <c r="BJ374" s="86"/>
      <c r="BK374" s="86"/>
      <c r="BL374" s="86"/>
      <c r="BM374" s="86"/>
      <c r="BN374" s="86"/>
      <c r="BO374" s="86"/>
      <c r="BP374" s="86"/>
      <c r="BQ374" s="86"/>
      <c r="BR374" s="86"/>
      <c r="BS374" s="86"/>
      <c r="BT374" s="86"/>
      <c r="BU374" s="86"/>
      <c r="BV374" s="86"/>
      <c r="BW374" s="86"/>
      <c r="BX374" s="86"/>
      <c r="BY374" s="86"/>
      <c r="BZ374" s="86"/>
      <c r="CA374" s="86"/>
      <c r="CB374" s="86"/>
      <c r="CC374" s="86"/>
      <c r="CD374" s="86"/>
      <c r="CE374" s="86"/>
      <c r="CF374" s="86"/>
      <c r="CG374" s="86"/>
      <c r="CH374" s="86"/>
      <c r="CI374" s="86"/>
      <c r="CJ374" s="86"/>
      <c r="CK374" s="86"/>
      <c r="CL374" s="86"/>
      <c r="CM374" s="86"/>
      <c r="CN374" s="86"/>
      <c r="CO374" s="86"/>
      <c r="CP374" s="86"/>
      <c r="CQ374" s="86"/>
      <c r="CR374" s="86"/>
      <c r="CS374" s="86"/>
      <c r="CT374" s="86"/>
      <c r="CU374" s="86"/>
      <c r="CV374" s="86"/>
      <c r="CW374" s="86"/>
      <c r="CX374" s="86"/>
      <c r="CY374" s="86"/>
      <c r="CZ374" s="86"/>
      <c r="DA374" s="86"/>
      <c r="DB374" s="86"/>
      <c r="DC374" s="86"/>
      <c r="DD374" s="86"/>
      <c r="DE374" s="86"/>
      <c r="DF374" s="86"/>
      <c r="DG374" s="86"/>
      <c r="DH374" s="86"/>
      <c r="DI374" s="86"/>
      <c r="DJ374" s="86"/>
      <c r="DK374" s="86"/>
      <c r="DL374" s="86"/>
      <c r="DM374" s="86"/>
      <c r="DN374" s="86"/>
      <c r="DO374" s="86"/>
      <c r="DP374" s="86"/>
      <c r="DQ374" s="86"/>
      <c r="DR374" s="86"/>
      <c r="DS374" s="86"/>
      <c r="DT374" s="86"/>
      <c r="DU374" s="86"/>
      <c r="DV374" s="86"/>
      <c r="DW374" s="86"/>
      <c r="DX374" s="86"/>
      <c r="DY374" s="86"/>
      <c r="DZ374" s="86"/>
      <c r="EA374" s="86"/>
    </row>
    <row r="375" spans="1:131" s="84" customFormat="1" ht="15" customHeight="1">
      <c r="A375" s="117" t="s">
        <v>12</v>
      </c>
      <c r="B375" s="118">
        <f t="shared" ref="B375:M375" si="139">SUMPRODUCT(($B$5:$B$370="M")*(MONTH($A$5:$A$370)=B$373))</f>
        <v>0</v>
      </c>
      <c r="C375" s="119">
        <f t="shared" si="139"/>
        <v>0</v>
      </c>
      <c r="D375" s="119">
        <f t="shared" si="139"/>
        <v>0</v>
      </c>
      <c r="E375" s="119">
        <f t="shared" si="139"/>
        <v>0</v>
      </c>
      <c r="F375" s="119">
        <f t="shared" si="139"/>
        <v>0</v>
      </c>
      <c r="G375" s="119">
        <f t="shared" si="139"/>
        <v>0</v>
      </c>
      <c r="H375" s="119">
        <f t="shared" si="139"/>
        <v>0</v>
      </c>
      <c r="I375" s="119">
        <f t="shared" si="139"/>
        <v>0</v>
      </c>
      <c r="J375" s="119">
        <f t="shared" si="139"/>
        <v>0</v>
      </c>
      <c r="K375" s="119">
        <f t="shared" si="139"/>
        <v>0</v>
      </c>
      <c r="L375" s="119">
        <f t="shared" si="139"/>
        <v>0</v>
      </c>
      <c r="M375" s="120">
        <f t="shared" si="139"/>
        <v>0</v>
      </c>
      <c r="N375" s="121">
        <f>SUM(B375:M375)</f>
        <v>0</v>
      </c>
      <c r="X375" s="87"/>
      <c r="AH375" s="85"/>
      <c r="AI375" s="85"/>
      <c r="AJ375" s="85"/>
      <c r="AK375" s="85"/>
      <c r="BB375" s="86"/>
      <c r="BC375" s="86"/>
      <c r="BD375" s="86"/>
      <c r="BE375" s="86"/>
      <c r="BF375" s="86"/>
      <c r="BG375" s="86"/>
      <c r="BH375" s="86"/>
      <c r="BI375" s="86"/>
      <c r="BJ375" s="86"/>
      <c r="BK375" s="86"/>
      <c r="BL375" s="86"/>
      <c r="BM375" s="86"/>
      <c r="BN375" s="86"/>
      <c r="BO375" s="86"/>
      <c r="BP375" s="86"/>
      <c r="BQ375" s="86"/>
      <c r="BR375" s="86"/>
      <c r="BS375" s="86"/>
      <c r="BT375" s="86"/>
      <c r="BU375" s="86"/>
      <c r="BV375" s="86"/>
      <c r="BW375" s="86"/>
      <c r="BX375" s="86"/>
      <c r="BY375" s="86"/>
      <c r="BZ375" s="86"/>
      <c r="CA375" s="86"/>
      <c r="CB375" s="86"/>
      <c r="CC375" s="86"/>
      <c r="CD375" s="86"/>
      <c r="CE375" s="86"/>
      <c r="CF375" s="86"/>
      <c r="CG375" s="86"/>
      <c r="CH375" s="86"/>
      <c r="CI375" s="86"/>
      <c r="CJ375" s="86"/>
      <c r="CK375" s="86"/>
      <c r="CL375" s="86"/>
      <c r="CM375" s="86"/>
      <c r="CN375" s="86"/>
      <c r="CO375" s="86"/>
      <c r="CP375" s="86"/>
      <c r="CQ375" s="86"/>
      <c r="CR375" s="86"/>
      <c r="CS375" s="86"/>
      <c r="CT375" s="86"/>
      <c r="CU375" s="86"/>
      <c r="CV375" s="86"/>
      <c r="CW375" s="86"/>
      <c r="CX375" s="86"/>
      <c r="CY375" s="86"/>
      <c r="CZ375" s="86"/>
      <c r="DA375" s="86"/>
      <c r="DB375" s="86"/>
      <c r="DC375" s="86"/>
      <c r="DD375" s="86"/>
      <c r="DE375" s="86"/>
      <c r="DF375" s="86"/>
      <c r="DG375" s="86"/>
      <c r="DH375" s="86"/>
      <c r="DI375" s="86"/>
      <c r="DJ375" s="86"/>
      <c r="DK375" s="86"/>
      <c r="DL375" s="86"/>
      <c r="DM375" s="86"/>
      <c r="DN375" s="86"/>
      <c r="DO375" s="86"/>
      <c r="DP375" s="86"/>
      <c r="DQ375" s="86"/>
      <c r="DR375" s="86"/>
      <c r="DS375" s="86"/>
      <c r="DT375" s="86"/>
      <c r="DU375" s="86"/>
      <c r="DV375" s="86"/>
      <c r="DW375" s="86"/>
      <c r="DX375" s="86"/>
      <c r="DY375" s="86"/>
      <c r="DZ375" s="86"/>
      <c r="EA375" s="86"/>
    </row>
    <row r="376" spans="1:131" s="84" customFormat="1" ht="15" customHeight="1">
      <c r="A376" s="104" t="s">
        <v>13</v>
      </c>
      <c r="B376" s="105">
        <f t="shared" ref="B376:M376" si="140">SUMPRODUCT(($B$5:$B$370="S")*(MONTH($A$5:$A$370)=B$373))</f>
        <v>0</v>
      </c>
      <c r="C376" s="106">
        <f t="shared" si="140"/>
        <v>0</v>
      </c>
      <c r="D376" s="106">
        <f t="shared" si="140"/>
        <v>0</v>
      </c>
      <c r="E376" s="106">
        <f t="shared" si="140"/>
        <v>0</v>
      </c>
      <c r="F376" s="106">
        <f t="shared" si="140"/>
        <v>0</v>
      </c>
      <c r="G376" s="106">
        <f t="shared" si="140"/>
        <v>0</v>
      </c>
      <c r="H376" s="106">
        <f t="shared" si="140"/>
        <v>0</v>
      </c>
      <c r="I376" s="106">
        <f t="shared" si="140"/>
        <v>0</v>
      </c>
      <c r="J376" s="106">
        <f t="shared" si="140"/>
        <v>0</v>
      </c>
      <c r="K376" s="106">
        <f t="shared" si="140"/>
        <v>0</v>
      </c>
      <c r="L376" s="106">
        <f t="shared" si="140"/>
        <v>0</v>
      </c>
      <c r="M376" s="107">
        <f t="shared" si="140"/>
        <v>0</v>
      </c>
      <c r="N376" s="108">
        <f>SUM(B376:M376)</f>
        <v>0</v>
      </c>
      <c r="X376" s="87"/>
      <c r="AH376" s="85"/>
      <c r="AI376" s="85"/>
      <c r="AJ376" s="85"/>
      <c r="AK376" s="85"/>
      <c r="BB376" s="86"/>
      <c r="BC376" s="86"/>
      <c r="BD376" s="86"/>
      <c r="BE376" s="86"/>
      <c r="BF376" s="86"/>
      <c r="BG376" s="86"/>
      <c r="BH376" s="86"/>
      <c r="BI376" s="86"/>
      <c r="BJ376" s="86"/>
      <c r="BK376" s="86"/>
      <c r="BL376" s="86"/>
      <c r="BM376" s="86"/>
      <c r="BN376" s="86"/>
      <c r="BO376" s="86"/>
      <c r="BP376" s="86"/>
      <c r="BQ376" s="86"/>
      <c r="BR376" s="86"/>
      <c r="BS376" s="86"/>
      <c r="BT376" s="86"/>
      <c r="BU376" s="86"/>
      <c r="BV376" s="86"/>
      <c r="BW376" s="86"/>
      <c r="BX376" s="86"/>
      <c r="BY376" s="86"/>
      <c r="BZ376" s="86"/>
      <c r="CA376" s="86"/>
      <c r="CB376" s="86"/>
      <c r="CC376" s="86"/>
      <c r="CD376" s="86"/>
      <c r="CE376" s="86"/>
      <c r="CF376" s="86"/>
      <c r="CG376" s="86"/>
      <c r="CH376" s="86"/>
      <c r="CI376" s="86"/>
      <c r="CJ376" s="86"/>
      <c r="CK376" s="86"/>
      <c r="CL376" s="86"/>
      <c r="CM376" s="86"/>
      <c r="CN376" s="86"/>
      <c r="CO376" s="86"/>
      <c r="CP376" s="86"/>
      <c r="CQ376" s="86"/>
      <c r="CR376" s="86"/>
      <c r="CS376" s="86"/>
      <c r="CT376" s="86"/>
      <c r="CU376" s="86"/>
      <c r="CV376" s="86"/>
      <c r="CW376" s="86"/>
      <c r="CX376" s="86"/>
      <c r="CY376" s="86"/>
      <c r="CZ376" s="86"/>
      <c r="DA376" s="86"/>
      <c r="DB376" s="86"/>
      <c r="DC376" s="86"/>
      <c r="DD376" s="86"/>
      <c r="DE376" s="86"/>
      <c r="DF376" s="86"/>
      <c r="DG376" s="86"/>
      <c r="DH376" s="86"/>
      <c r="DI376" s="86"/>
      <c r="DJ376" s="86"/>
      <c r="DK376" s="86"/>
      <c r="DL376" s="86"/>
      <c r="DM376" s="86"/>
      <c r="DN376" s="86"/>
      <c r="DO376" s="86"/>
      <c r="DP376" s="86"/>
      <c r="DQ376" s="86"/>
      <c r="DR376" s="86"/>
      <c r="DS376" s="86"/>
      <c r="DT376" s="86"/>
      <c r="DU376" s="86"/>
      <c r="DV376" s="86"/>
      <c r="DW376" s="86"/>
      <c r="DX376" s="86"/>
      <c r="DY376" s="86"/>
      <c r="DZ376" s="86"/>
      <c r="EA376" s="86"/>
    </row>
    <row r="377" spans="1:131" s="84" customFormat="1" ht="15" customHeight="1">
      <c r="A377" s="117" t="s">
        <v>14</v>
      </c>
      <c r="B377" s="118">
        <f t="shared" ref="B377:M377" si="141">SUMPRODUCT(($B$5:$B$370="N")*(MONTH($A$5:$A$370)=B$373))</f>
        <v>0</v>
      </c>
      <c r="C377" s="119">
        <f t="shared" si="141"/>
        <v>0</v>
      </c>
      <c r="D377" s="119">
        <f t="shared" si="141"/>
        <v>0</v>
      </c>
      <c r="E377" s="119">
        <f t="shared" si="141"/>
        <v>0</v>
      </c>
      <c r="F377" s="119">
        <f t="shared" si="141"/>
        <v>0</v>
      </c>
      <c r="G377" s="119">
        <f t="shared" si="141"/>
        <v>0</v>
      </c>
      <c r="H377" s="119">
        <f t="shared" si="141"/>
        <v>0</v>
      </c>
      <c r="I377" s="119">
        <f t="shared" si="141"/>
        <v>0</v>
      </c>
      <c r="J377" s="119">
        <f t="shared" si="141"/>
        <v>0</v>
      </c>
      <c r="K377" s="119">
        <f t="shared" si="141"/>
        <v>0</v>
      </c>
      <c r="L377" s="119">
        <f t="shared" si="141"/>
        <v>0</v>
      </c>
      <c r="M377" s="120">
        <f t="shared" si="141"/>
        <v>0</v>
      </c>
      <c r="N377" s="121">
        <f>SUM(B377:M377)</f>
        <v>0</v>
      </c>
      <c r="X377" s="87"/>
      <c r="AH377" s="85"/>
      <c r="AI377" s="85"/>
      <c r="AJ377" s="85"/>
      <c r="AK377" s="85"/>
      <c r="BB377" s="86"/>
      <c r="BC377" s="86"/>
      <c r="BD377" s="86"/>
      <c r="BE377" s="86"/>
      <c r="BF377" s="86"/>
      <c r="BG377" s="86"/>
      <c r="BH377" s="86"/>
      <c r="BI377" s="86"/>
      <c r="BJ377" s="86"/>
      <c r="BK377" s="86"/>
      <c r="BL377" s="86"/>
      <c r="BM377" s="86"/>
      <c r="BN377" s="86"/>
      <c r="BO377" s="86"/>
      <c r="BP377" s="86"/>
      <c r="BQ377" s="86"/>
      <c r="BR377" s="86"/>
      <c r="BS377" s="86"/>
      <c r="BT377" s="86"/>
      <c r="BU377" s="86"/>
      <c r="BV377" s="86"/>
      <c r="BW377" s="86"/>
      <c r="BX377" s="86"/>
      <c r="BY377" s="86"/>
      <c r="BZ377" s="86"/>
      <c r="CA377" s="86"/>
      <c r="CB377" s="86"/>
      <c r="CC377" s="86"/>
      <c r="CD377" s="86"/>
      <c r="CE377" s="86"/>
      <c r="CF377" s="86"/>
      <c r="CG377" s="86"/>
      <c r="CH377" s="86"/>
      <c r="CI377" s="86"/>
      <c r="CJ377" s="86"/>
      <c r="CK377" s="86"/>
      <c r="CL377" s="86"/>
      <c r="CM377" s="86"/>
      <c r="CN377" s="86"/>
      <c r="CO377" s="86"/>
      <c r="CP377" s="86"/>
      <c r="CQ377" s="86"/>
      <c r="CR377" s="86"/>
      <c r="CS377" s="86"/>
      <c r="CT377" s="86"/>
      <c r="CU377" s="86"/>
      <c r="CV377" s="86"/>
      <c r="CW377" s="86"/>
      <c r="CX377" s="86"/>
      <c r="CY377" s="86"/>
      <c r="CZ377" s="86"/>
      <c r="DA377" s="86"/>
      <c r="DB377" s="86"/>
      <c r="DC377" s="86"/>
      <c r="DD377" s="86"/>
      <c r="DE377" s="86"/>
      <c r="DF377" s="86"/>
      <c r="DG377" s="86"/>
      <c r="DH377" s="86"/>
      <c r="DI377" s="86"/>
      <c r="DJ377" s="86"/>
      <c r="DK377" s="86"/>
      <c r="DL377" s="86"/>
      <c r="DM377" s="86"/>
      <c r="DN377" s="86"/>
      <c r="DO377" s="86"/>
      <c r="DP377" s="86"/>
      <c r="DQ377" s="86"/>
      <c r="DR377" s="86"/>
      <c r="DS377" s="86"/>
      <c r="DT377" s="86"/>
      <c r="DU377" s="86"/>
      <c r="DV377" s="86"/>
      <c r="DW377" s="86"/>
      <c r="DX377" s="86"/>
      <c r="DY377" s="86"/>
      <c r="DZ377" s="86"/>
      <c r="EA377" s="86"/>
    </row>
    <row r="378" spans="1:131" s="84" customFormat="1" ht="15" customHeight="1">
      <c r="A378" s="104" t="s">
        <v>15</v>
      </c>
      <c r="B378" s="105">
        <f t="shared" ref="B378:M378" si="142">SUMPRODUCT(($B$5:$B$370="J")*(MONTH($A$5:$A$370)=B$373))</f>
        <v>0</v>
      </c>
      <c r="C378" s="106">
        <f t="shared" si="142"/>
        <v>0</v>
      </c>
      <c r="D378" s="106">
        <f t="shared" si="142"/>
        <v>0</v>
      </c>
      <c r="E378" s="106">
        <f t="shared" si="142"/>
        <v>0</v>
      </c>
      <c r="F378" s="106">
        <f t="shared" si="142"/>
        <v>0</v>
      </c>
      <c r="G378" s="106">
        <f t="shared" si="142"/>
        <v>0</v>
      </c>
      <c r="H378" s="106">
        <f t="shared" si="142"/>
        <v>0</v>
      </c>
      <c r="I378" s="106">
        <f t="shared" si="142"/>
        <v>0</v>
      </c>
      <c r="J378" s="106">
        <f t="shared" si="142"/>
        <v>0</v>
      </c>
      <c r="K378" s="106">
        <f t="shared" si="142"/>
        <v>0</v>
      </c>
      <c r="L378" s="106">
        <f t="shared" si="142"/>
        <v>0</v>
      </c>
      <c r="M378" s="107">
        <f t="shared" si="142"/>
        <v>0</v>
      </c>
      <c r="N378" s="108">
        <f t="shared" ref="N378:N410" si="143">SUM(B378:M378)</f>
        <v>0</v>
      </c>
      <c r="X378" s="87"/>
      <c r="AH378" s="85"/>
      <c r="AI378" s="85"/>
      <c r="AJ378" s="85"/>
      <c r="AK378" s="85"/>
      <c r="BB378" s="86"/>
      <c r="BC378" s="86"/>
      <c r="BD378" s="86"/>
      <c r="BE378" s="86"/>
      <c r="BF378" s="86"/>
      <c r="BG378" s="86"/>
      <c r="BH378" s="86"/>
      <c r="BI378" s="86"/>
      <c r="BJ378" s="86"/>
      <c r="BK378" s="86"/>
      <c r="BL378" s="86"/>
      <c r="BM378" s="86"/>
      <c r="BN378" s="86"/>
      <c r="BO378" s="86"/>
      <c r="BP378" s="86"/>
      <c r="BQ378" s="86"/>
      <c r="BR378" s="86"/>
      <c r="BS378" s="86"/>
      <c r="BT378" s="86"/>
      <c r="BU378" s="86"/>
      <c r="BV378" s="86"/>
      <c r="BW378" s="86"/>
      <c r="BX378" s="86"/>
      <c r="BY378" s="86"/>
      <c r="BZ378" s="86"/>
      <c r="CA378" s="86"/>
      <c r="CB378" s="86"/>
      <c r="CC378" s="86"/>
      <c r="CD378" s="86"/>
      <c r="CE378" s="86"/>
      <c r="CF378" s="86"/>
      <c r="CG378" s="86"/>
      <c r="CH378" s="86"/>
      <c r="CI378" s="86"/>
      <c r="CJ378" s="86"/>
      <c r="CK378" s="86"/>
      <c r="CL378" s="86"/>
      <c r="CM378" s="86"/>
      <c r="CN378" s="86"/>
      <c r="CO378" s="86"/>
      <c r="CP378" s="86"/>
      <c r="CQ378" s="86"/>
      <c r="CR378" s="86"/>
      <c r="CS378" s="86"/>
      <c r="CT378" s="86"/>
      <c r="CU378" s="86"/>
      <c r="CV378" s="86"/>
      <c r="CW378" s="86"/>
      <c r="CX378" s="86"/>
      <c r="CY378" s="86"/>
      <c r="CZ378" s="86"/>
      <c r="DA378" s="86"/>
      <c r="DB378" s="86"/>
      <c r="DC378" s="86"/>
      <c r="DD378" s="86"/>
      <c r="DE378" s="86"/>
      <c r="DF378" s="86"/>
      <c r="DG378" s="86"/>
      <c r="DH378" s="86"/>
      <c r="DI378" s="86"/>
      <c r="DJ378" s="86"/>
      <c r="DK378" s="86"/>
      <c r="DL378" s="86"/>
      <c r="DM378" s="86"/>
      <c r="DN378" s="86"/>
      <c r="DO378" s="86"/>
      <c r="DP378" s="86"/>
      <c r="DQ378" s="86"/>
      <c r="DR378" s="86"/>
      <c r="DS378" s="86"/>
      <c r="DT378" s="86"/>
      <c r="DU378" s="86"/>
      <c r="DV378" s="86"/>
      <c r="DW378" s="86"/>
      <c r="DX378" s="86"/>
      <c r="DY378" s="86"/>
      <c r="DZ378" s="86"/>
      <c r="EA378" s="86"/>
    </row>
    <row r="379" spans="1:131" s="84" customFormat="1" ht="15" customHeight="1">
      <c r="A379" s="257" t="s">
        <v>63</v>
      </c>
      <c r="B379" s="118">
        <f t="shared" ref="B379:M379" si="144">SUMPRODUCT(($B$5:$B$370="FOS")*(MONTH($A$5:$A$370)=B$373))</f>
        <v>0</v>
      </c>
      <c r="C379" s="119">
        <f t="shared" si="144"/>
        <v>0</v>
      </c>
      <c r="D379" s="119">
        <f t="shared" si="144"/>
        <v>0</v>
      </c>
      <c r="E379" s="119">
        <f t="shared" si="144"/>
        <v>0</v>
      </c>
      <c r="F379" s="119">
        <f t="shared" si="144"/>
        <v>0</v>
      </c>
      <c r="G379" s="119">
        <f t="shared" si="144"/>
        <v>0</v>
      </c>
      <c r="H379" s="119">
        <f t="shared" si="144"/>
        <v>0</v>
      </c>
      <c r="I379" s="119">
        <f t="shared" si="144"/>
        <v>0</v>
      </c>
      <c r="J379" s="119">
        <f t="shared" si="144"/>
        <v>0</v>
      </c>
      <c r="K379" s="119">
        <f t="shared" si="144"/>
        <v>0</v>
      </c>
      <c r="L379" s="119">
        <f t="shared" si="144"/>
        <v>0</v>
      </c>
      <c r="M379" s="120">
        <f t="shared" si="144"/>
        <v>0</v>
      </c>
      <c r="N379" s="251">
        <f>SUM(B379:M380)</f>
        <v>0</v>
      </c>
      <c r="X379" s="87"/>
      <c r="AH379" s="85"/>
      <c r="AI379" s="85"/>
      <c r="AJ379" s="85"/>
      <c r="AK379" s="85"/>
      <c r="BB379" s="86"/>
      <c r="BC379" s="86"/>
      <c r="BD379" s="86"/>
      <c r="BE379" s="86"/>
      <c r="BF379" s="86"/>
      <c r="BG379" s="86"/>
      <c r="BH379" s="86"/>
      <c r="BI379" s="86"/>
      <c r="BJ379" s="86"/>
      <c r="BK379" s="86"/>
      <c r="BL379" s="86"/>
      <c r="BM379" s="86"/>
      <c r="BN379" s="86"/>
      <c r="BO379" s="86"/>
      <c r="BP379" s="86"/>
      <c r="BQ379" s="86"/>
      <c r="BR379" s="86"/>
      <c r="BS379" s="86"/>
      <c r="BT379" s="86"/>
      <c r="BU379" s="86"/>
      <c r="BV379" s="86"/>
      <c r="BW379" s="86"/>
      <c r="BX379" s="86"/>
      <c r="BY379" s="86"/>
      <c r="BZ379" s="86"/>
      <c r="CA379" s="86"/>
      <c r="CB379" s="86"/>
      <c r="CC379" s="86"/>
      <c r="CD379" s="86"/>
      <c r="CE379" s="86"/>
      <c r="CF379" s="86"/>
      <c r="CG379" s="86"/>
      <c r="CH379" s="86"/>
      <c r="CI379" s="86"/>
      <c r="CJ379" s="86"/>
      <c r="CK379" s="86"/>
      <c r="CL379" s="86"/>
      <c r="CM379" s="86"/>
      <c r="CN379" s="86"/>
      <c r="CO379" s="86"/>
      <c r="CP379" s="86"/>
      <c r="CQ379" s="86"/>
      <c r="CR379" s="86"/>
      <c r="CS379" s="86"/>
      <c r="CT379" s="86"/>
      <c r="CU379" s="86"/>
      <c r="CV379" s="86"/>
      <c r="CW379" s="86"/>
      <c r="CX379" s="86"/>
      <c r="CY379" s="86"/>
      <c r="CZ379" s="86"/>
      <c r="DA379" s="86"/>
      <c r="DB379" s="86"/>
      <c r="DC379" s="86"/>
      <c r="DD379" s="86"/>
      <c r="DE379" s="86"/>
      <c r="DF379" s="86"/>
      <c r="DG379" s="86"/>
      <c r="DH379" s="86"/>
      <c r="DI379" s="86"/>
      <c r="DJ379" s="86"/>
      <c r="DK379" s="86"/>
      <c r="DL379" s="86"/>
      <c r="DM379" s="86"/>
      <c r="DN379" s="86"/>
      <c r="DO379" s="86"/>
      <c r="DP379" s="86"/>
      <c r="DQ379" s="86"/>
      <c r="DR379" s="86"/>
      <c r="DS379" s="86"/>
      <c r="DT379" s="86"/>
      <c r="DU379" s="86"/>
      <c r="DV379" s="86"/>
      <c r="DW379" s="86"/>
      <c r="DX379" s="86"/>
      <c r="DY379" s="86"/>
      <c r="DZ379" s="86"/>
      <c r="EA379" s="86"/>
    </row>
    <row r="380" spans="1:131" s="84" customFormat="1" ht="15" customHeight="1">
      <c r="A380" s="258"/>
      <c r="B380" s="105">
        <f t="shared" ref="B380:M380" si="145">SUMPRODUCT(($B$5:$B$370="FOSN")*(MONTH($A$5:$A$370)=B$373))</f>
        <v>0</v>
      </c>
      <c r="C380" s="106">
        <f t="shared" si="145"/>
        <v>0</v>
      </c>
      <c r="D380" s="106">
        <f t="shared" si="145"/>
        <v>0</v>
      </c>
      <c r="E380" s="106">
        <f t="shared" si="145"/>
        <v>0</v>
      </c>
      <c r="F380" s="106">
        <f t="shared" si="145"/>
        <v>0</v>
      </c>
      <c r="G380" s="106">
        <f t="shared" si="145"/>
        <v>0</v>
      </c>
      <c r="H380" s="106">
        <f t="shared" si="145"/>
        <v>0</v>
      </c>
      <c r="I380" s="106">
        <f t="shared" si="145"/>
        <v>0</v>
      </c>
      <c r="J380" s="106">
        <f t="shared" si="145"/>
        <v>0</v>
      </c>
      <c r="K380" s="106">
        <f t="shared" si="145"/>
        <v>0</v>
      </c>
      <c r="L380" s="106">
        <f t="shared" si="145"/>
        <v>0</v>
      </c>
      <c r="M380" s="107">
        <f t="shared" si="145"/>
        <v>0</v>
      </c>
      <c r="N380" s="252"/>
      <c r="X380" s="87"/>
      <c r="AH380" s="85"/>
      <c r="AI380" s="85"/>
      <c r="AJ380" s="85"/>
      <c r="AK380" s="85"/>
      <c r="BB380" s="86"/>
      <c r="BC380" s="86"/>
      <c r="BD380" s="86"/>
      <c r="BE380" s="86"/>
      <c r="BF380" s="86"/>
      <c r="BG380" s="86"/>
      <c r="BH380" s="86"/>
      <c r="BI380" s="86"/>
      <c r="BJ380" s="86"/>
      <c r="BK380" s="86"/>
      <c r="BL380" s="86"/>
      <c r="BM380" s="86"/>
      <c r="BN380" s="86"/>
      <c r="BO380" s="86"/>
      <c r="BP380" s="86"/>
      <c r="BQ380" s="86"/>
      <c r="BR380" s="86"/>
      <c r="BS380" s="86"/>
      <c r="BT380" s="86"/>
      <c r="BU380" s="86"/>
      <c r="BV380" s="86"/>
      <c r="BW380" s="86"/>
      <c r="BX380" s="86"/>
      <c r="BY380" s="86"/>
      <c r="BZ380" s="86"/>
      <c r="CA380" s="86"/>
      <c r="CB380" s="86"/>
      <c r="CC380" s="86"/>
      <c r="CD380" s="86"/>
      <c r="CE380" s="86"/>
      <c r="CF380" s="86"/>
      <c r="CG380" s="86"/>
      <c r="CH380" s="86"/>
      <c r="CI380" s="86"/>
      <c r="CJ380" s="86"/>
      <c r="CK380" s="86"/>
      <c r="CL380" s="86"/>
      <c r="CM380" s="86"/>
      <c r="CN380" s="86"/>
      <c r="CO380" s="86"/>
      <c r="CP380" s="86"/>
      <c r="CQ380" s="86"/>
      <c r="CR380" s="86"/>
      <c r="CS380" s="86"/>
      <c r="CT380" s="86"/>
      <c r="CU380" s="86"/>
      <c r="CV380" s="86"/>
      <c r="CW380" s="86"/>
      <c r="CX380" s="86"/>
      <c r="CY380" s="86"/>
      <c r="CZ380" s="86"/>
      <c r="DA380" s="86"/>
      <c r="DB380" s="86"/>
      <c r="DC380" s="86"/>
      <c r="DD380" s="86"/>
      <c r="DE380" s="86"/>
      <c r="DF380" s="86"/>
      <c r="DG380" s="86"/>
      <c r="DH380" s="86"/>
      <c r="DI380" s="86"/>
      <c r="DJ380" s="86"/>
      <c r="DK380" s="86"/>
      <c r="DL380" s="86"/>
      <c r="DM380" s="86"/>
      <c r="DN380" s="86"/>
      <c r="DO380" s="86"/>
      <c r="DP380" s="86"/>
      <c r="DQ380" s="86"/>
      <c r="DR380" s="86"/>
      <c r="DS380" s="86"/>
      <c r="DT380" s="86"/>
      <c r="DU380" s="86"/>
      <c r="DV380" s="86"/>
      <c r="DW380" s="86"/>
      <c r="DX380" s="86"/>
      <c r="DY380" s="86"/>
      <c r="DZ380" s="86"/>
      <c r="EA380" s="86"/>
    </row>
    <row r="381" spans="1:131" s="84" customFormat="1" ht="15" customHeight="1">
      <c r="A381" s="255" t="s">
        <v>65</v>
      </c>
      <c r="B381" s="118">
        <f t="shared" ref="B381:M381" si="146">SUMPRODUCT(($B$5:$B$370="DEL")*(MONTH($A$5:$A$370)=B$373))</f>
        <v>0</v>
      </c>
      <c r="C381" s="119">
        <f t="shared" si="146"/>
        <v>0</v>
      </c>
      <c r="D381" s="119">
        <f t="shared" si="146"/>
        <v>0</v>
      </c>
      <c r="E381" s="119">
        <f t="shared" si="146"/>
        <v>0</v>
      </c>
      <c r="F381" s="119">
        <f t="shared" si="146"/>
        <v>0</v>
      </c>
      <c r="G381" s="119">
        <f t="shared" si="146"/>
        <v>0</v>
      </c>
      <c r="H381" s="119">
        <f t="shared" si="146"/>
        <v>0</v>
      </c>
      <c r="I381" s="119">
        <f t="shared" si="146"/>
        <v>0</v>
      </c>
      <c r="J381" s="119">
        <f t="shared" si="146"/>
        <v>0</v>
      </c>
      <c r="K381" s="119">
        <f t="shared" si="146"/>
        <v>0</v>
      </c>
      <c r="L381" s="119">
        <f t="shared" si="146"/>
        <v>0</v>
      </c>
      <c r="M381" s="120">
        <f t="shared" si="146"/>
        <v>0</v>
      </c>
      <c r="N381" s="259">
        <f>SUM(B381:M382)</f>
        <v>0</v>
      </c>
      <c r="X381" s="87"/>
      <c r="AH381" s="85"/>
      <c r="AI381" s="85"/>
      <c r="AJ381" s="85"/>
      <c r="AK381" s="85"/>
      <c r="BB381" s="86"/>
      <c r="BC381" s="86"/>
      <c r="BD381" s="86"/>
      <c r="BE381" s="86"/>
      <c r="BF381" s="86"/>
      <c r="BG381" s="86"/>
      <c r="BH381" s="86"/>
      <c r="BI381" s="86"/>
      <c r="BJ381" s="86"/>
      <c r="BK381" s="86"/>
      <c r="BL381" s="86"/>
      <c r="BM381" s="86"/>
      <c r="BN381" s="86"/>
      <c r="BO381" s="86"/>
      <c r="BP381" s="86"/>
      <c r="BQ381" s="86"/>
      <c r="BR381" s="86"/>
      <c r="BS381" s="86"/>
      <c r="BT381" s="86"/>
      <c r="BU381" s="86"/>
      <c r="BV381" s="86"/>
      <c r="BW381" s="86"/>
      <c r="BX381" s="86"/>
      <c r="BY381" s="86"/>
      <c r="BZ381" s="86"/>
      <c r="CA381" s="86"/>
      <c r="CB381" s="86"/>
      <c r="CC381" s="86"/>
      <c r="CD381" s="86"/>
      <c r="CE381" s="86"/>
      <c r="CF381" s="86"/>
      <c r="CG381" s="86"/>
      <c r="CH381" s="86"/>
      <c r="CI381" s="86"/>
      <c r="CJ381" s="86"/>
      <c r="CK381" s="86"/>
      <c r="CL381" s="86"/>
      <c r="CM381" s="86"/>
      <c r="CN381" s="86"/>
      <c r="CO381" s="86"/>
      <c r="CP381" s="86"/>
      <c r="CQ381" s="86"/>
      <c r="CR381" s="86"/>
      <c r="CS381" s="86"/>
      <c r="CT381" s="86"/>
      <c r="CU381" s="86"/>
      <c r="CV381" s="86"/>
      <c r="CW381" s="86"/>
      <c r="CX381" s="86"/>
      <c r="CY381" s="86"/>
      <c r="CZ381" s="86"/>
      <c r="DA381" s="86"/>
      <c r="DB381" s="86"/>
      <c r="DC381" s="86"/>
      <c r="DD381" s="86"/>
      <c r="DE381" s="86"/>
      <c r="DF381" s="86"/>
      <c r="DG381" s="86"/>
      <c r="DH381" s="86"/>
      <c r="DI381" s="86"/>
      <c r="DJ381" s="86"/>
      <c r="DK381" s="86"/>
      <c r="DL381" s="86"/>
      <c r="DM381" s="86"/>
      <c r="DN381" s="86"/>
      <c r="DO381" s="86"/>
      <c r="DP381" s="86"/>
      <c r="DQ381" s="86"/>
      <c r="DR381" s="86"/>
      <c r="DS381" s="86"/>
      <c r="DT381" s="86"/>
      <c r="DU381" s="86"/>
      <c r="DV381" s="86"/>
      <c r="DW381" s="86"/>
      <c r="DX381" s="86"/>
      <c r="DY381" s="86"/>
      <c r="DZ381" s="86"/>
      <c r="EA381" s="86"/>
    </row>
    <row r="382" spans="1:131" s="84" customFormat="1" ht="15" customHeight="1">
      <c r="A382" s="256"/>
      <c r="B382" s="105">
        <f t="shared" ref="B382:M382" si="147">SUMPRODUCT(($B$5:$B$370="DELN")*(MONTH($A$5:$A$370)=B$373))</f>
        <v>0</v>
      </c>
      <c r="C382" s="106">
        <f t="shared" si="147"/>
        <v>0</v>
      </c>
      <c r="D382" s="106">
        <f t="shared" si="147"/>
        <v>0</v>
      </c>
      <c r="E382" s="106">
        <f t="shared" si="147"/>
        <v>0</v>
      </c>
      <c r="F382" s="106">
        <f t="shared" si="147"/>
        <v>0</v>
      </c>
      <c r="G382" s="106">
        <f t="shared" si="147"/>
        <v>0</v>
      </c>
      <c r="H382" s="106">
        <f t="shared" si="147"/>
        <v>0</v>
      </c>
      <c r="I382" s="106">
        <f t="shared" si="147"/>
        <v>0</v>
      </c>
      <c r="J382" s="106">
        <f t="shared" si="147"/>
        <v>0</v>
      </c>
      <c r="K382" s="106">
        <f t="shared" si="147"/>
        <v>0</v>
      </c>
      <c r="L382" s="106">
        <f t="shared" si="147"/>
        <v>0</v>
      </c>
      <c r="M382" s="107">
        <f t="shared" si="147"/>
        <v>0</v>
      </c>
      <c r="N382" s="260"/>
      <c r="X382" s="87"/>
      <c r="AH382" s="85"/>
      <c r="AI382" s="85"/>
      <c r="AJ382" s="85"/>
      <c r="AK382" s="85"/>
      <c r="BB382" s="86"/>
      <c r="BC382" s="86"/>
      <c r="BD382" s="86"/>
      <c r="BE382" s="86"/>
      <c r="BF382" s="86"/>
      <c r="BG382" s="86"/>
      <c r="BH382" s="86"/>
      <c r="BI382" s="86"/>
      <c r="BJ382" s="86"/>
      <c r="BK382" s="86"/>
      <c r="BL382" s="86"/>
      <c r="BM382" s="86"/>
      <c r="BN382" s="86"/>
      <c r="BO382" s="86"/>
      <c r="BP382" s="86"/>
      <c r="BQ382" s="86"/>
      <c r="BR382" s="86"/>
      <c r="BS382" s="86"/>
      <c r="BT382" s="86"/>
      <c r="BU382" s="86"/>
      <c r="BV382" s="86"/>
      <c r="BW382" s="86"/>
      <c r="BX382" s="86"/>
      <c r="BY382" s="86"/>
      <c r="BZ382" s="86"/>
      <c r="CA382" s="86"/>
      <c r="CB382" s="86"/>
      <c r="CC382" s="86"/>
      <c r="CD382" s="86"/>
      <c r="CE382" s="86"/>
      <c r="CF382" s="86"/>
      <c r="CG382" s="86"/>
      <c r="CH382" s="86"/>
      <c r="CI382" s="86"/>
      <c r="CJ382" s="86"/>
      <c r="CK382" s="86"/>
      <c r="CL382" s="86"/>
      <c r="CM382" s="86"/>
      <c r="CN382" s="86"/>
      <c r="CO382" s="86"/>
      <c r="CP382" s="86"/>
      <c r="CQ382" s="86"/>
      <c r="CR382" s="86"/>
      <c r="CS382" s="86"/>
      <c r="CT382" s="86"/>
      <c r="CU382" s="86"/>
      <c r="CV382" s="86"/>
      <c r="CW382" s="86"/>
      <c r="CX382" s="86"/>
      <c r="CY382" s="86"/>
      <c r="CZ382" s="86"/>
      <c r="DA382" s="86"/>
      <c r="DB382" s="86"/>
      <c r="DC382" s="86"/>
      <c r="DD382" s="86"/>
      <c r="DE382" s="86"/>
      <c r="DF382" s="86"/>
      <c r="DG382" s="86"/>
      <c r="DH382" s="86"/>
      <c r="DI382" s="86"/>
      <c r="DJ382" s="86"/>
      <c r="DK382" s="86"/>
      <c r="DL382" s="86"/>
      <c r="DM382" s="86"/>
      <c r="DN382" s="86"/>
      <c r="DO382" s="86"/>
      <c r="DP382" s="86"/>
      <c r="DQ382" s="86"/>
      <c r="DR382" s="86"/>
      <c r="DS382" s="86"/>
      <c r="DT382" s="86"/>
      <c r="DU382" s="86"/>
      <c r="DV382" s="86"/>
      <c r="DW382" s="86"/>
      <c r="DX382" s="86"/>
      <c r="DY382" s="86"/>
      <c r="DZ382" s="86"/>
      <c r="EA382" s="86"/>
    </row>
    <row r="383" spans="1:131" s="84" customFormat="1" ht="15" customHeight="1">
      <c r="A383" s="140" t="s">
        <v>50</v>
      </c>
      <c r="B383" s="102">
        <f t="shared" ref="B383:M383" si="148">SUMPRODUCT(($B$5:$B$370="CP")*(MONTH($A$5:$A$370)=B$373))</f>
        <v>0</v>
      </c>
      <c r="C383" s="103">
        <f t="shared" si="148"/>
        <v>0</v>
      </c>
      <c r="D383" s="103">
        <f t="shared" si="148"/>
        <v>0</v>
      </c>
      <c r="E383" s="103">
        <f t="shared" si="148"/>
        <v>0</v>
      </c>
      <c r="F383" s="103">
        <f t="shared" si="148"/>
        <v>0</v>
      </c>
      <c r="G383" s="138">
        <f t="shared" si="148"/>
        <v>0</v>
      </c>
      <c r="H383" s="138">
        <f t="shared" si="148"/>
        <v>0</v>
      </c>
      <c r="I383" s="138">
        <f t="shared" si="148"/>
        <v>0</v>
      </c>
      <c r="J383" s="138">
        <f t="shared" si="148"/>
        <v>0</v>
      </c>
      <c r="K383" s="138">
        <f t="shared" si="148"/>
        <v>0</v>
      </c>
      <c r="L383" s="138">
        <f t="shared" si="148"/>
        <v>0</v>
      </c>
      <c r="M383" s="139">
        <f t="shared" si="148"/>
        <v>0</v>
      </c>
      <c r="N383" s="141">
        <f>SUM(B383:F384)</f>
        <v>0</v>
      </c>
      <c r="X383" s="87"/>
      <c r="AH383" s="85"/>
      <c r="AI383" s="85"/>
      <c r="AJ383" s="85"/>
      <c r="AK383" s="85"/>
      <c r="BB383" s="86"/>
      <c r="BC383" s="86"/>
      <c r="BD383" s="86"/>
      <c r="BE383" s="86"/>
      <c r="BF383" s="86"/>
      <c r="BG383" s="86"/>
      <c r="BH383" s="86"/>
      <c r="BI383" s="86"/>
      <c r="BJ383" s="86"/>
      <c r="BK383" s="86"/>
      <c r="BL383" s="86"/>
      <c r="BM383" s="86"/>
      <c r="BN383" s="86"/>
      <c r="BO383" s="86"/>
      <c r="BP383" s="86"/>
      <c r="BQ383" s="86"/>
      <c r="BR383" s="86"/>
      <c r="BS383" s="86"/>
      <c r="BT383" s="86"/>
      <c r="BU383" s="86"/>
      <c r="BV383" s="86"/>
      <c r="BW383" s="86"/>
      <c r="BX383" s="86"/>
      <c r="BY383" s="86"/>
      <c r="BZ383" s="86"/>
      <c r="CA383" s="86"/>
      <c r="CB383" s="86"/>
      <c r="CC383" s="86"/>
      <c r="CD383" s="86"/>
      <c r="CE383" s="86"/>
      <c r="CF383" s="86"/>
      <c r="CG383" s="86"/>
      <c r="CH383" s="86"/>
      <c r="CI383" s="86"/>
      <c r="CJ383" s="86"/>
      <c r="CK383" s="86"/>
      <c r="CL383" s="86"/>
      <c r="CM383" s="86"/>
      <c r="CN383" s="86"/>
      <c r="CO383" s="86"/>
      <c r="CP383" s="86"/>
      <c r="CQ383" s="86"/>
      <c r="CR383" s="86"/>
      <c r="CS383" s="86"/>
      <c r="CT383" s="86"/>
      <c r="CU383" s="86"/>
      <c r="CV383" s="86"/>
      <c r="CW383" s="86"/>
      <c r="CX383" s="86"/>
      <c r="CY383" s="86"/>
      <c r="CZ383" s="86"/>
      <c r="DA383" s="86"/>
      <c r="DB383" s="86"/>
      <c r="DC383" s="86"/>
      <c r="DD383" s="86"/>
      <c r="DE383" s="86"/>
      <c r="DF383" s="86"/>
      <c r="DG383" s="86"/>
      <c r="DH383" s="86"/>
      <c r="DI383" s="86"/>
      <c r="DJ383" s="86"/>
      <c r="DK383" s="86"/>
      <c r="DL383" s="86"/>
      <c r="DM383" s="86"/>
      <c r="DN383" s="86"/>
      <c r="DO383" s="86"/>
      <c r="DP383" s="86"/>
      <c r="DQ383" s="86"/>
      <c r="DR383" s="86"/>
      <c r="DS383" s="86"/>
      <c r="DT383" s="86"/>
      <c r="DU383" s="86"/>
      <c r="DV383" s="86"/>
      <c r="DW383" s="86"/>
      <c r="DX383" s="86"/>
      <c r="DY383" s="86"/>
      <c r="DZ383" s="86"/>
      <c r="EA383" s="86"/>
    </row>
    <row r="384" spans="1:131" s="84" customFormat="1" ht="15" customHeight="1">
      <c r="A384" s="140" t="s">
        <v>51</v>
      </c>
      <c r="B384" s="102">
        <f t="shared" ref="B384:M384" si="149">SUMPRODUCT(($B$5:$B$370="CPN")*(MONTH($A$5:$A$370)=B$373))</f>
        <v>0</v>
      </c>
      <c r="C384" s="103">
        <f t="shared" si="149"/>
        <v>0</v>
      </c>
      <c r="D384" s="103">
        <f t="shared" si="149"/>
        <v>0</v>
      </c>
      <c r="E384" s="103">
        <f t="shared" si="149"/>
        <v>0</v>
      </c>
      <c r="F384" s="103">
        <f t="shared" si="149"/>
        <v>0</v>
      </c>
      <c r="G384" s="138">
        <f t="shared" si="149"/>
        <v>0</v>
      </c>
      <c r="H384" s="138">
        <f t="shared" si="149"/>
        <v>0</v>
      </c>
      <c r="I384" s="138">
        <f t="shared" si="149"/>
        <v>0</v>
      </c>
      <c r="J384" s="138">
        <f t="shared" si="149"/>
        <v>0</v>
      </c>
      <c r="K384" s="138">
        <f t="shared" si="149"/>
        <v>0</v>
      </c>
      <c r="L384" s="138">
        <f t="shared" si="149"/>
        <v>0</v>
      </c>
      <c r="M384" s="139">
        <f t="shared" si="149"/>
        <v>0</v>
      </c>
      <c r="N384" s="142">
        <f>SUM(G383:M384)</f>
        <v>0</v>
      </c>
      <c r="X384" s="87"/>
      <c r="AH384" s="85"/>
      <c r="AI384" s="85"/>
      <c r="AJ384" s="85"/>
      <c r="AK384" s="85"/>
      <c r="BB384" s="86"/>
      <c r="BC384" s="86"/>
      <c r="BD384" s="86"/>
      <c r="BE384" s="86"/>
      <c r="BF384" s="86"/>
      <c r="BG384" s="86"/>
      <c r="BH384" s="86"/>
      <c r="BI384" s="86"/>
      <c r="BJ384" s="86"/>
      <c r="BK384" s="86"/>
      <c r="BL384" s="86"/>
      <c r="BM384" s="86"/>
      <c r="BN384" s="86"/>
      <c r="BO384" s="86"/>
      <c r="BP384" s="86"/>
      <c r="BQ384" s="86"/>
      <c r="BR384" s="86"/>
      <c r="BS384" s="86"/>
      <c r="BT384" s="86"/>
      <c r="BU384" s="86"/>
      <c r="BV384" s="86"/>
      <c r="BW384" s="86"/>
      <c r="BX384" s="86"/>
      <c r="BY384" s="86"/>
      <c r="BZ384" s="86"/>
      <c r="CA384" s="86"/>
      <c r="CB384" s="86"/>
      <c r="CC384" s="86"/>
      <c r="CD384" s="86"/>
      <c r="CE384" s="86"/>
      <c r="CF384" s="86"/>
      <c r="CG384" s="86"/>
      <c r="CH384" s="86"/>
      <c r="CI384" s="86"/>
      <c r="CJ384" s="86"/>
      <c r="CK384" s="86"/>
      <c r="CL384" s="86"/>
      <c r="CM384" s="86"/>
      <c r="CN384" s="86"/>
      <c r="CO384" s="86"/>
      <c r="CP384" s="86"/>
      <c r="CQ384" s="86"/>
      <c r="CR384" s="86"/>
      <c r="CS384" s="86"/>
      <c r="CT384" s="86"/>
      <c r="CU384" s="86"/>
      <c r="CV384" s="86"/>
      <c r="CW384" s="86"/>
      <c r="CX384" s="86"/>
      <c r="CY384" s="86"/>
      <c r="CZ384" s="86"/>
      <c r="DA384" s="86"/>
      <c r="DB384" s="86"/>
      <c r="DC384" s="86"/>
      <c r="DD384" s="86"/>
      <c r="DE384" s="86"/>
      <c r="DF384" s="86"/>
      <c r="DG384" s="86"/>
      <c r="DH384" s="86"/>
      <c r="DI384" s="86"/>
      <c r="DJ384" s="86"/>
      <c r="DK384" s="86"/>
      <c r="DL384" s="86"/>
      <c r="DM384" s="86"/>
      <c r="DN384" s="86"/>
      <c r="DO384" s="86"/>
      <c r="DP384" s="86"/>
      <c r="DQ384" s="86"/>
      <c r="DR384" s="86"/>
      <c r="DS384" s="86"/>
      <c r="DT384" s="86"/>
      <c r="DU384" s="86"/>
      <c r="DV384" s="86"/>
      <c r="DW384" s="86"/>
      <c r="DX384" s="86"/>
      <c r="DY384" s="86"/>
      <c r="DZ384" s="86"/>
      <c r="EA384" s="86"/>
    </row>
    <row r="385" spans="1:131" s="84" customFormat="1" ht="15" customHeight="1">
      <c r="A385" s="117" t="s">
        <v>17</v>
      </c>
      <c r="B385" s="118">
        <f t="shared" ref="B385:M385" si="150">SUMPRODUCT(($B$5:$B$370="JCN")*(MONTH($A$5:$A$370)=B$373))</f>
        <v>0</v>
      </c>
      <c r="C385" s="119">
        <f t="shared" si="150"/>
        <v>0</v>
      </c>
      <c r="D385" s="119">
        <f t="shared" si="150"/>
        <v>0</v>
      </c>
      <c r="E385" s="119">
        <f t="shared" si="150"/>
        <v>0</v>
      </c>
      <c r="F385" s="119">
        <f t="shared" si="150"/>
        <v>0</v>
      </c>
      <c r="G385" s="119">
        <f t="shared" si="150"/>
        <v>0</v>
      </c>
      <c r="H385" s="119">
        <f t="shared" si="150"/>
        <v>0</v>
      </c>
      <c r="I385" s="119">
        <f t="shared" si="150"/>
        <v>0</v>
      </c>
      <c r="J385" s="119">
        <f t="shared" si="150"/>
        <v>0</v>
      </c>
      <c r="K385" s="119">
        <f t="shared" si="150"/>
        <v>0</v>
      </c>
      <c r="L385" s="119">
        <f t="shared" si="150"/>
        <v>0</v>
      </c>
      <c r="M385" s="120">
        <f t="shared" si="150"/>
        <v>0</v>
      </c>
      <c r="N385" s="121">
        <f t="shared" si="143"/>
        <v>0</v>
      </c>
      <c r="X385" s="87"/>
      <c r="AH385" s="85"/>
      <c r="AI385" s="85"/>
      <c r="AJ385" s="85"/>
      <c r="AK385" s="85"/>
      <c r="BB385" s="86"/>
      <c r="BC385" s="86"/>
      <c r="BD385" s="86"/>
      <c r="BE385" s="86"/>
      <c r="BF385" s="86"/>
      <c r="BG385" s="86"/>
      <c r="BH385" s="86"/>
      <c r="BI385" s="86"/>
      <c r="BJ385" s="86"/>
      <c r="BK385" s="86"/>
      <c r="BL385" s="86"/>
      <c r="BM385" s="86"/>
      <c r="BN385" s="86"/>
      <c r="BO385" s="86"/>
      <c r="BP385" s="86"/>
      <c r="BQ385" s="86"/>
      <c r="BR385" s="86"/>
      <c r="BS385" s="86"/>
      <c r="BT385" s="86"/>
      <c r="BU385" s="86"/>
      <c r="BV385" s="86"/>
      <c r="BW385" s="86"/>
      <c r="BX385" s="86"/>
      <c r="BY385" s="86"/>
      <c r="BZ385" s="86"/>
      <c r="CA385" s="86"/>
      <c r="CB385" s="86"/>
      <c r="CC385" s="86"/>
      <c r="CD385" s="86"/>
      <c r="CE385" s="86"/>
      <c r="CF385" s="86"/>
      <c r="CG385" s="86"/>
      <c r="CH385" s="86"/>
      <c r="CI385" s="86"/>
      <c r="CJ385" s="86"/>
      <c r="CK385" s="86"/>
      <c r="CL385" s="86"/>
      <c r="CM385" s="86"/>
      <c r="CN385" s="86"/>
      <c r="CO385" s="86"/>
      <c r="CP385" s="86"/>
      <c r="CQ385" s="86"/>
      <c r="CR385" s="86"/>
      <c r="CS385" s="86"/>
      <c r="CT385" s="86"/>
      <c r="CU385" s="86"/>
      <c r="CV385" s="86"/>
      <c r="CW385" s="86"/>
      <c r="CX385" s="86"/>
      <c r="CY385" s="86"/>
      <c r="CZ385" s="86"/>
      <c r="DA385" s="86"/>
      <c r="DB385" s="86"/>
      <c r="DC385" s="86"/>
      <c r="DD385" s="86"/>
      <c r="DE385" s="86"/>
      <c r="DF385" s="86"/>
      <c r="DG385" s="86"/>
      <c r="DH385" s="86"/>
      <c r="DI385" s="86"/>
      <c r="DJ385" s="86"/>
      <c r="DK385" s="86"/>
      <c r="DL385" s="86"/>
      <c r="DM385" s="86"/>
      <c r="DN385" s="86"/>
      <c r="DO385" s="86"/>
      <c r="DP385" s="86"/>
      <c r="DQ385" s="86"/>
      <c r="DR385" s="86"/>
      <c r="DS385" s="86"/>
      <c r="DT385" s="86"/>
      <c r="DU385" s="86"/>
      <c r="DV385" s="86"/>
      <c r="DW385" s="86"/>
      <c r="DX385" s="86"/>
      <c r="DY385" s="86"/>
      <c r="DZ385" s="86"/>
      <c r="EA385" s="86"/>
    </row>
    <row r="386" spans="1:131" s="84" customFormat="1" ht="15" customHeight="1">
      <c r="A386" s="104" t="s">
        <v>18</v>
      </c>
      <c r="B386" s="105">
        <f t="shared" ref="B386:M386" si="151">SUMPRODUCT(($B$5:$B$370="RSU")*(MONTH($A$5:$A$370)=B$373))</f>
        <v>0</v>
      </c>
      <c r="C386" s="106">
        <f t="shared" si="151"/>
        <v>0</v>
      </c>
      <c r="D386" s="106">
        <f t="shared" si="151"/>
        <v>0</v>
      </c>
      <c r="E386" s="106">
        <f t="shared" si="151"/>
        <v>0</v>
      </c>
      <c r="F386" s="106">
        <f t="shared" si="151"/>
        <v>0</v>
      </c>
      <c r="G386" s="106">
        <f t="shared" si="151"/>
        <v>0</v>
      </c>
      <c r="H386" s="106">
        <f t="shared" si="151"/>
        <v>0</v>
      </c>
      <c r="I386" s="106">
        <f t="shared" si="151"/>
        <v>0</v>
      </c>
      <c r="J386" s="106">
        <f t="shared" si="151"/>
        <v>0</v>
      </c>
      <c r="K386" s="106">
        <f t="shared" si="151"/>
        <v>0</v>
      </c>
      <c r="L386" s="106">
        <f t="shared" si="151"/>
        <v>0</v>
      </c>
      <c r="M386" s="107">
        <f t="shared" si="151"/>
        <v>0</v>
      </c>
      <c r="N386" s="108">
        <f t="shared" si="143"/>
        <v>0</v>
      </c>
      <c r="X386" s="87"/>
      <c r="AH386" s="85"/>
      <c r="AI386" s="85"/>
      <c r="AJ386" s="85"/>
      <c r="AK386" s="85"/>
      <c r="BB386" s="86"/>
      <c r="BC386" s="86"/>
      <c r="BD386" s="86"/>
      <c r="BE386" s="86"/>
      <c r="BF386" s="86"/>
      <c r="BG386" s="86"/>
      <c r="BH386" s="86"/>
      <c r="BI386" s="86"/>
      <c r="BJ386" s="86"/>
      <c r="BK386" s="86"/>
      <c r="BL386" s="86"/>
      <c r="BM386" s="86"/>
      <c r="BN386" s="86"/>
      <c r="BO386" s="86"/>
      <c r="BP386" s="86"/>
      <c r="BQ386" s="86"/>
      <c r="BR386" s="86"/>
      <c r="BS386" s="86"/>
      <c r="BT386" s="86"/>
      <c r="BU386" s="86"/>
      <c r="BV386" s="86"/>
      <c r="BW386" s="86"/>
      <c r="BX386" s="86"/>
      <c r="BY386" s="86"/>
      <c r="BZ386" s="86"/>
      <c r="CA386" s="86"/>
      <c r="CB386" s="86"/>
      <c r="CC386" s="86"/>
      <c r="CD386" s="86"/>
      <c r="CE386" s="86"/>
      <c r="CF386" s="86"/>
      <c r="CG386" s="86"/>
      <c r="CH386" s="86"/>
      <c r="CI386" s="86"/>
      <c r="CJ386" s="86"/>
      <c r="CK386" s="86"/>
      <c r="CL386" s="86"/>
      <c r="CM386" s="86"/>
      <c r="CN386" s="86"/>
      <c r="CO386" s="86"/>
      <c r="CP386" s="86"/>
      <c r="CQ386" s="86"/>
      <c r="CR386" s="86"/>
      <c r="CS386" s="86"/>
      <c r="CT386" s="86"/>
      <c r="CU386" s="86"/>
      <c r="CV386" s="86"/>
      <c r="CW386" s="86"/>
      <c r="CX386" s="86"/>
      <c r="CY386" s="86"/>
      <c r="CZ386" s="86"/>
      <c r="DA386" s="86"/>
      <c r="DB386" s="86"/>
      <c r="DC386" s="86"/>
      <c r="DD386" s="86"/>
      <c r="DE386" s="86"/>
      <c r="DF386" s="86"/>
      <c r="DG386" s="86"/>
      <c r="DH386" s="86"/>
      <c r="DI386" s="86"/>
      <c r="DJ386" s="86"/>
      <c r="DK386" s="86"/>
      <c r="DL386" s="86"/>
      <c r="DM386" s="86"/>
      <c r="DN386" s="86"/>
      <c r="DO386" s="86"/>
      <c r="DP386" s="86"/>
      <c r="DQ386" s="86"/>
      <c r="DR386" s="86"/>
      <c r="DS386" s="86"/>
      <c r="DT386" s="86"/>
      <c r="DU386" s="86"/>
      <c r="DV386" s="86"/>
      <c r="DW386" s="86"/>
      <c r="DX386" s="86"/>
      <c r="DY386" s="86"/>
      <c r="DZ386" s="86"/>
      <c r="EA386" s="86"/>
    </row>
    <row r="387" spans="1:131" s="84" customFormat="1" ht="15" customHeight="1">
      <c r="A387" s="117" t="s">
        <v>19</v>
      </c>
      <c r="B387" s="118">
        <f t="shared" ref="B387:M387" si="152">SUMPRODUCT(($B$5:$B$370="HAR")*(MONTH($A$5:$A$370)=B$373))</f>
        <v>0</v>
      </c>
      <c r="C387" s="119">
        <f t="shared" si="152"/>
        <v>0</v>
      </c>
      <c r="D387" s="119">
        <f t="shared" si="152"/>
        <v>0</v>
      </c>
      <c r="E387" s="119">
        <f t="shared" si="152"/>
        <v>0</v>
      </c>
      <c r="F387" s="119">
        <f t="shared" si="152"/>
        <v>0</v>
      </c>
      <c r="G387" s="119">
        <f t="shared" si="152"/>
        <v>0</v>
      </c>
      <c r="H387" s="119">
        <f t="shared" si="152"/>
        <v>0</v>
      </c>
      <c r="I387" s="119">
        <f t="shared" si="152"/>
        <v>0</v>
      </c>
      <c r="J387" s="119">
        <f t="shared" si="152"/>
        <v>0</v>
      </c>
      <c r="K387" s="119">
        <f t="shared" si="152"/>
        <v>0</v>
      </c>
      <c r="L387" s="119">
        <f t="shared" si="152"/>
        <v>0</v>
      </c>
      <c r="M387" s="120">
        <f t="shared" si="152"/>
        <v>0</v>
      </c>
      <c r="N387" s="121">
        <f t="shared" si="143"/>
        <v>0</v>
      </c>
      <c r="X387" s="87"/>
      <c r="AH387" s="85"/>
      <c r="AI387" s="85"/>
      <c r="AJ387" s="85"/>
      <c r="AK387" s="85"/>
      <c r="BB387" s="86"/>
      <c r="BC387" s="86"/>
      <c r="BD387" s="86"/>
      <c r="BE387" s="86"/>
      <c r="BF387" s="86"/>
      <c r="BG387" s="86"/>
      <c r="BH387" s="86"/>
      <c r="BI387" s="86"/>
      <c r="BJ387" s="86"/>
      <c r="BK387" s="86"/>
      <c r="BL387" s="86"/>
      <c r="BM387" s="86"/>
      <c r="BN387" s="86"/>
      <c r="BO387" s="86"/>
      <c r="BP387" s="86"/>
      <c r="BQ387" s="86"/>
      <c r="BR387" s="86"/>
      <c r="BS387" s="86"/>
      <c r="BT387" s="86"/>
      <c r="BU387" s="86"/>
      <c r="BV387" s="86"/>
      <c r="BW387" s="86"/>
      <c r="BX387" s="86"/>
      <c r="BY387" s="86"/>
      <c r="BZ387" s="86"/>
      <c r="CA387" s="86"/>
      <c r="CB387" s="86"/>
      <c r="CC387" s="86"/>
      <c r="CD387" s="86"/>
      <c r="CE387" s="86"/>
      <c r="CF387" s="86"/>
      <c r="CG387" s="86"/>
      <c r="CH387" s="86"/>
      <c r="CI387" s="86"/>
      <c r="CJ387" s="86"/>
      <c r="CK387" s="86"/>
      <c r="CL387" s="86"/>
      <c r="CM387" s="86"/>
      <c r="CN387" s="86"/>
      <c r="CO387" s="86"/>
      <c r="CP387" s="86"/>
      <c r="CQ387" s="86"/>
      <c r="CR387" s="86"/>
      <c r="CS387" s="86"/>
      <c r="CT387" s="86"/>
      <c r="CU387" s="86"/>
      <c r="CV387" s="86"/>
      <c r="CW387" s="86"/>
      <c r="CX387" s="86"/>
      <c r="CY387" s="86"/>
      <c r="CZ387" s="86"/>
      <c r="DA387" s="86"/>
      <c r="DB387" s="86"/>
      <c r="DC387" s="86"/>
      <c r="DD387" s="86"/>
      <c r="DE387" s="86"/>
      <c r="DF387" s="86"/>
      <c r="DG387" s="86"/>
      <c r="DH387" s="86"/>
      <c r="DI387" s="86"/>
      <c r="DJ387" s="86"/>
      <c r="DK387" s="86"/>
      <c r="DL387" s="86"/>
      <c r="DM387" s="86"/>
      <c r="DN387" s="86"/>
      <c r="DO387" s="86"/>
      <c r="DP387" s="86"/>
      <c r="DQ387" s="86"/>
      <c r="DR387" s="86"/>
      <c r="DS387" s="86"/>
      <c r="DT387" s="86"/>
      <c r="DU387" s="86"/>
      <c r="DV387" s="86"/>
      <c r="DW387" s="86"/>
      <c r="DX387" s="86"/>
      <c r="DY387" s="86"/>
      <c r="DZ387" s="86"/>
      <c r="EA387" s="86"/>
    </row>
    <row r="388" spans="1:131" s="84" customFormat="1" ht="15" customHeight="1">
      <c r="A388" s="104" t="s">
        <v>21</v>
      </c>
      <c r="B388" s="187">
        <f t="shared" ref="B388:M388" si="153">SUMPRODUCT(($B$5:$B$370="AM")*(MONTH($A$5:$A$370)=B$373))</f>
        <v>0</v>
      </c>
      <c r="C388" s="186">
        <f t="shared" si="153"/>
        <v>0</v>
      </c>
      <c r="D388" s="186">
        <f t="shared" si="153"/>
        <v>0</v>
      </c>
      <c r="E388" s="186">
        <f t="shared" si="153"/>
        <v>0</v>
      </c>
      <c r="F388" s="186">
        <f t="shared" si="153"/>
        <v>0</v>
      </c>
      <c r="G388" s="186">
        <f t="shared" si="153"/>
        <v>0</v>
      </c>
      <c r="H388" s="186">
        <f t="shared" si="153"/>
        <v>0</v>
      </c>
      <c r="I388" s="186">
        <f t="shared" si="153"/>
        <v>0</v>
      </c>
      <c r="J388" s="186">
        <f t="shared" si="153"/>
        <v>0</v>
      </c>
      <c r="K388" s="186">
        <f t="shared" si="153"/>
        <v>0</v>
      </c>
      <c r="L388" s="186">
        <f t="shared" si="153"/>
        <v>0</v>
      </c>
      <c r="M388" s="188">
        <f t="shared" si="153"/>
        <v>0</v>
      </c>
      <c r="N388" s="108">
        <f t="shared" si="143"/>
        <v>0</v>
      </c>
      <c r="X388" s="87"/>
      <c r="AH388" s="85"/>
      <c r="AI388" s="85"/>
      <c r="AJ388" s="85"/>
      <c r="AK388" s="85"/>
      <c r="BB388" s="86"/>
      <c r="BC388" s="86"/>
      <c r="BD388" s="86"/>
      <c r="BE388" s="86"/>
      <c r="BF388" s="86"/>
      <c r="BG388" s="86"/>
      <c r="BH388" s="86"/>
      <c r="BI388" s="86"/>
      <c r="BJ388" s="86"/>
      <c r="BK388" s="86"/>
      <c r="BL388" s="86"/>
      <c r="BM388" s="86"/>
      <c r="BN388" s="86"/>
      <c r="BO388" s="86"/>
      <c r="BP388" s="86"/>
      <c r="BQ388" s="86"/>
      <c r="BR388" s="86"/>
      <c r="BS388" s="86"/>
      <c r="BT388" s="86"/>
      <c r="BU388" s="86"/>
      <c r="BV388" s="86"/>
      <c r="BW388" s="86"/>
      <c r="BX388" s="86"/>
      <c r="BY388" s="86"/>
      <c r="BZ388" s="86"/>
      <c r="CA388" s="86"/>
      <c r="CB388" s="86"/>
      <c r="CC388" s="86"/>
      <c r="CD388" s="86"/>
      <c r="CE388" s="86"/>
      <c r="CF388" s="86"/>
      <c r="CG388" s="86"/>
      <c r="CH388" s="86"/>
      <c r="CI388" s="86"/>
      <c r="CJ388" s="86"/>
      <c r="CK388" s="86"/>
      <c r="CL388" s="86"/>
      <c r="CM388" s="86"/>
      <c r="CN388" s="86"/>
      <c r="CO388" s="86"/>
      <c r="CP388" s="86"/>
      <c r="CQ388" s="86"/>
      <c r="CR388" s="86"/>
      <c r="CS388" s="86"/>
      <c r="CT388" s="86"/>
      <c r="CU388" s="86"/>
      <c r="CV388" s="86"/>
      <c r="CW388" s="86"/>
      <c r="CX388" s="86"/>
      <c r="CY388" s="86"/>
      <c r="CZ388" s="86"/>
      <c r="DA388" s="86"/>
      <c r="DB388" s="86"/>
      <c r="DC388" s="86"/>
      <c r="DD388" s="86"/>
      <c r="DE388" s="86"/>
      <c r="DF388" s="86"/>
      <c r="DG388" s="86"/>
      <c r="DH388" s="86"/>
      <c r="DI388" s="86"/>
      <c r="DJ388" s="86"/>
      <c r="DK388" s="86"/>
      <c r="DL388" s="86"/>
      <c r="DM388" s="86"/>
      <c r="DN388" s="86"/>
      <c r="DO388" s="86"/>
      <c r="DP388" s="86"/>
      <c r="DQ388" s="86"/>
      <c r="DR388" s="86"/>
      <c r="DS388" s="86"/>
      <c r="DT388" s="86"/>
      <c r="DU388" s="86"/>
      <c r="DV388" s="86"/>
      <c r="DW388" s="86"/>
      <c r="DX388" s="86"/>
      <c r="DY388" s="86"/>
      <c r="DZ388" s="86"/>
      <c r="EA388" s="86"/>
    </row>
    <row r="389" spans="1:131" s="84" customFormat="1" ht="15" customHeight="1">
      <c r="A389" s="117" t="s">
        <v>22</v>
      </c>
      <c r="B389" s="118">
        <f t="shared" ref="B389:M389" si="154">SUMPRODUCT(($B$5:$B$370="GRV")*(MONTH($A$5:$A$370)=B$373))</f>
        <v>0</v>
      </c>
      <c r="C389" s="119">
        <f t="shared" si="154"/>
        <v>0</v>
      </c>
      <c r="D389" s="119">
        <f t="shared" si="154"/>
        <v>0</v>
      </c>
      <c r="E389" s="119">
        <f t="shared" si="154"/>
        <v>0</v>
      </c>
      <c r="F389" s="119">
        <f t="shared" si="154"/>
        <v>0</v>
      </c>
      <c r="G389" s="119">
        <f t="shared" si="154"/>
        <v>0</v>
      </c>
      <c r="H389" s="119">
        <f t="shared" si="154"/>
        <v>0</v>
      </c>
      <c r="I389" s="119">
        <f t="shared" si="154"/>
        <v>0</v>
      </c>
      <c r="J389" s="119">
        <f t="shared" si="154"/>
        <v>0</v>
      </c>
      <c r="K389" s="119">
        <f t="shared" si="154"/>
        <v>0</v>
      </c>
      <c r="L389" s="119">
        <f t="shared" si="154"/>
        <v>0</v>
      </c>
      <c r="M389" s="120">
        <f t="shared" si="154"/>
        <v>0</v>
      </c>
      <c r="N389" s="121">
        <f t="shared" si="143"/>
        <v>0</v>
      </c>
      <c r="X389" s="87"/>
      <c r="AH389" s="85"/>
      <c r="AI389" s="85"/>
      <c r="AJ389" s="85"/>
      <c r="AK389" s="85"/>
      <c r="BB389" s="86"/>
      <c r="BC389" s="86"/>
      <c r="BD389" s="86"/>
      <c r="BE389" s="86"/>
      <c r="BF389" s="86"/>
      <c r="BG389" s="86"/>
      <c r="BH389" s="86"/>
      <c r="BI389" s="86"/>
      <c r="BJ389" s="86"/>
      <c r="BK389" s="86"/>
      <c r="BL389" s="86"/>
      <c r="BM389" s="86"/>
      <c r="BN389" s="86"/>
      <c r="BO389" s="86"/>
      <c r="BP389" s="86"/>
      <c r="BQ389" s="86"/>
      <c r="BR389" s="86"/>
      <c r="BS389" s="86"/>
      <c r="BT389" s="86"/>
      <c r="BU389" s="86"/>
      <c r="BV389" s="86"/>
      <c r="BW389" s="86"/>
      <c r="BX389" s="86"/>
      <c r="BY389" s="86"/>
      <c r="BZ389" s="86"/>
      <c r="CA389" s="86"/>
      <c r="CB389" s="86"/>
      <c r="CC389" s="86"/>
      <c r="CD389" s="86"/>
      <c r="CE389" s="86"/>
      <c r="CF389" s="86"/>
      <c r="CG389" s="86"/>
      <c r="CH389" s="86"/>
      <c r="CI389" s="86"/>
      <c r="CJ389" s="86"/>
      <c r="CK389" s="86"/>
      <c r="CL389" s="86"/>
      <c r="CM389" s="86"/>
      <c r="CN389" s="86"/>
      <c r="CO389" s="86"/>
      <c r="CP389" s="86"/>
      <c r="CQ389" s="86"/>
      <c r="CR389" s="86"/>
      <c r="CS389" s="86"/>
      <c r="CT389" s="86"/>
      <c r="CU389" s="86"/>
      <c r="CV389" s="86"/>
      <c r="CW389" s="86"/>
      <c r="CX389" s="86"/>
      <c r="CY389" s="86"/>
      <c r="CZ389" s="86"/>
      <c r="DA389" s="86"/>
      <c r="DB389" s="86"/>
      <c r="DC389" s="86"/>
      <c r="DD389" s="86"/>
      <c r="DE389" s="86"/>
      <c r="DF389" s="86"/>
      <c r="DG389" s="86"/>
      <c r="DH389" s="86"/>
      <c r="DI389" s="86"/>
      <c r="DJ389" s="86"/>
      <c r="DK389" s="86"/>
      <c r="DL389" s="86"/>
      <c r="DM389" s="86"/>
      <c r="DN389" s="86"/>
      <c r="DO389" s="86"/>
      <c r="DP389" s="86"/>
      <c r="DQ389" s="86"/>
      <c r="DR389" s="86"/>
      <c r="DS389" s="86"/>
      <c r="DT389" s="86"/>
      <c r="DU389" s="86"/>
      <c r="DV389" s="86"/>
      <c r="DW389" s="86"/>
      <c r="DX389" s="86"/>
      <c r="DY389" s="86"/>
      <c r="DZ389" s="86"/>
      <c r="EA389" s="86"/>
    </row>
    <row r="390" spans="1:131" s="84" customFormat="1" ht="15" customHeight="1">
      <c r="A390" s="104" t="s">
        <v>16</v>
      </c>
      <c r="B390" s="105">
        <f t="shared" ref="B390:M390" si="155">SUMPRODUCT(($B$5:$B$370="EF")*(MONTH($A$5:$A$370)=B$373))</f>
        <v>0</v>
      </c>
      <c r="C390" s="106">
        <f t="shared" si="155"/>
        <v>0</v>
      </c>
      <c r="D390" s="106">
        <f t="shared" si="155"/>
        <v>0</v>
      </c>
      <c r="E390" s="106">
        <f t="shared" si="155"/>
        <v>0</v>
      </c>
      <c r="F390" s="106">
        <f t="shared" si="155"/>
        <v>0</v>
      </c>
      <c r="G390" s="106">
        <f t="shared" si="155"/>
        <v>0</v>
      </c>
      <c r="H390" s="106">
        <f t="shared" si="155"/>
        <v>0</v>
      </c>
      <c r="I390" s="106">
        <f t="shared" si="155"/>
        <v>0</v>
      </c>
      <c r="J390" s="106">
        <f t="shared" si="155"/>
        <v>0</v>
      </c>
      <c r="K390" s="106">
        <f t="shared" si="155"/>
        <v>0</v>
      </c>
      <c r="L390" s="106">
        <f t="shared" si="155"/>
        <v>0</v>
      </c>
      <c r="M390" s="107">
        <f t="shared" si="155"/>
        <v>0</v>
      </c>
      <c r="N390" s="108">
        <f t="shared" si="143"/>
        <v>0</v>
      </c>
      <c r="X390" s="87"/>
      <c r="AH390" s="85"/>
      <c r="AI390" s="85"/>
      <c r="AJ390" s="85"/>
      <c r="AK390" s="85"/>
      <c r="BB390" s="86"/>
      <c r="BC390" s="86"/>
      <c r="BD390" s="86"/>
      <c r="BE390" s="86"/>
      <c r="BF390" s="86"/>
      <c r="BG390" s="86"/>
      <c r="BH390" s="86"/>
      <c r="BI390" s="86"/>
      <c r="BJ390" s="86"/>
      <c r="BK390" s="86"/>
      <c r="BL390" s="86"/>
      <c r="BM390" s="86"/>
      <c r="BN390" s="86"/>
      <c r="BO390" s="86"/>
      <c r="BP390" s="86"/>
      <c r="BQ390" s="86"/>
      <c r="BR390" s="86"/>
      <c r="BS390" s="86"/>
      <c r="BT390" s="86"/>
      <c r="BU390" s="86"/>
      <c r="BV390" s="86"/>
      <c r="BW390" s="86"/>
      <c r="BX390" s="86"/>
      <c r="BY390" s="86"/>
      <c r="BZ390" s="86"/>
      <c r="CA390" s="86"/>
      <c r="CB390" s="86"/>
      <c r="CC390" s="86"/>
      <c r="CD390" s="86"/>
      <c r="CE390" s="86"/>
      <c r="CF390" s="86"/>
      <c r="CG390" s="86"/>
      <c r="CH390" s="86"/>
      <c r="CI390" s="86"/>
      <c r="CJ390" s="86"/>
      <c r="CK390" s="86"/>
      <c r="CL390" s="86"/>
      <c r="CM390" s="86"/>
      <c r="CN390" s="86"/>
      <c r="CO390" s="86"/>
      <c r="CP390" s="86"/>
      <c r="CQ390" s="86"/>
      <c r="CR390" s="86"/>
      <c r="CS390" s="86"/>
      <c r="CT390" s="86"/>
      <c r="CU390" s="86"/>
      <c r="CV390" s="86"/>
      <c r="CW390" s="86"/>
      <c r="CX390" s="86"/>
      <c r="CY390" s="86"/>
      <c r="CZ390" s="86"/>
      <c r="DA390" s="86"/>
      <c r="DB390" s="86"/>
      <c r="DC390" s="86"/>
      <c r="DD390" s="86"/>
      <c r="DE390" s="86"/>
      <c r="DF390" s="86"/>
      <c r="DG390" s="86"/>
      <c r="DH390" s="86"/>
      <c r="DI390" s="86"/>
      <c r="DJ390" s="86"/>
      <c r="DK390" s="86"/>
      <c r="DL390" s="86"/>
      <c r="DM390" s="86"/>
      <c r="DN390" s="86"/>
      <c r="DO390" s="86"/>
      <c r="DP390" s="86"/>
      <c r="DQ390" s="86"/>
      <c r="DR390" s="86"/>
      <c r="DS390" s="86"/>
      <c r="DT390" s="86"/>
      <c r="DU390" s="86"/>
      <c r="DV390" s="86"/>
      <c r="DW390" s="86"/>
      <c r="DX390" s="86"/>
      <c r="DY390" s="86"/>
      <c r="DZ390" s="86"/>
      <c r="EA390" s="86"/>
    </row>
    <row r="391" spans="1:131" s="84" customFormat="1" ht="15" customHeight="1">
      <c r="A391" s="117" t="s">
        <v>20</v>
      </c>
      <c r="B391" s="118">
        <f t="shared" ref="B391:M391" si="156">SUMPRODUCT(($B$5:$B$370="REC")*(MONTH($A$5:$A$370)=B$373))</f>
        <v>0</v>
      </c>
      <c r="C391" s="119">
        <f t="shared" si="156"/>
        <v>0</v>
      </c>
      <c r="D391" s="119">
        <f t="shared" si="156"/>
        <v>0</v>
      </c>
      <c r="E391" s="119">
        <f t="shared" si="156"/>
        <v>0</v>
      </c>
      <c r="F391" s="119">
        <f t="shared" si="156"/>
        <v>0</v>
      </c>
      <c r="G391" s="119">
        <f t="shared" si="156"/>
        <v>0</v>
      </c>
      <c r="H391" s="119">
        <f t="shared" si="156"/>
        <v>0</v>
      </c>
      <c r="I391" s="119">
        <f t="shared" si="156"/>
        <v>0</v>
      </c>
      <c r="J391" s="119">
        <f t="shared" si="156"/>
        <v>0</v>
      </c>
      <c r="K391" s="119">
        <f t="shared" si="156"/>
        <v>0</v>
      </c>
      <c r="L391" s="119">
        <f t="shared" si="156"/>
        <v>0</v>
      </c>
      <c r="M391" s="120">
        <f t="shared" si="156"/>
        <v>0</v>
      </c>
      <c r="N391" s="121">
        <f t="shared" si="143"/>
        <v>0</v>
      </c>
      <c r="X391" s="87"/>
      <c r="AH391" s="85"/>
      <c r="AI391" s="85"/>
      <c r="AJ391" s="85"/>
      <c r="AK391" s="85"/>
      <c r="BB391" s="86"/>
      <c r="BC391" s="86"/>
      <c r="BD391" s="86"/>
      <c r="BE391" s="86"/>
      <c r="BF391" s="86"/>
      <c r="BG391" s="86"/>
      <c r="BH391" s="86"/>
      <c r="BI391" s="86"/>
      <c r="BJ391" s="86"/>
      <c r="BK391" s="86"/>
      <c r="BL391" s="86"/>
      <c r="BM391" s="86"/>
      <c r="BN391" s="86"/>
      <c r="BO391" s="86"/>
      <c r="BP391" s="86"/>
      <c r="BQ391" s="86"/>
      <c r="BR391" s="86"/>
      <c r="BS391" s="86"/>
      <c r="BT391" s="86"/>
      <c r="BU391" s="86"/>
      <c r="BV391" s="86"/>
      <c r="BW391" s="86"/>
      <c r="BX391" s="86"/>
      <c r="BY391" s="86"/>
      <c r="BZ391" s="86"/>
      <c r="CA391" s="86"/>
      <c r="CB391" s="86"/>
      <c r="CC391" s="86"/>
      <c r="CD391" s="86"/>
      <c r="CE391" s="86"/>
      <c r="CF391" s="86"/>
      <c r="CG391" s="86"/>
      <c r="CH391" s="86"/>
      <c r="CI391" s="86"/>
      <c r="CJ391" s="86"/>
      <c r="CK391" s="86"/>
      <c r="CL391" s="86"/>
      <c r="CM391" s="86"/>
      <c r="CN391" s="86"/>
      <c r="CO391" s="86"/>
      <c r="CP391" s="86"/>
      <c r="CQ391" s="86"/>
      <c r="CR391" s="86"/>
      <c r="CS391" s="86"/>
      <c r="CT391" s="86"/>
      <c r="CU391" s="86"/>
      <c r="CV391" s="86"/>
      <c r="CW391" s="86"/>
      <c r="CX391" s="86"/>
      <c r="CY391" s="86"/>
      <c r="CZ391" s="86"/>
      <c r="DA391" s="86"/>
      <c r="DB391" s="86"/>
      <c r="DC391" s="86"/>
      <c r="DD391" s="86"/>
      <c r="DE391" s="86"/>
      <c r="DF391" s="86"/>
      <c r="DG391" s="86"/>
      <c r="DH391" s="86"/>
      <c r="DI391" s="86"/>
      <c r="DJ391" s="86"/>
      <c r="DK391" s="86"/>
      <c r="DL391" s="86"/>
      <c r="DM391" s="86"/>
      <c r="DN391" s="86"/>
      <c r="DO391" s="86"/>
      <c r="DP391" s="86"/>
      <c r="DQ391" s="86"/>
      <c r="DR391" s="86"/>
      <c r="DS391" s="86"/>
      <c r="DT391" s="86"/>
      <c r="DU391" s="86"/>
      <c r="DV391" s="86"/>
      <c r="DW391" s="86"/>
      <c r="DX391" s="86"/>
      <c r="DY391" s="86"/>
      <c r="DZ391" s="86"/>
      <c r="EA391" s="86"/>
    </row>
    <row r="392" spans="1:131" s="84" customFormat="1" ht="15" customHeight="1">
      <c r="A392" s="117" t="s">
        <v>161</v>
      </c>
      <c r="B392" s="190">
        <f t="shared" ref="B392:M392" si="157">SUMPRODUCT(($B$5:$B$370="ACTP")*(MONTH($A$5:$A$370)=B$373))</f>
        <v>0</v>
      </c>
      <c r="C392" s="189">
        <f t="shared" si="157"/>
        <v>0</v>
      </c>
      <c r="D392" s="189">
        <f t="shared" si="157"/>
        <v>0</v>
      </c>
      <c r="E392" s="189">
        <f t="shared" si="157"/>
        <v>0</v>
      </c>
      <c r="F392" s="189">
        <f t="shared" si="157"/>
        <v>0</v>
      </c>
      <c r="G392" s="189">
        <f t="shared" si="157"/>
        <v>0</v>
      </c>
      <c r="H392" s="189">
        <f t="shared" si="157"/>
        <v>0</v>
      </c>
      <c r="I392" s="189">
        <f t="shared" si="157"/>
        <v>0</v>
      </c>
      <c r="J392" s="189">
        <f t="shared" si="157"/>
        <v>0</v>
      </c>
      <c r="K392" s="189">
        <f t="shared" si="157"/>
        <v>0</v>
      </c>
      <c r="L392" s="189">
        <f t="shared" si="157"/>
        <v>0</v>
      </c>
      <c r="M392" s="191">
        <f t="shared" si="157"/>
        <v>0</v>
      </c>
      <c r="N392" s="121">
        <f>SUM(B392:M392)</f>
        <v>0</v>
      </c>
      <c r="X392" s="87"/>
      <c r="AH392" s="85"/>
      <c r="AI392" s="85"/>
      <c r="AJ392" s="85"/>
      <c r="AK392" s="85"/>
      <c r="BB392" s="86"/>
      <c r="BC392" s="86"/>
      <c r="BD392" s="86"/>
      <c r="BE392" s="86"/>
      <c r="BF392" s="86"/>
      <c r="BG392" s="86"/>
      <c r="BH392" s="86"/>
      <c r="BI392" s="86"/>
      <c r="BJ392" s="86"/>
      <c r="BK392" s="86"/>
      <c r="BL392" s="86"/>
      <c r="BM392" s="86"/>
      <c r="BN392" s="86"/>
      <c r="BO392" s="86"/>
      <c r="BP392" s="86"/>
      <c r="BQ392" s="86"/>
      <c r="BR392" s="86"/>
      <c r="BS392" s="86"/>
      <c r="BT392" s="86"/>
      <c r="BU392" s="86"/>
      <c r="BV392" s="86"/>
      <c r="BW392" s="86"/>
      <c r="BX392" s="86"/>
      <c r="BY392" s="86"/>
      <c r="BZ392" s="86"/>
      <c r="CA392" s="86"/>
      <c r="CB392" s="86"/>
      <c r="CC392" s="86"/>
      <c r="CD392" s="86"/>
      <c r="CE392" s="86"/>
      <c r="CF392" s="86"/>
      <c r="CG392" s="86"/>
      <c r="CH392" s="86"/>
      <c r="CI392" s="86"/>
      <c r="CJ392" s="86"/>
      <c r="CK392" s="86"/>
      <c r="CL392" s="86"/>
      <c r="CM392" s="86"/>
      <c r="CN392" s="86"/>
      <c r="CO392" s="86"/>
      <c r="CP392" s="86"/>
      <c r="CQ392" s="86"/>
      <c r="CR392" s="86"/>
      <c r="CS392" s="86"/>
      <c r="CT392" s="86"/>
      <c r="CU392" s="86"/>
      <c r="CV392" s="86"/>
      <c r="CW392" s="86"/>
      <c r="CX392" s="86"/>
      <c r="CY392" s="86"/>
      <c r="CZ392" s="86"/>
      <c r="DA392" s="86"/>
      <c r="DB392" s="86"/>
      <c r="DC392" s="86"/>
      <c r="DD392" s="86"/>
      <c r="DE392" s="86"/>
      <c r="DF392" s="86"/>
      <c r="DG392" s="86"/>
      <c r="DH392" s="86"/>
      <c r="DI392" s="86"/>
      <c r="DJ392" s="86"/>
      <c r="DK392" s="86"/>
      <c r="DL392" s="86"/>
      <c r="DM392" s="86"/>
      <c r="DN392" s="86"/>
      <c r="DO392" s="86"/>
      <c r="DP392" s="86"/>
      <c r="DQ392" s="86"/>
      <c r="DR392" s="86"/>
      <c r="DS392" s="86"/>
      <c r="DT392" s="86"/>
      <c r="DU392" s="86"/>
      <c r="DV392" s="86"/>
      <c r="DW392" s="86"/>
      <c r="DX392" s="86"/>
      <c r="DY392" s="86"/>
      <c r="DZ392" s="86"/>
      <c r="EA392" s="86"/>
    </row>
    <row r="393" spans="1:131" s="84" customFormat="1" ht="15" customHeight="1">
      <c r="A393" s="109" t="s">
        <v>24</v>
      </c>
      <c r="B393" s="187">
        <f>SUM(B375:B390)+B392</f>
        <v>0</v>
      </c>
      <c r="C393" s="186">
        <f t="shared" ref="C393:M393" si="158">SUM(C375:C390)+C392</f>
        <v>0</v>
      </c>
      <c r="D393" s="186">
        <f t="shared" si="158"/>
        <v>0</v>
      </c>
      <c r="E393" s="186">
        <f t="shared" si="158"/>
        <v>0</v>
      </c>
      <c r="F393" s="186">
        <f t="shared" si="158"/>
        <v>0</v>
      </c>
      <c r="G393" s="186">
        <f t="shared" si="158"/>
        <v>0</v>
      </c>
      <c r="H393" s="186">
        <f t="shared" si="158"/>
        <v>0</v>
      </c>
      <c r="I393" s="186">
        <f t="shared" si="158"/>
        <v>0</v>
      </c>
      <c r="J393" s="186">
        <f t="shared" si="158"/>
        <v>0</v>
      </c>
      <c r="K393" s="186">
        <f t="shared" si="158"/>
        <v>0</v>
      </c>
      <c r="L393" s="186">
        <f t="shared" si="158"/>
        <v>0</v>
      </c>
      <c r="M393" s="188">
        <f t="shared" si="158"/>
        <v>0</v>
      </c>
      <c r="N393" s="108">
        <f t="shared" si="143"/>
        <v>0</v>
      </c>
      <c r="X393" s="87"/>
      <c r="AH393" s="85"/>
      <c r="AI393" s="85"/>
      <c r="AJ393" s="85"/>
      <c r="AK393" s="85"/>
      <c r="BB393" s="86"/>
      <c r="BC393" s="86"/>
      <c r="BD393" s="86"/>
      <c r="BE393" s="86"/>
      <c r="BF393" s="86"/>
      <c r="BG393" s="86"/>
      <c r="BH393" s="86"/>
      <c r="BI393" s="86"/>
      <c r="BJ393" s="86"/>
      <c r="BK393" s="86"/>
      <c r="BL393" s="86"/>
      <c r="BM393" s="86"/>
      <c r="BN393" s="86"/>
      <c r="BO393" s="86"/>
      <c r="BP393" s="86"/>
      <c r="BQ393" s="86"/>
      <c r="BR393" s="86"/>
      <c r="BS393" s="86"/>
      <c r="BT393" s="86"/>
      <c r="BU393" s="86"/>
      <c r="BV393" s="86"/>
      <c r="BW393" s="86"/>
      <c r="BX393" s="86"/>
      <c r="BY393" s="86"/>
      <c r="BZ393" s="86"/>
      <c r="CA393" s="86"/>
      <c r="CB393" s="86"/>
      <c r="CC393" s="86"/>
      <c r="CD393" s="86"/>
      <c r="CE393" s="86"/>
      <c r="CF393" s="86"/>
      <c r="CG393" s="86"/>
      <c r="CH393" s="86"/>
      <c r="CI393" s="86"/>
      <c r="CJ393" s="86"/>
      <c r="CK393" s="86"/>
      <c r="CL393" s="86"/>
      <c r="CM393" s="86"/>
      <c r="CN393" s="86"/>
      <c r="CO393" s="86"/>
      <c r="CP393" s="86"/>
      <c r="CQ393" s="86"/>
      <c r="CR393" s="86"/>
      <c r="CS393" s="86"/>
      <c r="CT393" s="86"/>
      <c r="CU393" s="86"/>
      <c r="CV393" s="86"/>
      <c r="CW393" s="86"/>
      <c r="CX393" s="86"/>
      <c r="CY393" s="86"/>
      <c r="CZ393" s="86"/>
      <c r="DA393" s="86"/>
      <c r="DB393" s="86"/>
      <c r="DC393" s="86"/>
      <c r="DD393" s="86"/>
      <c r="DE393" s="86"/>
      <c r="DF393" s="86"/>
      <c r="DG393" s="86"/>
      <c r="DH393" s="86"/>
      <c r="DI393" s="86"/>
      <c r="DJ393" s="86"/>
      <c r="DK393" s="86"/>
      <c r="DL393" s="86"/>
      <c r="DM393" s="86"/>
      <c r="DN393" s="86"/>
      <c r="DO393" s="86"/>
      <c r="DP393" s="86"/>
      <c r="DQ393" s="86"/>
      <c r="DR393" s="86"/>
      <c r="DS393" s="86"/>
      <c r="DT393" s="86"/>
      <c r="DU393" s="86"/>
      <c r="DV393" s="86"/>
      <c r="DW393" s="86"/>
      <c r="DX393" s="86"/>
      <c r="DY393" s="86"/>
      <c r="DZ393" s="86"/>
      <c r="EA393" s="86"/>
    </row>
    <row r="394" spans="1:131" s="84" customFormat="1" ht="15" customHeight="1">
      <c r="A394" s="122" t="s">
        <v>25</v>
      </c>
      <c r="B394" s="118">
        <f>SUM(B375:B378)</f>
        <v>0</v>
      </c>
      <c r="C394" s="119">
        <f t="shared" ref="C394:M394" si="159">SUM(C375:C378)</f>
        <v>0</v>
      </c>
      <c r="D394" s="119">
        <f t="shared" si="159"/>
        <v>0</v>
      </c>
      <c r="E394" s="119">
        <f t="shared" si="159"/>
        <v>0</v>
      </c>
      <c r="F394" s="119">
        <f t="shared" si="159"/>
        <v>0</v>
      </c>
      <c r="G394" s="119">
        <f t="shared" si="159"/>
        <v>0</v>
      </c>
      <c r="H394" s="119">
        <f t="shared" si="159"/>
        <v>0</v>
      </c>
      <c r="I394" s="119">
        <f t="shared" si="159"/>
        <v>0</v>
      </c>
      <c r="J394" s="119">
        <f t="shared" si="159"/>
        <v>0</v>
      </c>
      <c r="K394" s="119">
        <f t="shared" si="159"/>
        <v>0</v>
      </c>
      <c r="L394" s="119">
        <f t="shared" si="159"/>
        <v>0</v>
      </c>
      <c r="M394" s="120">
        <f t="shared" si="159"/>
        <v>0</v>
      </c>
      <c r="N394" s="121">
        <f t="shared" si="143"/>
        <v>0</v>
      </c>
      <c r="X394" s="87"/>
      <c r="AH394" s="85"/>
      <c r="AI394" s="85"/>
      <c r="AJ394" s="85"/>
      <c r="AK394" s="85"/>
      <c r="BB394" s="86"/>
      <c r="BC394" s="86"/>
      <c r="BD394" s="86"/>
      <c r="BE394" s="86"/>
      <c r="BF394" s="86"/>
      <c r="BG394" s="86"/>
      <c r="BH394" s="86"/>
      <c r="BI394" s="86"/>
      <c r="BJ394" s="86"/>
      <c r="BK394" s="86"/>
      <c r="BL394" s="86"/>
      <c r="BM394" s="86"/>
      <c r="BN394" s="86"/>
      <c r="BO394" s="86"/>
      <c r="BP394" s="86"/>
      <c r="BQ394" s="86"/>
      <c r="BR394" s="86"/>
      <c r="BS394" s="86"/>
      <c r="BT394" s="86"/>
      <c r="BU394" s="86"/>
      <c r="BV394" s="86"/>
      <c r="BW394" s="86"/>
      <c r="BX394" s="86"/>
      <c r="BY394" s="86"/>
      <c r="BZ394" s="86"/>
      <c r="CA394" s="86"/>
      <c r="CB394" s="86"/>
      <c r="CC394" s="86"/>
      <c r="CD394" s="86"/>
      <c r="CE394" s="86"/>
      <c r="CF394" s="86"/>
      <c r="CG394" s="86"/>
      <c r="CH394" s="86"/>
      <c r="CI394" s="86"/>
      <c r="CJ394" s="86"/>
      <c r="CK394" s="86"/>
      <c r="CL394" s="86"/>
      <c r="CM394" s="86"/>
      <c r="CN394" s="86"/>
      <c r="CO394" s="86"/>
      <c r="CP394" s="86"/>
      <c r="CQ394" s="86"/>
      <c r="CR394" s="86"/>
      <c r="CS394" s="86"/>
      <c r="CT394" s="86"/>
      <c r="CU394" s="86"/>
      <c r="CV394" s="86"/>
      <c r="CW394" s="86"/>
      <c r="CX394" s="86"/>
      <c r="CY394" s="86"/>
      <c r="CZ394" s="86"/>
      <c r="DA394" s="86"/>
      <c r="DB394" s="86"/>
      <c r="DC394" s="86"/>
      <c r="DD394" s="86"/>
      <c r="DE394" s="86"/>
      <c r="DF394" s="86"/>
      <c r="DG394" s="86"/>
      <c r="DH394" s="86"/>
      <c r="DI394" s="86"/>
      <c r="DJ394" s="86"/>
      <c r="DK394" s="86"/>
      <c r="DL394" s="86"/>
      <c r="DM394" s="86"/>
      <c r="DN394" s="86"/>
      <c r="DO394" s="86"/>
      <c r="DP394" s="86"/>
      <c r="DQ394" s="86"/>
      <c r="DR394" s="86"/>
      <c r="DS394" s="86"/>
      <c r="DT394" s="86"/>
      <c r="DU394" s="86"/>
      <c r="DV394" s="86"/>
      <c r="DW394" s="86"/>
      <c r="DX394" s="86"/>
      <c r="DY394" s="86"/>
      <c r="DZ394" s="86"/>
      <c r="EA394" s="86"/>
    </row>
    <row r="395" spans="1:131" s="84" customFormat="1" ht="15" customHeight="1">
      <c r="A395" s="109" t="s">
        <v>23</v>
      </c>
      <c r="B395" s="114">
        <f t="shared" ref="B395:M395" si="160">SUMPRODUCT(($D$5:$D$370/60)*(MONTH($A$5:$A$370)=B$373))+(SUMPRODUCT(($C$5:$C$370="rs")*(MONTH($A$5:$A$370)=B$373))*(10/60))</f>
        <v>0</v>
      </c>
      <c r="C395" s="115">
        <f t="shared" si="160"/>
        <v>0</v>
      </c>
      <c r="D395" s="115">
        <f t="shared" si="160"/>
        <v>0</v>
      </c>
      <c r="E395" s="115">
        <f t="shared" si="160"/>
        <v>0</v>
      </c>
      <c r="F395" s="115">
        <f t="shared" si="160"/>
        <v>0</v>
      </c>
      <c r="G395" s="115">
        <f t="shared" si="160"/>
        <v>0</v>
      </c>
      <c r="H395" s="115">
        <f t="shared" si="160"/>
        <v>0</v>
      </c>
      <c r="I395" s="115">
        <f t="shared" si="160"/>
        <v>0</v>
      </c>
      <c r="J395" s="115">
        <f t="shared" si="160"/>
        <v>0</v>
      </c>
      <c r="K395" s="115">
        <f t="shared" si="160"/>
        <v>0</v>
      </c>
      <c r="L395" s="115">
        <f t="shared" si="160"/>
        <v>0</v>
      </c>
      <c r="M395" s="116">
        <f t="shared" si="160"/>
        <v>0</v>
      </c>
      <c r="N395" s="113">
        <f t="shared" si="143"/>
        <v>0</v>
      </c>
      <c r="X395" s="87"/>
      <c r="AH395" s="85"/>
      <c r="AI395" s="85"/>
      <c r="AJ395" s="85"/>
      <c r="AK395" s="85"/>
      <c r="BB395" s="86"/>
      <c r="BC395" s="86"/>
      <c r="BD395" s="86"/>
      <c r="BE395" s="86"/>
      <c r="BF395" s="86"/>
      <c r="BG395" s="86"/>
      <c r="BH395" s="86"/>
      <c r="BI395" s="86"/>
      <c r="BJ395" s="86"/>
      <c r="BK395" s="86"/>
      <c r="BL395" s="86"/>
      <c r="BM395" s="86"/>
      <c r="BN395" s="86"/>
      <c r="BO395" s="86"/>
      <c r="BP395" s="86"/>
      <c r="BQ395" s="86"/>
      <c r="BR395" s="86"/>
      <c r="BS395" s="86"/>
      <c r="BT395" s="86"/>
      <c r="BU395" s="86"/>
      <c r="BV395" s="86"/>
      <c r="BW395" s="86"/>
      <c r="BX395" s="86"/>
      <c r="BY395" s="86"/>
      <c r="BZ395" s="86"/>
      <c r="CA395" s="86"/>
      <c r="CB395" s="86"/>
      <c r="CC395" s="86"/>
      <c r="CD395" s="86"/>
      <c r="CE395" s="86"/>
      <c r="CF395" s="86"/>
      <c r="CG395" s="86"/>
      <c r="CH395" s="86"/>
      <c r="CI395" s="86"/>
      <c r="CJ395" s="86"/>
      <c r="CK395" s="86"/>
      <c r="CL395" s="86"/>
      <c r="CM395" s="86"/>
      <c r="CN395" s="86"/>
      <c r="CO395" s="86"/>
      <c r="CP395" s="86"/>
      <c r="CQ395" s="86"/>
      <c r="CR395" s="86"/>
      <c r="CS395" s="86"/>
      <c r="CT395" s="86"/>
      <c r="CU395" s="86"/>
      <c r="CV395" s="86"/>
      <c r="CW395" s="86"/>
      <c r="CX395" s="86"/>
      <c r="CY395" s="86"/>
      <c r="CZ395" s="86"/>
      <c r="DA395" s="86"/>
      <c r="DB395" s="86"/>
      <c r="DC395" s="86"/>
      <c r="DD395" s="86"/>
      <c r="DE395" s="86"/>
      <c r="DF395" s="86"/>
      <c r="DG395" s="86"/>
      <c r="DH395" s="86"/>
      <c r="DI395" s="86"/>
      <c r="DJ395" s="86"/>
      <c r="DK395" s="86"/>
      <c r="DL395" s="86"/>
      <c r="DM395" s="86"/>
      <c r="DN395" s="86"/>
      <c r="DO395" s="86"/>
      <c r="DP395" s="86"/>
      <c r="DQ395" s="86"/>
      <c r="DR395" s="86"/>
      <c r="DS395" s="86"/>
      <c r="DT395" s="86"/>
      <c r="DU395" s="86"/>
      <c r="DV395" s="86"/>
      <c r="DW395" s="86"/>
      <c r="DX395" s="86"/>
      <c r="DY395" s="86"/>
      <c r="DZ395" s="86"/>
      <c r="EA395" s="86"/>
    </row>
    <row r="396" spans="1:131" s="84" customFormat="1" ht="15" customHeight="1">
      <c r="A396" s="122" t="s">
        <v>26</v>
      </c>
      <c r="B396" s="118">
        <f>B394</f>
        <v>0</v>
      </c>
      <c r="C396" s="119">
        <f t="shared" ref="C396:M396" si="161">C394</f>
        <v>0</v>
      </c>
      <c r="D396" s="119">
        <f t="shared" si="161"/>
        <v>0</v>
      </c>
      <c r="E396" s="119">
        <f t="shared" si="161"/>
        <v>0</v>
      </c>
      <c r="F396" s="119">
        <f t="shared" si="161"/>
        <v>0</v>
      </c>
      <c r="G396" s="119">
        <f t="shared" si="161"/>
        <v>0</v>
      </c>
      <c r="H396" s="119">
        <f t="shared" si="161"/>
        <v>0</v>
      </c>
      <c r="I396" s="119">
        <f t="shared" si="161"/>
        <v>0</v>
      </c>
      <c r="J396" s="119">
        <f t="shared" si="161"/>
        <v>0</v>
      </c>
      <c r="K396" s="119">
        <f t="shared" si="161"/>
        <v>0</v>
      </c>
      <c r="L396" s="119">
        <f t="shared" si="161"/>
        <v>0</v>
      </c>
      <c r="M396" s="120">
        <f t="shared" si="161"/>
        <v>0</v>
      </c>
      <c r="N396" s="121">
        <f t="shared" si="143"/>
        <v>0</v>
      </c>
      <c r="X396" s="87"/>
      <c r="AH396" s="85"/>
      <c r="AI396" s="85"/>
      <c r="AJ396" s="85"/>
      <c r="AK396" s="85"/>
      <c r="BB396" s="86"/>
      <c r="BC396" s="86"/>
      <c r="BD396" s="86"/>
      <c r="BE396" s="86"/>
      <c r="BF396" s="86"/>
      <c r="BG396" s="86"/>
      <c r="BH396" s="86"/>
      <c r="BI396" s="86"/>
      <c r="BJ396" s="86"/>
      <c r="BK396" s="86"/>
      <c r="BL396" s="86"/>
      <c r="BM396" s="86"/>
      <c r="BN396" s="86"/>
      <c r="BO396" s="86"/>
      <c r="BP396" s="86"/>
      <c r="BQ396" s="86"/>
      <c r="BR396" s="86"/>
      <c r="BS396" s="86"/>
      <c r="BT396" s="86"/>
      <c r="BU396" s="86"/>
      <c r="BV396" s="86"/>
      <c r="BW396" s="86"/>
      <c r="BX396" s="86"/>
      <c r="BY396" s="86"/>
      <c r="BZ396" s="86"/>
      <c r="CA396" s="86"/>
      <c r="CB396" s="86"/>
      <c r="CC396" s="86"/>
      <c r="CD396" s="86"/>
      <c r="CE396" s="86"/>
      <c r="CF396" s="86"/>
      <c r="CG396" s="86"/>
      <c r="CH396" s="86"/>
      <c r="CI396" s="86"/>
      <c r="CJ396" s="86"/>
      <c r="CK396" s="86"/>
      <c r="CL396" s="86"/>
      <c r="CM396" s="86"/>
      <c r="CN396" s="86"/>
      <c r="CO396" s="86"/>
      <c r="CP396" s="86"/>
      <c r="CQ396" s="86"/>
      <c r="CR396" s="86"/>
      <c r="CS396" s="86"/>
      <c r="CT396" s="86"/>
      <c r="CU396" s="86"/>
      <c r="CV396" s="86"/>
      <c r="CW396" s="86"/>
      <c r="CX396" s="86"/>
      <c r="CY396" s="86"/>
      <c r="CZ396" s="86"/>
      <c r="DA396" s="86"/>
      <c r="DB396" s="86"/>
      <c r="DC396" s="86"/>
      <c r="DD396" s="86"/>
      <c r="DE396" s="86"/>
      <c r="DF396" s="86"/>
      <c r="DG396" s="86"/>
      <c r="DH396" s="86"/>
      <c r="DI396" s="86"/>
      <c r="DJ396" s="86"/>
      <c r="DK396" s="86"/>
      <c r="DL396" s="86"/>
      <c r="DM396" s="86"/>
      <c r="DN396" s="86"/>
      <c r="DO396" s="86"/>
      <c r="DP396" s="86"/>
      <c r="DQ396" s="86"/>
      <c r="DR396" s="86"/>
      <c r="DS396" s="86"/>
      <c r="DT396" s="86"/>
      <c r="DU396" s="86"/>
      <c r="DV396" s="86"/>
      <c r="DW396" s="86"/>
      <c r="DX396" s="86"/>
      <c r="DY396" s="86"/>
      <c r="DZ396" s="86"/>
      <c r="EA396" s="86"/>
    </row>
    <row r="397" spans="1:131" s="84" customFormat="1" ht="15" customHeight="1">
      <c r="A397" s="109" t="s">
        <v>142</v>
      </c>
      <c r="B397" s="105">
        <f t="shared" ref="B397:M397" si="162">SUMPRODUCT(($R$5:$R$370)*(MONTH($A$5:$A$370)=B$373))</f>
        <v>0</v>
      </c>
      <c r="C397" s="106">
        <f t="shared" si="162"/>
        <v>0</v>
      </c>
      <c r="D397" s="106">
        <f t="shared" si="162"/>
        <v>0</v>
      </c>
      <c r="E397" s="106">
        <f t="shared" si="162"/>
        <v>0</v>
      </c>
      <c r="F397" s="106">
        <f t="shared" si="162"/>
        <v>0</v>
      </c>
      <c r="G397" s="106">
        <f t="shared" si="162"/>
        <v>0</v>
      </c>
      <c r="H397" s="106">
        <f t="shared" si="162"/>
        <v>0</v>
      </c>
      <c r="I397" s="106">
        <f t="shared" si="162"/>
        <v>0</v>
      </c>
      <c r="J397" s="106">
        <f t="shared" si="162"/>
        <v>0</v>
      </c>
      <c r="K397" s="106">
        <f t="shared" si="162"/>
        <v>0</v>
      </c>
      <c r="L397" s="106">
        <f t="shared" si="162"/>
        <v>0</v>
      </c>
      <c r="M397" s="107">
        <f t="shared" si="162"/>
        <v>0</v>
      </c>
      <c r="N397" s="108">
        <f t="shared" si="143"/>
        <v>0</v>
      </c>
      <c r="X397" s="87"/>
      <c r="AH397" s="85"/>
      <c r="AI397" s="85"/>
      <c r="AJ397" s="85"/>
      <c r="AK397" s="85"/>
      <c r="BB397" s="86"/>
      <c r="BC397" s="86"/>
      <c r="BD397" s="86"/>
      <c r="BE397" s="86"/>
      <c r="BF397" s="86"/>
      <c r="BG397" s="86"/>
      <c r="BH397" s="86"/>
      <c r="BI397" s="86"/>
      <c r="BJ397" s="86"/>
      <c r="BK397" s="86"/>
      <c r="BL397" s="86"/>
      <c r="BM397" s="86"/>
      <c r="BN397" s="86"/>
      <c r="BO397" s="86"/>
      <c r="BP397" s="86"/>
      <c r="BQ397" s="86"/>
      <c r="BR397" s="86"/>
      <c r="BS397" s="86"/>
      <c r="BT397" s="86"/>
      <c r="BU397" s="86"/>
      <c r="BV397" s="86"/>
      <c r="BW397" s="86"/>
      <c r="BX397" s="86"/>
      <c r="BY397" s="86"/>
      <c r="BZ397" s="86"/>
      <c r="CA397" s="86"/>
      <c r="CB397" s="86"/>
      <c r="CC397" s="86"/>
      <c r="CD397" s="86"/>
      <c r="CE397" s="86"/>
      <c r="CF397" s="86"/>
      <c r="CG397" s="86"/>
      <c r="CH397" s="86"/>
      <c r="CI397" s="86"/>
      <c r="CJ397" s="86"/>
      <c r="CK397" s="86"/>
      <c r="CL397" s="86"/>
      <c r="CM397" s="86"/>
      <c r="CN397" s="86"/>
      <c r="CO397" s="86"/>
      <c r="CP397" s="86"/>
      <c r="CQ397" s="86"/>
      <c r="CR397" s="86"/>
      <c r="CS397" s="86"/>
      <c r="CT397" s="86"/>
      <c r="CU397" s="86"/>
      <c r="CV397" s="86"/>
      <c r="CW397" s="86"/>
      <c r="CX397" s="86"/>
      <c r="CY397" s="86"/>
      <c r="CZ397" s="86"/>
      <c r="DA397" s="86"/>
      <c r="DB397" s="86"/>
      <c r="DC397" s="86"/>
      <c r="DD397" s="86"/>
      <c r="DE397" s="86"/>
      <c r="DF397" s="86"/>
      <c r="DG397" s="86"/>
      <c r="DH397" s="86"/>
      <c r="DI397" s="86"/>
      <c r="DJ397" s="86"/>
      <c r="DK397" s="86"/>
      <c r="DL397" s="86"/>
      <c r="DM397" s="86"/>
      <c r="DN397" s="86"/>
      <c r="DO397" s="86"/>
      <c r="DP397" s="86"/>
      <c r="DQ397" s="86"/>
      <c r="DR397" s="86"/>
      <c r="DS397" s="86"/>
      <c r="DT397" s="86"/>
      <c r="DU397" s="86"/>
      <c r="DV397" s="86"/>
      <c r="DW397" s="86"/>
      <c r="DX397" s="86"/>
      <c r="DY397" s="86"/>
      <c r="DZ397" s="86"/>
      <c r="EA397" s="86"/>
    </row>
    <row r="398" spans="1:131" s="84" customFormat="1" ht="15" customHeight="1">
      <c r="A398" s="122" t="s">
        <v>145</v>
      </c>
      <c r="B398" s="118">
        <f t="shared" ref="B398:M398" si="163">SUMPRODUCT(($T$5:$T$370)*(MONTH($A$5:$A$370)=B$373))</f>
        <v>0</v>
      </c>
      <c r="C398" s="119">
        <f t="shared" si="163"/>
        <v>0</v>
      </c>
      <c r="D398" s="119">
        <f t="shared" si="163"/>
        <v>0</v>
      </c>
      <c r="E398" s="119">
        <f t="shared" si="163"/>
        <v>0</v>
      </c>
      <c r="F398" s="119">
        <f t="shared" si="163"/>
        <v>0</v>
      </c>
      <c r="G398" s="119">
        <f t="shared" si="163"/>
        <v>0</v>
      </c>
      <c r="H398" s="119">
        <f t="shared" si="163"/>
        <v>0</v>
      </c>
      <c r="I398" s="119">
        <f t="shared" si="163"/>
        <v>0</v>
      </c>
      <c r="J398" s="119">
        <f t="shared" si="163"/>
        <v>0</v>
      </c>
      <c r="K398" s="119">
        <f t="shared" si="163"/>
        <v>0</v>
      </c>
      <c r="L398" s="119">
        <f t="shared" si="163"/>
        <v>0</v>
      </c>
      <c r="M398" s="120">
        <f t="shared" si="163"/>
        <v>0</v>
      </c>
      <c r="N398" s="121">
        <f t="shared" si="143"/>
        <v>0</v>
      </c>
      <c r="X398" s="87"/>
      <c r="AH398" s="85"/>
      <c r="AI398" s="85"/>
      <c r="AJ398" s="85"/>
      <c r="AK398" s="85"/>
      <c r="BB398" s="86"/>
      <c r="BC398" s="86"/>
      <c r="BD398" s="86"/>
      <c r="BE398" s="86"/>
      <c r="BF398" s="86"/>
      <c r="BG398" s="86"/>
      <c r="BH398" s="86"/>
      <c r="BI398" s="86"/>
      <c r="BJ398" s="86"/>
      <c r="BK398" s="86"/>
      <c r="BL398" s="86"/>
      <c r="BM398" s="86"/>
      <c r="BN398" s="86"/>
      <c r="BO398" s="86"/>
      <c r="BP398" s="86"/>
      <c r="BQ398" s="86"/>
      <c r="BR398" s="86"/>
      <c r="BS398" s="86"/>
      <c r="BT398" s="86"/>
      <c r="BU398" s="86"/>
      <c r="BV398" s="86"/>
      <c r="BW398" s="86"/>
      <c r="BX398" s="86"/>
      <c r="BY398" s="86"/>
      <c r="BZ398" s="86"/>
      <c r="CA398" s="86"/>
      <c r="CB398" s="86"/>
      <c r="CC398" s="86"/>
      <c r="CD398" s="86"/>
      <c r="CE398" s="86"/>
      <c r="CF398" s="86"/>
      <c r="CG398" s="86"/>
      <c r="CH398" s="86"/>
      <c r="CI398" s="86"/>
      <c r="CJ398" s="86"/>
      <c r="CK398" s="86"/>
      <c r="CL398" s="86"/>
      <c r="CM398" s="86"/>
      <c r="CN398" s="86"/>
      <c r="CO398" s="86"/>
      <c r="CP398" s="86"/>
      <c r="CQ398" s="86"/>
      <c r="CR398" s="86"/>
      <c r="CS398" s="86"/>
      <c r="CT398" s="86"/>
      <c r="CU398" s="86"/>
      <c r="CV398" s="86"/>
      <c r="CW398" s="86"/>
      <c r="CX398" s="86"/>
      <c r="CY398" s="86"/>
      <c r="CZ398" s="86"/>
      <c r="DA398" s="86"/>
      <c r="DB398" s="86"/>
      <c r="DC398" s="86"/>
      <c r="DD398" s="86"/>
      <c r="DE398" s="86"/>
      <c r="DF398" s="86"/>
      <c r="DG398" s="86"/>
      <c r="DH398" s="86"/>
      <c r="DI398" s="86"/>
      <c r="DJ398" s="86"/>
      <c r="DK398" s="86"/>
      <c r="DL398" s="86"/>
      <c r="DM398" s="86"/>
      <c r="DN398" s="86"/>
      <c r="DO398" s="86"/>
      <c r="DP398" s="86"/>
      <c r="DQ398" s="86"/>
      <c r="DR398" s="86"/>
      <c r="DS398" s="86"/>
      <c r="DT398" s="86"/>
      <c r="DU398" s="86"/>
      <c r="DV398" s="86"/>
      <c r="DW398" s="86"/>
      <c r="DX398" s="86"/>
      <c r="DY398" s="86"/>
      <c r="DZ398" s="86"/>
      <c r="EA398" s="86"/>
    </row>
    <row r="399" spans="1:131" s="84" customFormat="1" ht="15" customHeight="1">
      <c r="A399" s="109" t="s">
        <v>143</v>
      </c>
      <c r="B399" s="105">
        <f t="shared" ref="B399:M399" si="164">SUMPRODUCT(($S$5:$S$370)*(MONTH($A$5:$A$370)=B$373))</f>
        <v>0</v>
      </c>
      <c r="C399" s="106">
        <f t="shared" si="164"/>
        <v>0</v>
      </c>
      <c r="D399" s="106">
        <f t="shared" si="164"/>
        <v>0</v>
      </c>
      <c r="E399" s="106">
        <f t="shared" si="164"/>
        <v>0</v>
      </c>
      <c r="F399" s="106">
        <f t="shared" si="164"/>
        <v>0</v>
      </c>
      <c r="G399" s="106">
        <f t="shared" si="164"/>
        <v>0</v>
      </c>
      <c r="H399" s="106">
        <f t="shared" si="164"/>
        <v>0</v>
      </c>
      <c r="I399" s="106">
        <f t="shared" si="164"/>
        <v>0</v>
      </c>
      <c r="J399" s="106">
        <f t="shared" si="164"/>
        <v>0</v>
      </c>
      <c r="K399" s="106">
        <f t="shared" si="164"/>
        <v>0</v>
      </c>
      <c r="L399" s="106">
        <f t="shared" si="164"/>
        <v>0</v>
      </c>
      <c r="M399" s="107">
        <f t="shared" si="164"/>
        <v>0</v>
      </c>
      <c r="N399" s="108">
        <f t="shared" si="143"/>
        <v>0</v>
      </c>
      <c r="X399" s="87"/>
      <c r="AH399" s="85"/>
      <c r="AI399" s="85"/>
      <c r="AJ399" s="85"/>
      <c r="AK399" s="85"/>
      <c r="BB399" s="86"/>
      <c r="BC399" s="86"/>
      <c r="BD399" s="86"/>
      <c r="BE399" s="86"/>
      <c r="BF399" s="86"/>
      <c r="BG399" s="86"/>
      <c r="BH399" s="86"/>
      <c r="BI399" s="86"/>
      <c r="BJ399" s="86"/>
      <c r="BK399" s="86"/>
      <c r="BL399" s="86"/>
      <c r="BM399" s="86"/>
      <c r="BN399" s="86"/>
      <c r="BO399" s="86"/>
      <c r="BP399" s="86"/>
      <c r="BQ399" s="86"/>
      <c r="BR399" s="86"/>
      <c r="BS399" s="86"/>
      <c r="BT399" s="86"/>
      <c r="BU399" s="86"/>
      <c r="BV399" s="86"/>
      <c r="BW399" s="86"/>
      <c r="BX399" s="86"/>
      <c r="BY399" s="86"/>
      <c r="BZ399" s="86"/>
      <c r="CA399" s="86"/>
      <c r="CB399" s="86"/>
      <c r="CC399" s="86"/>
      <c r="CD399" s="86"/>
      <c r="CE399" s="86"/>
      <c r="CF399" s="86"/>
      <c r="CG399" s="86"/>
      <c r="CH399" s="86"/>
      <c r="CI399" s="86"/>
      <c r="CJ399" s="86"/>
      <c r="CK399" s="86"/>
      <c r="CL399" s="86"/>
      <c r="CM399" s="86"/>
      <c r="CN399" s="86"/>
      <c r="CO399" s="86"/>
      <c r="CP399" s="86"/>
      <c r="CQ399" s="86"/>
      <c r="CR399" s="86"/>
      <c r="CS399" s="86"/>
      <c r="CT399" s="86"/>
      <c r="CU399" s="86"/>
      <c r="CV399" s="86"/>
      <c r="CW399" s="86"/>
      <c r="CX399" s="86"/>
      <c r="CY399" s="86"/>
      <c r="CZ399" s="86"/>
      <c r="DA399" s="86"/>
      <c r="DB399" s="86"/>
      <c r="DC399" s="86"/>
      <c r="DD399" s="86"/>
      <c r="DE399" s="86"/>
      <c r="DF399" s="86"/>
      <c r="DG399" s="86"/>
      <c r="DH399" s="86"/>
      <c r="DI399" s="86"/>
      <c r="DJ399" s="86"/>
      <c r="DK399" s="86"/>
      <c r="DL399" s="86"/>
      <c r="DM399" s="86"/>
      <c r="DN399" s="86"/>
      <c r="DO399" s="86"/>
      <c r="DP399" s="86"/>
      <c r="DQ399" s="86"/>
      <c r="DR399" s="86"/>
      <c r="DS399" s="86"/>
      <c r="DT399" s="86"/>
      <c r="DU399" s="86"/>
      <c r="DV399" s="86"/>
      <c r="DW399" s="86"/>
      <c r="DX399" s="86"/>
      <c r="DY399" s="86"/>
      <c r="DZ399" s="86"/>
      <c r="EA399" s="86"/>
    </row>
    <row r="400" spans="1:131" s="84" customFormat="1" ht="15" customHeight="1">
      <c r="A400" s="122" t="s">
        <v>144</v>
      </c>
      <c r="B400" s="118">
        <f t="shared" ref="B400:M400" si="165">SUMPRODUCT(($U$5:$U$370)*(MONTH($A$5:$A$370)=B$373))</f>
        <v>0</v>
      </c>
      <c r="C400" s="119">
        <f t="shared" si="165"/>
        <v>0</v>
      </c>
      <c r="D400" s="119">
        <f t="shared" si="165"/>
        <v>0</v>
      </c>
      <c r="E400" s="119">
        <f t="shared" si="165"/>
        <v>0</v>
      </c>
      <c r="F400" s="119">
        <f t="shared" si="165"/>
        <v>0</v>
      </c>
      <c r="G400" s="119">
        <f t="shared" si="165"/>
        <v>0</v>
      </c>
      <c r="H400" s="119">
        <f t="shared" si="165"/>
        <v>0</v>
      </c>
      <c r="I400" s="119">
        <f t="shared" si="165"/>
        <v>0</v>
      </c>
      <c r="J400" s="119">
        <f t="shared" si="165"/>
        <v>0</v>
      </c>
      <c r="K400" s="119">
        <f t="shared" si="165"/>
        <v>0</v>
      </c>
      <c r="L400" s="119">
        <f t="shared" si="165"/>
        <v>0</v>
      </c>
      <c r="M400" s="120">
        <f t="shared" si="165"/>
        <v>0</v>
      </c>
      <c r="N400" s="121">
        <f t="shared" si="143"/>
        <v>0</v>
      </c>
      <c r="X400" s="87"/>
      <c r="AH400" s="85"/>
      <c r="AI400" s="85"/>
      <c r="AJ400" s="85"/>
      <c r="AK400" s="85"/>
      <c r="BB400" s="86"/>
      <c r="BC400" s="86"/>
      <c r="BD400" s="86"/>
      <c r="BE400" s="86"/>
      <c r="BF400" s="86"/>
      <c r="BG400" s="86"/>
      <c r="BH400" s="86"/>
      <c r="BI400" s="86"/>
      <c r="BJ400" s="86"/>
      <c r="BK400" s="86"/>
      <c r="BL400" s="86"/>
      <c r="BM400" s="86"/>
      <c r="BN400" s="86"/>
      <c r="BO400" s="86"/>
      <c r="BP400" s="86"/>
      <c r="BQ400" s="86"/>
      <c r="BR400" s="86"/>
      <c r="BS400" s="86"/>
      <c r="BT400" s="86"/>
      <c r="BU400" s="86"/>
      <c r="BV400" s="86"/>
      <c r="BW400" s="86"/>
      <c r="BX400" s="86"/>
      <c r="BY400" s="86"/>
      <c r="BZ400" s="86"/>
      <c r="CA400" s="86"/>
      <c r="CB400" s="86"/>
      <c r="CC400" s="86"/>
      <c r="CD400" s="86"/>
      <c r="CE400" s="86"/>
      <c r="CF400" s="86"/>
      <c r="CG400" s="86"/>
      <c r="CH400" s="86"/>
      <c r="CI400" s="86"/>
      <c r="CJ400" s="86"/>
      <c r="CK400" s="86"/>
      <c r="CL400" s="86"/>
      <c r="CM400" s="86"/>
      <c r="CN400" s="86"/>
      <c r="CO400" s="86"/>
      <c r="CP400" s="86"/>
      <c r="CQ400" s="86"/>
      <c r="CR400" s="86"/>
      <c r="CS400" s="86"/>
      <c r="CT400" s="86"/>
      <c r="CU400" s="86"/>
      <c r="CV400" s="86"/>
      <c r="CW400" s="86"/>
      <c r="CX400" s="86"/>
      <c r="CY400" s="86"/>
      <c r="CZ400" s="86"/>
      <c r="DA400" s="86"/>
      <c r="DB400" s="86"/>
      <c r="DC400" s="86"/>
      <c r="DD400" s="86"/>
      <c r="DE400" s="86"/>
      <c r="DF400" s="86"/>
      <c r="DG400" s="86"/>
      <c r="DH400" s="86"/>
      <c r="DI400" s="86"/>
      <c r="DJ400" s="86"/>
      <c r="DK400" s="86"/>
      <c r="DL400" s="86"/>
      <c r="DM400" s="86"/>
      <c r="DN400" s="86"/>
      <c r="DO400" s="86"/>
      <c r="DP400" s="86"/>
      <c r="DQ400" s="86"/>
      <c r="DR400" s="86"/>
      <c r="DS400" s="86"/>
      <c r="DT400" s="86"/>
      <c r="DU400" s="86"/>
      <c r="DV400" s="86"/>
      <c r="DW400" s="86"/>
      <c r="DX400" s="86"/>
      <c r="DY400" s="86"/>
      <c r="DZ400" s="86"/>
      <c r="EA400" s="86"/>
    </row>
    <row r="401" spans="1:131" s="84" customFormat="1" ht="15" customHeight="1">
      <c r="A401" s="109" t="s">
        <v>49</v>
      </c>
      <c r="B401" s="105"/>
      <c r="C401" s="106"/>
      <c r="D401" s="106"/>
      <c r="E401" s="106">
        <f>SUMPRODUCT(($V$5:$V$370)*(MONTH($A$5:$A$370)=E$373))</f>
        <v>0</v>
      </c>
      <c r="F401" s="106">
        <f>SUMPRODUCT(($V$5:$V$370)*(MONTH($A$5:$A$370)=F$373))</f>
        <v>0</v>
      </c>
      <c r="G401" s="106"/>
      <c r="H401" s="106"/>
      <c r="I401" s="106"/>
      <c r="J401" s="106"/>
      <c r="K401" s="106"/>
      <c r="L401" s="106"/>
      <c r="M401" s="107"/>
      <c r="N401" s="108">
        <f t="shared" si="143"/>
        <v>0</v>
      </c>
      <c r="X401" s="87"/>
      <c r="AH401" s="85"/>
      <c r="AI401" s="85"/>
      <c r="AJ401" s="85"/>
      <c r="AK401" s="85"/>
      <c r="BB401" s="86"/>
      <c r="BC401" s="86"/>
      <c r="BD401" s="86"/>
      <c r="BE401" s="86"/>
      <c r="BF401" s="86"/>
      <c r="BG401" s="86"/>
      <c r="BH401" s="86"/>
      <c r="BI401" s="86"/>
      <c r="BJ401" s="86"/>
      <c r="BK401" s="86"/>
      <c r="BL401" s="86"/>
      <c r="BM401" s="86"/>
      <c r="BN401" s="86"/>
      <c r="BO401" s="86"/>
      <c r="BP401" s="86"/>
      <c r="BQ401" s="86"/>
      <c r="BR401" s="86"/>
      <c r="BS401" s="86"/>
      <c r="BT401" s="86"/>
      <c r="BU401" s="86"/>
      <c r="BV401" s="86"/>
      <c r="BW401" s="86"/>
      <c r="BX401" s="86"/>
      <c r="BY401" s="86"/>
      <c r="BZ401" s="86"/>
      <c r="CA401" s="86"/>
      <c r="CB401" s="86"/>
      <c r="CC401" s="86"/>
      <c r="CD401" s="86"/>
      <c r="CE401" s="86"/>
      <c r="CF401" s="86"/>
      <c r="CG401" s="86"/>
      <c r="CH401" s="86"/>
      <c r="CI401" s="86"/>
      <c r="CJ401" s="86"/>
      <c r="CK401" s="86"/>
      <c r="CL401" s="86"/>
      <c r="CM401" s="86"/>
      <c r="CN401" s="86"/>
      <c r="CO401" s="86"/>
      <c r="CP401" s="86"/>
      <c r="CQ401" s="86"/>
      <c r="CR401" s="86"/>
      <c r="CS401" s="86"/>
      <c r="CT401" s="86"/>
      <c r="CU401" s="86"/>
      <c r="CV401" s="86"/>
      <c r="CW401" s="86"/>
      <c r="CX401" s="86"/>
      <c r="CY401" s="86"/>
      <c r="CZ401" s="86"/>
      <c r="DA401" s="86"/>
      <c r="DB401" s="86"/>
      <c r="DC401" s="86"/>
      <c r="DD401" s="86"/>
      <c r="DE401" s="86"/>
      <c r="DF401" s="86"/>
      <c r="DG401" s="86"/>
      <c r="DH401" s="86"/>
      <c r="DI401" s="86"/>
      <c r="DJ401" s="86"/>
      <c r="DK401" s="86"/>
      <c r="DL401" s="86"/>
      <c r="DM401" s="86"/>
      <c r="DN401" s="86"/>
      <c r="DO401" s="86"/>
      <c r="DP401" s="86"/>
      <c r="DQ401" s="86"/>
      <c r="DR401" s="86"/>
      <c r="DS401" s="86"/>
      <c r="DT401" s="86"/>
      <c r="DU401" s="86"/>
      <c r="DV401" s="86"/>
      <c r="DW401" s="86"/>
      <c r="DX401" s="86"/>
      <c r="DY401" s="86"/>
      <c r="DZ401" s="86"/>
      <c r="EA401" s="86"/>
    </row>
    <row r="402" spans="1:131" s="84" customFormat="1" ht="15" customHeight="1">
      <c r="A402" s="122" t="s">
        <v>27</v>
      </c>
      <c r="B402" s="118">
        <f>B375+B376+B378</f>
        <v>0</v>
      </c>
      <c r="C402" s="119">
        <f t="shared" ref="C402:M402" si="166">C375+C376+C378</f>
        <v>0</v>
      </c>
      <c r="D402" s="119">
        <f t="shared" si="166"/>
        <v>0</v>
      </c>
      <c r="E402" s="119">
        <f t="shared" si="166"/>
        <v>0</v>
      </c>
      <c r="F402" s="119">
        <f t="shared" si="166"/>
        <v>0</v>
      </c>
      <c r="G402" s="119">
        <f t="shared" si="166"/>
        <v>0</v>
      </c>
      <c r="H402" s="119">
        <f t="shared" si="166"/>
        <v>0</v>
      </c>
      <c r="I402" s="119">
        <f t="shared" si="166"/>
        <v>0</v>
      </c>
      <c r="J402" s="119">
        <f t="shared" si="166"/>
        <v>0</v>
      </c>
      <c r="K402" s="119">
        <f t="shared" si="166"/>
        <v>0</v>
      </c>
      <c r="L402" s="119">
        <f t="shared" si="166"/>
        <v>0</v>
      </c>
      <c r="M402" s="120">
        <f t="shared" si="166"/>
        <v>0</v>
      </c>
      <c r="N402" s="121">
        <f t="shared" si="143"/>
        <v>0</v>
      </c>
      <c r="X402" s="87"/>
      <c r="AH402" s="85"/>
      <c r="AI402" s="85"/>
      <c r="AJ402" s="85"/>
      <c r="AK402" s="85"/>
      <c r="BB402" s="86"/>
      <c r="BC402" s="86"/>
      <c r="BD402" s="86"/>
      <c r="BE402" s="86"/>
      <c r="BF402" s="86"/>
      <c r="BG402" s="86"/>
      <c r="BH402" s="86"/>
      <c r="BI402" s="86"/>
      <c r="BJ402" s="86"/>
      <c r="BK402" s="86"/>
      <c r="BL402" s="86"/>
      <c r="BM402" s="86"/>
      <c r="BN402" s="86"/>
      <c r="BO402" s="86"/>
      <c r="BP402" s="86"/>
      <c r="BQ402" s="86"/>
      <c r="BR402" s="86"/>
      <c r="BS402" s="86"/>
      <c r="BT402" s="86"/>
      <c r="BU402" s="86"/>
      <c r="BV402" s="86"/>
      <c r="BW402" s="86"/>
      <c r="BX402" s="86"/>
      <c r="BY402" s="86"/>
      <c r="BZ402" s="86"/>
      <c r="CA402" s="86"/>
      <c r="CB402" s="86"/>
      <c r="CC402" s="86"/>
      <c r="CD402" s="86"/>
      <c r="CE402" s="86"/>
      <c r="CF402" s="86"/>
      <c r="CG402" s="86"/>
      <c r="CH402" s="86"/>
      <c r="CI402" s="86"/>
      <c r="CJ402" s="86"/>
      <c r="CK402" s="86"/>
      <c r="CL402" s="86"/>
      <c r="CM402" s="86"/>
      <c r="CN402" s="86"/>
      <c r="CO402" s="86"/>
      <c r="CP402" s="86"/>
      <c r="CQ402" s="86"/>
      <c r="CR402" s="86"/>
      <c r="CS402" s="86"/>
      <c r="CT402" s="86"/>
      <c r="CU402" s="86"/>
      <c r="CV402" s="86"/>
      <c r="CW402" s="86"/>
      <c r="CX402" s="86"/>
      <c r="CY402" s="86"/>
      <c r="CZ402" s="86"/>
      <c r="DA402" s="86"/>
      <c r="DB402" s="86"/>
      <c r="DC402" s="86"/>
      <c r="DD402" s="86"/>
      <c r="DE402" s="86"/>
      <c r="DF402" s="86"/>
      <c r="DG402" s="86"/>
      <c r="DH402" s="86"/>
      <c r="DI402" s="86"/>
      <c r="DJ402" s="86"/>
      <c r="DK402" s="86"/>
      <c r="DL402" s="86"/>
      <c r="DM402" s="86"/>
      <c r="DN402" s="86"/>
      <c r="DO402" s="86"/>
      <c r="DP402" s="86"/>
      <c r="DQ402" s="86"/>
      <c r="DR402" s="86"/>
      <c r="DS402" s="86"/>
      <c r="DT402" s="86"/>
      <c r="DU402" s="86"/>
      <c r="DV402" s="86"/>
      <c r="DW402" s="86"/>
      <c r="DX402" s="86"/>
      <c r="DY402" s="86"/>
      <c r="DZ402" s="86"/>
      <c r="EA402" s="86"/>
    </row>
    <row r="403" spans="1:131" s="84" customFormat="1" ht="15" customHeight="1">
      <c r="A403" s="109" t="s">
        <v>28</v>
      </c>
      <c r="B403" s="105">
        <f>B377</f>
        <v>0</v>
      </c>
      <c r="C403" s="106">
        <f t="shared" ref="C403:M403" si="167">C377</f>
        <v>0</v>
      </c>
      <c r="D403" s="106">
        <f t="shared" si="167"/>
        <v>0</v>
      </c>
      <c r="E403" s="106">
        <f t="shared" si="167"/>
        <v>0</v>
      </c>
      <c r="F403" s="106">
        <f t="shared" si="167"/>
        <v>0</v>
      </c>
      <c r="G403" s="106">
        <f t="shared" si="167"/>
        <v>0</v>
      </c>
      <c r="H403" s="106">
        <f t="shared" si="167"/>
        <v>0</v>
      </c>
      <c r="I403" s="106">
        <f t="shared" si="167"/>
        <v>0</v>
      </c>
      <c r="J403" s="106">
        <f t="shared" si="167"/>
        <v>0</v>
      </c>
      <c r="K403" s="106">
        <f t="shared" si="167"/>
        <v>0</v>
      </c>
      <c r="L403" s="106">
        <f t="shared" si="167"/>
        <v>0</v>
      </c>
      <c r="M403" s="107">
        <f t="shared" si="167"/>
        <v>0</v>
      </c>
      <c r="N403" s="108">
        <f t="shared" si="143"/>
        <v>0</v>
      </c>
      <c r="X403" s="87"/>
      <c r="AH403" s="85"/>
      <c r="AI403" s="85"/>
      <c r="AJ403" s="85"/>
      <c r="AK403" s="85"/>
      <c r="BB403" s="86"/>
      <c r="BC403" s="86"/>
      <c r="BD403" s="86"/>
      <c r="BE403" s="86"/>
      <c r="BF403" s="86"/>
      <c r="BG403" s="86"/>
      <c r="BH403" s="86"/>
      <c r="BI403" s="86"/>
      <c r="BJ403" s="86"/>
      <c r="BK403" s="86"/>
      <c r="BL403" s="86"/>
      <c r="BM403" s="86"/>
      <c r="BN403" s="86"/>
      <c r="BO403" s="86"/>
      <c r="BP403" s="86"/>
      <c r="BQ403" s="86"/>
      <c r="BR403" s="86"/>
      <c r="BS403" s="86"/>
      <c r="BT403" s="86"/>
      <c r="BU403" s="86"/>
      <c r="BV403" s="86"/>
      <c r="BW403" s="86"/>
      <c r="BX403" s="86"/>
      <c r="BY403" s="86"/>
      <c r="BZ403" s="86"/>
      <c r="CA403" s="86"/>
      <c r="CB403" s="86"/>
      <c r="CC403" s="86"/>
      <c r="CD403" s="86"/>
      <c r="CE403" s="86"/>
      <c r="CF403" s="86"/>
      <c r="CG403" s="86"/>
      <c r="CH403" s="86"/>
      <c r="CI403" s="86"/>
      <c r="CJ403" s="86"/>
      <c r="CK403" s="86"/>
      <c r="CL403" s="86"/>
      <c r="CM403" s="86"/>
      <c r="CN403" s="86"/>
      <c r="CO403" s="86"/>
      <c r="CP403" s="86"/>
      <c r="CQ403" s="86"/>
      <c r="CR403" s="86"/>
      <c r="CS403" s="86"/>
      <c r="CT403" s="86"/>
      <c r="CU403" s="86"/>
      <c r="CV403" s="86"/>
      <c r="CW403" s="86"/>
      <c r="CX403" s="86"/>
      <c r="CY403" s="86"/>
      <c r="CZ403" s="86"/>
      <c r="DA403" s="86"/>
      <c r="DB403" s="86"/>
      <c r="DC403" s="86"/>
      <c r="DD403" s="86"/>
      <c r="DE403" s="86"/>
      <c r="DF403" s="86"/>
      <c r="DG403" s="86"/>
      <c r="DH403" s="86"/>
      <c r="DI403" s="86"/>
      <c r="DJ403" s="86"/>
      <c r="DK403" s="86"/>
      <c r="DL403" s="86"/>
      <c r="DM403" s="86"/>
      <c r="DN403" s="86"/>
      <c r="DO403" s="86"/>
      <c r="DP403" s="86"/>
      <c r="DQ403" s="86"/>
      <c r="DR403" s="86"/>
      <c r="DS403" s="86"/>
      <c r="DT403" s="86"/>
      <c r="DU403" s="86"/>
      <c r="DV403" s="86"/>
      <c r="DW403" s="86"/>
      <c r="DX403" s="86"/>
      <c r="DY403" s="86"/>
      <c r="DZ403" s="86"/>
      <c r="EA403" s="86"/>
    </row>
    <row r="404" spans="1:131" s="84" customFormat="1" ht="15" customHeight="1">
      <c r="A404" s="122" t="s">
        <v>29</v>
      </c>
      <c r="B404" s="118">
        <f>(B377+B380+B384)*8</f>
        <v>0</v>
      </c>
      <c r="C404" s="119">
        <f t="shared" ref="C404:M404" si="168">(C377+C380+C384)*8</f>
        <v>0</v>
      </c>
      <c r="D404" s="119">
        <f t="shared" si="168"/>
        <v>0</v>
      </c>
      <c r="E404" s="119">
        <f t="shared" si="168"/>
        <v>0</v>
      </c>
      <c r="F404" s="119">
        <f t="shared" si="168"/>
        <v>0</v>
      </c>
      <c r="G404" s="119">
        <f t="shared" si="168"/>
        <v>0</v>
      </c>
      <c r="H404" s="119">
        <f t="shared" si="168"/>
        <v>0</v>
      </c>
      <c r="I404" s="119">
        <f t="shared" si="168"/>
        <v>0</v>
      </c>
      <c r="J404" s="119">
        <f t="shared" si="168"/>
        <v>0</v>
      </c>
      <c r="K404" s="119">
        <f t="shared" si="168"/>
        <v>0</v>
      </c>
      <c r="L404" s="119">
        <f t="shared" si="168"/>
        <v>0</v>
      </c>
      <c r="M404" s="120">
        <f t="shared" si="168"/>
        <v>0</v>
      </c>
      <c r="N404" s="121">
        <f>SUM(B404:M404)</f>
        <v>0</v>
      </c>
      <c r="X404" s="87"/>
      <c r="AH404" s="85"/>
      <c r="AI404" s="85"/>
      <c r="AJ404" s="85"/>
      <c r="AK404" s="85"/>
      <c r="BB404" s="86"/>
      <c r="BC404" s="86"/>
      <c r="BD404" s="86"/>
      <c r="BE404" s="86"/>
      <c r="BF404" s="86"/>
      <c r="BG404" s="86"/>
      <c r="BH404" s="86"/>
      <c r="BI404" s="86"/>
      <c r="BJ404" s="86"/>
      <c r="BK404" s="86"/>
      <c r="BL404" s="86"/>
      <c r="BM404" s="86"/>
      <c r="BN404" s="86"/>
      <c r="BO404" s="86"/>
      <c r="BP404" s="86"/>
      <c r="BQ404" s="86"/>
      <c r="BR404" s="86"/>
      <c r="BS404" s="86"/>
      <c r="BT404" s="86"/>
      <c r="BU404" s="86"/>
      <c r="BV404" s="86"/>
      <c r="BW404" s="86"/>
      <c r="BX404" s="86"/>
      <c r="BY404" s="86"/>
      <c r="BZ404" s="86"/>
      <c r="CA404" s="86"/>
      <c r="CB404" s="86"/>
      <c r="CC404" s="86"/>
      <c r="CD404" s="86"/>
      <c r="CE404" s="86"/>
      <c r="CF404" s="86"/>
      <c r="CG404" s="86"/>
      <c r="CH404" s="86"/>
      <c r="CI404" s="86"/>
      <c r="CJ404" s="86"/>
      <c r="CK404" s="86"/>
      <c r="CL404" s="86"/>
      <c r="CM404" s="86"/>
      <c r="CN404" s="86"/>
      <c r="CO404" s="86"/>
      <c r="CP404" s="86"/>
      <c r="CQ404" s="86"/>
      <c r="CR404" s="86"/>
      <c r="CS404" s="86"/>
      <c r="CT404" s="86"/>
      <c r="CU404" s="86"/>
      <c r="CV404" s="86"/>
      <c r="CW404" s="86"/>
      <c r="CX404" s="86"/>
      <c r="CY404" s="86"/>
      <c r="CZ404" s="86"/>
      <c r="DA404" s="86"/>
      <c r="DB404" s="86"/>
      <c r="DC404" s="86"/>
      <c r="DD404" s="86"/>
      <c r="DE404" s="86"/>
      <c r="DF404" s="86"/>
      <c r="DG404" s="86"/>
      <c r="DH404" s="86"/>
      <c r="DI404" s="86"/>
      <c r="DJ404" s="86"/>
      <c r="DK404" s="86"/>
      <c r="DL404" s="86"/>
      <c r="DM404" s="86"/>
      <c r="DN404" s="86"/>
      <c r="DO404" s="86"/>
      <c r="DP404" s="86"/>
      <c r="DQ404" s="86"/>
      <c r="DR404" s="86"/>
      <c r="DS404" s="86"/>
      <c r="DT404" s="86"/>
      <c r="DU404" s="86"/>
      <c r="DV404" s="86"/>
      <c r="DW404" s="86"/>
      <c r="DX404" s="86"/>
      <c r="DY404" s="86"/>
      <c r="DZ404" s="86"/>
      <c r="EA404" s="86"/>
    </row>
    <row r="405" spans="1:131" s="84" customFormat="1" ht="15" customHeight="1">
      <c r="A405" s="109" t="s">
        <v>30</v>
      </c>
      <c r="B405" s="110">
        <f t="shared" ref="B405:M405" si="169">SUMPRODUCT(($X$5:$X$370)*(MONTH($A$5:$A$370)=B$373))+SUMPRODUCT(($D$5:$D$370/60)*(MONTH($A$5:$A$370)=B$373)*($O$5:$O$370&gt;=1))</f>
        <v>0</v>
      </c>
      <c r="C405" s="111">
        <f t="shared" si="169"/>
        <v>0</v>
      </c>
      <c r="D405" s="111">
        <f t="shared" si="169"/>
        <v>0</v>
      </c>
      <c r="E405" s="111">
        <f t="shared" si="169"/>
        <v>0</v>
      </c>
      <c r="F405" s="111">
        <f t="shared" si="169"/>
        <v>0</v>
      </c>
      <c r="G405" s="111">
        <f t="shared" si="169"/>
        <v>0</v>
      </c>
      <c r="H405" s="111">
        <f t="shared" si="169"/>
        <v>0</v>
      </c>
      <c r="I405" s="111">
        <f t="shared" si="169"/>
        <v>0</v>
      </c>
      <c r="J405" s="111">
        <f t="shared" si="169"/>
        <v>0</v>
      </c>
      <c r="K405" s="111">
        <f t="shared" si="169"/>
        <v>0</v>
      </c>
      <c r="L405" s="111">
        <f t="shared" si="169"/>
        <v>0</v>
      </c>
      <c r="M405" s="112">
        <f t="shared" si="169"/>
        <v>0</v>
      </c>
      <c r="N405" s="113">
        <f t="shared" si="143"/>
        <v>0</v>
      </c>
      <c r="X405" s="87"/>
      <c r="AH405" s="85"/>
      <c r="AI405" s="85"/>
      <c r="AJ405" s="85"/>
      <c r="AK405" s="85"/>
      <c r="BB405" s="86"/>
      <c r="BC405" s="86"/>
      <c r="BD405" s="86"/>
      <c r="BE405" s="86"/>
      <c r="BF405" s="86"/>
      <c r="BG405" s="86"/>
      <c r="BH405" s="86"/>
      <c r="BI405" s="86"/>
      <c r="BJ405" s="86"/>
      <c r="BK405" s="86"/>
      <c r="BL405" s="86"/>
      <c r="BM405" s="86"/>
      <c r="BN405" s="86"/>
      <c r="BO405" s="86"/>
      <c r="BP405" s="86"/>
      <c r="BQ405" s="86"/>
      <c r="BR405" s="86"/>
      <c r="BS405" s="86"/>
      <c r="BT405" s="86"/>
      <c r="BU405" s="86"/>
      <c r="BV405" s="86"/>
      <c r="BW405" s="86"/>
      <c r="BX405" s="86"/>
      <c r="BY405" s="86"/>
      <c r="BZ405" s="86"/>
      <c r="CA405" s="86"/>
      <c r="CB405" s="86"/>
      <c r="CC405" s="86"/>
      <c r="CD405" s="86"/>
      <c r="CE405" s="86"/>
      <c r="CF405" s="86"/>
      <c r="CG405" s="86"/>
      <c r="CH405" s="86"/>
      <c r="CI405" s="86"/>
      <c r="CJ405" s="86"/>
      <c r="CK405" s="86"/>
      <c r="CL405" s="86"/>
      <c r="CM405" s="86"/>
      <c r="CN405" s="86"/>
      <c r="CO405" s="86"/>
      <c r="CP405" s="86"/>
      <c r="CQ405" s="86"/>
      <c r="CR405" s="86"/>
      <c r="CS405" s="86"/>
      <c r="CT405" s="86"/>
      <c r="CU405" s="86"/>
      <c r="CV405" s="86"/>
      <c r="CW405" s="86"/>
      <c r="CX405" s="86"/>
      <c r="CY405" s="86"/>
      <c r="CZ405" s="86"/>
      <c r="DA405" s="86"/>
      <c r="DB405" s="86"/>
      <c r="DC405" s="86"/>
      <c r="DD405" s="86"/>
      <c r="DE405" s="86"/>
      <c r="DF405" s="86"/>
      <c r="DG405" s="86"/>
      <c r="DH405" s="86"/>
      <c r="DI405" s="86"/>
      <c r="DJ405" s="86"/>
      <c r="DK405" s="86"/>
      <c r="DL405" s="86"/>
      <c r="DM405" s="86"/>
      <c r="DN405" s="86"/>
      <c r="DO405" s="86"/>
      <c r="DP405" s="86"/>
      <c r="DQ405" s="86"/>
      <c r="DR405" s="86"/>
      <c r="DS405" s="86"/>
      <c r="DT405" s="86"/>
      <c r="DU405" s="86"/>
      <c r="DV405" s="86"/>
      <c r="DW405" s="86"/>
      <c r="DX405" s="86"/>
      <c r="DY405" s="86"/>
      <c r="DZ405" s="86"/>
      <c r="EA405" s="86"/>
    </row>
    <row r="406" spans="1:131" s="84" customFormat="1" ht="15" customHeight="1">
      <c r="A406" s="122" t="s">
        <v>52</v>
      </c>
      <c r="B406" s="123">
        <f t="shared" ref="B406:M406" si="170">SUMPRODUCT(($W$5:$W$370)*(MONTH($A$5:$A$370)=B$373))</f>
        <v>0</v>
      </c>
      <c r="C406" s="124">
        <f t="shared" si="170"/>
        <v>0</v>
      </c>
      <c r="D406" s="124">
        <f t="shared" si="170"/>
        <v>0</v>
      </c>
      <c r="E406" s="124">
        <f t="shared" si="170"/>
        <v>0</v>
      </c>
      <c r="F406" s="124">
        <f t="shared" si="170"/>
        <v>0</v>
      </c>
      <c r="G406" s="124">
        <f t="shared" si="170"/>
        <v>0</v>
      </c>
      <c r="H406" s="124">
        <f t="shared" si="170"/>
        <v>0</v>
      </c>
      <c r="I406" s="124">
        <f t="shared" si="170"/>
        <v>0</v>
      </c>
      <c r="J406" s="124">
        <f t="shared" si="170"/>
        <v>0</v>
      </c>
      <c r="K406" s="124">
        <f t="shared" si="170"/>
        <v>0</v>
      </c>
      <c r="L406" s="124">
        <f t="shared" si="170"/>
        <v>0</v>
      </c>
      <c r="M406" s="125">
        <f t="shared" si="170"/>
        <v>0</v>
      </c>
      <c r="N406" s="126">
        <f t="shared" si="143"/>
        <v>0</v>
      </c>
      <c r="X406" s="87"/>
      <c r="AH406" s="85"/>
      <c r="AI406" s="85"/>
      <c r="AJ406" s="85"/>
      <c r="AK406" s="85"/>
      <c r="BB406" s="86"/>
      <c r="BC406" s="86"/>
      <c r="BD406" s="86"/>
      <c r="BE406" s="86"/>
      <c r="BF406" s="86"/>
      <c r="BG406" s="86"/>
      <c r="BH406" s="86"/>
      <c r="BI406" s="86"/>
      <c r="BJ406" s="86"/>
      <c r="BK406" s="86"/>
      <c r="BL406" s="86"/>
      <c r="BM406" s="86"/>
      <c r="BN406" s="86"/>
      <c r="BO406" s="86"/>
      <c r="BP406" s="86"/>
      <c r="BQ406" s="86"/>
      <c r="BR406" s="86"/>
      <c r="BS406" s="86"/>
      <c r="BT406" s="86"/>
      <c r="BU406" s="86"/>
      <c r="BV406" s="86"/>
      <c r="BW406" s="86"/>
      <c r="BX406" s="86"/>
      <c r="BY406" s="86"/>
      <c r="BZ406" s="86"/>
      <c r="CA406" s="86"/>
      <c r="CB406" s="86"/>
      <c r="CC406" s="86"/>
      <c r="CD406" s="86"/>
      <c r="CE406" s="86"/>
      <c r="CF406" s="86"/>
      <c r="CG406" s="86"/>
      <c r="CH406" s="86"/>
      <c r="CI406" s="86"/>
      <c r="CJ406" s="86"/>
      <c r="CK406" s="86"/>
      <c r="CL406" s="86"/>
      <c r="CM406" s="86"/>
      <c r="CN406" s="86"/>
      <c r="CO406" s="86"/>
      <c r="CP406" s="86"/>
      <c r="CQ406" s="86"/>
      <c r="CR406" s="86"/>
      <c r="CS406" s="86"/>
      <c r="CT406" s="86"/>
      <c r="CU406" s="86"/>
      <c r="CV406" s="86"/>
      <c r="CW406" s="86"/>
      <c r="CX406" s="86"/>
      <c r="CY406" s="86"/>
      <c r="CZ406" s="86"/>
      <c r="DA406" s="86"/>
      <c r="DB406" s="86"/>
      <c r="DC406" s="86"/>
      <c r="DD406" s="86"/>
      <c r="DE406" s="86"/>
      <c r="DF406" s="86"/>
      <c r="DG406" s="86"/>
      <c r="DH406" s="86"/>
      <c r="DI406" s="86"/>
      <c r="DJ406" s="86"/>
      <c r="DK406" s="86"/>
      <c r="DL406" s="86"/>
      <c r="DM406" s="86"/>
      <c r="DN406" s="86"/>
      <c r="DO406" s="86"/>
      <c r="DP406" s="86"/>
      <c r="DQ406" s="86"/>
      <c r="DR406" s="86"/>
      <c r="DS406" s="86"/>
      <c r="DT406" s="86"/>
      <c r="DU406" s="86"/>
      <c r="DV406" s="86"/>
      <c r="DW406" s="86"/>
      <c r="DX406" s="86"/>
      <c r="DY406" s="86"/>
      <c r="DZ406" s="86"/>
      <c r="EA406" s="86"/>
    </row>
    <row r="407" spans="1:131" s="84" customFormat="1" ht="15" customHeight="1">
      <c r="A407" s="109" t="s">
        <v>53</v>
      </c>
      <c r="B407" s="110">
        <f t="shared" ref="B407:M407" si="171">SUMPRODUCT(($Y$5:$Y$370)*(MONTH($A$5:$A$370)=B$373))</f>
        <v>0</v>
      </c>
      <c r="C407" s="111">
        <f t="shared" si="171"/>
        <v>0</v>
      </c>
      <c r="D407" s="111">
        <f t="shared" si="171"/>
        <v>0</v>
      </c>
      <c r="E407" s="111">
        <f t="shared" si="171"/>
        <v>0</v>
      </c>
      <c r="F407" s="111">
        <f t="shared" si="171"/>
        <v>0</v>
      </c>
      <c r="G407" s="111">
        <f t="shared" si="171"/>
        <v>0</v>
      </c>
      <c r="H407" s="111">
        <f t="shared" si="171"/>
        <v>0</v>
      </c>
      <c r="I407" s="111">
        <f t="shared" si="171"/>
        <v>0</v>
      </c>
      <c r="J407" s="111">
        <f t="shared" si="171"/>
        <v>0</v>
      </c>
      <c r="K407" s="111">
        <f t="shared" si="171"/>
        <v>0</v>
      </c>
      <c r="L407" s="111">
        <f t="shared" si="171"/>
        <v>0</v>
      </c>
      <c r="M407" s="112">
        <f t="shared" si="171"/>
        <v>0</v>
      </c>
      <c r="N407" s="113">
        <f t="shared" si="143"/>
        <v>0</v>
      </c>
      <c r="X407" s="87"/>
      <c r="AH407" s="85"/>
      <c r="AI407" s="85"/>
      <c r="AJ407" s="85"/>
      <c r="AK407" s="85"/>
      <c r="BB407" s="86"/>
      <c r="BC407" s="86"/>
      <c r="BD407" s="86"/>
      <c r="BE407" s="86"/>
      <c r="BF407" s="86"/>
      <c r="BG407" s="86"/>
      <c r="BH407" s="86"/>
      <c r="BI407" s="86"/>
      <c r="BJ407" s="86"/>
      <c r="BK407" s="86"/>
      <c r="BL407" s="86"/>
      <c r="BM407" s="86"/>
      <c r="BN407" s="86"/>
      <c r="BO407" s="86"/>
      <c r="BP407" s="86"/>
      <c r="BQ407" s="86"/>
      <c r="BR407" s="86"/>
      <c r="BS407" s="86"/>
      <c r="BT407" s="86"/>
      <c r="BU407" s="86"/>
      <c r="BV407" s="86"/>
      <c r="BW407" s="86"/>
      <c r="BX407" s="86"/>
      <c r="BY407" s="86"/>
      <c r="BZ407" s="86"/>
      <c r="CA407" s="86"/>
      <c r="CB407" s="86"/>
      <c r="CC407" s="86"/>
      <c r="CD407" s="86"/>
      <c r="CE407" s="86"/>
      <c r="CF407" s="86"/>
      <c r="CG407" s="86"/>
      <c r="CH407" s="86"/>
      <c r="CI407" s="86"/>
      <c r="CJ407" s="86"/>
      <c r="CK407" s="86"/>
      <c r="CL407" s="86"/>
      <c r="CM407" s="86"/>
      <c r="CN407" s="86"/>
      <c r="CO407" s="86"/>
      <c r="CP407" s="86"/>
      <c r="CQ407" s="86"/>
      <c r="CR407" s="86"/>
      <c r="CS407" s="86"/>
      <c r="CT407" s="86"/>
      <c r="CU407" s="86"/>
      <c r="CV407" s="86"/>
      <c r="CW407" s="86"/>
      <c r="CX407" s="86"/>
      <c r="CY407" s="86"/>
      <c r="CZ407" s="86"/>
      <c r="DA407" s="86"/>
      <c r="DB407" s="86"/>
      <c r="DC407" s="86"/>
      <c r="DD407" s="86"/>
      <c r="DE407" s="86"/>
      <c r="DF407" s="86"/>
      <c r="DG407" s="86"/>
      <c r="DH407" s="86"/>
      <c r="DI407" s="86"/>
      <c r="DJ407" s="86"/>
      <c r="DK407" s="86"/>
      <c r="DL407" s="86"/>
      <c r="DM407" s="86"/>
      <c r="DN407" s="86"/>
      <c r="DO407" s="86"/>
      <c r="DP407" s="86"/>
      <c r="DQ407" s="86"/>
      <c r="DR407" s="86"/>
      <c r="DS407" s="86"/>
      <c r="DT407" s="86"/>
      <c r="DU407" s="86"/>
      <c r="DV407" s="86"/>
      <c r="DW407" s="86"/>
      <c r="DX407" s="86"/>
      <c r="DY407" s="86"/>
      <c r="DZ407" s="86"/>
      <c r="EA407" s="86"/>
    </row>
    <row r="408" spans="1:131" s="84" customFormat="1" ht="15" customHeight="1">
      <c r="A408" s="122" t="s">
        <v>31</v>
      </c>
      <c r="B408" s="127">
        <f>SUM(B405:B407)</f>
        <v>0</v>
      </c>
      <c r="C408" s="128">
        <f t="shared" ref="C408:M408" si="172">SUM(C405:C407)</f>
        <v>0</v>
      </c>
      <c r="D408" s="128">
        <f t="shared" si="172"/>
        <v>0</v>
      </c>
      <c r="E408" s="128">
        <f t="shared" si="172"/>
        <v>0</v>
      </c>
      <c r="F408" s="128">
        <f t="shared" si="172"/>
        <v>0</v>
      </c>
      <c r="G408" s="128">
        <f t="shared" si="172"/>
        <v>0</v>
      </c>
      <c r="H408" s="128">
        <f t="shared" si="172"/>
        <v>0</v>
      </c>
      <c r="I408" s="128">
        <f t="shared" si="172"/>
        <v>0</v>
      </c>
      <c r="J408" s="128">
        <f t="shared" si="172"/>
        <v>0</v>
      </c>
      <c r="K408" s="128">
        <f t="shared" si="172"/>
        <v>0</v>
      </c>
      <c r="L408" s="128">
        <f t="shared" si="172"/>
        <v>0</v>
      </c>
      <c r="M408" s="129">
        <f t="shared" si="172"/>
        <v>0</v>
      </c>
      <c r="N408" s="126">
        <f t="shared" si="143"/>
        <v>0</v>
      </c>
      <c r="X408" s="87"/>
      <c r="AH408" s="85"/>
      <c r="AI408" s="85"/>
      <c r="AJ408" s="85"/>
      <c r="AK408" s="85"/>
      <c r="BB408" s="86"/>
      <c r="BC408" s="86"/>
      <c r="BD408" s="86"/>
      <c r="BE408" s="86"/>
      <c r="BF408" s="86"/>
      <c r="BG408" s="86"/>
      <c r="BH408" s="86"/>
      <c r="BI408" s="86"/>
      <c r="BJ408" s="86"/>
      <c r="BK408" s="86"/>
      <c r="BL408" s="86"/>
      <c r="BM408" s="86"/>
      <c r="BN408" s="86"/>
      <c r="BO408" s="86"/>
      <c r="BP408" s="86"/>
      <c r="BQ408" s="86"/>
      <c r="BR408" s="86"/>
      <c r="BS408" s="86"/>
      <c r="BT408" s="86"/>
      <c r="BU408" s="86"/>
      <c r="BV408" s="86"/>
      <c r="BW408" s="86"/>
      <c r="BX408" s="86"/>
      <c r="BY408" s="86"/>
      <c r="BZ408" s="86"/>
      <c r="CA408" s="86"/>
      <c r="CB408" s="86"/>
      <c r="CC408" s="86"/>
      <c r="CD408" s="86"/>
      <c r="CE408" s="86"/>
      <c r="CF408" s="86"/>
      <c r="CG408" s="86"/>
      <c r="CH408" s="86"/>
      <c r="CI408" s="86"/>
      <c r="CJ408" s="86"/>
      <c r="CK408" s="86"/>
      <c r="CL408" s="86"/>
      <c r="CM408" s="86"/>
      <c r="CN408" s="86"/>
      <c r="CO408" s="86"/>
      <c r="CP408" s="86"/>
      <c r="CQ408" s="86"/>
      <c r="CR408" s="86"/>
      <c r="CS408" s="86"/>
      <c r="CT408" s="86"/>
      <c r="CU408" s="86"/>
      <c r="CV408" s="86"/>
      <c r="CW408" s="86"/>
      <c r="CX408" s="86"/>
      <c r="CY408" s="86"/>
      <c r="CZ408" s="86"/>
      <c r="DA408" s="86"/>
      <c r="DB408" s="86"/>
      <c r="DC408" s="86"/>
      <c r="DD408" s="86"/>
      <c r="DE408" s="86"/>
      <c r="DF408" s="86"/>
      <c r="DG408" s="86"/>
      <c r="DH408" s="86"/>
      <c r="DI408" s="86"/>
      <c r="DJ408" s="86"/>
      <c r="DK408" s="86"/>
      <c r="DL408" s="86"/>
      <c r="DM408" s="86"/>
      <c r="DN408" s="86"/>
      <c r="DO408" s="86"/>
      <c r="DP408" s="86"/>
      <c r="DQ408" s="86"/>
      <c r="DR408" s="86"/>
      <c r="DS408" s="86"/>
      <c r="DT408" s="86"/>
      <c r="DU408" s="86"/>
      <c r="DV408" s="86"/>
      <c r="DW408" s="86"/>
      <c r="DX408" s="86"/>
      <c r="DY408" s="86"/>
      <c r="DZ408" s="86"/>
      <c r="EA408" s="86"/>
    </row>
    <row r="409" spans="1:131" s="84" customFormat="1" ht="15" customHeight="1">
      <c r="A409" s="109" t="s">
        <v>32</v>
      </c>
      <c r="B409" s="105">
        <f>SUM(B383:B384)</f>
        <v>0</v>
      </c>
      <c r="C409" s="106">
        <f t="shared" ref="C409:M409" si="173">SUM(C383:C384)</f>
        <v>0</v>
      </c>
      <c r="D409" s="106">
        <f t="shared" si="173"/>
        <v>0</v>
      </c>
      <c r="E409" s="106">
        <f t="shared" si="173"/>
        <v>0</v>
      </c>
      <c r="F409" s="106">
        <f t="shared" si="173"/>
        <v>0</v>
      </c>
      <c r="G409" s="106">
        <f t="shared" si="173"/>
        <v>0</v>
      </c>
      <c r="H409" s="106">
        <f t="shared" si="173"/>
        <v>0</v>
      </c>
      <c r="I409" s="106">
        <f t="shared" si="173"/>
        <v>0</v>
      </c>
      <c r="J409" s="106">
        <f t="shared" si="173"/>
        <v>0</v>
      </c>
      <c r="K409" s="106">
        <f t="shared" si="173"/>
        <v>0</v>
      </c>
      <c r="L409" s="106">
        <f t="shared" si="173"/>
        <v>0</v>
      </c>
      <c r="M409" s="107">
        <f t="shared" si="173"/>
        <v>0</v>
      </c>
      <c r="N409" s="108">
        <f t="shared" si="143"/>
        <v>0</v>
      </c>
      <c r="X409" s="87"/>
      <c r="AH409" s="85"/>
      <c r="AI409" s="85"/>
      <c r="AJ409" s="85"/>
      <c r="AK409" s="85"/>
      <c r="BB409" s="86"/>
      <c r="BC409" s="86"/>
      <c r="BD409" s="86"/>
      <c r="BE409" s="86"/>
      <c r="BF409" s="86"/>
      <c r="BG409" s="86"/>
      <c r="BH409" s="86"/>
      <c r="BI409" s="86"/>
      <c r="BJ409" s="86"/>
      <c r="BK409" s="86"/>
      <c r="BL409" s="86"/>
      <c r="BM409" s="86"/>
      <c r="BN409" s="86"/>
      <c r="BO409" s="86"/>
      <c r="BP409" s="86"/>
      <c r="BQ409" s="86"/>
      <c r="BR409" s="86"/>
      <c r="BS409" s="86"/>
      <c r="BT409" s="86"/>
      <c r="BU409" s="86"/>
      <c r="BV409" s="86"/>
      <c r="BW409" s="86"/>
      <c r="BX409" s="86"/>
      <c r="BY409" s="86"/>
      <c r="BZ409" s="86"/>
      <c r="CA409" s="86"/>
      <c r="CB409" s="86"/>
      <c r="CC409" s="86"/>
      <c r="CD409" s="86"/>
      <c r="CE409" s="86"/>
      <c r="CF409" s="86"/>
      <c r="CG409" s="86"/>
      <c r="CH409" s="86"/>
      <c r="CI409" s="86"/>
      <c r="CJ409" s="86"/>
      <c r="CK409" s="86"/>
      <c r="CL409" s="86"/>
      <c r="CM409" s="86"/>
      <c r="CN409" s="86"/>
      <c r="CO409" s="86"/>
      <c r="CP409" s="86"/>
      <c r="CQ409" s="86"/>
      <c r="CR409" s="86"/>
      <c r="CS409" s="86"/>
      <c r="CT409" s="86"/>
      <c r="CU409" s="86"/>
      <c r="CV409" s="86"/>
      <c r="CW409" s="86"/>
      <c r="CX409" s="86"/>
      <c r="CY409" s="86"/>
      <c r="CZ409" s="86"/>
      <c r="DA409" s="86"/>
      <c r="DB409" s="86"/>
      <c r="DC409" s="86"/>
      <c r="DD409" s="86"/>
      <c r="DE409" s="86"/>
      <c r="DF409" s="86"/>
      <c r="DG409" s="86"/>
      <c r="DH409" s="86"/>
      <c r="DI409" s="86"/>
      <c r="DJ409" s="86"/>
      <c r="DK409" s="86"/>
      <c r="DL409" s="86"/>
      <c r="DM409" s="86"/>
      <c r="DN409" s="86"/>
      <c r="DO409" s="86"/>
      <c r="DP409" s="86"/>
      <c r="DQ409" s="86"/>
      <c r="DR409" s="86"/>
      <c r="DS409" s="86"/>
      <c r="DT409" s="86"/>
      <c r="DU409" s="86"/>
      <c r="DV409" s="86"/>
      <c r="DW409" s="86"/>
      <c r="DX409" s="86"/>
      <c r="DY409" s="86"/>
      <c r="DZ409" s="86"/>
      <c r="EA409" s="86"/>
    </row>
    <row r="410" spans="1:131" s="84" customFormat="1" ht="15" customHeight="1" thickBot="1">
      <c r="A410" s="130" t="s">
        <v>33</v>
      </c>
      <c r="B410" s="131">
        <f>B388</f>
        <v>0</v>
      </c>
      <c r="C410" s="132">
        <f t="shared" ref="C410:M410" si="174">C388</f>
        <v>0</v>
      </c>
      <c r="D410" s="132">
        <f t="shared" si="174"/>
        <v>0</v>
      </c>
      <c r="E410" s="132">
        <f t="shared" si="174"/>
        <v>0</v>
      </c>
      <c r="F410" s="132">
        <f t="shared" si="174"/>
        <v>0</v>
      </c>
      <c r="G410" s="132">
        <f t="shared" si="174"/>
        <v>0</v>
      </c>
      <c r="H410" s="132">
        <f t="shared" si="174"/>
        <v>0</v>
      </c>
      <c r="I410" s="132">
        <f t="shared" si="174"/>
        <v>0</v>
      </c>
      <c r="J410" s="132">
        <f t="shared" si="174"/>
        <v>0</v>
      </c>
      <c r="K410" s="132">
        <f t="shared" si="174"/>
        <v>0</v>
      </c>
      <c r="L410" s="132">
        <f t="shared" si="174"/>
        <v>0</v>
      </c>
      <c r="M410" s="133">
        <f t="shared" si="174"/>
        <v>0</v>
      </c>
      <c r="N410" s="134">
        <f t="shared" si="143"/>
        <v>0</v>
      </c>
      <c r="X410" s="87"/>
      <c r="AH410" s="85"/>
      <c r="AI410" s="85"/>
      <c r="AJ410" s="85"/>
      <c r="AK410" s="85"/>
      <c r="BB410" s="86"/>
      <c r="BC410" s="86"/>
      <c r="BD410" s="86"/>
      <c r="BE410" s="86"/>
      <c r="BF410" s="86"/>
      <c r="BG410" s="86"/>
      <c r="BH410" s="86"/>
      <c r="BI410" s="86"/>
      <c r="BJ410" s="86"/>
      <c r="BK410" s="86"/>
      <c r="BL410" s="86"/>
      <c r="BM410" s="86"/>
      <c r="BN410" s="86"/>
      <c r="BO410" s="86"/>
      <c r="BP410" s="86"/>
      <c r="BQ410" s="86"/>
      <c r="BR410" s="86"/>
      <c r="BS410" s="86"/>
      <c r="BT410" s="86"/>
      <c r="BU410" s="86"/>
      <c r="BV410" s="86"/>
      <c r="BW410" s="86"/>
      <c r="BX410" s="86"/>
      <c r="BY410" s="86"/>
      <c r="BZ410" s="86"/>
      <c r="CA410" s="86"/>
      <c r="CB410" s="86"/>
      <c r="CC410" s="86"/>
      <c r="CD410" s="86"/>
      <c r="CE410" s="86"/>
      <c r="CF410" s="86"/>
      <c r="CG410" s="86"/>
      <c r="CH410" s="86"/>
      <c r="CI410" s="86"/>
      <c r="CJ410" s="86"/>
      <c r="CK410" s="86"/>
      <c r="CL410" s="86"/>
      <c r="CM410" s="86"/>
      <c r="CN410" s="86"/>
      <c r="CO410" s="86"/>
      <c r="CP410" s="86"/>
      <c r="CQ410" s="86"/>
      <c r="CR410" s="86"/>
      <c r="CS410" s="86"/>
      <c r="CT410" s="86"/>
      <c r="CU410" s="86"/>
      <c r="CV410" s="86"/>
      <c r="CW410" s="86"/>
      <c r="CX410" s="86"/>
      <c r="CY410" s="86"/>
      <c r="CZ410" s="86"/>
      <c r="DA410" s="86"/>
      <c r="DB410" s="86"/>
      <c r="DC410" s="86"/>
      <c r="DD410" s="86"/>
      <c r="DE410" s="86"/>
      <c r="DF410" s="86"/>
      <c r="DG410" s="86"/>
      <c r="DH410" s="86"/>
      <c r="DI410" s="86"/>
      <c r="DJ410" s="86"/>
      <c r="DK410" s="86"/>
      <c r="DL410" s="86"/>
      <c r="DM410" s="86"/>
      <c r="DN410" s="86"/>
      <c r="DO410" s="86"/>
      <c r="DP410" s="86"/>
      <c r="DQ410" s="86"/>
      <c r="DR410" s="86"/>
      <c r="DS410" s="86"/>
      <c r="DT410" s="86"/>
      <c r="DU410" s="86"/>
      <c r="DV410" s="86"/>
      <c r="DW410" s="86"/>
      <c r="DX410" s="86"/>
      <c r="DY410" s="86"/>
      <c r="DZ410" s="86"/>
      <c r="EA410" s="86"/>
    </row>
    <row r="411" spans="1:131" ht="15" customHeight="1">
      <c r="A411" s="26"/>
      <c r="B411" s="24"/>
      <c r="C411" s="25"/>
      <c r="D411" s="25"/>
      <c r="BB411" s="24"/>
      <c r="BC411" s="24"/>
      <c r="BD411" s="24"/>
      <c r="BE411" s="24"/>
      <c r="BF411" s="24"/>
      <c r="BG411" s="24"/>
      <c r="BH411" s="24"/>
      <c r="BI411" s="24"/>
      <c r="BJ411" s="24"/>
      <c r="BK411" s="24"/>
      <c r="BL411" s="24"/>
      <c r="BM411" s="24"/>
      <c r="BN411" s="24"/>
      <c r="BO411" s="24"/>
      <c r="BP411" s="24"/>
      <c r="BQ411" s="24"/>
      <c r="BR411" s="24"/>
      <c r="BS411" s="24"/>
      <c r="BT411" s="24"/>
      <c r="BU411" s="24"/>
      <c r="BV411" s="24"/>
      <c r="BW411" s="24"/>
      <c r="BX411" s="24"/>
      <c r="BY411" s="24"/>
      <c r="BZ411" s="24"/>
      <c r="CA411" s="24"/>
      <c r="CB411" s="24"/>
      <c r="CC411" s="24"/>
      <c r="CD411" s="24"/>
      <c r="CE411" s="24"/>
      <c r="CF411" s="24"/>
      <c r="CG411" s="24"/>
      <c r="CH411" s="24"/>
      <c r="CI411" s="24"/>
      <c r="CJ411" s="24"/>
      <c r="CK411" s="24"/>
      <c r="CL411" s="24"/>
      <c r="CM411" s="24"/>
      <c r="CN411" s="24"/>
      <c r="CO411" s="24"/>
      <c r="CP411" s="24"/>
      <c r="CQ411" s="24"/>
      <c r="CR411" s="24"/>
      <c r="CS411" s="24"/>
      <c r="CT411" s="24"/>
      <c r="CU411" s="24"/>
      <c r="CV411" s="24"/>
      <c r="CW411" s="24"/>
      <c r="CX411" s="24"/>
      <c r="CY411" s="24"/>
      <c r="CZ411" s="24"/>
      <c r="DA411" s="24"/>
      <c r="DB411" s="24"/>
      <c r="DC411" s="24"/>
      <c r="DD411" s="24"/>
      <c r="DE411" s="24"/>
      <c r="DF411" s="24"/>
      <c r="DG411" s="24"/>
      <c r="DH411" s="24"/>
      <c r="DI411" s="24"/>
      <c r="DJ411" s="24"/>
      <c r="DK411" s="24"/>
      <c r="DL411" s="24"/>
      <c r="DM411" s="24"/>
      <c r="DN411" s="24"/>
      <c r="DO411" s="24"/>
      <c r="DP411" s="24"/>
      <c r="DQ411" s="24"/>
      <c r="DR411" s="24"/>
      <c r="DS411" s="24"/>
      <c r="DT411" s="24"/>
      <c r="DU411" s="24"/>
      <c r="DV411" s="24"/>
      <c r="DW411" s="24"/>
      <c r="DX411" s="24"/>
      <c r="DY411" s="24"/>
      <c r="DZ411" s="24"/>
      <c r="EA411" s="24"/>
    </row>
    <row r="412" spans="1:131" ht="15" customHeight="1" thickBot="1">
      <c r="A412" s="26"/>
      <c r="B412" s="24"/>
      <c r="C412" s="25"/>
      <c r="D412" s="25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/>
      <c r="BM412" s="24"/>
      <c r="BN412" s="24"/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  <c r="BY412" s="24"/>
      <c r="BZ412" s="24"/>
      <c r="CA412" s="24"/>
      <c r="CB412" s="24"/>
      <c r="CC412" s="24"/>
      <c r="CD412" s="24"/>
      <c r="CE412" s="24"/>
      <c r="CF412" s="24"/>
      <c r="CG412" s="24"/>
      <c r="CH412" s="24"/>
      <c r="CI412" s="24"/>
      <c r="CJ412" s="24"/>
      <c r="CK412" s="24"/>
      <c r="CL412" s="24"/>
      <c r="CM412" s="24"/>
      <c r="CN412" s="24"/>
      <c r="CO412" s="24"/>
      <c r="CP412" s="24"/>
      <c r="CQ412" s="24"/>
      <c r="CR412" s="24"/>
      <c r="CS412" s="24"/>
      <c r="CT412" s="24"/>
      <c r="CU412" s="24"/>
      <c r="CV412" s="24"/>
      <c r="CW412" s="24"/>
      <c r="CX412" s="24"/>
      <c r="CY412" s="24"/>
      <c r="CZ412" s="24"/>
      <c r="DA412" s="24"/>
      <c r="DB412" s="24"/>
      <c r="DC412" s="24"/>
      <c r="DD412" s="24"/>
      <c r="DE412" s="24"/>
      <c r="DF412" s="24"/>
      <c r="DG412" s="24"/>
      <c r="DH412" s="24"/>
      <c r="DI412" s="24"/>
      <c r="DJ412" s="24"/>
      <c r="DK412" s="24"/>
      <c r="DL412" s="24"/>
      <c r="DM412" s="24"/>
      <c r="DN412" s="24"/>
      <c r="DO412" s="24"/>
      <c r="DP412" s="24"/>
      <c r="DQ412" s="24"/>
      <c r="DR412" s="24"/>
      <c r="DS412" s="24"/>
      <c r="DT412" s="24"/>
      <c r="DU412" s="24"/>
      <c r="DV412" s="24"/>
      <c r="DW412" s="24"/>
      <c r="DX412" s="24"/>
      <c r="DY412" s="24"/>
      <c r="DZ412" s="24"/>
      <c r="EA412" s="24"/>
    </row>
    <row r="413" spans="1:131" ht="15" customHeight="1" thickBot="1">
      <c r="A413" s="253" t="s">
        <v>148</v>
      </c>
      <c r="B413" s="254"/>
      <c r="C413" s="148" t="s">
        <v>147</v>
      </c>
      <c r="D413" s="147" t="s">
        <v>149</v>
      </c>
      <c r="BB413" s="24"/>
      <c r="BC413" s="24"/>
      <c r="BD413" s="24"/>
      <c r="BE413" s="24"/>
      <c r="BF413" s="24"/>
      <c r="BG413" s="24"/>
      <c r="BH413" s="24"/>
      <c r="BI413" s="24"/>
      <c r="BJ413" s="24"/>
      <c r="BK413" s="24"/>
      <c r="BL413" s="24"/>
      <c r="BM413" s="24"/>
      <c r="BN413" s="24"/>
      <c r="BO413" s="24"/>
      <c r="BP413" s="24"/>
      <c r="BQ413" s="24"/>
      <c r="BR413" s="24"/>
      <c r="BS413" s="24"/>
      <c r="BT413" s="24"/>
      <c r="BU413" s="24"/>
      <c r="BV413" s="24"/>
      <c r="BW413" s="24"/>
      <c r="BX413" s="24"/>
      <c r="BY413" s="24"/>
      <c r="BZ413" s="24"/>
      <c r="CA413" s="24"/>
      <c r="CB413" s="24"/>
      <c r="CC413" s="24"/>
      <c r="CD413" s="24"/>
      <c r="CE413" s="24"/>
      <c r="CF413" s="24"/>
      <c r="CG413" s="24"/>
      <c r="CH413" s="24"/>
      <c r="CI413" s="24"/>
      <c r="CJ413" s="24"/>
      <c r="CK413" s="24"/>
      <c r="CL413" s="24"/>
      <c r="CM413" s="24"/>
      <c r="CN413" s="24"/>
      <c r="CO413" s="24"/>
      <c r="CP413" s="24"/>
      <c r="CQ413" s="24"/>
      <c r="CR413" s="24"/>
      <c r="CS413" s="24"/>
      <c r="CT413" s="24"/>
      <c r="CU413" s="24"/>
      <c r="CV413" s="24"/>
      <c r="CW413" s="24"/>
      <c r="CX413" s="24"/>
      <c r="CY413" s="24"/>
      <c r="CZ413" s="24"/>
      <c r="DA413" s="24"/>
      <c r="DB413" s="24"/>
      <c r="DC413" s="24"/>
      <c r="DD413" s="24"/>
      <c r="DE413" s="24"/>
      <c r="DF413" s="24"/>
      <c r="DG413" s="24"/>
      <c r="DH413" s="24"/>
      <c r="DI413" s="24"/>
      <c r="DJ413" s="24"/>
      <c r="DK413" s="24"/>
      <c r="DL413" s="24"/>
      <c r="DM413" s="24"/>
      <c r="DN413" s="24"/>
      <c r="DO413" s="24"/>
      <c r="DP413" s="24"/>
      <c r="DQ413" s="24"/>
      <c r="DR413" s="24"/>
      <c r="DS413" s="24"/>
      <c r="DT413" s="24"/>
      <c r="DU413" s="24"/>
      <c r="DV413" s="24"/>
      <c r="DW413" s="24"/>
      <c r="DX413" s="24"/>
      <c r="DY413" s="24"/>
      <c r="DZ413" s="24"/>
      <c r="EA413" s="24"/>
    </row>
    <row r="414" spans="1:131">
      <c r="A414" s="149" t="s">
        <v>146</v>
      </c>
      <c r="B414" s="150">
        <v>1</v>
      </c>
      <c r="C414" s="153">
        <f t="shared" ref="C414:C445" si="175">SUMIFS($N$5:$N$370,$H$5:$H$370,B414)</f>
        <v>0</v>
      </c>
      <c r="D414" s="144">
        <f>IF(C414-48&lt;0,0,C414-48)</f>
        <v>0</v>
      </c>
      <c r="AI414" s="57" t="str">
        <f>(IF(AND(AF414&lt;&gt;"",(AG414=22)),AF414,""))</f>
        <v/>
      </c>
    </row>
    <row r="415" spans="1:131">
      <c r="A415" s="143" t="s">
        <v>146</v>
      </c>
      <c r="B415" s="151">
        <v>2</v>
      </c>
      <c r="C415" s="154">
        <f t="shared" si="175"/>
        <v>0</v>
      </c>
      <c r="D415" s="144">
        <f t="shared" ref="D415:D466" si="176">IF(C415-48&lt;0,0,C415-48)</f>
        <v>0</v>
      </c>
      <c r="M415" s="29"/>
    </row>
    <row r="416" spans="1:131">
      <c r="A416" s="143" t="s">
        <v>146</v>
      </c>
      <c r="B416" s="151">
        <v>3</v>
      </c>
      <c r="C416" s="154">
        <f t="shared" si="175"/>
        <v>0</v>
      </c>
      <c r="D416" s="144">
        <f t="shared" si="176"/>
        <v>0</v>
      </c>
      <c r="M416" s="29"/>
      <c r="O416" s="30"/>
    </row>
    <row r="417" spans="1:30">
      <c r="A417" s="143" t="s">
        <v>146</v>
      </c>
      <c r="B417" s="151">
        <v>4</v>
      </c>
      <c r="C417" s="154">
        <f t="shared" si="175"/>
        <v>0</v>
      </c>
      <c r="D417" s="144">
        <f t="shared" si="176"/>
        <v>0</v>
      </c>
      <c r="M417" s="29"/>
      <c r="O417" s="30"/>
    </row>
    <row r="418" spans="1:30">
      <c r="A418" s="143" t="s">
        <v>146</v>
      </c>
      <c r="B418" s="151">
        <v>5</v>
      </c>
      <c r="C418" s="154">
        <f t="shared" si="175"/>
        <v>0</v>
      </c>
      <c r="D418" s="144">
        <f t="shared" si="176"/>
        <v>0</v>
      </c>
      <c r="M418" s="29"/>
      <c r="O418" s="30"/>
    </row>
    <row r="419" spans="1:30">
      <c r="A419" s="143" t="s">
        <v>146</v>
      </c>
      <c r="B419" s="151">
        <v>6</v>
      </c>
      <c r="C419" s="154">
        <f t="shared" si="175"/>
        <v>0</v>
      </c>
      <c r="D419" s="144">
        <f t="shared" si="176"/>
        <v>0</v>
      </c>
      <c r="M419" s="29"/>
      <c r="O419" s="30"/>
    </row>
    <row r="420" spans="1:30">
      <c r="A420" s="143" t="s">
        <v>146</v>
      </c>
      <c r="B420" s="151">
        <v>7</v>
      </c>
      <c r="C420" s="154">
        <f t="shared" si="175"/>
        <v>0</v>
      </c>
      <c r="D420" s="144">
        <f t="shared" si="176"/>
        <v>0</v>
      </c>
      <c r="M420" s="44"/>
      <c r="O420" s="30"/>
    </row>
    <row r="421" spans="1:30">
      <c r="A421" s="143" t="s">
        <v>146</v>
      </c>
      <c r="B421" s="151">
        <v>8</v>
      </c>
      <c r="C421" s="154">
        <f t="shared" si="175"/>
        <v>0</v>
      </c>
      <c r="D421" s="144">
        <f t="shared" si="176"/>
        <v>0</v>
      </c>
      <c r="O421" s="30"/>
    </row>
    <row r="422" spans="1:30">
      <c r="A422" s="143" t="s">
        <v>146</v>
      </c>
      <c r="B422" s="151">
        <v>9</v>
      </c>
      <c r="C422" s="154">
        <f t="shared" si="175"/>
        <v>0</v>
      </c>
      <c r="D422" s="144">
        <f t="shared" si="176"/>
        <v>0</v>
      </c>
      <c r="O422" s="30"/>
    </row>
    <row r="423" spans="1:30">
      <c r="A423" s="143" t="s">
        <v>146</v>
      </c>
      <c r="B423" s="151">
        <v>10</v>
      </c>
      <c r="C423" s="154">
        <f t="shared" si="175"/>
        <v>0</v>
      </c>
      <c r="D423" s="144">
        <f t="shared" si="176"/>
        <v>0</v>
      </c>
      <c r="O423" s="30"/>
      <c r="Y423" s="30"/>
      <c r="Z423" s="30"/>
      <c r="AA423" s="30"/>
      <c r="AB423" s="30"/>
      <c r="AC423" s="30"/>
    </row>
    <row r="424" spans="1:30">
      <c r="A424" s="143" t="s">
        <v>146</v>
      </c>
      <c r="B424" s="151">
        <v>11</v>
      </c>
      <c r="C424" s="154">
        <f t="shared" si="175"/>
        <v>0</v>
      </c>
      <c r="D424" s="144">
        <f t="shared" si="176"/>
        <v>0</v>
      </c>
      <c r="O424" s="30"/>
    </row>
    <row r="425" spans="1:30">
      <c r="A425" s="143" t="s">
        <v>146</v>
      </c>
      <c r="B425" s="151">
        <v>12</v>
      </c>
      <c r="C425" s="154">
        <f t="shared" si="175"/>
        <v>0</v>
      </c>
      <c r="D425" s="144">
        <f t="shared" si="176"/>
        <v>0</v>
      </c>
      <c r="M425" s="29"/>
      <c r="O425" s="30"/>
      <c r="AD425" s="30"/>
    </row>
    <row r="426" spans="1:30" ht="15.75" customHeight="1">
      <c r="A426" s="143" t="s">
        <v>146</v>
      </c>
      <c r="B426" s="151">
        <v>13</v>
      </c>
      <c r="C426" s="154">
        <f t="shared" si="175"/>
        <v>0</v>
      </c>
      <c r="D426" s="144">
        <f t="shared" si="176"/>
        <v>0</v>
      </c>
      <c r="M426" s="29"/>
      <c r="O426" s="30"/>
    </row>
    <row r="427" spans="1:30" ht="15.75" customHeight="1">
      <c r="A427" s="143" t="s">
        <v>146</v>
      </c>
      <c r="B427" s="151">
        <v>14</v>
      </c>
      <c r="C427" s="154">
        <f t="shared" si="175"/>
        <v>0</v>
      </c>
      <c r="D427" s="144">
        <f t="shared" si="176"/>
        <v>0</v>
      </c>
      <c r="M427" s="29"/>
      <c r="O427" s="30"/>
    </row>
    <row r="428" spans="1:30" ht="15.75" customHeight="1">
      <c r="A428" s="143" t="s">
        <v>146</v>
      </c>
      <c r="B428" s="151">
        <v>15</v>
      </c>
      <c r="C428" s="154">
        <f t="shared" si="175"/>
        <v>0</v>
      </c>
      <c r="D428" s="144">
        <f t="shared" si="176"/>
        <v>0</v>
      </c>
      <c r="J428" s="29"/>
      <c r="K428" s="29"/>
      <c r="L428" s="29"/>
      <c r="M428" s="29"/>
      <c r="O428" s="30"/>
    </row>
    <row r="429" spans="1:30" ht="15.75" customHeight="1">
      <c r="A429" s="143" t="s">
        <v>146</v>
      </c>
      <c r="B429" s="151">
        <v>16</v>
      </c>
      <c r="C429" s="154">
        <f t="shared" si="175"/>
        <v>0</v>
      </c>
      <c r="D429" s="144">
        <f t="shared" si="176"/>
        <v>0</v>
      </c>
      <c r="J429" s="31"/>
      <c r="K429" s="31"/>
      <c r="L429" s="31"/>
      <c r="M429" s="29"/>
      <c r="N429" s="47"/>
      <c r="O429" s="30"/>
    </row>
    <row r="430" spans="1:30" ht="15.75" customHeight="1">
      <c r="A430" s="143" t="s">
        <v>146</v>
      </c>
      <c r="B430" s="151">
        <v>17</v>
      </c>
      <c r="C430" s="154">
        <f t="shared" si="175"/>
        <v>0</v>
      </c>
      <c r="D430" s="144">
        <f t="shared" si="176"/>
        <v>0</v>
      </c>
      <c r="J430" s="31"/>
      <c r="K430" s="31"/>
      <c r="L430" s="31"/>
      <c r="M430" s="29"/>
      <c r="N430" s="29"/>
      <c r="O430" s="29"/>
      <c r="P430" s="29"/>
    </row>
    <row r="431" spans="1:30" ht="15.75" customHeight="1">
      <c r="A431" s="143" t="s">
        <v>146</v>
      </c>
      <c r="B431" s="151">
        <v>18</v>
      </c>
      <c r="C431" s="154">
        <f t="shared" si="175"/>
        <v>0</v>
      </c>
      <c r="D431" s="144">
        <f t="shared" si="176"/>
        <v>0</v>
      </c>
      <c r="J431" s="31"/>
      <c r="K431" s="32"/>
      <c r="L431" s="32"/>
      <c r="M431" s="29"/>
      <c r="N431" s="29"/>
      <c r="O431" s="29"/>
      <c r="P431" s="29"/>
    </row>
    <row r="432" spans="1:30" ht="15.75" customHeight="1">
      <c r="A432" s="143" t="s">
        <v>146</v>
      </c>
      <c r="B432" s="151">
        <v>19</v>
      </c>
      <c r="C432" s="154">
        <f t="shared" si="175"/>
        <v>0</v>
      </c>
      <c r="D432" s="144">
        <f t="shared" si="176"/>
        <v>0</v>
      </c>
      <c r="J432" s="31"/>
      <c r="K432" s="32"/>
      <c r="L432" s="32"/>
      <c r="M432" s="29"/>
      <c r="N432" s="29"/>
      <c r="O432" s="29"/>
      <c r="P432" s="29"/>
    </row>
    <row r="433" spans="1:4">
      <c r="A433" s="143" t="s">
        <v>146</v>
      </c>
      <c r="B433" s="151">
        <v>20</v>
      </c>
      <c r="C433" s="154">
        <f t="shared" si="175"/>
        <v>0</v>
      </c>
      <c r="D433" s="144">
        <f t="shared" si="176"/>
        <v>0</v>
      </c>
    </row>
    <row r="434" spans="1:4">
      <c r="A434" s="143" t="s">
        <v>146</v>
      </c>
      <c r="B434" s="151">
        <v>21</v>
      </c>
      <c r="C434" s="154">
        <f t="shared" si="175"/>
        <v>0</v>
      </c>
      <c r="D434" s="144">
        <f t="shared" si="176"/>
        <v>0</v>
      </c>
    </row>
    <row r="435" spans="1:4">
      <c r="A435" s="143" t="s">
        <v>146</v>
      </c>
      <c r="B435" s="151">
        <v>22</v>
      </c>
      <c r="C435" s="154">
        <f t="shared" si="175"/>
        <v>0</v>
      </c>
      <c r="D435" s="144">
        <f t="shared" si="176"/>
        <v>0</v>
      </c>
    </row>
    <row r="436" spans="1:4">
      <c r="A436" s="143" t="s">
        <v>146</v>
      </c>
      <c r="B436" s="151">
        <v>23</v>
      </c>
      <c r="C436" s="154">
        <f t="shared" si="175"/>
        <v>0</v>
      </c>
      <c r="D436" s="144">
        <f t="shared" si="176"/>
        <v>0</v>
      </c>
    </row>
    <row r="437" spans="1:4">
      <c r="A437" s="143" t="s">
        <v>146</v>
      </c>
      <c r="B437" s="151">
        <v>24</v>
      </c>
      <c r="C437" s="154">
        <f t="shared" si="175"/>
        <v>0</v>
      </c>
      <c r="D437" s="144">
        <f t="shared" si="176"/>
        <v>0</v>
      </c>
    </row>
    <row r="438" spans="1:4">
      <c r="A438" s="143" t="s">
        <v>146</v>
      </c>
      <c r="B438" s="151">
        <v>25</v>
      </c>
      <c r="C438" s="154">
        <f t="shared" si="175"/>
        <v>0</v>
      </c>
      <c r="D438" s="144">
        <f t="shared" si="176"/>
        <v>0</v>
      </c>
    </row>
    <row r="439" spans="1:4">
      <c r="A439" s="143" t="s">
        <v>146</v>
      </c>
      <c r="B439" s="151">
        <v>26</v>
      </c>
      <c r="C439" s="154">
        <f t="shared" si="175"/>
        <v>0</v>
      </c>
      <c r="D439" s="144">
        <f t="shared" si="176"/>
        <v>0</v>
      </c>
    </row>
    <row r="440" spans="1:4">
      <c r="A440" s="143" t="s">
        <v>146</v>
      </c>
      <c r="B440" s="151">
        <v>27</v>
      </c>
      <c r="C440" s="154">
        <f t="shared" si="175"/>
        <v>0</v>
      </c>
      <c r="D440" s="144">
        <f t="shared" si="176"/>
        <v>0</v>
      </c>
    </row>
    <row r="441" spans="1:4">
      <c r="A441" s="143" t="s">
        <v>146</v>
      </c>
      <c r="B441" s="151">
        <v>28</v>
      </c>
      <c r="C441" s="154">
        <f t="shared" si="175"/>
        <v>0</v>
      </c>
      <c r="D441" s="144">
        <f t="shared" si="176"/>
        <v>0</v>
      </c>
    </row>
    <row r="442" spans="1:4">
      <c r="A442" s="143" t="s">
        <v>146</v>
      </c>
      <c r="B442" s="151">
        <v>29</v>
      </c>
      <c r="C442" s="154">
        <f t="shared" si="175"/>
        <v>0</v>
      </c>
      <c r="D442" s="144">
        <f t="shared" si="176"/>
        <v>0</v>
      </c>
    </row>
    <row r="443" spans="1:4">
      <c r="A443" s="143" t="s">
        <v>146</v>
      </c>
      <c r="B443" s="151">
        <v>30</v>
      </c>
      <c r="C443" s="154">
        <f t="shared" si="175"/>
        <v>0</v>
      </c>
      <c r="D443" s="144">
        <f t="shared" si="176"/>
        <v>0</v>
      </c>
    </row>
    <row r="444" spans="1:4">
      <c r="A444" s="143" t="s">
        <v>146</v>
      </c>
      <c r="B444" s="151">
        <v>31</v>
      </c>
      <c r="C444" s="154">
        <f t="shared" si="175"/>
        <v>0</v>
      </c>
      <c r="D444" s="144">
        <f t="shared" si="176"/>
        <v>0</v>
      </c>
    </row>
    <row r="445" spans="1:4">
      <c r="A445" s="143" t="s">
        <v>146</v>
      </c>
      <c r="B445" s="151">
        <v>32</v>
      </c>
      <c r="C445" s="154">
        <f t="shared" si="175"/>
        <v>0</v>
      </c>
      <c r="D445" s="144">
        <f t="shared" si="176"/>
        <v>0</v>
      </c>
    </row>
    <row r="446" spans="1:4">
      <c r="A446" s="143" t="s">
        <v>146</v>
      </c>
      <c r="B446" s="151">
        <v>33</v>
      </c>
      <c r="C446" s="154">
        <f t="shared" ref="C446:C477" si="177">SUMIFS($N$5:$N$370,$H$5:$H$370,B446)</f>
        <v>0</v>
      </c>
      <c r="D446" s="144">
        <f t="shared" si="176"/>
        <v>0</v>
      </c>
    </row>
    <row r="447" spans="1:4">
      <c r="A447" s="143" t="s">
        <v>146</v>
      </c>
      <c r="B447" s="151">
        <v>34</v>
      </c>
      <c r="C447" s="154">
        <f t="shared" si="177"/>
        <v>0</v>
      </c>
      <c r="D447" s="144">
        <f t="shared" si="176"/>
        <v>0</v>
      </c>
    </row>
    <row r="448" spans="1:4">
      <c r="A448" s="143" t="s">
        <v>146</v>
      </c>
      <c r="B448" s="151">
        <v>35</v>
      </c>
      <c r="C448" s="154">
        <f t="shared" si="177"/>
        <v>0</v>
      </c>
      <c r="D448" s="144">
        <f t="shared" si="176"/>
        <v>0</v>
      </c>
    </row>
    <row r="449" spans="1:5">
      <c r="A449" s="143" t="s">
        <v>146</v>
      </c>
      <c r="B449" s="151">
        <v>36</v>
      </c>
      <c r="C449" s="154">
        <f t="shared" si="177"/>
        <v>0</v>
      </c>
      <c r="D449" s="144">
        <f t="shared" si="176"/>
        <v>0</v>
      </c>
    </row>
    <row r="450" spans="1:5">
      <c r="A450" s="143" t="s">
        <v>146</v>
      </c>
      <c r="B450" s="151">
        <v>37</v>
      </c>
      <c r="C450" s="154">
        <f t="shared" si="177"/>
        <v>0</v>
      </c>
      <c r="D450" s="144">
        <f t="shared" si="176"/>
        <v>0</v>
      </c>
    </row>
    <row r="451" spans="1:5">
      <c r="A451" s="143" t="s">
        <v>146</v>
      </c>
      <c r="B451" s="151">
        <v>38</v>
      </c>
      <c r="C451" s="154">
        <f t="shared" si="177"/>
        <v>0</v>
      </c>
      <c r="D451" s="144">
        <f t="shared" si="176"/>
        <v>0</v>
      </c>
    </row>
    <row r="452" spans="1:5">
      <c r="A452" s="143" t="s">
        <v>146</v>
      </c>
      <c r="B452" s="151">
        <v>39</v>
      </c>
      <c r="C452" s="154">
        <f t="shared" si="177"/>
        <v>0</v>
      </c>
      <c r="D452" s="144">
        <f t="shared" si="176"/>
        <v>0</v>
      </c>
    </row>
    <row r="453" spans="1:5">
      <c r="A453" s="143" t="s">
        <v>146</v>
      </c>
      <c r="B453" s="151">
        <v>40</v>
      </c>
      <c r="C453" s="154">
        <f t="shared" si="177"/>
        <v>0</v>
      </c>
      <c r="D453" s="144">
        <f t="shared" si="176"/>
        <v>0</v>
      </c>
    </row>
    <row r="454" spans="1:5">
      <c r="A454" s="143" t="s">
        <v>146</v>
      </c>
      <c r="B454" s="151">
        <v>41</v>
      </c>
      <c r="C454" s="154">
        <f t="shared" si="177"/>
        <v>0</v>
      </c>
      <c r="D454" s="144">
        <f t="shared" si="176"/>
        <v>0</v>
      </c>
    </row>
    <row r="455" spans="1:5">
      <c r="A455" s="143" t="s">
        <v>146</v>
      </c>
      <c r="B455" s="151">
        <v>42</v>
      </c>
      <c r="C455" s="154">
        <f t="shared" si="177"/>
        <v>0</v>
      </c>
      <c r="D455" s="144">
        <f t="shared" si="176"/>
        <v>0</v>
      </c>
      <c r="E455" s="33"/>
    </row>
    <row r="456" spans="1:5">
      <c r="A456" s="143" t="s">
        <v>146</v>
      </c>
      <c r="B456" s="151">
        <v>43</v>
      </c>
      <c r="C456" s="154">
        <f t="shared" si="177"/>
        <v>0</v>
      </c>
      <c r="D456" s="144">
        <f t="shared" si="176"/>
        <v>0</v>
      </c>
    </row>
    <row r="457" spans="1:5">
      <c r="A457" s="143" t="s">
        <v>146</v>
      </c>
      <c r="B457" s="151">
        <v>44</v>
      </c>
      <c r="C457" s="154">
        <f t="shared" si="177"/>
        <v>0</v>
      </c>
      <c r="D457" s="144">
        <f t="shared" si="176"/>
        <v>0</v>
      </c>
    </row>
    <row r="458" spans="1:5">
      <c r="A458" s="143" t="s">
        <v>146</v>
      </c>
      <c r="B458" s="151">
        <v>45</v>
      </c>
      <c r="C458" s="154">
        <f t="shared" si="177"/>
        <v>0</v>
      </c>
      <c r="D458" s="144">
        <f t="shared" si="176"/>
        <v>0</v>
      </c>
    </row>
    <row r="459" spans="1:5">
      <c r="A459" s="143" t="s">
        <v>146</v>
      </c>
      <c r="B459" s="151">
        <v>46</v>
      </c>
      <c r="C459" s="154">
        <f t="shared" si="177"/>
        <v>0</v>
      </c>
      <c r="D459" s="144">
        <f t="shared" si="176"/>
        <v>0</v>
      </c>
    </row>
    <row r="460" spans="1:5">
      <c r="A460" s="143" t="s">
        <v>146</v>
      </c>
      <c r="B460" s="151">
        <v>47</v>
      </c>
      <c r="C460" s="154">
        <f t="shared" si="177"/>
        <v>0</v>
      </c>
      <c r="D460" s="144">
        <f t="shared" si="176"/>
        <v>0</v>
      </c>
    </row>
    <row r="461" spans="1:5">
      <c r="A461" s="143" t="s">
        <v>146</v>
      </c>
      <c r="B461" s="151">
        <v>48</v>
      </c>
      <c r="C461" s="154">
        <f t="shared" si="177"/>
        <v>0</v>
      </c>
      <c r="D461" s="144">
        <f t="shared" si="176"/>
        <v>0</v>
      </c>
    </row>
    <row r="462" spans="1:5">
      <c r="A462" s="143" t="s">
        <v>146</v>
      </c>
      <c r="B462" s="151">
        <v>49</v>
      </c>
      <c r="C462" s="154">
        <f t="shared" si="177"/>
        <v>0</v>
      </c>
      <c r="D462" s="144">
        <f t="shared" si="176"/>
        <v>0</v>
      </c>
    </row>
    <row r="463" spans="1:5">
      <c r="A463" s="143" t="s">
        <v>146</v>
      </c>
      <c r="B463" s="151">
        <v>50</v>
      </c>
      <c r="C463" s="154">
        <f t="shared" si="177"/>
        <v>0</v>
      </c>
      <c r="D463" s="144">
        <f t="shared" si="176"/>
        <v>0</v>
      </c>
    </row>
    <row r="464" spans="1:5">
      <c r="A464" s="143" t="s">
        <v>146</v>
      </c>
      <c r="B464" s="151">
        <v>51</v>
      </c>
      <c r="C464" s="154">
        <f t="shared" si="177"/>
        <v>0</v>
      </c>
      <c r="D464" s="144">
        <f t="shared" si="176"/>
        <v>0</v>
      </c>
    </row>
    <row r="465" spans="1:4">
      <c r="A465" s="143" t="s">
        <v>146</v>
      </c>
      <c r="B465" s="151">
        <v>52</v>
      </c>
      <c r="C465" s="154">
        <f t="shared" si="177"/>
        <v>0</v>
      </c>
      <c r="D465" s="144">
        <f t="shared" si="176"/>
        <v>0</v>
      </c>
    </row>
    <row r="466" spans="1:4" ht="15.75" thickBot="1">
      <c r="A466" s="145" t="s">
        <v>146</v>
      </c>
      <c r="B466" s="152">
        <v>53</v>
      </c>
      <c r="C466" s="155">
        <f t="shared" si="177"/>
        <v>0</v>
      </c>
      <c r="D466" s="146">
        <f t="shared" si="176"/>
        <v>0</v>
      </c>
    </row>
    <row r="467" spans="1:4" ht="15.75" thickBot="1">
      <c r="A467" s="249" t="s">
        <v>150</v>
      </c>
      <c r="B467" s="250"/>
      <c r="C467" s="250"/>
      <c r="D467" s="156">
        <f>SUM(D414:D466)/24</f>
        <v>0</v>
      </c>
    </row>
    <row r="468" spans="1:4">
      <c r="A468" s="194"/>
      <c r="B468" s="194"/>
      <c r="C468" s="194"/>
      <c r="D468" s="194"/>
    </row>
    <row r="469" spans="1:4">
      <c r="A469" s="194"/>
      <c r="B469" s="194"/>
      <c r="C469" s="194"/>
      <c r="D469" s="194"/>
    </row>
    <row r="471" spans="1:4">
      <c r="B471" s="30"/>
    </row>
  </sheetData>
  <mergeCells count="25">
    <mergeCell ref="AE4:AF4"/>
    <mergeCell ref="AE8:AG8"/>
    <mergeCell ref="AE6:AF6"/>
    <mergeCell ref="AE14:AG14"/>
    <mergeCell ref="AE16:AF16"/>
    <mergeCell ref="AE11:AG11"/>
    <mergeCell ref="AE12:AG12"/>
    <mergeCell ref="AE9:AF9"/>
    <mergeCell ref="A467:C467"/>
    <mergeCell ref="N379:N380"/>
    <mergeCell ref="A413:B413"/>
    <mergeCell ref="A381:A382"/>
    <mergeCell ref="A379:A380"/>
    <mergeCell ref="N381:N382"/>
    <mergeCell ref="AE74:AG74"/>
    <mergeCell ref="AE73:AG73"/>
    <mergeCell ref="AE72:AG72"/>
    <mergeCell ref="AE76:AG76"/>
    <mergeCell ref="AE75:AG75"/>
    <mergeCell ref="AE83:AG83"/>
    <mergeCell ref="AE84:AF84"/>
    <mergeCell ref="AE78:AG78"/>
    <mergeCell ref="AE79:AG79"/>
    <mergeCell ref="AE80:AF80"/>
    <mergeCell ref="AE81:AF8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</sheetPr>
  <dimension ref="A1:K388"/>
  <sheetViews>
    <sheetView workbookViewId="0">
      <selection activeCell="L15" sqref="L15"/>
    </sheetView>
  </sheetViews>
  <sheetFormatPr baseColWidth="10" defaultRowHeight="15"/>
  <cols>
    <col min="1" max="1" width="35.140625" style="36" bestFit="1" customWidth="1"/>
    <col min="2" max="16384" width="11.42578125" style="36"/>
  </cols>
  <sheetData>
    <row r="1" spans="1:11">
      <c r="A1" s="269" t="s">
        <v>71</v>
      </c>
      <c r="B1" s="269"/>
      <c r="C1" s="4" t="s">
        <v>15</v>
      </c>
    </row>
    <row r="2" spans="1:11">
      <c r="A2" s="35" t="s">
        <v>72</v>
      </c>
      <c r="B2" s="37" t="s">
        <v>73</v>
      </c>
      <c r="H2" s="185" t="s">
        <v>98</v>
      </c>
      <c r="J2" s="271" t="s">
        <v>173</v>
      </c>
      <c r="K2" s="271"/>
    </row>
    <row r="3" spans="1:11">
      <c r="A3" s="38" t="s">
        <v>97</v>
      </c>
      <c r="B3" s="1" t="s">
        <v>12</v>
      </c>
      <c r="H3" s="185" t="s">
        <v>0</v>
      </c>
      <c r="J3" s="197" t="s">
        <v>171</v>
      </c>
      <c r="K3" s="197" t="s">
        <v>172</v>
      </c>
    </row>
    <row r="4" spans="1:11">
      <c r="A4" s="38" t="s">
        <v>74</v>
      </c>
      <c r="B4" s="39" t="s">
        <v>13</v>
      </c>
      <c r="H4" s="185" t="s">
        <v>1</v>
      </c>
      <c r="J4" s="197" t="s">
        <v>174</v>
      </c>
      <c r="K4" s="197" t="s">
        <v>178</v>
      </c>
    </row>
    <row r="5" spans="1:11">
      <c r="A5" s="38" t="s">
        <v>75</v>
      </c>
      <c r="B5" s="2" t="s">
        <v>14</v>
      </c>
      <c r="H5" s="185" t="s">
        <v>2</v>
      </c>
      <c r="J5" s="197" t="s">
        <v>175</v>
      </c>
      <c r="K5" s="197" t="s">
        <v>179</v>
      </c>
    </row>
    <row r="6" spans="1:11">
      <c r="A6" s="38" t="s">
        <v>76</v>
      </c>
      <c r="B6" s="4" t="s">
        <v>15</v>
      </c>
      <c r="H6" s="185" t="s">
        <v>3</v>
      </c>
      <c r="J6" s="197" t="s">
        <v>176</v>
      </c>
      <c r="K6" s="197" t="s">
        <v>180</v>
      </c>
    </row>
    <row r="7" spans="1:11">
      <c r="A7" s="38" t="s">
        <v>77</v>
      </c>
      <c r="B7" s="40" t="s">
        <v>78</v>
      </c>
      <c r="D7" s="158" t="s">
        <v>156</v>
      </c>
      <c r="E7" s="270" t="s">
        <v>153</v>
      </c>
      <c r="F7" s="270"/>
      <c r="H7" s="185" t="s">
        <v>4</v>
      </c>
      <c r="J7" s="197" t="s">
        <v>177</v>
      </c>
      <c r="K7" s="197"/>
    </row>
    <row r="8" spans="1:11">
      <c r="A8" s="38" t="s">
        <v>79</v>
      </c>
      <c r="B8" s="40" t="s">
        <v>80</v>
      </c>
      <c r="D8" s="159"/>
      <c r="E8" s="160">
        <v>1</v>
      </c>
      <c r="F8" s="161" t="s">
        <v>12</v>
      </c>
      <c r="H8" s="185" t="s">
        <v>5</v>
      </c>
    </row>
    <row r="9" spans="1:11">
      <c r="A9" s="38" t="s">
        <v>81</v>
      </c>
      <c r="B9" s="15" t="s">
        <v>16</v>
      </c>
      <c r="D9" s="162"/>
      <c r="E9" s="163">
        <v>2</v>
      </c>
      <c r="F9" s="164" t="s">
        <v>12</v>
      </c>
      <c r="H9" s="185" t="s">
        <v>6</v>
      </c>
    </row>
    <row r="10" spans="1:11">
      <c r="A10" s="38" t="s">
        <v>82</v>
      </c>
      <c r="B10" s="41" t="s">
        <v>21</v>
      </c>
      <c r="D10" s="162"/>
      <c r="E10" s="163">
        <v>3</v>
      </c>
      <c r="F10" s="164" t="s">
        <v>13</v>
      </c>
      <c r="H10" s="185" t="s">
        <v>7</v>
      </c>
    </row>
    <row r="11" spans="1:11">
      <c r="A11" s="38" t="s">
        <v>83</v>
      </c>
      <c r="B11" s="16" t="s">
        <v>17</v>
      </c>
      <c r="D11" s="162"/>
      <c r="E11" s="163">
        <v>4</v>
      </c>
      <c r="F11" s="164" t="s">
        <v>13</v>
      </c>
      <c r="H11" s="185" t="s">
        <v>8</v>
      </c>
    </row>
    <row r="12" spans="1:11">
      <c r="A12" s="38" t="s">
        <v>84</v>
      </c>
      <c r="B12" s="17" t="s">
        <v>85</v>
      </c>
      <c r="D12" s="162" t="s">
        <v>154</v>
      </c>
      <c r="E12" s="163">
        <v>5</v>
      </c>
      <c r="F12" s="164" t="s">
        <v>14</v>
      </c>
      <c r="H12" s="185" t="s">
        <v>9</v>
      </c>
    </row>
    <row r="13" spans="1:11">
      <c r="A13" s="38" t="s">
        <v>86</v>
      </c>
      <c r="B13" s="18" t="s">
        <v>18</v>
      </c>
      <c r="D13" s="162"/>
      <c r="E13" s="163">
        <v>6</v>
      </c>
      <c r="F13" s="164" t="s">
        <v>14</v>
      </c>
      <c r="H13" s="185" t="s">
        <v>10</v>
      </c>
    </row>
    <row r="14" spans="1:11">
      <c r="A14" s="38" t="s">
        <v>87</v>
      </c>
      <c r="B14" s="42" t="s">
        <v>20</v>
      </c>
      <c r="D14" s="162"/>
      <c r="E14" s="163">
        <v>7</v>
      </c>
      <c r="F14" s="164" t="s">
        <v>163</v>
      </c>
      <c r="H14" s="185" t="s">
        <v>11</v>
      </c>
    </row>
    <row r="15" spans="1:11">
      <c r="A15" s="38" t="s">
        <v>88</v>
      </c>
      <c r="B15" s="19" t="s">
        <v>22</v>
      </c>
      <c r="D15" s="162"/>
      <c r="E15" s="163">
        <v>8</v>
      </c>
      <c r="F15" s="164" t="s">
        <v>163</v>
      </c>
    </row>
    <row r="16" spans="1:11">
      <c r="A16" s="38" t="s">
        <v>89</v>
      </c>
      <c r="B16" s="20" t="s">
        <v>90</v>
      </c>
      <c r="D16" s="162"/>
      <c r="E16" s="163">
        <v>9</v>
      </c>
      <c r="F16" s="164" t="s">
        <v>163</v>
      </c>
    </row>
    <row r="17" spans="1:6">
      <c r="A17" s="38" t="s">
        <v>91</v>
      </c>
      <c r="B17" s="20" t="s">
        <v>92</v>
      </c>
      <c r="D17" s="165"/>
      <c r="E17" s="166">
        <v>10</v>
      </c>
      <c r="F17" s="167" t="s">
        <v>163</v>
      </c>
    </row>
    <row r="18" spans="1:6">
      <c r="A18" s="38" t="s">
        <v>93</v>
      </c>
      <c r="B18" s="21" t="s">
        <v>94</v>
      </c>
    </row>
    <row r="19" spans="1:6">
      <c r="A19" s="38" t="s">
        <v>95</v>
      </c>
      <c r="B19" s="21" t="s">
        <v>96</v>
      </c>
      <c r="D19" s="168" t="s">
        <v>155</v>
      </c>
      <c r="E19" s="169">
        <f>GTA!I4</f>
        <v>2020</v>
      </c>
    </row>
    <row r="20" spans="1:6">
      <c r="A20" s="192" t="s">
        <v>162</v>
      </c>
      <c r="B20" s="193" t="s">
        <v>161</v>
      </c>
    </row>
    <row r="22" spans="1:6">
      <c r="A22" s="171" t="s">
        <v>105</v>
      </c>
      <c r="B22" s="172" t="s">
        <v>73</v>
      </c>
    </row>
    <row r="23" spans="1:6">
      <c r="A23" s="173">
        <f>DATE(E19,1,1)</f>
        <v>43831</v>
      </c>
      <c r="B23" s="174" t="str">
        <f>VLOOKUP("x",D8:F17,3,0)</f>
        <v>N</v>
      </c>
    </row>
    <row r="24" spans="1:6">
      <c r="A24" s="175">
        <f>A23+1</f>
        <v>43832</v>
      </c>
      <c r="B24" s="35" t="str">
        <f>INDEX(F$8:F$17,MOD(A23-A$23+VLOOKUP("x",D$8:E$17,2,0),10)+1)</f>
        <v>N</v>
      </c>
    </row>
    <row r="25" spans="1:6">
      <c r="A25" s="175">
        <f t="shared" ref="A25:A88" si="0">A24+1</f>
        <v>43833</v>
      </c>
      <c r="B25" s="35" t="str">
        <f t="shared" ref="B25:B88" si="1">INDEX(F$8:F$17,MOD(A24-A$23+VLOOKUP("x",D$8:E$17,2,0),10)+1)</f>
        <v>r</v>
      </c>
    </row>
    <row r="26" spans="1:6">
      <c r="A26" s="175">
        <f t="shared" si="0"/>
        <v>43834</v>
      </c>
      <c r="B26" s="35" t="str">
        <f t="shared" si="1"/>
        <v>r</v>
      </c>
    </row>
    <row r="27" spans="1:6">
      <c r="A27" s="175">
        <f t="shared" si="0"/>
        <v>43835</v>
      </c>
      <c r="B27" s="35" t="str">
        <f t="shared" si="1"/>
        <v>r</v>
      </c>
    </row>
    <row r="28" spans="1:6">
      <c r="A28" s="175">
        <f t="shared" si="0"/>
        <v>43836</v>
      </c>
      <c r="B28" s="35" t="str">
        <f t="shared" si="1"/>
        <v>r</v>
      </c>
    </row>
    <row r="29" spans="1:6">
      <c r="A29" s="175">
        <f t="shared" si="0"/>
        <v>43837</v>
      </c>
      <c r="B29" s="35" t="str">
        <f t="shared" si="1"/>
        <v>M</v>
      </c>
    </row>
    <row r="30" spans="1:6">
      <c r="A30" s="175">
        <f t="shared" si="0"/>
        <v>43838</v>
      </c>
      <c r="B30" s="35" t="str">
        <f t="shared" si="1"/>
        <v>M</v>
      </c>
    </row>
    <row r="31" spans="1:6">
      <c r="A31" s="175">
        <f t="shared" si="0"/>
        <v>43839</v>
      </c>
      <c r="B31" s="35" t="str">
        <f t="shared" si="1"/>
        <v>S</v>
      </c>
    </row>
    <row r="32" spans="1:6">
      <c r="A32" s="175">
        <f t="shared" si="0"/>
        <v>43840</v>
      </c>
      <c r="B32" s="35" t="str">
        <f t="shared" si="1"/>
        <v>S</v>
      </c>
    </row>
    <row r="33" spans="1:2">
      <c r="A33" s="175">
        <f t="shared" si="0"/>
        <v>43841</v>
      </c>
      <c r="B33" s="35" t="str">
        <f t="shared" si="1"/>
        <v>N</v>
      </c>
    </row>
    <row r="34" spans="1:2">
      <c r="A34" s="175">
        <f t="shared" si="0"/>
        <v>43842</v>
      </c>
      <c r="B34" s="35" t="str">
        <f t="shared" si="1"/>
        <v>N</v>
      </c>
    </row>
    <row r="35" spans="1:2">
      <c r="A35" s="175">
        <f t="shared" si="0"/>
        <v>43843</v>
      </c>
      <c r="B35" s="35" t="str">
        <f t="shared" si="1"/>
        <v>r</v>
      </c>
    </row>
    <row r="36" spans="1:2">
      <c r="A36" s="175">
        <f t="shared" si="0"/>
        <v>43844</v>
      </c>
      <c r="B36" s="35" t="str">
        <f t="shared" si="1"/>
        <v>r</v>
      </c>
    </row>
    <row r="37" spans="1:2">
      <c r="A37" s="175">
        <f t="shared" si="0"/>
        <v>43845</v>
      </c>
      <c r="B37" s="35" t="str">
        <f t="shared" si="1"/>
        <v>r</v>
      </c>
    </row>
    <row r="38" spans="1:2">
      <c r="A38" s="175">
        <f t="shared" si="0"/>
        <v>43846</v>
      </c>
      <c r="B38" s="35" t="str">
        <f t="shared" si="1"/>
        <v>r</v>
      </c>
    </row>
    <row r="39" spans="1:2">
      <c r="A39" s="175">
        <f t="shared" si="0"/>
        <v>43847</v>
      </c>
      <c r="B39" s="35" t="str">
        <f t="shared" si="1"/>
        <v>M</v>
      </c>
    </row>
    <row r="40" spans="1:2">
      <c r="A40" s="175">
        <f t="shared" si="0"/>
        <v>43848</v>
      </c>
      <c r="B40" s="35" t="str">
        <f t="shared" si="1"/>
        <v>M</v>
      </c>
    </row>
    <row r="41" spans="1:2">
      <c r="A41" s="175">
        <f t="shared" si="0"/>
        <v>43849</v>
      </c>
      <c r="B41" s="35" t="str">
        <f t="shared" si="1"/>
        <v>S</v>
      </c>
    </row>
    <row r="42" spans="1:2">
      <c r="A42" s="175">
        <f t="shared" si="0"/>
        <v>43850</v>
      </c>
      <c r="B42" s="35" t="str">
        <f t="shared" si="1"/>
        <v>S</v>
      </c>
    </row>
    <row r="43" spans="1:2">
      <c r="A43" s="175">
        <f t="shared" si="0"/>
        <v>43851</v>
      </c>
      <c r="B43" s="35" t="str">
        <f t="shared" si="1"/>
        <v>N</v>
      </c>
    </row>
    <row r="44" spans="1:2">
      <c r="A44" s="175">
        <f t="shared" si="0"/>
        <v>43852</v>
      </c>
      <c r="B44" s="35" t="str">
        <f t="shared" si="1"/>
        <v>N</v>
      </c>
    </row>
    <row r="45" spans="1:2">
      <c r="A45" s="175">
        <f t="shared" si="0"/>
        <v>43853</v>
      </c>
      <c r="B45" s="35" t="str">
        <f t="shared" si="1"/>
        <v>r</v>
      </c>
    </row>
    <row r="46" spans="1:2">
      <c r="A46" s="175">
        <f t="shared" si="0"/>
        <v>43854</v>
      </c>
      <c r="B46" s="35" t="str">
        <f t="shared" si="1"/>
        <v>r</v>
      </c>
    </row>
    <row r="47" spans="1:2">
      <c r="A47" s="175">
        <f t="shared" si="0"/>
        <v>43855</v>
      </c>
      <c r="B47" s="35" t="str">
        <f t="shared" si="1"/>
        <v>r</v>
      </c>
    </row>
    <row r="48" spans="1:2">
      <c r="A48" s="175">
        <f t="shared" si="0"/>
        <v>43856</v>
      </c>
      <c r="B48" s="35" t="str">
        <f t="shared" si="1"/>
        <v>r</v>
      </c>
    </row>
    <row r="49" spans="1:2">
      <c r="A49" s="175">
        <f t="shared" si="0"/>
        <v>43857</v>
      </c>
      <c r="B49" s="35" t="str">
        <f t="shared" si="1"/>
        <v>M</v>
      </c>
    </row>
    <row r="50" spans="1:2">
      <c r="A50" s="175">
        <f t="shared" si="0"/>
        <v>43858</v>
      </c>
      <c r="B50" s="35" t="str">
        <f t="shared" si="1"/>
        <v>M</v>
      </c>
    </row>
    <row r="51" spans="1:2">
      <c r="A51" s="175">
        <f t="shared" si="0"/>
        <v>43859</v>
      </c>
      <c r="B51" s="35" t="str">
        <f t="shared" si="1"/>
        <v>S</v>
      </c>
    </row>
    <row r="52" spans="1:2">
      <c r="A52" s="175">
        <f t="shared" si="0"/>
        <v>43860</v>
      </c>
      <c r="B52" s="35" t="str">
        <f t="shared" si="1"/>
        <v>S</v>
      </c>
    </row>
    <row r="53" spans="1:2">
      <c r="A53" s="175">
        <f t="shared" si="0"/>
        <v>43861</v>
      </c>
      <c r="B53" s="35" t="str">
        <f t="shared" si="1"/>
        <v>N</v>
      </c>
    </row>
    <row r="54" spans="1:2">
      <c r="A54" s="175">
        <f t="shared" si="0"/>
        <v>43862</v>
      </c>
      <c r="B54" s="35" t="str">
        <f t="shared" si="1"/>
        <v>N</v>
      </c>
    </row>
    <row r="55" spans="1:2">
      <c r="A55" s="175">
        <f t="shared" si="0"/>
        <v>43863</v>
      </c>
      <c r="B55" s="35" t="str">
        <f t="shared" si="1"/>
        <v>r</v>
      </c>
    </row>
    <row r="56" spans="1:2">
      <c r="A56" s="175">
        <f t="shared" si="0"/>
        <v>43864</v>
      </c>
      <c r="B56" s="35" t="str">
        <f t="shared" si="1"/>
        <v>r</v>
      </c>
    </row>
    <row r="57" spans="1:2">
      <c r="A57" s="175">
        <f t="shared" si="0"/>
        <v>43865</v>
      </c>
      <c r="B57" s="35" t="str">
        <f t="shared" si="1"/>
        <v>r</v>
      </c>
    </row>
    <row r="58" spans="1:2">
      <c r="A58" s="175">
        <f t="shared" si="0"/>
        <v>43866</v>
      </c>
      <c r="B58" s="35" t="str">
        <f t="shared" si="1"/>
        <v>r</v>
      </c>
    </row>
    <row r="59" spans="1:2">
      <c r="A59" s="175">
        <f t="shared" si="0"/>
        <v>43867</v>
      </c>
      <c r="B59" s="35" t="str">
        <f t="shared" si="1"/>
        <v>M</v>
      </c>
    </row>
    <row r="60" spans="1:2">
      <c r="A60" s="175">
        <f t="shared" si="0"/>
        <v>43868</v>
      </c>
      <c r="B60" s="35" t="str">
        <f t="shared" si="1"/>
        <v>M</v>
      </c>
    </row>
    <row r="61" spans="1:2">
      <c r="A61" s="175">
        <f t="shared" si="0"/>
        <v>43869</v>
      </c>
      <c r="B61" s="35" t="str">
        <f t="shared" si="1"/>
        <v>S</v>
      </c>
    </row>
    <row r="62" spans="1:2">
      <c r="A62" s="175">
        <f t="shared" si="0"/>
        <v>43870</v>
      </c>
      <c r="B62" s="35" t="str">
        <f t="shared" si="1"/>
        <v>S</v>
      </c>
    </row>
    <row r="63" spans="1:2">
      <c r="A63" s="175">
        <f t="shared" si="0"/>
        <v>43871</v>
      </c>
      <c r="B63" s="35" t="str">
        <f t="shared" si="1"/>
        <v>N</v>
      </c>
    </row>
    <row r="64" spans="1:2">
      <c r="A64" s="175">
        <f t="shared" si="0"/>
        <v>43872</v>
      </c>
      <c r="B64" s="35" t="str">
        <f t="shared" si="1"/>
        <v>N</v>
      </c>
    </row>
    <row r="65" spans="1:2">
      <c r="A65" s="175">
        <f t="shared" si="0"/>
        <v>43873</v>
      </c>
      <c r="B65" s="35" t="str">
        <f t="shared" si="1"/>
        <v>r</v>
      </c>
    </row>
    <row r="66" spans="1:2">
      <c r="A66" s="175">
        <f t="shared" si="0"/>
        <v>43874</v>
      </c>
      <c r="B66" s="35" t="str">
        <f t="shared" si="1"/>
        <v>r</v>
      </c>
    </row>
    <row r="67" spans="1:2">
      <c r="A67" s="175">
        <f t="shared" si="0"/>
        <v>43875</v>
      </c>
      <c r="B67" s="35" t="str">
        <f t="shared" si="1"/>
        <v>r</v>
      </c>
    </row>
    <row r="68" spans="1:2">
      <c r="A68" s="175">
        <f t="shared" si="0"/>
        <v>43876</v>
      </c>
      <c r="B68" s="35" t="str">
        <f t="shared" si="1"/>
        <v>r</v>
      </c>
    </row>
    <row r="69" spans="1:2">
      <c r="A69" s="175">
        <f t="shared" si="0"/>
        <v>43877</v>
      </c>
      <c r="B69" s="35" t="str">
        <f t="shared" si="1"/>
        <v>M</v>
      </c>
    </row>
    <row r="70" spans="1:2">
      <c r="A70" s="175">
        <f t="shared" si="0"/>
        <v>43878</v>
      </c>
      <c r="B70" s="35" t="str">
        <f t="shared" si="1"/>
        <v>M</v>
      </c>
    </row>
    <row r="71" spans="1:2">
      <c r="A71" s="175">
        <f t="shared" si="0"/>
        <v>43879</v>
      </c>
      <c r="B71" s="35" t="str">
        <f t="shared" si="1"/>
        <v>S</v>
      </c>
    </row>
    <row r="72" spans="1:2">
      <c r="A72" s="175">
        <f t="shared" si="0"/>
        <v>43880</v>
      </c>
      <c r="B72" s="35" t="str">
        <f t="shared" si="1"/>
        <v>S</v>
      </c>
    </row>
    <row r="73" spans="1:2">
      <c r="A73" s="175">
        <f t="shared" si="0"/>
        <v>43881</v>
      </c>
      <c r="B73" s="35" t="str">
        <f t="shared" si="1"/>
        <v>N</v>
      </c>
    </row>
    <row r="74" spans="1:2">
      <c r="A74" s="175">
        <f t="shared" si="0"/>
        <v>43882</v>
      </c>
      <c r="B74" s="35" t="str">
        <f t="shared" si="1"/>
        <v>N</v>
      </c>
    </row>
    <row r="75" spans="1:2">
      <c r="A75" s="175">
        <f t="shared" si="0"/>
        <v>43883</v>
      </c>
      <c r="B75" s="35" t="str">
        <f t="shared" si="1"/>
        <v>r</v>
      </c>
    </row>
    <row r="76" spans="1:2">
      <c r="A76" s="175">
        <f t="shared" si="0"/>
        <v>43884</v>
      </c>
      <c r="B76" s="35" t="str">
        <f t="shared" si="1"/>
        <v>r</v>
      </c>
    </row>
    <row r="77" spans="1:2">
      <c r="A77" s="175">
        <f t="shared" si="0"/>
        <v>43885</v>
      </c>
      <c r="B77" s="35" t="str">
        <f t="shared" si="1"/>
        <v>r</v>
      </c>
    </row>
    <row r="78" spans="1:2">
      <c r="A78" s="175">
        <f t="shared" si="0"/>
        <v>43886</v>
      </c>
      <c r="B78" s="35" t="str">
        <f t="shared" si="1"/>
        <v>r</v>
      </c>
    </row>
    <row r="79" spans="1:2">
      <c r="A79" s="175">
        <f t="shared" si="0"/>
        <v>43887</v>
      </c>
      <c r="B79" s="35" t="str">
        <f t="shared" si="1"/>
        <v>M</v>
      </c>
    </row>
    <row r="80" spans="1:2">
      <c r="A80" s="175">
        <f t="shared" si="0"/>
        <v>43888</v>
      </c>
      <c r="B80" s="35" t="str">
        <f t="shared" si="1"/>
        <v>M</v>
      </c>
    </row>
    <row r="81" spans="1:2">
      <c r="A81" s="175">
        <f t="shared" si="0"/>
        <v>43889</v>
      </c>
      <c r="B81" s="35" t="str">
        <f t="shared" si="1"/>
        <v>S</v>
      </c>
    </row>
    <row r="82" spans="1:2">
      <c r="A82" s="175">
        <f t="shared" si="0"/>
        <v>43890</v>
      </c>
      <c r="B82" s="35" t="str">
        <f t="shared" si="1"/>
        <v>S</v>
      </c>
    </row>
    <row r="83" spans="1:2">
      <c r="A83" s="175">
        <f t="shared" si="0"/>
        <v>43891</v>
      </c>
      <c r="B83" s="35" t="str">
        <f t="shared" si="1"/>
        <v>N</v>
      </c>
    </row>
    <row r="84" spans="1:2">
      <c r="A84" s="175">
        <f t="shared" si="0"/>
        <v>43892</v>
      </c>
      <c r="B84" s="35" t="str">
        <f t="shared" si="1"/>
        <v>N</v>
      </c>
    </row>
    <row r="85" spans="1:2">
      <c r="A85" s="175">
        <f t="shared" si="0"/>
        <v>43893</v>
      </c>
      <c r="B85" s="35" t="str">
        <f t="shared" si="1"/>
        <v>r</v>
      </c>
    </row>
    <row r="86" spans="1:2">
      <c r="A86" s="175">
        <f t="shared" si="0"/>
        <v>43894</v>
      </c>
      <c r="B86" s="35" t="str">
        <f t="shared" si="1"/>
        <v>r</v>
      </c>
    </row>
    <row r="87" spans="1:2">
      <c r="A87" s="175">
        <f t="shared" si="0"/>
        <v>43895</v>
      </c>
      <c r="B87" s="35" t="str">
        <f t="shared" si="1"/>
        <v>r</v>
      </c>
    </row>
    <row r="88" spans="1:2">
      <c r="A88" s="175">
        <f t="shared" si="0"/>
        <v>43896</v>
      </c>
      <c r="B88" s="35" t="str">
        <f t="shared" si="1"/>
        <v>r</v>
      </c>
    </row>
    <row r="89" spans="1:2">
      <c r="A89" s="175">
        <f t="shared" ref="A89:A152" si="2">A88+1</f>
        <v>43897</v>
      </c>
      <c r="B89" s="35" t="str">
        <f t="shared" ref="B89:B152" si="3">INDEX(F$8:F$17,MOD(A88-A$23+VLOOKUP("x",D$8:E$17,2,0),10)+1)</f>
        <v>M</v>
      </c>
    </row>
    <row r="90" spans="1:2">
      <c r="A90" s="175">
        <f t="shared" si="2"/>
        <v>43898</v>
      </c>
      <c r="B90" s="35" t="str">
        <f t="shared" si="3"/>
        <v>M</v>
      </c>
    </row>
    <row r="91" spans="1:2">
      <c r="A91" s="175">
        <f t="shared" si="2"/>
        <v>43899</v>
      </c>
      <c r="B91" s="35" t="str">
        <f t="shared" si="3"/>
        <v>S</v>
      </c>
    </row>
    <row r="92" spans="1:2">
      <c r="A92" s="175">
        <f t="shared" si="2"/>
        <v>43900</v>
      </c>
      <c r="B92" s="35" t="str">
        <f t="shared" si="3"/>
        <v>S</v>
      </c>
    </row>
    <row r="93" spans="1:2">
      <c r="A93" s="175">
        <f t="shared" si="2"/>
        <v>43901</v>
      </c>
      <c r="B93" s="35" t="str">
        <f t="shared" si="3"/>
        <v>N</v>
      </c>
    </row>
    <row r="94" spans="1:2">
      <c r="A94" s="175">
        <f t="shared" si="2"/>
        <v>43902</v>
      </c>
      <c r="B94" s="35" t="str">
        <f t="shared" si="3"/>
        <v>N</v>
      </c>
    </row>
    <row r="95" spans="1:2">
      <c r="A95" s="175">
        <f t="shared" si="2"/>
        <v>43903</v>
      </c>
      <c r="B95" s="35" t="str">
        <f t="shared" si="3"/>
        <v>r</v>
      </c>
    </row>
    <row r="96" spans="1:2">
      <c r="A96" s="175">
        <f t="shared" si="2"/>
        <v>43904</v>
      </c>
      <c r="B96" s="35" t="str">
        <f t="shared" si="3"/>
        <v>r</v>
      </c>
    </row>
    <row r="97" spans="1:2">
      <c r="A97" s="175">
        <f t="shared" si="2"/>
        <v>43905</v>
      </c>
      <c r="B97" s="35" t="str">
        <f t="shared" si="3"/>
        <v>r</v>
      </c>
    </row>
    <row r="98" spans="1:2">
      <c r="A98" s="175">
        <f t="shared" si="2"/>
        <v>43906</v>
      </c>
      <c r="B98" s="35" t="str">
        <f t="shared" si="3"/>
        <v>r</v>
      </c>
    </row>
    <row r="99" spans="1:2">
      <c r="A99" s="175">
        <f t="shared" si="2"/>
        <v>43907</v>
      </c>
      <c r="B99" s="35" t="str">
        <f t="shared" si="3"/>
        <v>M</v>
      </c>
    </row>
    <row r="100" spans="1:2">
      <c r="A100" s="175">
        <f t="shared" si="2"/>
        <v>43908</v>
      </c>
      <c r="B100" s="35" t="str">
        <f t="shared" si="3"/>
        <v>M</v>
      </c>
    </row>
    <row r="101" spans="1:2">
      <c r="A101" s="175">
        <f t="shared" si="2"/>
        <v>43909</v>
      </c>
      <c r="B101" s="35" t="str">
        <f t="shared" si="3"/>
        <v>S</v>
      </c>
    </row>
    <row r="102" spans="1:2">
      <c r="A102" s="175">
        <f t="shared" si="2"/>
        <v>43910</v>
      </c>
      <c r="B102" s="35" t="str">
        <f t="shared" si="3"/>
        <v>S</v>
      </c>
    </row>
    <row r="103" spans="1:2">
      <c r="A103" s="175">
        <f t="shared" si="2"/>
        <v>43911</v>
      </c>
      <c r="B103" s="35" t="str">
        <f t="shared" si="3"/>
        <v>N</v>
      </c>
    </row>
    <row r="104" spans="1:2">
      <c r="A104" s="175">
        <f t="shared" si="2"/>
        <v>43912</v>
      </c>
      <c r="B104" s="35" t="str">
        <f t="shared" si="3"/>
        <v>N</v>
      </c>
    </row>
    <row r="105" spans="1:2">
      <c r="A105" s="175">
        <f t="shared" si="2"/>
        <v>43913</v>
      </c>
      <c r="B105" s="35" t="str">
        <f t="shared" si="3"/>
        <v>r</v>
      </c>
    </row>
    <row r="106" spans="1:2">
      <c r="A106" s="175">
        <f t="shared" si="2"/>
        <v>43914</v>
      </c>
      <c r="B106" s="35" t="str">
        <f t="shared" si="3"/>
        <v>r</v>
      </c>
    </row>
    <row r="107" spans="1:2">
      <c r="A107" s="175">
        <f t="shared" si="2"/>
        <v>43915</v>
      </c>
      <c r="B107" s="35" t="str">
        <f t="shared" si="3"/>
        <v>r</v>
      </c>
    </row>
    <row r="108" spans="1:2">
      <c r="A108" s="175">
        <f t="shared" si="2"/>
        <v>43916</v>
      </c>
      <c r="B108" s="35" t="str">
        <f t="shared" si="3"/>
        <v>r</v>
      </c>
    </row>
    <row r="109" spans="1:2">
      <c r="A109" s="175">
        <f t="shared" si="2"/>
        <v>43917</v>
      </c>
      <c r="B109" s="35" t="str">
        <f t="shared" si="3"/>
        <v>M</v>
      </c>
    </row>
    <row r="110" spans="1:2">
      <c r="A110" s="175">
        <f t="shared" si="2"/>
        <v>43918</v>
      </c>
      <c r="B110" s="35" t="str">
        <f t="shared" si="3"/>
        <v>M</v>
      </c>
    </row>
    <row r="111" spans="1:2">
      <c r="A111" s="175">
        <f t="shared" si="2"/>
        <v>43919</v>
      </c>
      <c r="B111" s="35" t="str">
        <f t="shared" si="3"/>
        <v>S</v>
      </c>
    </row>
    <row r="112" spans="1:2">
      <c r="A112" s="175">
        <f t="shared" si="2"/>
        <v>43920</v>
      </c>
      <c r="B112" s="35" t="str">
        <f t="shared" si="3"/>
        <v>S</v>
      </c>
    </row>
    <row r="113" spans="1:2">
      <c r="A113" s="175">
        <f t="shared" si="2"/>
        <v>43921</v>
      </c>
      <c r="B113" s="35" t="str">
        <f t="shared" si="3"/>
        <v>N</v>
      </c>
    </row>
    <row r="114" spans="1:2">
      <c r="A114" s="175">
        <f t="shared" si="2"/>
        <v>43922</v>
      </c>
      <c r="B114" s="35" t="str">
        <f t="shared" si="3"/>
        <v>N</v>
      </c>
    </row>
    <row r="115" spans="1:2">
      <c r="A115" s="175">
        <f t="shared" si="2"/>
        <v>43923</v>
      </c>
      <c r="B115" s="35" t="str">
        <f t="shared" si="3"/>
        <v>r</v>
      </c>
    </row>
    <row r="116" spans="1:2">
      <c r="A116" s="175">
        <f t="shared" si="2"/>
        <v>43924</v>
      </c>
      <c r="B116" s="35" t="str">
        <f t="shared" si="3"/>
        <v>r</v>
      </c>
    </row>
    <row r="117" spans="1:2">
      <c r="A117" s="175">
        <f t="shared" si="2"/>
        <v>43925</v>
      </c>
      <c r="B117" s="35" t="str">
        <f t="shared" si="3"/>
        <v>r</v>
      </c>
    </row>
    <row r="118" spans="1:2">
      <c r="A118" s="175">
        <f t="shared" si="2"/>
        <v>43926</v>
      </c>
      <c r="B118" s="35" t="str">
        <f t="shared" si="3"/>
        <v>r</v>
      </c>
    </row>
    <row r="119" spans="1:2">
      <c r="A119" s="175">
        <f t="shared" si="2"/>
        <v>43927</v>
      </c>
      <c r="B119" s="35" t="str">
        <f t="shared" si="3"/>
        <v>M</v>
      </c>
    </row>
    <row r="120" spans="1:2">
      <c r="A120" s="175">
        <f t="shared" si="2"/>
        <v>43928</v>
      </c>
      <c r="B120" s="35" t="str">
        <f t="shared" si="3"/>
        <v>M</v>
      </c>
    </row>
    <row r="121" spans="1:2">
      <c r="A121" s="175">
        <f t="shared" si="2"/>
        <v>43929</v>
      </c>
      <c r="B121" s="35" t="str">
        <f t="shared" si="3"/>
        <v>S</v>
      </c>
    </row>
    <row r="122" spans="1:2">
      <c r="A122" s="175">
        <f t="shared" si="2"/>
        <v>43930</v>
      </c>
      <c r="B122" s="35" t="str">
        <f t="shared" si="3"/>
        <v>S</v>
      </c>
    </row>
    <row r="123" spans="1:2">
      <c r="A123" s="175">
        <f t="shared" si="2"/>
        <v>43931</v>
      </c>
      <c r="B123" s="35" t="str">
        <f t="shared" si="3"/>
        <v>N</v>
      </c>
    </row>
    <row r="124" spans="1:2">
      <c r="A124" s="175">
        <f t="shared" si="2"/>
        <v>43932</v>
      </c>
      <c r="B124" s="35" t="str">
        <f t="shared" si="3"/>
        <v>N</v>
      </c>
    </row>
    <row r="125" spans="1:2">
      <c r="A125" s="175">
        <f t="shared" si="2"/>
        <v>43933</v>
      </c>
      <c r="B125" s="35" t="str">
        <f t="shared" si="3"/>
        <v>r</v>
      </c>
    </row>
    <row r="126" spans="1:2">
      <c r="A126" s="175">
        <f t="shared" si="2"/>
        <v>43934</v>
      </c>
      <c r="B126" s="35" t="str">
        <f t="shared" si="3"/>
        <v>r</v>
      </c>
    </row>
    <row r="127" spans="1:2">
      <c r="A127" s="175">
        <f t="shared" si="2"/>
        <v>43935</v>
      </c>
      <c r="B127" s="35" t="str">
        <f t="shared" si="3"/>
        <v>r</v>
      </c>
    </row>
    <row r="128" spans="1:2">
      <c r="A128" s="175">
        <f t="shared" si="2"/>
        <v>43936</v>
      </c>
      <c r="B128" s="35" t="str">
        <f t="shared" si="3"/>
        <v>r</v>
      </c>
    </row>
    <row r="129" spans="1:2">
      <c r="A129" s="175">
        <f t="shared" si="2"/>
        <v>43937</v>
      </c>
      <c r="B129" s="35" t="str">
        <f t="shared" si="3"/>
        <v>M</v>
      </c>
    </row>
    <row r="130" spans="1:2">
      <c r="A130" s="175">
        <f t="shared" si="2"/>
        <v>43938</v>
      </c>
      <c r="B130" s="35" t="str">
        <f t="shared" si="3"/>
        <v>M</v>
      </c>
    </row>
    <row r="131" spans="1:2">
      <c r="A131" s="175">
        <f t="shared" si="2"/>
        <v>43939</v>
      </c>
      <c r="B131" s="35" t="str">
        <f t="shared" si="3"/>
        <v>S</v>
      </c>
    </row>
    <row r="132" spans="1:2">
      <c r="A132" s="175">
        <f t="shared" si="2"/>
        <v>43940</v>
      </c>
      <c r="B132" s="35" t="str">
        <f t="shared" si="3"/>
        <v>S</v>
      </c>
    </row>
    <row r="133" spans="1:2">
      <c r="A133" s="175">
        <f t="shared" si="2"/>
        <v>43941</v>
      </c>
      <c r="B133" s="35" t="str">
        <f t="shared" si="3"/>
        <v>N</v>
      </c>
    </row>
    <row r="134" spans="1:2">
      <c r="A134" s="175">
        <f t="shared" si="2"/>
        <v>43942</v>
      </c>
      <c r="B134" s="35" t="str">
        <f t="shared" si="3"/>
        <v>N</v>
      </c>
    </row>
    <row r="135" spans="1:2">
      <c r="A135" s="175">
        <f t="shared" si="2"/>
        <v>43943</v>
      </c>
      <c r="B135" s="35" t="str">
        <f t="shared" si="3"/>
        <v>r</v>
      </c>
    </row>
    <row r="136" spans="1:2">
      <c r="A136" s="175">
        <f t="shared" si="2"/>
        <v>43944</v>
      </c>
      <c r="B136" s="35" t="str">
        <f t="shared" si="3"/>
        <v>r</v>
      </c>
    </row>
    <row r="137" spans="1:2">
      <c r="A137" s="175">
        <f t="shared" si="2"/>
        <v>43945</v>
      </c>
      <c r="B137" s="35" t="str">
        <f t="shared" si="3"/>
        <v>r</v>
      </c>
    </row>
    <row r="138" spans="1:2">
      <c r="A138" s="175">
        <f t="shared" si="2"/>
        <v>43946</v>
      </c>
      <c r="B138" s="35" t="str">
        <f t="shared" si="3"/>
        <v>r</v>
      </c>
    </row>
    <row r="139" spans="1:2">
      <c r="A139" s="175">
        <f t="shared" si="2"/>
        <v>43947</v>
      </c>
      <c r="B139" s="35" t="str">
        <f t="shared" si="3"/>
        <v>M</v>
      </c>
    </row>
    <row r="140" spans="1:2">
      <c r="A140" s="175">
        <f t="shared" si="2"/>
        <v>43948</v>
      </c>
      <c r="B140" s="35" t="str">
        <f t="shared" si="3"/>
        <v>M</v>
      </c>
    </row>
    <row r="141" spans="1:2">
      <c r="A141" s="175">
        <f t="shared" si="2"/>
        <v>43949</v>
      </c>
      <c r="B141" s="35" t="str">
        <f t="shared" si="3"/>
        <v>S</v>
      </c>
    </row>
    <row r="142" spans="1:2">
      <c r="A142" s="175">
        <f t="shared" si="2"/>
        <v>43950</v>
      </c>
      <c r="B142" s="35" t="str">
        <f t="shared" si="3"/>
        <v>S</v>
      </c>
    </row>
    <row r="143" spans="1:2">
      <c r="A143" s="175">
        <f t="shared" si="2"/>
        <v>43951</v>
      </c>
      <c r="B143" s="35" t="str">
        <f t="shared" si="3"/>
        <v>N</v>
      </c>
    </row>
    <row r="144" spans="1:2">
      <c r="A144" s="175">
        <f t="shared" si="2"/>
        <v>43952</v>
      </c>
      <c r="B144" s="35" t="str">
        <f t="shared" si="3"/>
        <v>N</v>
      </c>
    </row>
    <row r="145" spans="1:2">
      <c r="A145" s="175">
        <f t="shared" si="2"/>
        <v>43953</v>
      </c>
      <c r="B145" s="35" t="str">
        <f t="shared" si="3"/>
        <v>r</v>
      </c>
    </row>
    <row r="146" spans="1:2">
      <c r="A146" s="175">
        <f t="shared" si="2"/>
        <v>43954</v>
      </c>
      <c r="B146" s="35" t="str">
        <f t="shared" si="3"/>
        <v>r</v>
      </c>
    </row>
    <row r="147" spans="1:2">
      <c r="A147" s="175">
        <f t="shared" si="2"/>
        <v>43955</v>
      </c>
      <c r="B147" s="35" t="str">
        <f t="shared" si="3"/>
        <v>r</v>
      </c>
    </row>
    <row r="148" spans="1:2">
      <c r="A148" s="175">
        <f t="shared" si="2"/>
        <v>43956</v>
      </c>
      <c r="B148" s="35" t="str">
        <f t="shared" si="3"/>
        <v>r</v>
      </c>
    </row>
    <row r="149" spans="1:2">
      <c r="A149" s="175">
        <f t="shared" si="2"/>
        <v>43957</v>
      </c>
      <c r="B149" s="35" t="str">
        <f t="shared" si="3"/>
        <v>M</v>
      </c>
    </row>
    <row r="150" spans="1:2">
      <c r="A150" s="175">
        <f t="shared" si="2"/>
        <v>43958</v>
      </c>
      <c r="B150" s="35" t="str">
        <f t="shared" si="3"/>
        <v>M</v>
      </c>
    </row>
    <row r="151" spans="1:2">
      <c r="A151" s="175">
        <f t="shared" si="2"/>
        <v>43959</v>
      </c>
      <c r="B151" s="35" t="str">
        <f t="shared" si="3"/>
        <v>S</v>
      </c>
    </row>
    <row r="152" spans="1:2">
      <c r="A152" s="175">
        <f t="shared" si="2"/>
        <v>43960</v>
      </c>
      <c r="B152" s="35" t="str">
        <f t="shared" si="3"/>
        <v>S</v>
      </c>
    </row>
    <row r="153" spans="1:2">
      <c r="A153" s="175">
        <f t="shared" ref="A153:A216" si="4">A152+1</f>
        <v>43961</v>
      </c>
      <c r="B153" s="35" t="str">
        <f t="shared" ref="B153:B216" si="5">INDEX(F$8:F$17,MOD(A152-A$23+VLOOKUP("x",D$8:E$17,2,0),10)+1)</f>
        <v>N</v>
      </c>
    </row>
    <row r="154" spans="1:2">
      <c r="A154" s="175">
        <f t="shared" si="4"/>
        <v>43962</v>
      </c>
      <c r="B154" s="35" t="str">
        <f t="shared" si="5"/>
        <v>N</v>
      </c>
    </row>
    <row r="155" spans="1:2">
      <c r="A155" s="175">
        <f t="shared" si="4"/>
        <v>43963</v>
      </c>
      <c r="B155" s="35" t="str">
        <f t="shared" si="5"/>
        <v>r</v>
      </c>
    </row>
    <row r="156" spans="1:2">
      <c r="A156" s="175">
        <f t="shared" si="4"/>
        <v>43964</v>
      </c>
      <c r="B156" s="35" t="str">
        <f t="shared" si="5"/>
        <v>r</v>
      </c>
    </row>
    <row r="157" spans="1:2">
      <c r="A157" s="175">
        <f t="shared" si="4"/>
        <v>43965</v>
      </c>
      <c r="B157" s="35" t="str">
        <f t="shared" si="5"/>
        <v>r</v>
      </c>
    </row>
    <row r="158" spans="1:2">
      <c r="A158" s="175">
        <f t="shared" si="4"/>
        <v>43966</v>
      </c>
      <c r="B158" s="35" t="str">
        <f t="shared" si="5"/>
        <v>r</v>
      </c>
    </row>
    <row r="159" spans="1:2">
      <c r="A159" s="175">
        <f t="shared" si="4"/>
        <v>43967</v>
      </c>
      <c r="B159" s="35" t="str">
        <f t="shared" si="5"/>
        <v>M</v>
      </c>
    </row>
    <row r="160" spans="1:2">
      <c r="A160" s="175">
        <f t="shared" si="4"/>
        <v>43968</v>
      </c>
      <c r="B160" s="35" t="str">
        <f t="shared" si="5"/>
        <v>M</v>
      </c>
    </row>
    <row r="161" spans="1:2">
      <c r="A161" s="175">
        <f t="shared" si="4"/>
        <v>43969</v>
      </c>
      <c r="B161" s="35" t="str">
        <f t="shared" si="5"/>
        <v>S</v>
      </c>
    </row>
    <row r="162" spans="1:2">
      <c r="A162" s="175">
        <f t="shared" si="4"/>
        <v>43970</v>
      </c>
      <c r="B162" s="35" t="str">
        <f t="shared" si="5"/>
        <v>S</v>
      </c>
    </row>
    <row r="163" spans="1:2">
      <c r="A163" s="175">
        <f t="shared" si="4"/>
        <v>43971</v>
      </c>
      <c r="B163" s="35" t="str">
        <f t="shared" si="5"/>
        <v>N</v>
      </c>
    </row>
    <row r="164" spans="1:2">
      <c r="A164" s="175">
        <f t="shared" si="4"/>
        <v>43972</v>
      </c>
      <c r="B164" s="35" t="str">
        <f t="shared" si="5"/>
        <v>N</v>
      </c>
    </row>
    <row r="165" spans="1:2">
      <c r="A165" s="175">
        <f t="shared" si="4"/>
        <v>43973</v>
      </c>
      <c r="B165" s="35" t="str">
        <f t="shared" si="5"/>
        <v>r</v>
      </c>
    </row>
    <row r="166" spans="1:2">
      <c r="A166" s="175">
        <f t="shared" si="4"/>
        <v>43974</v>
      </c>
      <c r="B166" s="35" t="str">
        <f t="shared" si="5"/>
        <v>r</v>
      </c>
    </row>
    <row r="167" spans="1:2">
      <c r="A167" s="175">
        <f t="shared" si="4"/>
        <v>43975</v>
      </c>
      <c r="B167" s="35" t="str">
        <f t="shared" si="5"/>
        <v>r</v>
      </c>
    </row>
    <row r="168" spans="1:2">
      <c r="A168" s="175">
        <f t="shared" si="4"/>
        <v>43976</v>
      </c>
      <c r="B168" s="35" t="str">
        <f t="shared" si="5"/>
        <v>r</v>
      </c>
    </row>
    <row r="169" spans="1:2">
      <c r="A169" s="175">
        <f t="shared" si="4"/>
        <v>43977</v>
      </c>
      <c r="B169" s="35" t="str">
        <f t="shared" si="5"/>
        <v>M</v>
      </c>
    </row>
    <row r="170" spans="1:2">
      <c r="A170" s="175">
        <f t="shared" si="4"/>
        <v>43978</v>
      </c>
      <c r="B170" s="35" t="str">
        <f t="shared" si="5"/>
        <v>M</v>
      </c>
    </row>
    <row r="171" spans="1:2">
      <c r="A171" s="175">
        <f t="shared" si="4"/>
        <v>43979</v>
      </c>
      <c r="B171" s="35" t="str">
        <f t="shared" si="5"/>
        <v>S</v>
      </c>
    </row>
    <row r="172" spans="1:2">
      <c r="A172" s="175">
        <f t="shared" si="4"/>
        <v>43980</v>
      </c>
      <c r="B172" s="35" t="str">
        <f t="shared" si="5"/>
        <v>S</v>
      </c>
    </row>
    <row r="173" spans="1:2">
      <c r="A173" s="175">
        <f t="shared" si="4"/>
        <v>43981</v>
      </c>
      <c r="B173" s="35" t="str">
        <f t="shared" si="5"/>
        <v>N</v>
      </c>
    </row>
    <row r="174" spans="1:2">
      <c r="A174" s="175">
        <f t="shared" si="4"/>
        <v>43982</v>
      </c>
      <c r="B174" s="35" t="str">
        <f t="shared" si="5"/>
        <v>N</v>
      </c>
    </row>
    <row r="175" spans="1:2">
      <c r="A175" s="175">
        <f t="shared" si="4"/>
        <v>43983</v>
      </c>
      <c r="B175" s="35" t="str">
        <f t="shared" si="5"/>
        <v>r</v>
      </c>
    </row>
    <row r="176" spans="1:2">
      <c r="A176" s="175">
        <f t="shared" si="4"/>
        <v>43984</v>
      </c>
      <c r="B176" s="35" t="str">
        <f t="shared" si="5"/>
        <v>r</v>
      </c>
    </row>
    <row r="177" spans="1:2">
      <c r="A177" s="175">
        <f t="shared" si="4"/>
        <v>43985</v>
      </c>
      <c r="B177" s="35" t="str">
        <f t="shared" si="5"/>
        <v>r</v>
      </c>
    </row>
    <row r="178" spans="1:2">
      <c r="A178" s="175">
        <f t="shared" si="4"/>
        <v>43986</v>
      </c>
      <c r="B178" s="35" t="str">
        <f t="shared" si="5"/>
        <v>r</v>
      </c>
    </row>
    <row r="179" spans="1:2">
      <c r="A179" s="175">
        <f t="shared" si="4"/>
        <v>43987</v>
      </c>
      <c r="B179" s="35" t="str">
        <f t="shared" si="5"/>
        <v>M</v>
      </c>
    </row>
    <row r="180" spans="1:2">
      <c r="A180" s="175">
        <f t="shared" si="4"/>
        <v>43988</v>
      </c>
      <c r="B180" s="35" t="str">
        <f t="shared" si="5"/>
        <v>M</v>
      </c>
    </row>
    <row r="181" spans="1:2">
      <c r="A181" s="175">
        <f t="shared" si="4"/>
        <v>43989</v>
      </c>
      <c r="B181" s="35" t="str">
        <f t="shared" si="5"/>
        <v>S</v>
      </c>
    </row>
    <row r="182" spans="1:2">
      <c r="A182" s="175">
        <f t="shared" si="4"/>
        <v>43990</v>
      </c>
      <c r="B182" s="35" t="str">
        <f t="shared" si="5"/>
        <v>S</v>
      </c>
    </row>
    <row r="183" spans="1:2">
      <c r="A183" s="175">
        <f t="shared" si="4"/>
        <v>43991</v>
      </c>
      <c r="B183" s="35" t="str">
        <f t="shared" si="5"/>
        <v>N</v>
      </c>
    </row>
    <row r="184" spans="1:2">
      <c r="A184" s="175">
        <f t="shared" si="4"/>
        <v>43992</v>
      </c>
      <c r="B184" s="35" t="str">
        <f t="shared" si="5"/>
        <v>N</v>
      </c>
    </row>
    <row r="185" spans="1:2">
      <c r="A185" s="175">
        <f t="shared" si="4"/>
        <v>43993</v>
      </c>
      <c r="B185" s="35" t="str">
        <f t="shared" si="5"/>
        <v>r</v>
      </c>
    </row>
    <row r="186" spans="1:2">
      <c r="A186" s="175">
        <f t="shared" si="4"/>
        <v>43994</v>
      </c>
      <c r="B186" s="35" t="str">
        <f t="shared" si="5"/>
        <v>r</v>
      </c>
    </row>
    <row r="187" spans="1:2">
      <c r="A187" s="175">
        <f t="shared" si="4"/>
        <v>43995</v>
      </c>
      <c r="B187" s="35" t="str">
        <f t="shared" si="5"/>
        <v>r</v>
      </c>
    </row>
    <row r="188" spans="1:2">
      <c r="A188" s="175">
        <f t="shared" si="4"/>
        <v>43996</v>
      </c>
      <c r="B188" s="35" t="str">
        <f t="shared" si="5"/>
        <v>r</v>
      </c>
    </row>
    <row r="189" spans="1:2">
      <c r="A189" s="175">
        <f t="shared" si="4"/>
        <v>43997</v>
      </c>
      <c r="B189" s="35" t="str">
        <f t="shared" si="5"/>
        <v>M</v>
      </c>
    </row>
    <row r="190" spans="1:2">
      <c r="A190" s="175">
        <f t="shared" si="4"/>
        <v>43998</v>
      </c>
      <c r="B190" s="35" t="str">
        <f t="shared" si="5"/>
        <v>M</v>
      </c>
    </row>
    <row r="191" spans="1:2">
      <c r="A191" s="175">
        <f t="shared" si="4"/>
        <v>43999</v>
      </c>
      <c r="B191" s="35" t="str">
        <f t="shared" si="5"/>
        <v>S</v>
      </c>
    </row>
    <row r="192" spans="1:2">
      <c r="A192" s="175">
        <f t="shared" si="4"/>
        <v>44000</v>
      </c>
      <c r="B192" s="35" t="str">
        <f t="shared" si="5"/>
        <v>S</v>
      </c>
    </row>
    <row r="193" spans="1:2">
      <c r="A193" s="175">
        <f t="shared" si="4"/>
        <v>44001</v>
      </c>
      <c r="B193" s="35" t="str">
        <f t="shared" si="5"/>
        <v>N</v>
      </c>
    </row>
    <row r="194" spans="1:2">
      <c r="A194" s="175">
        <f t="shared" si="4"/>
        <v>44002</v>
      </c>
      <c r="B194" s="35" t="str">
        <f t="shared" si="5"/>
        <v>N</v>
      </c>
    </row>
    <row r="195" spans="1:2">
      <c r="A195" s="175">
        <f t="shared" si="4"/>
        <v>44003</v>
      </c>
      <c r="B195" s="35" t="str">
        <f t="shared" si="5"/>
        <v>r</v>
      </c>
    </row>
    <row r="196" spans="1:2">
      <c r="A196" s="175">
        <f t="shared" si="4"/>
        <v>44004</v>
      </c>
      <c r="B196" s="35" t="str">
        <f t="shared" si="5"/>
        <v>r</v>
      </c>
    </row>
    <row r="197" spans="1:2">
      <c r="A197" s="175">
        <f t="shared" si="4"/>
        <v>44005</v>
      </c>
      <c r="B197" s="35" t="str">
        <f t="shared" si="5"/>
        <v>r</v>
      </c>
    </row>
    <row r="198" spans="1:2">
      <c r="A198" s="175">
        <f t="shared" si="4"/>
        <v>44006</v>
      </c>
      <c r="B198" s="35" t="str">
        <f t="shared" si="5"/>
        <v>r</v>
      </c>
    </row>
    <row r="199" spans="1:2">
      <c r="A199" s="175">
        <f t="shared" si="4"/>
        <v>44007</v>
      </c>
      <c r="B199" s="35" t="str">
        <f t="shared" si="5"/>
        <v>M</v>
      </c>
    </row>
    <row r="200" spans="1:2">
      <c r="A200" s="175">
        <f t="shared" si="4"/>
        <v>44008</v>
      </c>
      <c r="B200" s="35" t="str">
        <f t="shared" si="5"/>
        <v>M</v>
      </c>
    </row>
    <row r="201" spans="1:2">
      <c r="A201" s="175">
        <f t="shared" si="4"/>
        <v>44009</v>
      </c>
      <c r="B201" s="35" t="str">
        <f t="shared" si="5"/>
        <v>S</v>
      </c>
    </row>
    <row r="202" spans="1:2">
      <c r="A202" s="175">
        <f t="shared" si="4"/>
        <v>44010</v>
      </c>
      <c r="B202" s="35" t="str">
        <f t="shared" si="5"/>
        <v>S</v>
      </c>
    </row>
    <row r="203" spans="1:2">
      <c r="A203" s="175">
        <f t="shared" si="4"/>
        <v>44011</v>
      </c>
      <c r="B203" s="35" t="str">
        <f t="shared" si="5"/>
        <v>N</v>
      </c>
    </row>
    <row r="204" spans="1:2">
      <c r="A204" s="175">
        <f t="shared" si="4"/>
        <v>44012</v>
      </c>
      <c r="B204" s="35" t="str">
        <f t="shared" si="5"/>
        <v>N</v>
      </c>
    </row>
    <row r="205" spans="1:2">
      <c r="A205" s="175">
        <f t="shared" si="4"/>
        <v>44013</v>
      </c>
      <c r="B205" s="35" t="str">
        <f t="shared" si="5"/>
        <v>r</v>
      </c>
    </row>
    <row r="206" spans="1:2">
      <c r="A206" s="175">
        <f t="shared" si="4"/>
        <v>44014</v>
      </c>
      <c r="B206" s="35" t="str">
        <f t="shared" si="5"/>
        <v>r</v>
      </c>
    </row>
    <row r="207" spans="1:2">
      <c r="A207" s="175">
        <f t="shared" si="4"/>
        <v>44015</v>
      </c>
      <c r="B207" s="35" t="str">
        <f t="shared" si="5"/>
        <v>r</v>
      </c>
    </row>
    <row r="208" spans="1:2">
      <c r="A208" s="175">
        <f t="shared" si="4"/>
        <v>44016</v>
      </c>
      <c r="B208" s="35" t="str">
        <f t="shared" si="5"/>
        <v>r</v>
      </c>
    </row>
    <row r="209" spans="1:2">
      <c r="A209" s="175">
        <f t="shared" si="4"/>
        <v>44017</v>
      </c>
      <c r="B209" s="35" t="str">
        <f t="shared" si="5"/>
        <v>M</v>
      </c>
    </row>
    <row r="210" spans="1:2">
      <c r="A210" s="175">
        <f t="shared" si="4"/>
        <v>44018</v>
      </c>
      <c r="B210" s="35" t="str">
        <f t="shared" si="5"/>
        <v>M</v>
      </c>
    </row>
    <row r="211" spans="1:2">
      <c r="A211" s="175">
        <f t="shared" si="4"/>
        <v>44019</v>
      </c>
      <c r="B211" s="35" t="str">
        <f t="shared" si="5"/>
        <v>S</v>
      </c>
    </row>
    <row r="212" spans="1:2">
      <c r="A212" s="175">
        <f t="shared" si="4"/>
        <v>44020</v>
      </c>
      <c r="B212" s="35" t="str">
        <f t="shared" si="5"/>
        <v>S</v>
      </c>
    </row>
    <row r="213" spans="1:2">
      <c r="A213" s="175">
        <f t="shared" si="4"/>
        <v>44021</v>
      </c>
      <c r="B213" s="35" t="str">
        <f t="shared" si="5"/>
        <v>N</v>
      </c>
    </row>
    <row r="214" spans="1:2">
      <c r="A214" s="175">
        <f t="shared" si="4"/>
        <v>44022</v>
      </c>
      <c r="B214" s="35" t="str">
        <f t="shared" si="5"/>
        <v>N</v>
      </c>
    </row>
    <row r="215" spans="1:2">
      <c r="A215" s="175">
        <f t="shared" si="4"/>
        <v>44023</v>
      </c>
      <c r="B215" s="35" t="str">
        <f t="shared" si="5"/>
        <v>r</v>
      </c>
    </row>
    <row r="216" spans="1:2">
      <c r="A216" s="175">
        <f t="shared" si="4"/>
        <v>44024</v>
      </c>
      <c r="B216" s="35" t="str">
        <f t="shared" si="5"/>
        <v>r</v>
      </c>
    </row>
    <row r="217" spans="1:2">
      <c r="A217" s="175">
        <f t="shared" ref="A217:A280" si="6">A216+1</f>
        <v>44025</v>
      </c>
      <c r="B217" s="35" t="str">
        <f t="shared" ref="B217:B280" si="7">INDEX(F$8:F$17,MOD(A216-A$23+VLOOKUP("x",D$8:E$17,2,0),10)+1)</f>
        <v>r</v>
      </c>
    </row>
    <row r="218" spans="1:2">
      <c r="A218" s="175">
        <f t="shared" si="6"/>
        <v>44026</v>
      </c>
      <c r="B218" s="35" t="str">
        <f t="shared" si="7"/>
        <v>r</v>
      </c>
    </row>
    <row r="219" spans="1:2">
      <c r="A219" s="175">
        <f t="shared" si="6"/>
        <v>44027</v>
      </c>
      <c r="B219" s="35" t="str">
        <f t="shared" si="7"/>
        <v>M</v>
      </c>
    </row>
    <row r="220" spans="1:2">
      <c r="A220" s="175">
        <f t="shared" si="6"/>
        <v>44028</v>
      </c>
      <c r="B220" s="35" t="str">
        <f t="shared" si="7"/>
        <v>M</v>
      </c>
    </row>
    <row r="221" spans="1:2">
      <c r="A221" s="175">
        <f t="shared" si="6"/>
        <v>44029</v>
      </c>
      <c r="B221" s="35" t="str">
        <f t="shared" si="7"/>
        <v>S</v>
      </c>
    </row>
    <row r="222" spans="1:2">
      <c r="A222" s="175">
        <f t="shared" si="6"/>
        <v>44030</v>
      </c>
      <c r="B222" s="35" t="str">
        <f t="shared" si="7"/>
        <v>S</v>
      </c>
    </row>
    <row r="223" spans="1:2">
      <c r="A223" s="175">
        <f t="shared" si="6"/>
        <v>44031</v>
      </c>
      <c r="B223" s="35" t="str">
        <f t="shared" si="7"/>
        <v>N</v>
      </c>
    </row>
    <row r="224" spans="1:2">
      <c r="A224" s="175">
        <f t="shared" si="6"/>
        <v>44032</v>
      </c>
      <c r="B224" s="35" t="str">
        <f t="shared" si="7"/>
        <v>N</v>
      </c>
    </row>
    <row r="225" spans="1:2">
      <c r="A225" s="175">
        <f t="shared" si="6"/>
        <v>44033</v>
      </c>
      <c r="B225" s="35" t="str">
        <f t="shared" si="7"/>
        <v>r</v>
      </c>
    </row>
    <row r="226" spans="1:2">
      <c r="A226" s="175">
        <f t="shared" si="6"/>
        <v>44034</v>
      </c>
      <c r="B226" s="35" t="str">
        <f t="shared" si="7"/>
        <v>r</v>
      </c>
    </row>
    <row r="227" spans="1:2">
      <c r="A227" s="175">
        <f t="shared" si="6"/>
        <v>44035</v>
      </c>
      <c r="B227" s="35" t="str">
        <f t="shared" si="7"/>
        <v>r</v>
      </c>
    </row>
    <row r="228" spans="1:2">
      <c r="A228" s="175">
        <f t="shared" si="6"/>
        <v>44036</v>
      </c>
      <c r="B228" s="35" t="str">
        <f t="shared" si="7"/>
        <v>r</v>
      </c>
    </row>
    <row r="229" spans="1:2">
      <c r="A229" s="175">
        <f t="shared" si="6"/>
        <v>44037</v>
      </c>
      <c r="B229" s="35" t="str">
        <f t="shared" si="7"/>
        <v>M</v>
      </c>
    </row>
    <row r="230" spans="1:2">
      <c r="A230" s="175">
        <f t="shared" si="6"/>
        <v>44038</v>
      </c>
      <c r="B230" s="35" t="str">
        <f t="shared" si="7"/>
        <v>M</v>
      </c>
    </row>
    <row r="231" spans="1:2">
      <c r="A231" s="175">
        <f t="shared" si="6"/>
        <v>44039</v>
      </c>
      <c r="B231" s="35" t="str">
        <f t="shared" si="7"/>
        <v>S</v>
      </c>
    </row>
    <row r="232" spans="1:2">
      <c r="A232" s="175">
        <f t="shared" si="6"/>
        <v>44040</v>
      </c>
      <c r="B232" s="35" t="str">
        <f t="shared" si="7"/>
        <v>S</v>
      </c>
    </row>
    <row r="233" spans="1:2">
      <c r="A233" s="175">
        <f t="shared" si="6"/>
        <v>44041</v>
      </c>
      <c r="B233" s="35" t="str">
        <f t="shared" si="7"/>
        <v>N</v>
      </c>
    </row>
    <row r="234" spans="1:2">
      <c r="A234" s="175">
        <f t="shared" si="6"/>
        <v>44042</v>
      </c>
      <c r="B234" s="35" t="str">
        <f t="shared" si="7"/>
        <v>N</v>
      </c>
    </row>
    <row r="235" spans="1:2">
      <c r="A235" s="175">
        <f t="shared" si="6"/>
        <v>44043</v>
      </c>
      <c r="B235" s="35" t="str">
        <f t="shared" si="7"/>
        <v>r</v>
      </c>
    </row>
    <row r="236" spans="1:2">
      <c r="A236" s="175">
        <f t="shared" si="6"/>
        <v>44044</v>
      </c>
      <c r="B236" s="35" t="str">
        <f t="shared" si="7"/>
        <v>r</v>
      </c>
    </row>
    <row r="237" spans="1:2">
      <c r="A237" s="175">
        <f t="shared" si="6"/>
        <v>44045</v>
      </c>
      <c r="B237" s="35" t="str">
        <f t="shared" si="7"/>
        <v>r</v>
      </c>
    </row>
    <row r="238" spans="1:2">
      <c r="A238" s="175">
        <f t="shared" si="6"/>
        <v>44046</v>
      </c>
      <c r="B238" s="35" t="str">
        <f t="shared" si="7"/>
        <v>r</v>
      </c>
    </row>
    <row r="239" spans="1:2">
      <c r="A239" s="175">
        <f t="shared" si="6"/>
        <v>44047</v>
      </c>
      <c r="B239" s="35" t="str">
        <f t="shared" si="7"/>
        <v>M</v>
      </c>
    </row>
    <row r="240" spans="1:2">
      <c r="A240" s="175">
        <f t="shared" si="6"/>
        <v>44048</v>
      </c>
      <c r="B240" s="35" t="str">
        <f t="shared" si="7"/>
        <v>M</v>
      </c>
    </row>
    <row r="241" spans="1:2">
      <c r="A241" s="175">
        <f t="shared" si="6"/>
        <v>44049</v>
      </c>
      <c r="B241" s="35" t="str">
        <f t="shared" si="7"/>
        <v>S</v>
      </c>
    </row>
    <row r="242" spans="1:2">
      <c r="A242" s="175">
        <f t="shared" si="6"/>
        <v>44050</v>
      </c>
      <c r="B242" s="35" t="str">
        <f t="shared" si="7"/>
        <v>S</v>
      </c>
    </row>
    <row r="243" spans="1:2">
      <c r="A243" s="175">
        <f t="shared" si="6"/>
        <v>44051</v>
      </c>
      <c r="B243" s="35" t="str">
        <f t="shared" si="7"/>
        <v>N</v>
      </c>
    </row>
    <row r="244" spans="1:2">
      <c r="A244" s="175">
        <f t="shared" si="6"/>
        <v>44052</v>
      </c>
      <c r="B244" s="35" t="str">
        <f t="shared" si="7"/>
        <v>N</v>
      </c>
    </row>
    <row r="245" spans="1:2">
      <c r="A245" s="175">
        <f t="shared" si="6"/>
        <v>44053</v>
      </c>
      <c r="B245" s="35" t="str">
        <f t="shared" si="7"/>
        <v>r</v>
      </c>
    </row>
    <row r="246" spans="1:2">
      <c r="A246" s="175">
        <f t="shared" si="6"/>
        <v>44054</v>
      </c>
      <c r="B246" s="35" t="str">
        <f t="shared" si="7"/>
        <v>r</v>
      </c>
    </row>
    <row r="247" spans="1:2">
      <c r="A247" s="175">
        <f t="shared" si="6"/>
        <v>44055</v>
      </c>
      <c r="B247" s="35" t="str">
        <f t="shared" si="7"/>
        <v>r</v>
      </c>
    </row>
    <row r="248" spans="1:2">
      <c r="A248" s="175">
        <f t="shared" si="6"/>
        <v>44056</v>
      </c>
      <c r="B248" s="35" t="str">
        <f t="shared" si="7"/>
        <v>r</v>
      </c>
    </row>
    <row r="249" spans="1:2">
      <c r="A249" s="175">
        <f t="shared" si="6"/>
        <v>44057</v>
      </c>
      <c r="B249" s="35" t="str">
        <f t="shared" si="7"/>
        <v>M</v>
      </c>
    </row>
    <row r="250" spans="1:2">
      <c r="A250" s="175">
        <f t="shared" si="6"/>
        <v>44058</v>
      </c>
      <c r="B250" s="35" t="str">
        <f t="shared" si="7"/>
        <v>M</v>
      </c>
    </row>
    <row r="251" spans="1:2">
      <c r="A251" s="175">
        <f t="shared" si="6"/>
        <v>44059</v>
      </c>
      <c r="B251" s="35" t="str">
        <f t="shared" si="7"/>
        <v>S</v>
      </c>
    </row>
    <row r="252" spans="1:2">
      <c r="A252" s="175">
        <f t="shared" si="6"/>
        <v>44060</v>
      </c>
      <c r="B252" s="35" t="str">
        <f t="shared" si="7"/>
        <v>S</v>
      </c>
    </row>
    <row r="253" spans="1:2">
      <c r="A253" s="175">
        <f t="shared" si="6"/>
        <v>44061</v>
      </c>
      <c r="B253" s="35" t="str">
        <f t="shared" si="7"/>
        <v>N</v>
      </c>
    </row>
    <row r="254" spans="1:2">
      <c r="A254" s="175">
        <f t="shared" si="6"/>
        <v>44062</v>
      </c>
      <c r="B254" s="35" t="str">
        <f t="shared" si="7"/>
        <v>N</v>
      </c>
    </row>
    <row r="255" spans="1:2">
      <c r="A255" s="175">
        <f t="shared" si="6"/>
        <v>44063</v>
      </c>
      <c r="B255" s="35" t="str">
        <f t="shared" si="7"/>
        <v>r</v>
      </c>
    </row>
    <row r="256" spans="1:2">
      <c r="A256" s="175">
        <f t="shared" si="6"/>
        <v>44064</v>
      </c>
      <c r="B256" s="35" t="str">
        <f t="shared" si="7"/>
        <v>r</v>
      </c>
    </row>
    <row r="257" spans="1:2">
      <c r="A257" s="175">
        <f t="shared" si="6"/>
        <v>44065</v>
      </c>
      <c r="B257" s="35" t="str">
        <f t="shared" si="7"/>
        <v>r</v>
      </c>
    </row>
    <row r="258" spans="1:2">
      <c r="A258" s="175">
        <f t="shared" si="6"/>
        <v>44066</v>
      </c>
      <c r="B258" s="35" t="str">
        <f t="shared" si="7"/>
        <v>r</v>
      </c>
    </row>
    <row r="259" spans="1:2">
      <c r="A259" s="175">
        <f t="shared" si="6"/>
        <v>44067</v>
      </c>
      <c r="B259" s="35" t="str">
        <f t="shared" si="7"/>
        <v>M</v>
      </c>
    </row>
    <row r="260" spans="1:2">
      <c r="A260" s="175">
        <f t="shared" si="6"/>
        <v>44068</v>
      </c>
      <c r="B260" s="35" t="str">
        <f t="shared" si="7"/>
        <v>M</v>
      </c>
    </row>
    <row r="261" spans="1:2">
      <c r="A261" s="175">
        <f t="shared" si="6"/>
        <v>44069</v>
      </c>
      <c r="B261" s="35" t="str">
        <f t="shared" si="7"/>
        <v>S</v>
      </c>
    </row>
    <row r="262" spans="1:2">
      <c r="A262" s="175">
        <f t="shared" si="6"/>
        <v>44070</v>
      </c>
      <c r="B262" s="35" t="str">
        <f t="shared" si="7"/>
        <v>S</v>
      </c>
    </row>
    <row r="263" spans="1:2">
      <c r="A263" s="175">
        <f t="shared" si="6"/>
        <v>44071</v>
      </c>
      <c r="B263" s="35" t="str">
        <f t="shared" si="7"/>
        <v>N</v>
      </c>
    </row>
    <row r="264" spans="1:2">
      <c r="A264" s="175">
        <f t="shared" si="6"/>
        <v>44072</v>
      </c>
      <c r="B264" s="35" t="str">
        <f t="shared" si="7"/>
        <v>N</v>
      </c>
    </row>
    <row r="265" spans="1:2">
      <c r="A265" s="175">
        <f t="shared" si="6"/>
        <v>44073</v>
      </c>
      <c r="B265" s="35" t="str">
        <f t="shared" si="7"/>
        <v>r</v>
      </c>
    </row>
    <row r="266" spans="1:2">
      <c r="A266" s="175">
        <f t="shared" si="6"/>
        <v>44074</v>
      </c>
      <c r="B266" s="35" t="str">
        <f t="shared" si="7"/>
        <v>r</v>
      </c>
    </row>
    <row r="267" spans="1:2">
      <c r="A267" s="175">
        <f t="shared" si="6"/>
        <v>44075</v>
      </c>
      <c r="B267" s="35" t="str">
        <f t="shared" si="7"/>
        <v>r</v>
      </c>
    </row>
    <row r="268" spans="1:2">
      <c r="A268" s="175">
        <f t="shared" si="6"/>
        <v>44076</v>
      </c>
      <c r="B268" s="35" t="str">
        <f t="shared" si="7"/>
        <v>r</v>
      </c>
    </row>
    <row r="269" spans="1:2">
      <c r="A269" s="175">
        <f t="shared" si="6"/>
        <v>44077</v>
      </c>
      <c r="B269" s="35" t="str">
        <f t="shared" si="7"/>
        <v>M</v>
      </c>
    </row>
    <row r="270" spans="1:2">
      <c r="A270" s="175">
        <f t="shared" si="6"/>
        <v>44078</v>
      </c>
      <c r="B270" s="35" t="str">
        <f t="shared" si="7"/>
        <v>M</v>
      </c>
    </row>
    <row r="271" spans="1:2">
      <c r="A271" s="175">
        <f t="shared" si="6"/>
        <v>44079</v>
      </c>
      <c r="B271" s="35" t="str">
        <f t="shared" si="7"/>
        <v>S</v>
      </c>
    </row>
    <row r="272" spans="1:2">
      <c r="A272" s="175">
        <f t="shared" si="6"/>
        <v>44080</v>
      </c>
      <c r="B272" s="35" t="str">
        <f t="shared" si="7"/>
        <v>S</v>
      </c>
    </row>
    <row r="273" spans="1:2">
      <c r="A273" s="175">
        <f t="shared" si="6"/>
        <v>44081</v>
      </c>
      <c r="B273" s="35" t="str">
        <f t="shared" si="7"/>
        <v>N</v>
      </c>
    </row>
    <row r="274" spans="1:2">
      <c r="A274" s="175">
        <f t="shared" si="6"/>
        <v>44082</v>
      </c>
      <c r="B274" s="35" t="str">
        <f t="shared" si="7"/>
        <v>N</v>
      </c>
    </row>
    <row r="275" spans="1:2">
      <c r="A275" s="175">
        <f t="shared" si="6"/>
        <v>44083</v>
      </c>
      <c r="B275" s="35" t="str">
        <f t="shared" si="7"/>
        <v>r</v>
      </c>
    </row>
    <row r="276" spans="1:2">
      <c r="A276" s="175">
        <f t="shared" si="6"/>
        <v>44084</v>
      </c>
      <c r="B276" s="35" t="str">
        <f t="shared" si="7"/>
        <v>r</v>
      </c>
    </row>
    <row r="277" spans="1:2">
      <c r="A277" s="175">
        <f t="shared" si="6"/>
        <v>44085</v>
      </c>
      <c r="B277" s="35" t="str">
        <f t="shared" si="7"/>
        <v>r</v>
      </c>
    </row>
    <row r="278" spans="1:2">
      <c r="A278" s="175">
        <f t="shared" si="6"/>
        <v>44086</v>
      </c>
      <c r="B278" s="35" t="str">
        <f t="shared" si="7"/>
        <v>r</v>
      </c>
    </row>
    <row r="279" spans="1:2">
      <c r="A279" s="175">
        <f t="shared" si="6"/>
        <v>44087</v>
      </c>
      <c r="B279" s="35" t="str">
        <f t="shared" si="7"/>
        <v>M</v>
      </c>
    </row>
    <row r="280" spans="1:2">
      <c r="A280" s="175">
        <f t="shared" si="6"/>
        <v>44088</v>
      </c>
      <c r="B280" s="35" t="str">
        <f t="shared" si="7"/>
        <v>M</v>
      </c>
    </row>
    <row r="281" spans="1:2">
      <c r="A281" s="175">
        <f t="shared" ref="A281:A344" si="8">A280+1</f>
        <v>44089</v>
      </c>
      <c r="B281" s="35" t="str">
        <f t="shared" ref="B281:B344" si="9">INDEX(F$8:F$17,MOD(A280-A$23+VLOOKUP("x",D$8:E$17,2,0),10)+1)</f>
        <v>S</v>
      </c>
    </row>
    <row r="282" spans="1:2">
      <c r="A282" s="175">
        <f t="shared" si="8"/>
        <v>44090</v>
      </c>
      <c r="B282" s="35" t="str">
        <f t="shared" si="9"/>
        <v>S</v>
      </c>
    </row>
    <row r="283" spans="1:2">
      <c r="A283" s="175">
        <f t="shared" si="8"/>
        <v>44091</v>
      </c>
      <c r="B283" s="35" t="str">
        <f t="shared" si="9"/>
        <v>N</v>
      </c>
    </row>
    <row r="284" spans="1:2">
      <c r="A284" s="175">
        <f t="shared" si="8"/>
        <v>44092</v>
      </c>
      <c r="B284" s="35" t="str">
        <f t="shared" si="9"/>
        <v>N</v>
      </c>
    </row>
    <row r="285" spans="1:2">
      <c r="A285" s="175">
        <f t="shared" si="8"/>
        <v>44093</v>
      </c>
      <c r="B285" s="35" t="str">
        <f t="shared" si="9"/>
        <v>r</v>
      </c>
    </row>
    <row r="286" spans="1:2">
      <c r="A286" s="175">
        <f t="shared" si="8"/>
        <v>44094</v>
      </c>
      <c r="B286" s="35" t="str">
        <f t="shared" si="9"/>
        <v>r</v>
      </c>
    </row>
    <row r="287" spans="1:2">
      <c r="A287" s="175">
        <f t="shared" si="8"/>
        <v>44095</v>
      </c>
      <c r="B287" s="35" t="str">
        <f t="shared" si="9"/>
        <v>r</v>
      </c>
    </row>
    <row r="288" spans="1:2">
      <c r="A288" s="175">
        <f t="shared" si="8"/>
        <v>44096</v>
      </c>
      <c r="B288" s="35" t="str">
        <f t="shared" si="9"/>
        <v>r</v>
      </c>
    </row>
    <row r="289" spans="1:2">
      <c r="A289" s="175">
        <f t="shared" si="8"/>
        <v>44097</v>
      </c>
      <c r="B289" s="35" t="str">
        <f t="shared" si="9"/>
        <v>M</v>
      </c>
    </row>
    <row r="290" spans="1:2">
      <c r="A290" s="175">
        <f t="shared" si="8"/>
        <v>44098</v>
      </c>
      <c r="B290" s="35" t="str">
        <f t="shared" si="9"/>
        <v>M</v>
      </c>
    </row>
    <row r="291" spans="1:2">
      <c r="A291" s="175">
        <f t="shared" si="8"/>
        <v>44099</v>
      </c>
      <c r="B291" s="35" t="str">
        <f t="shared" si="9"/>
        <v>S</v>
      </c>
    </row>
    <row r="292" spans="1:2">
      <c r="A292" s="175">
        <f t="shared" si="8"/>
        <v>44100</v>
      </c>
      <c r="B292" s="35" t="str">
        <f t="shared" si="9"/>
        <v>S</v>
      </c>
    </row>
    <row r="293" spans="1:2">
      <c r="A293" s="175">
        <f t="shared" si="8"/>
        <v>44101</v>
      </c>
      <c r="B293" s="35" t="str">
        <f t="shared" si="9"/>
        <v>N</v>
      </c>
    </row>
    <row r="294" spans="1:2">
      <c r="A294" s="175">
        <f t="shared" si="8"/>
        <v>44102</v>
      </c>
      <c r="B294" s="35" t="str">
        <f t="shared" si="9"/>
        <v>N</v>
      </c>
    </row>
    <row r="295" spans="1:2">
      <c r="A295" s="175">
        <f t="shared" si="8"/>
        <v>44103</v>
      </c>
      <c r="B295" s="35" t="str">
        <f t="shared" si="9"/>
        <v>r</v>
      </c>
    </row>
    <row r="296" spans="1:2">
      <c r="A296" s="175">
        <f t="shared" si="8"/>
        <v>44104</v>
      </c>
      <c r="B296" s="35" t="str">
        <f t="shared" si="9"/>
        <v>r</v>
      </c>
    </row>
    <row r="297" spans="1:2">
      <c r="A297" s="175">
        <f t="shared" si="8"/>
        <v>44105</v>
      </c>
      <c r="B297" s="35" t="str">
        <f t="shared" si="9"/>
        <v>r</v>
      </c>
    </row>
    <row r="298" spans="1:2">
      <c r="A298" s="175">
        <f t="shared" si="8"/>
        <v>44106</v>
      </c>
      <c r="B298" s="35" t="str">
        <f t="shared" si="9"/>
        <v>r</v>
      </c>
    </row>
    <row r="299" spans="1:2">
      <c r="A299" s="175">
        <f t="shared" si="8"/>
        <v>44107</v>
      </c>
      <c r="B299" s="35" t="str">
        <f t="shared" si="9"/>
        <v>M</v>
      </c>
    </row>
    <row r="300" spans="1:2">
      <c r="A300" s="175">
        <f t="shared" si="8"/>
        <v>44108</v>
      </c>
      <c r="B300" s="35" t="str">
        <f t="shared" si="9"/>
        <v>M</v>
      </c>
    </row>
    <row r="301" spans="1:2">
      <c r="A301" s="175">
        <f t="shared" si="8"/>
        <v>44109</v>
      </c>
      <c r="B301" s="35" t="str">
        <f t="shared" si="9"/>
        <v>S</v>
      </c>
    </row>
    <row r="302" spans="1:2">
      <c r="A302" s="175">
        <f t="shared" si="8"/>
        <v>44110</v>
      </c>
      <c r="B302" s="35" t="str">
        <f t="shared" si="9"/>
        <v>S</v>
      </c>
    </row>
    <row r="303" spans="1:2">
      <c r="A303" s="175">
        <f t="shared" si="8"/>
        <v>44111</v>
      </c>
      <c r="B303" s="35" t="str">
        <f t="shared" si="9"/>
        <v>N</v>
      </c>
    </row>
    <row r="304" spans="1:2">
      <c r="A304" s="175">
        <f t="shared" si="8"/>
        <v>44112</v>
      </c>
      <c r="B304" s="35" t="str">
        <f t="shared" si="9"/>
        <v>N</v>
      </c>
    </row>
    <row r="305" spans="1:2">
      <c r="A305" s="175">
        <f t="shared" si="8"/>
        <v>44113</v>
      </c>
      <c r="B305" s="35" t="str">
        <f t="shared" si="9"/>
        <v>r</v>
      </c>
    </row>
    <row r="306" spans="1:2">
      <c r="A306" s="175">
        <f t="shared" si="8"/>
        <v>44114</v>
      </c>
      <c r="B306" s="35" t="str">
        <f t="shared" si="9"/>
        <v>r</v>
      </c>
    </row>
    <row r="307" spans="1:2">
      <c r="A307" s="175">
        <f t="shared" si="8"/>
        <v>44115</v>
      </c>
      <c r="B307" s="35" t="str">
        <f t="shared" si="9"/>
        <v>r</v>
      </c>
    </row>
    <row r="308" spans="1:2">
      <c r="A308" s="175">
        <f t="shared" si="8"/>
        <v>44116</v>
      </c>
      <c r="B308" s="35" t="str">
        <f t="shared" si="9"/>
        <v>r</v>
      </c>
    </row>
    <row r="309" spans="1:2">
      <c r="A309" s="175">
        <f t="shared" si="8"/>
        <v>44117</v>
      </c>
      <c r="B309" s="35" t="str">
        <f t="shared" si="9"/>
        <v>M</v>
      </c>
    </row>
    <row r="310" spans="1:2">
      <c r="A310" s="175">
        <f t="shared" si="8"/>
        <v>44118</v>
      </c>
      <c r="B310" s="35" t="str">
        <f t="shared" si="9"/>
        <v>M</v>
      </c>
    </row>
    <row r="311" spans="1:2">
      <c r="A311" s="175">
        <f t="shared" si="8"/>
        <v>44119</v>
      </c>
      <c r="B311" s="35" t="str">
        <f t="shared" si="9"/>
        <v>S</v>
      </c>
    </row>
    <row r="312" spans="1:2">
      <c r="A312" s="175">
        <f t="shared" si="8"/>
        <v>44120</v>
      </c>
      <c r="B312" s="35" t="str">
        <f t="shared" si="9"/>
        <v>S</v>
      </c>
    </row>
    <row r="313" spans="1:2">
      <c r="A313" s="175">
        <f t="shared" si="8"/>
        <v>44121</v>
      </c>
      <c r="B313" s="35" t="str">
        <f t="shared" si="9"/>
        <v>N</v>
      </c>
    </row>
    <row r="314" spans="1:2">
      <c r="A314" s="175">
        <f t="shared" si="8"/>
        <v>44122</v>
      </c>
      <c r="B314" s="35" t="str">
        <f t="shared" si="9"/>
        <v>N</v>
      </c>
    </row>
    <row r="315" spans="1:2">
      <c r="A315" s="175">
        <f t="shared" si="8"/>
        <v>44123</v>
      </c>
      <c r="B315" s="35" t="str">
        <f t="shared" si="9"/>
        <v>r</v>
      </c>
    </row>
    <row r="316" spans="1:2">
      <c r="A316" s="175">
        <f t="shared" si="8"/>
        <v>44124</v>
      </c>
      <c r="B316" s="35" t="str">
        <f t="shared" si="9"/>
        <v>r</v>
      </c>
    </row>
    <row r="317" spans="1:2">
      <c r="A317" s="175">
        <f t="shared" si="8"/>
        <v>44125</v>
      </c>
      <c r="B317" s="35" t="str">
        <f t="shared" si="9"/>
        <v>r</v>
      </c>
    </row>
    <row r="318" spans="1:2">
      <c r="A318" s="175">
        <f t="shared" si="8"/>
        <v>44126</v>
      </c>
      <c r="B318" s="35" t="str">
        <f t="shared" si="9"/>
        <v>r</v>
      </c>
    </row>
    <row r="319" spans="1:2">
      <c r="A319" s="175">
        <f t="shared" si="8"/>
        <v>44127</v>
      </c>
      <c r="B319" s="35" t="str">
        <f t="shared" si="9"/>
        <v>M</v>
      </c>
    </row>
    <row r="320" spans="1:2">
      <c r="A320" s="175">
        <f t="shared" si="8"/>
        <v>44128</v>
      </c>
      <c r="B320" s="35" t="str">
        <f t="shared" si="9"/>
        <v>M</v>
      </c>
    </row>
    <row r="321" spans="1:2">
      <c r="A321" s="175">
        <f t="shared" si="8"/>
        <v>44129</v>
      </c>
      <c r="B321" s="35" t="str">
        <f t="shared" si="9"/>
        <v>S</v>
      </c>
    </row>
    <row r="322" spans="1:2">
      <c r="A322" s="175">
        <f t="shared" si="8"/>
        <v>44130</v>
      </c>
      <c r="B322" s="35" t="str">
        <f t="shared" si="9"/>
        <v>S</v>
      </c>
    </row>
    <row r="323" spans="1:2">
      <c r="A323" s="175">
        <f t="shared" si="8"/>
        <v>44131</v>
      </c>
      <c r="B323" s="35" t="str">
        <f t="shared" si="9"/>
        <v>N</v>
      </c>
    </row>
    <row r="324" spans="1:2">
      <c r="A324" s="175">
        <f t="shared" si="8"/>
        <v>44132</v>
      </c>
      <c r="B324" s="35" t="str">
        <f t="shared" si="9"/>
        <v>N</v>
      </c>
    </row>
    <row r="325" spans="1:2">
      <c r="A325" s="175">
        <f t="shared" si="8"/>
        <v>44133</v>
      </c>
      <c r="B325" s="35" t="str">
        <f t="shared" si="9"/>
        <v>r</v>
      </c>
    </row>
    <row r="326" spans="1:2">
      <c r="A326" s="175">
        <f t="shared" si="8"/>
        <v>44134</v>
      </c>
      <c r="B326" s="35" t="str">
        <f t="shared" si="9"/>
        <v>r</v>
      </c>
    </row>
    <row r="327" spans="1:2">
      <c r="A327" s="175">
        <f t="shared" si="8"/>
        <v>44135</v>
      </c>
      <c r="B327" s="35" t="str">
        <f t="shared" si="9"/>
        <v>r</v>
      </c>
    </row>
    <row r="328" spans="1:2">
      <c r="A328" s="175">
        <f t="shared" si="8"/>
        <v>44136</v>
      </c>
      <c r="B328" s="35" t="str">
        <f t="shared" si="9"/>
        <v>r</v>
      </c>
    </row>
    <row r="329" spans="1:2">
      <c r="A329" s="175">
        <f t="shared" si="8"/>
        <v>44137</v>
      </c>
      <c r="B329" s="35" t="str">
        <f t="shared" si="9"/>
        <v>M</v>
      </c>
    </row>
    <row r="330" spans="1:2">
      <c r="A330" s="175">
        <f t="shared" si="8"/>
        <v>44138</v>
      </c>
      <c r="B330" s="35" t="str">
        <f t="shared" si="9"/>
        <v>M</v>
      </c>
    </row>
    <row r="331" spans="1:2">
      <c r="A331" s="175">
        <f t="shared" si="8"/>
        <v>44139</v>
      </c>
      <c r="B331" s="35" t="str">
        <f t="shared" si="9"/>
        <v>S</v>
      </c>
    </row>
    <row r="332" spans="1:2">
      <c r="A332" s="175">
        <f t="shared" si="8"/>
        <v>44140</v>
      </c>
      <c r="B332" s="35" t="str">
        <f t="shared" si="9"/>
        <v>S</v>
      </c>
    </row>
    <row r="333" spans="1:2">
      <c r="A333" s="175">
        <f t="shared" si="8"/>
        <v>44141</v>
      </c>
      <c r="B333" s="35" t="str">
        <f t="shared" si="9"/>
        <v>N</v>
      </c>
    </row>
    <row r="334" spans="1:2">
      <c r="A334" s="175">
        <f t="shared" si="8"/>
        <v>44142</v>
      </c>
      <c r="B334" s="35" t="str">
        <f t="shared" si="9"/>
        <v>N</v>
      </c>
    </row>
    <row r="335" spans="1:2">
      <c r="A335" s="175">
        <f t="shared" si="8"/>
        <v>44143</v>
      </c>
      <c r="B335" s="35" t="str">
        <f t="shared" si="9"/>
        <v>r</v>
      </c>
    </row>
    <row r="336" spans="1:2">
      <c r="A336" s="175">
        <f t="shared" si="8"/>
        <v>44144</v>
      </c>
      <c r="B336" s="35" t="str">
        <f t="shared" si="9"/>
        <v>r</v>
      </c>
    </row>
    <row r="337" spans="1:2">
      <c r="A337" s="175">
        <f t="shared" si="8"/>
        <v>44145</v>
      </c>
      <c r="B337" s="35" t="str">
        <f t="shared" si="9"/>
        <v>r</v>
      </c>
    </row>
    <row r="338" spans="1:2">
      <c r="A338" s="175">
        <f t="shared" si="8"/>
        <v>44146</v>
      </c>
      <c r="B338" s="35" t="str">
        <f t="shared" si="9"/>
        <v>r</v>
      </c>
    </row>
    <row r="339" spans="1:2">
      <c r="A339" s="175">
        <f t="shared" si="8"/>
        <v>44147</v>
      </c>
      <c r="B339" s="35" t="str">
        <f t="shared" si="9"/>
        <v>M</v>
      </c>
    </row>
    <row r="340" spans="1:2">
      <c r="A340" s="175">
        <f t="shared" si="8"/>
        <v>44148</v>
      </c>
      <c r="B340" s="35" t="str">
        <f t="shared" si="9"/>
        <v>M</v>
      </c>
    </row>
    <row r="341" spans="1:2">
      <c r="A341" s="175">
        <f t="shared" si="8"/>
        <v>44149</v>
      </c>
      <c r="B341" s="35" t="str">
        <f t="shared" si="9"/>
        <v>S</v>
      </c>
    </row>
    <row r="342" spans="1:2">
      <c r="A342" s="175">
        <f t="shared" si="8"/>
        <v>44150</v>
      </c>
      <c r="B342" s="35" t="str">
        <f t="shared" si="9"/>
        <v>S</v>
      </c>
    </row>
    <row r="343" spans="1:2">
      <c r="A343" s="175">
        <f t="shared" si="8"/>
        <v>44151</v>
      </c>
      <c r="B343" s="35" t="str">
        <f t="shared" si="9"/>
        <v>N</v>
      </c>
    </row>
    <row r="344" spans="1:2">
      <c r="A344" s="175">
        <f t="shared" si="8"/>
        <v>44152</v>
      </c>
      <c r="B344" s="35" t="str">
        <f t="shared" si="9"/>
        <v>N</v>
      </c>
    </row>
    <row r="345" spans="1:2">
      <c r="A345" s="175">
        <f t="shared" ref="A345:A388" si="10">A344+1</f>
        <v>44153</v>
      </c>
      <c r="B345" s="35" t="str">
        <f t="shared" ref="B345:B388" si="11">INDEX(F$8:F$17,MOD(A344-A$23+VLOOKUP("x",D$8:E$17,2,0),10)+1)</f>
        <v>r</v>
      </c>
    </row>
    <row r="346" spans="1:2">
      <c r="A346" s="175">
        <f t="shared" si="10"/>
        <v>44154</v>
      </c>
      <c r="B346" s="35" t="str">
        <f t="shared" si="11"/>
        <v>r</v>
      </c>
    </row>
    <row r="347" spans="1:2">
      <c r="A347" s="175">
        <f t="shared" si="10"/>
        <v>44155</v>
      </c>
      <c r="B347" s="35" t="str">
        <f t="shared" si="11"/>
        <v>r</v>
      </c>
    </row>
    <row r="348" spans="1:2">
      <c r="A348" s="175">
        <f t="shared" si="10"/>
        <v>44156</v>
      </c>
      <c r="B348" s="35" t="str">
        <f t="shared" si="11"/>
        <v>r</v>
      </c>
    </row>
    <row r="349" spans="1:2">
      <c r="A349" s="175">
        <f t="shared" si="10"/>
        <v>44157</v>
      </c>
      <c r="B349" s="35" t="str">
        <f t="shared" si="11"/>
        <v>M</v>
      </c>
    </row>
    <row r="350" spans="1:2">
      <c r="A350" s="175">
        <f t="shared" si="10"/>
        <v>44158</v>
      </c>
      <c r="B350" s="35" t="str">
        <f t="shared" si="11"/>
        <v>M</v>
      </c>
    </row>
    <row r="351" spans="1:2">
      <c r="A351" s="175">
        <f t="shared" si="10"/>
        <v>44159</v>
      </c>
      <c r="B351" s="35" t="str">
        <f t="shared" si="11"/>
        <v>S</v>
      </c>
    </row>
    <row r="352" spans="1:2">
      <c r="A352" s="175">
        <f t="shared" si="10"/>
        <v>44160</v>
      </c>
      <c r="B352" s="35" t="str">
        <f t="shared" si="11"/>
        <v>S</v>
      </c>
    </row>
    <row r="353" spans="1:2">
      <c r="A353" s="175">
        <f t="shared" si="10"/>
        <v>44161</v>
      </c>
      <c r="B353" s="35" t="str">
        <f t="shared" si="11"/>
        <v>N</v>
      </c>
    </row>
    <row r="354" spans="1:2">
      <c r="A354" s="175">
        <f t="shared" si="10"/>
        <v>44162</v>
      </c>
      <c r="B354" s="35" t="str">
        <f t="shared" si="11"/>
        <v>N</v>
      </c>
    </row>
    <row r="355" spans="1:2">
      <c r="A355" s="175">
        <f t="shared" si="10"/>
        <v>44163</v>
      </c>
      <c r="B355" s="35" t="str">
        <f t="shared" si="11"/>
        <v>r</v>
      </c>
    </row>
    <row r="356" spans="1:2">
      <c r="A356" s="175">
        <f t="shared" si="10"/>
        <v>44164</v>
      </c>
      <c r="B356" s="35" t="str">
        <f t="shared" si="11"/>
        <v>r</v>
      </c>
    </row>
    <row r="357" spans="1:2">
      <c r="A357" s="175">
        <f t="shared" si="10"/>
        <v>44165</v>
      </c>
      <c r="B357" s="35" t="str">
        <f t="shared" si="11"/>
        <v>r</v>
      </c>
    </row>
    <row r="358" spans="1:2">
      <c r="A358" s="175">
        <f t="shared" si="10"/>
        <v>44166</v>
      </c>
      <c r="B358" s="35" t="str">
        <f t="shared" si="11"/>
        <v>r</v>
      </c>
    </row>
    <row r="359" spans="1:2">
      <c r="A359" s="175">
        <f t="shared" si="10"/>
        <v>44167</v>
      </c>
      <c r="B359" s="35" t="str">
        <f t="shared" si="11"/>
        <v>M</v>
      </c>
    </row>
    <row r="360" spans="1:2">
      <c r="A360" s="175">
        <f t="shared" si="10"/>
        <v>44168</v>
      </c>
      <c r="B360" s="35" t="str">
        <f t="shared" si="11"/>
        <v>M</v>
      </c>
    </row>
    <row r="361" spans="1:2">
      <c r="A361" s="175">
        <f t="shared" si="10"/>
        <v>44169</v>
      </c>
      <c r="B361" s="35" t="str">
        <f t="shared" si="11"/>
        <v>S</v>
      </c>
    </row>
    <row r="362" spans="1:2">
      <c r="A362" s="175">
        <f t="shared" si="10"/>
        <v>44170</v>
      </c>
      <c r="B362" s="35" t="str">
        <f t="shared" si="11"/>
        <v>S</v>
      </c>
    </row>
    <row r="363" spans="1:2">
      <c r="A363" s="175">
        <f t="shared" si="10"/>
        <v>44171</v>
      </c>
      <c r="B363" s="35" t="str">
        <f t="shared" si="11"/>
        <v>N</v>
      </c>
    </row>
    <row r="364" spans="1:2">
      <c r="A364" s="175">
        <f t="shared" si="10"/>
        <v>44172</v>
      </c>
      <c r="B364" s="35" t="str">
        <f t="shared" si="11"/>
        <v>N</v>
      </c>
    </row>
    <row r="365" spans="1:2">
      <c r="A365" s="175">
        <f t="shared" si="10"/>
        <v>44173</v>
      </c>
      <c r="B365" s="35" t="str">
        <f t="shared" si="11"/>
        <v>r</v>
      </c>
    </row>
    <row r="366" spans="1:2">
      <c r="A366" s="175">
        <f t="shared" si="10"/>
        <v>44174</v>
      </c>
      <c r="B366" s="35" t="str">
        <f t="shared" si="11"/>
        <v>r</v>
      </c>
    </row>
    <row r="367" spans="1:2">
      <c r="A367" s="175">
        <f t="shared" si="10"/>
        <v>44175</v>
      </c>
      <c r="B367" s="35" t="str">
        <f t="shared" si="11"/>
        <v>r</v>
      </c>
    </row>
    <row r="368" spans="1:2">
      <c r="A368" s="175">
        <f t="shared" si="10"/>
        <v>44176</v>
      </c>
      <c r="B368" s="35" t="str">
        <f t="shared" si="11"/>
        <v>r</v>
      </c>
    </row>
    <row r="369" spans="1:2">
      <c r="A369" s="175">
        <f t="shared" si="10"/>
        <v>44177</v>
      </c>
      <c r="B369" s="35" t="str">
        <f t="shared" si="11"/>
        <v>M</v>
      </c>
    </row>
    <row r="370" spans="1:2">
      <c r="A370" s="175">
        <f t="shared" si="10"/>
        <v>44178</v>
      </c>
      <c r="B370" s="35" t="str">
        <f t="shared" si="11"/>
        <v>M</v>
      </c>
    </row>
    <row r="371" spans="1:2">
      <c r="A371" s="175">
        <f t="shared" si="10"/>
        <v>44179</v>
      </c>
      <c r="B371" s="35" t="str">
        <f t="shared" si="11"/>
        <v>S</v>
      </c>
    </row>
    <row r="372" spans="1:2">
      <c r="A372" s="175">
        <f t="shared" si="10"/>
        <v>44180</v>
      </c>
      <c r="B372" s="35" t="str">
        <f t="shared" si="11"/>
        <v>S</v>
      </c>
    </row>
    <row r="373" spans="1:2">
      <c r="A373" s="175">
        <f t="shared" si="10"/>
        <v>44181</v>
      </c>
      <c r="B373" s="35" t="str">
        <f t="shared" si="11"/>
        <v>N</v>
      </c>
    </row>
    <row r="374" spans="1:2">
      <c r="A374" s="175">
        <f t="shared" si="10"/>
        <v>44182</v>
      </c>
      <c r="B374" s="35" t="str">
        <f t="shared" si="11"/>
        <v>N</v>
      </c>
    </row>
    <row r="375" spans="1:2">
      <c r="A375" s="175">
        <f t="shared" si="10"/>
        <v>44183</v>
      </c>
      <c r="B375" s="35" t="str">
        <f t="shared" si="11"/>
        <v>r</v>
      </c>
    </row>
    <row r="376" spans="1:2">
      <c r="A376" s="175">
        <f t="shared" si="10"/>
        <v>44184</v>
      </c>
      <c r="B376" s="35" t="str">
        <f t="shared" si="11"/>
        <v>r</v>
      </c>
    </row>
    <row r="377" spans="1:2">
      <c r="A377" s="175">
        <f t="shared" si="10"/>
        <v>44185</v>
      </c>
      <c r="B377" s="35" t="str">
        <f t="shared" si="11"/>
        <v>r</v>
      </c>
    </row>
    <row r="378" spans="1:2">
      <c r="A378" s="175">
        <f t="shared" si="10"/>
        <v>44186</v>
      </c>
      <c r="B378" s="35" t="str">
        <f t="shared" si="11"/>
        <v>r</v>
      </c>
    </row>
    <row r="379" spans="1:2">
      <c r="A379" s="175">
        <f t="shared" si="10"/>
        <v>44187</v>
      </c>
      <c r="B379" s="35" t="str">
        <f t="shared" si="11"/>
        <v>M</v>
      </c>
    </row>
    <row r="380" spans="1:2">
      <c r="A380" s="175">
        <f t="shared" si="10"/>
        <v>44188</v>
      </c>
      <c r="B380" s="35" t="str">
        <f t="shared" si="11"/>
        <v>M</v>
      </c>
    </row>
    <row r="381" spans="1:2">
      <c r="A381" s="175">
        <f t="shared" si="10"/>
        <v>44189</v>
      </c>
      <c r="B381" s="35" t="str">
        <f t="shared" si="11"/>
        <v>S</v>
      </c>
    </row>
    <row r="382" spans="1:2">
      <c r="A382" s="175">
        <f t="shared" si="10"/>
        <v>44190</v>
      </c>
      <c r="B382" s="35" t="str">
        <f t="shared" si="11"/>
        <v>S</v>
      </c>
    </row>
    <row r="383" spans="1:2">
      <c r="A383" s="175">
        <f t="shared" si="10"/>
        <v>44191</v>
      </c>
      <c r="B383" s="35" t="str">
        <f t="shared" si="11"/>
        <v>N</v>
      </c>
    </row>
    <row r="384" spans="1:2">
      <c r="A384" s="175">
        <f t="shared" si="10"/>
        <v>44192</v>
      </c>
      <c r="B384" s="35" t="str">
        <f t="shared" si="11"/>
        <v>N</v>
      </c>
    </row>
    <row r="385" spans="1:2">
      <c r="A385" s="175">
        <f t="shared" si="10"/>
        <v>44193</v>
      </c>
      <c r="B385" s="35" t="str">
        <f t="shared" si="11"/>
        <v>r</v>
      </c>
    </row>
    <row r="386" spans="1:2">
      <c r="A386" s="175">
        <f t="shared" si="10"/>
        <v>44194</v>
      </c>
      <c r="B386" s="35" t="str">
        <f t="shared" si="11"/>
        <v>r</v>
      </c>
    </row>
    <row r="387" spans="1:2">
      <c r="A387" s="175">
        <f t="shared" si="10"/>
        <v>44195</v>
      </c>
      <c r="B387" s="35" t="str">
        <f t="shared" si="11"/>
        <v>r</v>
      </c>
    </row>
    <row r="388" spans="1:2">
      <c r="A388" s="175">
        <f t="shared" si="10"/>
        <v>44196</v>
      </c>
      <c r="B388" s="35" t="str">
        <f t="shared" si="11"/>
        <v>r</v>
      </c>
    </row>
  </sheetData>
  <mergeCells count="3">
    <mergeCell ref="A1:B1"/>
    <mergeCell ref="E7:F7"/>
    <mergeCell ref="J2:K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GTA</vt:lpstr>
      <vt:lpstr>BDH</vt:lpstr>
      <vt:lpstr>Poste</vt:lpstr>
      <vt:lpstr>Accès</vt:lpstr>
      <vt:lpstr>Code</vt:lpstr>
      <vt:lpstr>Date</vt:lpstr>
      <vt:lpstr>Dernièresauvegarde</vt:lpstr>
      <vt:lpstr>Jourférié</vt:lpstr>
      <vt:lpstr>Joursemaine</vt:lpstr>
      <vt:lpstr>Liste</vt:lpstr>
      <vt:lpstr>Mois</vt:lpstr>
      <vt:lpstr>Pentecôte</vt:lpstr>
      <vt:lpstr>Plage</vt:lpstr>
      <vt:lpstr>plage2</vt:lpstr>
      <vt:lpstr>Poste1</vt:lpstr>
      <vt:lpstr>Utilisateur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contre.michel@bbox.fr</cp:lastModifiedBy>
  <cp:lastPrinted>2020-01-08T17:51:58Z</cp:lastPrinted>
  <dcterms:created xsi:type="dcterms:W3CDTF">2019-07-07T16:33:07Z</dcterms:created>
  <dcterms:modified xsi:type="dcterms:W3CDTF">2020-05-16T17:17:30Z</dcterms:modified>
</cp:coreProperties>
</file>