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ml.chartshapes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ml.chartshapes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6.xml" ContentType="application/vnd.openxmlformats-officedocument.drawingml.chartshapes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7.xml" ContentType="application/vnd.openxmlformats-officedocument.drawingml.chartshapes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drawings/drawing8.xml" ContentType="application/vnd.openxmlformats-officedocument.drawingml.chartshapes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drawings/drawing9.xml" ContentType="application/vnd.openxmlformats-officedocument.drawingml.chartshapes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drawings/drawing10.xml" ContentType="application/vnd.openxmlformats-officedocument.drawingml.chartshapes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drawings/drawing11.xml" ContentType="application/vnd.openxmlformats-officedocument.drawingml.chartshapes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drawings/drawing12.xml" ContentType="application/vnd.openxmlformats-officedocument.drawingml.chartshapes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drawings/drawing13.xml" ContentType="application/vnd.openxmlformats-officedocument.drawingml.chartshapes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drawings/drawing14.xml" ContentType="application/vnd.openxmlformats-officedocument.drawingml.chartshapes+xml"/>
  <Override PartName="/xl/charts/chart17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charts/chart18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drawings/drawing15.xml" ContentType="application/vnd.openxmlformats-officedocument.drawingml.chartshapes+xml"/>
  <Override PartName="/xl/charts/chart19.xml" ContentType="application/vnd.openxmlformats-officedocument.drawingml.chart+xml"/>
  <Override PartName="/xl/charts/style19.xml" ContentType="application/vnd.ms-office.chartstyle+xml"/>
  <Override PartName="/xl/charts/colors19.xml" ContentType="application/vnd.ms-office.chartcolorstyle+xml"/>
  <Override PartName="/xl/drawings/drawing16.xml" ContentType="application/vnd.openxmlformats-officedocument.drawingml.chartshapes+xml"/>
  <Override PartName="/xl/charts/chart20.xml" ContentType="application/vnd.openxmlformats-officedocument.drawingml.chart+xml"/>
  <Override PartName="/xl/charts/style20.xml" ContentType="application/vnd.ms-office.chartstyle+xml"/>
  <Override PartName="/xl/charts/colors20.xml" ContentType="application/vnd.ms-office.chartcolorstyle+xml"/>
  <Override PartName="/xl/drawings/drawing17.xml" ContentType="application/vnd.openxmlformats-officedocument.drawingml.chartshapes+xml"/>
  <Override PartName="/xl/drawings/drawing18.xml" ContentType="application/vnd.openxmlformats-officedocument.drawing+xml"/>
  <Override PartName="/xl/charts/chart21.xml" ContentType="application/vnd.openxmlformats-officedocument.drawingml.chart+xml"/>
  <Override PartName="/xl/charts/style21.xml" ContentType="application/vnd.ms-office.chartstyle+xml"/>
  <Override PartName="/xl/charts/colors2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800" windowHeight="10608"/>
  </bookViews>
  <sheets>
    <sheet name="Feuil1" sheetId="1" r:id="rId1"/>
    <sheet name="Feuil1 (2)" sheetId="5" r:id="rId2"/>
    <sheet name="Feuil4" sheetId="4" r:id="rId3"/>
    <sheet name="Feuil2" sheetId="2" r:id="rId4"/>
    <sheet name="Feuil3" sheetId="3" r:id="rId5"/>
  </sheets>
  <externalReferences>
    <externalReference r:id="rId6"/>
    <externalReference r:id="rId7"/>
    <externalReference r:id="rId8"/>
    <externalReference r:id="rId9"/>
    <externalReference r:id="rId10"/>
  </externalReferences>
  <definedNames>
    <definedName name="CDM">'[1]Listes Déroulantes'!$A$2:$A$31</definedName>
    <definedName name="ChampMFC1">#REF!</definedName>
    <definedName name="ChampMFC2">#REF!</definedName>
    <definedName name="ChampMFC3">#REF!</definedName>
    <definedName name="demande">'[2]base menu déroulant'!$B$8:$B$11</definedName>
    <definedName name="demandes">'[3]base menu déroulant'!$B$8:$B$11</definedName>
    <definedName name="n.section">[4]découpage!$H$1:$H$65536</definedName>
    <definedName name="révision">'[3]base menu déroulant'!$A$8:$A$25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16" i="1" l="1"/>
  <c r="Q16" i="1"/>
  <c r="R16" i="1"/>
  <c r="S16" i="1"/>
  <c r="T16" i="1"/>
  <c r="U16" i="1"/>
  <c r="P17" i="1"/>
  <c r="Q17" i="1"/>
  <c r="R17" i="1"/>
  <c r="S17" i="1"/>
  <c r="T17" i="1"/>
  <c r="U17" i="1"/>
  <c r="Y2" i="5" l="1"/>
  <c r="C3" i="5" l="1"/>
  <c r="B3" i="5"/>
  <c r="D3" i="5"/>
  <c r="B4" i="5"/>
  <c r="E4" i="5" s="1"/>
  <c r="B5" i="5"/>
  <c r="B6" i="5"/>
  <c r="B7" i="5"/>
  <c r="B8" i="5"/>
  <c r="F3" i="5"/>
  <c r="G3" i="5"/>
  <c r="H3" i="5"/>
  <c r="J3" i="5"/>
  <c r="K3" i="5"/>
  <c r="L3" i="5"/>
  <c r="N3" i="5"/>
  <c r="O3" i="5"/>
  <c r="P3" i="5"/>
  <c r="R3" i="5"/>
  <c r="S3" i="5"/>
  <c r="T3" i="5"/>
  <c r="V3" i="5"/>
  <c r="W3" i="5"/>
  <c r="X3" i="5"/>
  <c r="Z3" i="5"/>
  <c r="AA3" i="5"/>
  <c r="AB3" i="5"/>
  <c r="C4" i="5"/>
  <c r="D4" i="5"/>
  <c r="F4" i="5"/>
  <c r="G4" i="5"/>
  <c r="H4" i="5"/>
  <c r="J4" i="5"/>
  <c r="K4" i="5"/>
  <c r="L4" i="5"/>
  <c r="N4" i="5"/>
  <c r="O4" i="5"/>
  <c r="P4" i="5"/>
  <c r="R4" i="5"/>
  <c r="S4" i="5"/>
  <c r="T4" i="5"/>
  <c r="V4" i="5"/>
  <c r="W4" i="5"/>
  <c r="X4" i="5"/>
  <c r="Z4" i="5"/>
  <c r="AA4" i="5"/>
  <c r="AB4" i="5"/>
  <c r="C5" i="5"/>
  <c r="D5" i="5"/>
  <c r="F5" i="5"/>
  <c r="G5" i="5"/>
  <c r="H5" i="5"/>
  <c r="J5" i="5"/>
  <c r="K5" i="5"/>
  <c r="L5" i="5"/>
  <c r="N5" i="5"/>
  <c r="O5" i="5"/>
  <c r="P5" i="5"/>
  <c r="R5" i="5"/>
  <c r="S5" i="5"/>
  <c r="T5" i="5"/>
  <c r="V5" i="5"/>
  <c r="W5" i="5"/>
  <c r="X5" i="5"/>
  <c r="Z5" i="5"/>
  <c r="AA5" i="5"/>
  <c r="AB5" i="5"/>
  <c r="C6" i="5"/>
  <c r="D6" i="5"/>
  <c r="F6" i="5"/>
  <c r="G6" i="5"/>
  <c r="H6" i="5"/>
  <c r="J6" i="5"/>
  <c r="K6" i="5"/>
  <c r="L6" i="5"/>
  <c r="N6" i="5"/>
  <c r="O6" i="5"/>
  <c r="P6" i="5"/>
  <c r="R6" i="5"/>
  <c r="S6" i="5"/>
  <c r="T6" i="5"/>
  <c r="V6" i="5"/>
  <c r="W6" i="5"/>
  <c r="X6" i="5"/>
  <c r="Z6" i="5"/>
  <c r="AA6" i="5"/>
  <c r="AB6" i="5"/>
  <c r="C7" i="5"/>
  <c r="D7" i="5"/>
  <c r="F7" i="5"/>
  <c r="G7" i="5"/>
  <c r="H7" i="5"/>
  <c r="J7" i="5"/>
  <c r="K7" i="5"/>
  <c r="L7" i="5"/>
  <c r="N7" i="5"/>
  <c r="O7" i="5"/>
  <c r="P7" i="5"/>
  <c r="R7" i="5"/>
  <c r="S7" i="5"/>
  <c r="T7" i="5"/>
  <c r="V7" i="5"/>
  <c r="W7" i="5"/>
  <c r="X7" i="5"/>
  <c r="Z7" i="5"/>
  <c r="AA7" i="5"/>
  <c r="AB7" i="5"/>
  <c r="C8" i="5"/>
  <c r="D8" i="5"/>
  <c r="F8" i="5"/>
  <c r="G8" i="5"/>
  <c r="H8" i="5"/>
  <c r="J8" i="5"/>
  <c r="K8" i="5"/>
  <c r="L8" i="5"/>
  <c r="N8" i="5"/>
  <c r="O8" i="5"/>
  <c r="P8" i="5"/>
  <c r="R8" i="5"/>
  <c r="S8" i="5"/>
  <c r="T8" i="5"/>
  <c r="V8" i="5"/>
  <c r="W8" i="5"/>
  <c r="X8" i="5"/>
  <c r="Z8" i="5"/>
  <c r="AA8" i="5"/>
  <c r="AB8" i="5"/>
  <c r="AB2" i="5"/>
  <c r="AC2" i="5"/>
  <c r="U2" i="5"/>
  <c r="Q2" i="5"/>
  <c r="M2" i="5"/>
  <c r="I2" i="5"/>
  <c r="E2" i="5"/>
  <c r="E8" i="5" l="1"/>
  <c r="E6" i="5"/>
  <c r="Y6" i="5"/>
  <c r="Q6" i="5"/>
  <c r="I6" i="5"/>
  <c r="AC6" i="5"/>
  <c r="U6" i="5"/>
  <c r="M6" i="5"/>
  <c r="Y8" i="5"/>
  <c r="Q8" i="5"/>
  <c r="I8" i="5"/>
  <c r="Y4" i="5"/>
  <c r="Q4" i="5"/>
  <c r="I4" i="5"/>
  <c r="AC8" i="5"/>
  <c r="U8" i="5"/>
  <c r="M8" i="5"/>
  <c r="AC4" i="5"/>
  <c r="U4" i="5"/>
  <c r="M4" i="5"/>
  <c r="E3" i="5"/>
  <c r="E7" i="5"/>
  <c r="AC7" i="5"/>
  <c r="U7" i="5"/>
  <c r="M7" i="5"/>
  <c r="Y5" i="5"/>
  <c r="Q5" i="5"/>
  <c r="I5" i="5"/>
  <c r="AC3" i="5"/>
  <c r="U3" i="5"/>
  <c r="M3" i="5"/>
  <c r="Y7" i="5"/>
  <c r="Q7" i="5"/>
  <c r="I7" i="5"/>
  <c r="AC5" i="5"/>
  <c r="U5" i="5"/>
  <c r="M5" i="5"/>
  <c r="E5" i="5"/>
  <c r="Y3" i="5"/>
  <c r="Q3" i="5"/>
  <c r="I3" i="5"/>
  <c r="L8" i="1" l="1"/>
  <c r="M8" i="1"/>
  <c r="N8" i="1"/>
  <c r="O8" i="1"/>
  <c r="P8" i="1"/>
  <c r="Q8" i="1"/>
  <c r="R8" i="1"/>
  <c r="S8" i="1"/>
  <c r="L7" i="1"/>
  <c r="M7" i="1"/>
  <c r="N7" i="1"/>
  <c r="O7" i="1"/>
  <c r="P7" i="1"/>
  <c r="Q7" i="1"/>
  <c r="R7" i="1"/>
  <c r="S7" i="1"/>
  <c r="S6" i="1"/>
  <c r="L6" i="1"/>
  <c r="M6" i="1"/>
  <c r="N6" i="1"/>
  <c r="N9" i="1" s="1"/>
  <c r="O6" i="1"/>
  <c r="P6" i="1"/>
  <c r="Q6" i="1"/>
  <c r="R6" i="1"/>
  <c r="R9" i="1" s="1"/>
  <c r="S3" i="1"/>
  <c r="F3" i="1"/>
  <c r="G3" i="1"/>
  <c r="H3" i="1"/>
  <c r="I3" i="1"/>
  <c r="J3" i="1"/>
  <c r="K3" i="1"/>
  <c r="L3" i="1"/>
  <c r="M3" i="1"/>
  <c r="N3" i="1"/>
  <c r="O3" i="1"/>
  <c r="P3" i="1"/>
  <c r="Q3" i="1"/>
  <c r="R3" i="1"/>
  <c r="P9" i="1" l="1"/>
  <c r="L9" i="1"/>
  <c r="D21" i="1"/>
  <c r="Q9" i="1"/>
  <c r="O9" i="1"/>
  <c r="S9" i="1"/>
  <c r="M9" i="1"/>
  <c r="AC10" i="3"/>
  <c r="AB10" i="3"/>
  <c r="AB11" i="3" s="1"/>
  <c r="AA10" i="3"/>
  <c r="Z10" i="3"/>
  <c r="Z11" i="3" s="1"/>
  <c r="Y10" i="3"/>
  <c r="X10" i="3"/>
  <c r="X11" i="3" s="1"/>
  <c r="W10" i="3"/>
  <c r="V10" i="3"/>
  <c r="V11" i="3" s="1"/>
  <c r="U10" i="3"/>
  <c r="T10" i="3"/>
  <c r="T11" i="3" s="1"/>
  <c r="S10" i="3"/>
  <c r="R10" i="3"/>
  <c r="R11" i="3" s="1"/>
  <c r="Q10" i="3"/>
  <c r="P10" i="3"/>
  <c r="P11" i="3" s="1"/>
  <c r="O10" i="3"/>
  <c r="N10" i="3"/>
  <c r="N11" i="3" s="1"/>
  <c r="M10" i="3"/>
  <c r="L10" i="3"/>
  <c r="L11" i="3" s="1"/>
  <c r="K10" i="3"/>
  <c r="J10" i="3"/>
  <c r="J11" i="3" s="1"/>
  <c r="I10" i="3"/>
  <c r="H10" i="3"/>
  <c r="H11" i="3" s="1"/>
  <c r="G10" i="3"/>
  <c r="F10" i="3"/>
  <c r="F11" i="3" s="1"/>
  <c r="E10" i="3"/>
  <c r="D10" i="3"/>
  <c r="D11" i="3" s="1"/>
  <c r="C10" i="3"/>
  <c r="AC6" i="3"/>
  <c r="AB6" i="3"/>
  <c r="AB7" i="3" s="1"/>
  <c r="AA6" i="3"/>
  <c r="AA7" i="3" s="1"/>
  <c r="Z6" i="3"/>
  <c r="Z7" i="3" s="1"/>
  <c r="Y6" i="3"/>
  <c r="Y7" i="3" s="1"/>
  <c r="X6" i="3"/>
  <c r="X7" i="3" s="1"/>
  <c r="W6" i="3"/>
  <c r="W7" i="3" s="1"/>
  <c r="V6" i="3"/>
  <c r="V7" i="3" s="1"/>
  <c r="U6" i="3"/>
  <c r="U7" i="3" s="1"/>
  <c r="T6" i="3"/>
  <c r="T7" i="3" s="1"/>
  <c r="S6" i="3"/>
  <c r="S7" i="3" s="1"/>
  <c r="R6" i="3"/>
  <c r="R7" i="3" s="1"/>
  <c r="Q6" i="3"/>
  <c r="Q7" i="3" s="1"/>
  <c r="P6" i="3"/>
  <c r="P7" i="3" s="1"/>
  <c r="O6" i="3"/>
  <c r="O7" i="3" s="1"/>
  <c r="N6" i="3"/>
  <c r="N7" i="3" s="1"/>
  <c r="M6" i="3"/>
  <c r="M7" i="3" s="1"/>
  <c r="L6" i="3"/>
  <c r="L7" i="3" s="1"/>
  <c r="K6" i="3"/>
  <c r="K7" i="3" s="1"/>
  <c r="J6" i="3"/>
  <c r="J7" i="3" s="1"/>
  <c r="I6" i="3"/>
  <c r="I7" i="3" s="1"/>
  <c r="H6" i="3"/>
  <c r="H7" i="3" s="1"/>
  <c r="G6" i="3"/>
  <c r="G7" i="3" s="1"/>
  <c r="F6" i="3"/>
  <c r="F7" i="3" s="1"/>
  <c r="E6" i="3"/>
  <c r="E7" i="3" s="1"/>
  <c r="D6" i="3"/>
  <c r="D7" i="3" s="1"/>
  <c r="C6" i="3"/>
  <c r="C7" i="3" s="1"/>
  <c r="B8" i="2"/>
  <c r="B13" i="2" s="1"/>
  <c r="C25" i="1"/>
  <c r="C15" i="1"/>
  <c r="C10" i="1"/>
  <c r="K8" i="1"/>
  <c r="J8" i="1"/>
  <c r="I8" i="1"/>
  <c r="H8" i="1"/>
  <c r="G8" i="1"/>
  <c r="F8" i="1"/>
  <c r="E8" i="1"/>
  <c r="D8" i="1"/>
  <c r="C8" i="1"/>
  <c r="K7" i="1"/>
  <c r="J7" i="1"/>
  <c r="I7" i="1"/>
  <c r="H7" i="1"/>
  <c r="G7" i="1"/>
  <c r="F7" i="1"/>
  <c r="E7" i="1"/>
  <c r="D7" i="1"/>
  <c r="C7" i="1"/>
  <c r="K6" i="1"/>
  <c r="J6" i="1"/>
  <c r="C3" i="2" s="1"/>
  <c r="I6" i="1"/>
  <c r="H6" i="1"/>
  <c r="D22" i="1" s="1"/>
  <c r="G6" i="1"/>
  <c r="F6" i="1"/>
  <c r="F9" i="1" s="1"/>
  <c r="E6" i="1"/>
  <c r="D6" i="1"/>
  <c r="D9" i="1" s="1"/>
  <c r="C6" i="1"/>
  <c r="J9" i="1"/>
  <c r="E3" i="1"/>
  <c r="E9" i="1" s="1"/>
  <c r="D3" i="1"/>
  <c r="C3" i="1"/>
  <c r="C9" i="1" s="1"/>
  <c r="AC7" i="3" l="1"/>
  <c r="E11" i="3" a="1"/>
  <c r="E11" i="3" s="1"/>
  <c r="C11" i="3"/>
  <c r="G11" i="3"/>
  <c r="I11" i="3"/>
  <c r="K11" i="3"/>
  <c r="M11" i="3"/>
  <c r="O11" i="3"/>
  <c r="Q11" i="3"/>
  <c r="S11" i="3"/>
  <c r="U11" i="3"/>
  <c r="W11" i="3"/>
  <c r="Y11" i="3"/>
  <c r="AA11" i="3"/>
  <c r="AC11" i="3"/>
  <c r="C15" i="2"/>
  <c r="C14" i="2"/>
  <c r="C10" i="2"/>
  <c r="D12" i="1"/>
  <c r="D11" i="1"/>
  <c r="D13" i="1"/>
  <c r="X17" i="4" s="1"/>
  <c r="D27" i="1"/>
  <c r="D26" i="1"/>
  <c r="D17" i="1"/>
  <c r="D16" i="1"/>
  <c r="G9" i="1"/>
  <c r="C16" i="2" s="1"/>
  <c r="K9" i="1"/>
  <c r="I9" i="1"/>
  <c r="D18" i="1" s="1"/>
  <c r="R17" i="4" s="1"/>
  <c r="C9" i="2"/>
  <c r="C4" i="2"/>
  <c r="C2" i="2"/>
  <c r="C11" i="2"/>
  <c r="H9" i="1"/>
  <c r="D23" i="1" s="1"/>
  <c r="E17" i="4" s="1"/>
  <c r="D28" i="1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<sst xmlns="http://schemas.openxmlformats.org/spreadsheetml/2006/main" count="104" uniqueCount="50">
  <si>
    <t>A1</t>
  </si>
  <si>
    <t>Date</t>
  </si>
  <si>
    <t>A2</t>
  </si>
  <si>
    <t>Total prévu Cumul</t>
  </si>
  <si>
    <t>A3</t>
  </si>
  <si>
    <t>% prévu</t>
  </si>
  <si>
    <t>A4</t>
  </si>
  <si>
    <t>Poucentage prévu cumul au jour j</t>
  </si>
  <si>
    <t>A5</t>
  </si>
  <si>
    <t>Total réel Cumul</t>
  </si>
  <si>
    <t>A6</t>
  </si>
  <si>
    <t>% réél</t>
  </si>
  <si>
    <t>A7</t>
  </si>
  <si>
    <t>Poucentage réel cumul au jour j</t>
  </si>
  <si>
    <t>A8</t>
  </si>
  <si>
    <t>Delta (reel - prévu) cumul</t>
  </si>
  <si>
    <t>A9</t>
  </si>
  <si>
    <t>Pourcentage Delta (reel - prévu) cumul</t>
  </si>
  <si>
    <t>Date:</t>
  </si>
  <si>
    <t>Date d'avancement</t>
  </si>
  <si>
    <t>Date d'avancement + 1j</t>
  </si>
  <si>
    <t>Date d'avancement +2j</t>
  </si>
  <si>
    <t>Date d'avancement-1</t>
  </si>
  <si>
    <t>colonne</t>
  </si>
  <si>
    <t>four</t>
  </si>
  <si>
    <t>échangeur</t>
  </si>
  <si>
    <t>L</t>
  </si>
  <si>
    <t>t</t>
  </si>
  <si>
    <t>o</t>
  </si>
  <si>
    <t>p</t>
  </si>
  <si>
    <t>Prévu</t>
  </si>
  <si>
    <t>Réel</t>
  </si>
  <si>
    <t>Ajout Série 3</t>
  </si>
  <si>
    <t>Ajout Barre erreur verticale</t>
  </si>
  <si>
    <t>Sélectionner la série 3</t>
  </si>
  <si>
    <t>Zone OUEST</t>
  </si>
  <si>
    <t>Zone EST</t>
  </si>
  <si>
    <t>Zone SUD</t>
  </si>
  <si>
    <t>Zone FLORE</t>
  </si>
  <si>
    <t>AVANCEMENT GENERAL ARRET 2020</t>
  </si>
  <si>
    <t>AVANCEMENT PAR ZONE</t>
  </si>
  <si>
    <t>AVANCEMENTS DETAILLES</t>
  </si>
  <si>
    <t>TOTAL PREVU</t>
  </si>
  <si>
    <t>TOTAL PREVU CUMUL</t>
  </si>
  <si>
    <t>TOTAL REEL</t>
  </si>
  <si>
    <t>TOTAL REEL CUMUL</t>
  </si>
  <si>
    <t>TOTAL PREVU %</t>
  </si>
  <si>
    <t>TOTAL REEL %</t>
  </si>
  <si>
    <t>Charge prévue</t>
  </si>
  <si>
    <t>Charge réelle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</si>
</sst>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7" fillId="0" borderId="0"/>
  </cellStyleXfs>
  <cellXfs count="80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10" fontId="0" fillId="0" borderId="0" xfId="0" applyNumberFormat="1"/>
    <xf numFmtId="14" fontId="1" fillId="0" borderId="0" xfId="0" applyNumberFormat="1" applyFont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14" fontId="1" fillId="6" borderId="1" xfId="0" applyNumberFormat="1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14" fontId="1" fillId="7" borderId="1" xfId="0" applyNumberFormat="1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0" fontId="1" fillId="0" borderId="0" xfId="0" applyFont="1" applyAlignment="1">
      <alignment horizontal="right"/>
    </xf>
    <xf numFmtId="16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0" fontId="0" fillId="3" borderId="1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/>
    </xf>
    <xf numFmtId="9" fontId="0" fillId="0" borderId="0" xfId="1" applyFont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0" xfId="0" applyFill="1" applyBorder="1"/>
    <xf numFmtId="0" fontId="0" fillId="0" borderId="10" xfId="0" applyBorder="1"/>
    <xf numFmtId="0" fontId="0" fillId="0" borderId="11" xfId="0" applyBorder="1"/>
    <xf numFmtId="9" fontId="4" fillId="0" borderId="13" xfId="1" applyFont="1" applyBorder="1"/>
    <xf numFmtId="9" fontId="3" fillId="0" borderId="14" xfId="1" applyFont="1" applyBorder="1"/>
    <xf numFmtId="0" fontId="4" fillId="0" borderId="0" xfId="0" applyFont="1" applyBorder="1"/>
    <xf numFmtId="0" fontId="3" fillId="0" borderId="11" xfId="0" applyFont="1" applyBorder="1"/>
    <xf numFmtId="0" fontId="4" fillId="0" borderId="3" xfId="0" applyFont="1" applyBorder="1"/>
    <xf numFmtId="0" fontId="3" fillId="0" borderId="4" xfId="0" applyFont="1" applyBorder="1"/>
    <xf numFmtId="0" fontId="4" fillId="0" borderId="10" xfId="0" applyFont="1" applyBorder="1"/>
    <xf numFmtId="9" fontId="4" fillId="0" borderId="12" xfId="1" applyFont="1" applyBorder="1"/>
    <xf numFmtId="9" fontId="3" fillId="0" borderId="18" xfId="1" applyFont="1" applyBorder="1"/>
    <xf numFmtId="9" fontId="4" fillId="0" borderId="19" xfId="1" applyFont="1" applyBorder="1"/>
    <xf numFmtId="0" fontId="5" fillId="5" borderId="1" xfId="0" applyFont="1" applyFill="1" applyBorder="1" applyAlignment="1">
      <alignment horizontal="center"/>
    </xf>
    <xf numFmtId="14" fontId="5" fillId="5" borderId="1" xfId="0" applyNumberFormat="1" applyFont="1" applyFill="1" applyBorder="1" applyAlignment="1">
      <alignment horizontal="center"/>
    </xf>
    <xf numFmtId="0" fontId="0" fillId="0" borderId="20" xfId="0" applyFill="1" applyBorder="1" applyAlignment="1">
      <alignment horizontal="center" vertical="center"/>
    </xf>
    <xf numFmtId="10" fontId="1" fillId="0" borderId="1" xfId="0" applyNumberFormat="1" applyFont="1" applyBorder="1" applyAlignment="1">
      <alignment horizontal="center" vertical="center"/>
    </xf>
    <xf numFmtId="10" fontId="1" fillId="0" borderId="0" xfId="0" applyNumberFormat="1" applyFont="1" applyAlignment="1">
      <alignment horizontal="center" vertical="center"/>
    </xf>
    <xf numFmtId="0" fontId="1" fillId="9" borderId="2" xfId="0" applyFont="1" applyFill="1" applyBorder="1" applyAlignment="1">
      <alignment horizontal="center"/>
    </xf>
    <xf numFmtId="0" fontId="0" fillId="0" borderId="0" xfId="0" applyAlignment="1">
      <alignment horizontal="left" indent="1"/>
    </xf>
    <xf numFmtId="10" fontId="1" fillId="0" borderId="0" xfId="0" applyNumberFormat="1" applyFont="1"/>
    <xf numFmtId="0" fontId="7" fillId="0" borderId="0" xfId="2"/>
    <xf numFmtId="0" fontId="8" fillId="0" borderId="0" xfId="2" applyFont="1"/>
    <xf numFmtId="16" fontId="8" fillId="0" borderId="5" xfId="2" applyNumberFormat="1" applyFont="1" applyBorder="1"/>
    <xf numFmtId="16" fontId="8" fillId="0" borderId="7" xfId="2" applyNumberFormat="1" applyFont="1" applyBorder="1"/>
    <xf numFmtId="2" fontId="7" fillId="0" borderId="0" xfId="2" applyNumberFormat="1"/>
    <xf numFmtId="2" fontId="7" fillId="0" borderId="10" xfId="2" applyNumberFormat="1" applyBorder="1"/>
    <xf numFmtId="2" fontId="7" fillId="0" borderId="0" xfId="2" applyNumberFormat="1" applyBorder="1"/>
    <xf numFmtId="2" fontId="7" fillId="0" borderId="11" xfId="2" applyNumberFormat="1" applyBorder="1"/>
    <xf numFmtId="2" fontId="7" fillId="0" borderId="12" xfId="2" applyNumberFormat="1" applyBorder="1"/>
    <xf numFmtId="2" fontId="7" fillId="0" borderId="13" xfId="2" applyNumberFormat="1" applyBorder="1"/>
    <xf numFmtId="2" fontId="7" fillId="0" borderId="14" xfId="2" applyNumberFormat="1" applyBorder="1"/>
    <xf numFmtId="14" fontId="7" fillId="0" borderId="0" xfId="2" applyNumberFormat="1"/>
    <xf numFmtId="0" fontId="7" fillId="5" borderId="1" xfId="2" applyFill="1" applyBorder="1"/>
    <xf numFmtId="0" fontId="7" fillId="0" borderId="1" xfId="2" applyFill="1" applyBorder="1"/>
    <xf numFmtId="0" fontId="1" fillId="10" borderId="0" xfId="0" applyFont="1" applyFill="1" applyAlignment="1">
      <alignment horizontal="center"/>
    </xf>
    <xf numFmtId="0" fontId="6" fillId="5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0" fontId="0" fillId="0" borderId="17" xfId="0" applyNumberFormat="1" applyBorder="1" applyAlignment="1">
      <alignment horizontal="center" vertical="center"/>
    </xf>
    <xf numFmtId="14" fontId="8" fillId="5" borderId="1" xfId="2" applyNumberFormat="1" applyFont="1" applyFill="1" applyBorder="1"/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5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sheetMetadata" Target="metadata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4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5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6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7.xml"/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8.xml"/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9.xml"/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10.xml"/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11.xml"/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12.xml"/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13.xml"/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14.xml"/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17.xml.rels><?xml version="1.0" encoding="UTF-8" standalone="yes"?>
<Relationships xmlns="http://schemas.openxmlformats.org/package/2006/relationships"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_rels/chart18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15.xml"/><Relationship Id="rId2" Type="http://schemas.microsoft.com/office/2011/relationships/chartColorStyle" Target="colors18.xml"/><Relationship Id="rId1" Type="http://schemas.microsoft.com/office/2011/relationships/chartStyle" Target="style18.xml"/></Relationships>
</file>

<file path=xl/charts/_rels/chart19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16.xml"/><Relationship Id="rId2" Type="http://schemas.microsoft.com/office/2011/relationships/chartColorStyle" Target="colors19.xml"/><Relationship Id="rId1" Type="http://schemas.microsoft.com/office/2011/relationships/chartStyle" Target="style19.xml"/></Relationships>
</file>

<file path=xl/charts/_rels/chart20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17.xml"/><Relationship Id="rId2" Type="http://schemas.microsoft.com/office/2011/relationships/chartColorStyle" Target="colors20.xml"/><Relationship Id="rId1" Type="http://schemas.microsoft.com/office/2011/relationships/chartStyle" Target="style20.xml"/></Relationships>
</file>

<file path=xl/charts/_rels/chart21.xml.rels><?xml version="1.0" encoding="UTF-8" standalone="yes"?>
<Relationships xmlns="http://schemas.openxmlformats.org/package/2006/relationships"><Relationship Id="rId2" Type="http://schemas.microsoft.com/office/2011/relationships/chartColorStyle" Target="colors21.xml"/><Relationship Id="rId1" Type="http://schemas.microsoft.com/office/2011/relationships/chartStyle" Target="style2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2"/>
          <c:order val="2"/>
          <c:tx>
            <c:v>3</c:v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errBars>
            <c:errBarType val="plus"/>
            <c:errValType val="fixedVal"/>
            <c:noEndCap val="1"/>
            <c:val val="1"/>
            <c:spPr>
              <a:noFill/>
              <a:ln w="15875">
                <a:solidFill>
                  <a:srgbClr val="FF0000"/>
                </a:solidFill>
                <a:round/>
              </a:ln>
              <a:effectLst/>
            </c:spPr>
          </c:errBars>
          <c:cat>
            <c:numRef>
              <c:f>Feuil1!$C$20</c:f>
              <c:numCache>
                <c:formatCode>m/d/yyyy</c:formatCode>
                <c:ptCount val="1"/>
                <c:pt idx="0">
                  <c:v>43647</c:v>
                </c:pt>
              </c:numCache>
            </c:numRef>
          </c:cat>
          <c:val>
            <c:numLit>
              <c:formatCode>General</c:formatCode>
              <c:ptCount val="1"/>
              <c:pt idx="0">
                <c:v>0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4A9-4DAE-AF43-65A7F16FCB25}"/>
            </c:ext>
          </c:extLst>
        </c:ser>
        <c:ser>
          <c:idx val="3"/>
          <c:order val="3"/>
          <c:tx>
            <c:v>charge prévue</c:v>
          </c:tx>
          <c:spPr>
            <a:solidFill>
              <a:srgbClr val="FF0000"/>
            </a:solidFill>
            <a:ln>
              <a:solidFill>
                <a:srgbClr val="FF0000"/>
              </a:solidFill>
            </a:ln>
            <a:effectLst/>
          </c:spPr>
          <c:invertIfNegative val="0"/>
          <c:cat>
            <c:numRef>
              <c:f>Feuil1!$P$16:$U$16</c:f>
              <c:numCache>
                <c:formatCode>General</c:formatCode>
                <c:ptCount val="6"/>
                <c:pt idx="0">
                  <c:v>17</c:v>
                </c:pt>
                <c:pt idx="1">
                  <c:v>33</c:v>
                </c:pt>
                <c:pt idx="2">
                  <c:v>57</c:v>
                </c:pt>
                <c:pt idx="3">
                  <c:v>64</c:v>
                </c:pt>
                <c:pt idx="4">
                  <c:v>140</c:v>
                </c:pt>
                <c:pt idx="5">
                  <c:v>27</c:v>
                </c:pt>
              </c:numCache>
            </c:numRef>
          </c:cat>
          <c:val>
            <c:numRef>
              <c:f>Feuil1!$P$16:$U$16</c:f>
              <c:numCache>
                <c:formatCode>General</c:formatCode>
                <c:ptCount val="6"/>
                <c:pt idx="0">
                  <c:v>17</c:v>
                </c:pt>
                <c:pt idx="1">
                  <c:v>33</c:v>
                </c:pt>
                <c:pt idx="2">
                  <c:v>57</c:v>
                </c:pt>
                <c:pt idx="3">
                  <c:v>64</c:v>
                </c:pt>
                <c:pt idx="4">
                  <c:v>140</c:v>
                </c:pt>
                <c:pt idx="5">
                  <c:v>27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44878640"/>
        <c:axId val="544887264"/>
      </c:barChart>
      <c:lineChart>
        <c:grouping val="standard"/>
        <c:varyColors val="0"/>
        <c:ser>
          <c:idx val="0"/>
          <c:order val="0"/>
          <c:tx>
            <c:v>1</c:v>
          </c:tx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none"/>
          </c:marker>
          <c:cat>
            <c:numRef>
              <c:f>Feuil1!$C$1:$S$1</c:f>
              <c:numCache>
                <c:formatCode>d\-mmm</c:formatCode>
                <c:ptCount val="17"/>
                <c:pt idx="0">
                  <c:v>43637</c:v>
                </c:pt>
                <c:pt idx="1">
                  <c:v>43638</c:v>
                </c:pt>
                <c:pt idx="2">
                  <c:v>43639</c:v>
                </c:pt>
                <c:pt idx="3">
                  <c:v>43640</c:v>
                </c:pt>
                <c:pt idx="4">
                  <c:v>43641</c:v>
                </c:pt>
                <c:pt idx="5">
                  <c:v>43642</c:v>
                </c:pt>
                <c:pt idx="6">
                  <c:v>43643</c:v>
                </c:pt>
                <c:pt idx="7">
                  <c:v>43644</c:v>
                </c:pt>
                <c:pt idx="8">
                  <c:v>43645</c:v>
                </c:pt>
                <c:pt idx="9">
                  <c:v>43646</c:v>
                </c:pt>
                <c:pt idx="10">
                  <c:v>43647</c:v>
                </c:pt>
                <c:pt idx="11">
                  <c:v>43648</c:v>
                </c:pt>
                <c:pt idx="12">
                  <c:v>43649</c:v>
                </c:pt>
                <c:pt idx="13">
                  <c:v>43650</c:v>
                </c:pt>
                <c:pt idx="14">
                  <c:v>43651</c:v>
                </c:pt>
                <c:pt idx="15">
                  <c:v>43652</c:v>
                </c:pt>
                <c:pt idx="16">
                  <c:v>43653</c:v>
                </c:pt>
              </c:numCache>
            </c:numRef>
          </c:cat>
          <c:val>
            <c:numRef>
              <c:f>Feuil1!$C$3:$S$3</c:f>
              <c:numCache>
                <c:formatCode>0.00%</c:formatCode>
                <c:ptCount val="17"/>
                <c:pt idx="0">
                  <c:v>0.11024182076813656</c:v>
                </c:pt>
                <c:pt idx="1">
                  <c:v>0.14935988620199148</c:v>
                </c:pt>
                <c:pt idx="2">
                  <c:v>0.22759601706970126</c:v>
                </c:pt>
                <c:pt idx="3">
                  <c:v>0.23826458036984352</c:v>
                </c:pt>
                <c:pt idx="4">
                  <c:v>0.2745376955903272</c:v>
                </c:pt>
                <c:pt idx="5">
                  <c:v>0.3236130867709815</c:v>
                </c:pt>
                <c:pt idx="6">
                  <c:v>0.36984352773826457</c:v>
                </c:pt>
                <c:pt idx="7">
                  <c:v>0.37908961593172125</c:v>
                </c:pt>
                <c:pt idx="8">
                  <c:v>0.45021337126600286</c:v>
                </c:pt>
                <c:pt idx="9">
                  <c:v>0.56899004267425324</c:v>
                </c:pt>
                <c:pt idx="10">
                  <c:v>0.60455192034139404</c:v>
                </c:pt>
                <c:pt idx="11">
                  <c:v>0.61877667140825032</c:v>
                </c:pt>
                <c:pt idx="12">
                  <c:v>0.62588904694167846</c:v>
                </c:pt>
                <c:pt idx="13">
                  <c:v>0.63300142247510671</c:v>
                </c:pt>
                <c:pt idx="14">
                  <c:v>0.6337126600284495</c:v>
                </c:pt>
                <c:pt idx="15">
                  <c:v>0.67567567567567566</c:v>
                </c:pt>
                <c:pt idx="16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EE7A-4C52-8859-DE13D6823C52}"/>
            </c:ext>
          </c:extLst>
        </c:ser>
        <c:ser>
          <c:idx val="1"/>
          <c:order val="1"/>
          <c:tx>
            <c:v>2</c:v>
          </c:tx>
          <c:spPr>
            <a:ln w="38100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numRef>
              <c:f>Feuil1!$C$1:$S$1</c:f>
              <c:numCache>
                <c:formatCode>d\-mmm</c:formatCode>
                <c:ptCount val="17"/>
                <c:pt idx="0">
                  <c:v>43637</c:v>
                </c:pt>
                <c:pt idx="1">
                  <c:v>43638</c:v>
                </c:pt>
                <c:pt idx="2">
                  <c:v>43639</c:v>
                </c:pt>
                <c:pt idx="3">
                  <c:v>43640</c:v>
                </c:pt>
                <c:pt idx="4">
                  <c:v>43641</c:v>
                </c:pt>
                <c:pt idx="5">
                  <c:v>43642</c:v>
                </c:pt>
                <c:pt idx="6">
                  <c:v>43643</c:v>
                </c:pt>
                <c:pt idx="7">
                  <c:v>43644</c:v>
                </c:pt>
                <c:pt idx="8">
                  <c:v>43645</c:v>
                </c:pt>
                <c:pt idx="9">
                  <c:v>43646</c:v>
                </c:pt>
                <c:pt idx="10">
                  <c:v>43647</c:v>
                </c:pt>
                <c:pt idx="11">
                  <c:v>43648</c:v>
                </c:pt>
                <c:pt idx="12">
                  <c:v>43649</c:v>
                </c:pt>
                <c:pt idx="13">
                  <c:v>43650</c:v>
                </c:pt>
                <c:pt idx="14">
                  <c:v>43651</c:v>
                </c:pt>
                <c:pt idx="15">
                  <c:v>43652</c:v>
                </c:pt>
                <c:pt idx="16">
                  <c:v>43653</c:v>
                </c:pt>
              </c:numCache>
            </c:numRef>
          </c:cat>
          <c:val>
            <c:numRef>
              <c:f>Feuil1!$C$6:$S$6</c:f>
              <c:numCache>
                <c:formatCode>0.00%</c:formatCode>
                <c:ptCount val="17"/>
                <c:pt idx="0">
                  <c:v>0.10953058321479374</c:v>
                </c:pt>
                <c:pt idx="1">
                  <c:v>0.14366998577524892</c:v>
                </c:pt>
                <c:pt idx="2">
                  <c:v>0.22403982930298721</c:v>
                </c:pt>
                <c:pt idx="3">
                  <c:v>0.23826458036984352</c:v>
                </c:pt>
                <c:pt idx="4">
                  <c:v>0.28449502133712662</c:v>
                </c:pt>
                <c:pt idx="5">
                  <c:v>0.30227596017069702</c:v>
                </c:pt>
                <c:pt idx="6">
                  <c:v>0.35704125177809387</c:v>
                </c:pt>
                <c:pt idx="7">
                  <c:v>0.3662873399715505</c:v>
                </c:pt>
                <c:pt idx="8">
                  <c:v>0.4267425320056899</c:v>
                </c:pt>
                <c:pt idx="9">
                  <c:v>0.53342816500711232</c:v>
                </c:pt>
                <c:pt idx="10">
                  <c:v>0.58605974395448079</c:v>
                </c:pt>
                <c:pt idx="11">
                  <c:v>0.61522048364153625</c:v>
                </c:pt>
                <c:pt idx="12">
                  <c:v>0.61877667140825032</c:v>
                </c:pt>
                <c:pt idx="13">
                  <c:v>0.62588904694167846</c:v>
                </c:pt>
                <c:pt idx="14">
                  <c:v>0.63300142247510671</c:v>
                </c:pt>
                <c:pt idx="15">
                  <c:v>0.67425320056899007</c:v>
                </c:pt>
                <c:pt idx="16">
                  <c:v>0.99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EE7A-4C52-8859-DE13D6823C52}"/>
            </c:ext>
          </c:extLst>
        </c:ser>
        <c:ser>
          <c:idx val="4"/>
          <c:order val="4"/>
          <c:tx>
            <c:v>Charge réelle</c:v>
          </c:tx>
          <c:spPr>
            <a:ln w="9525" cap="rnd">
              <a:solidFill>
                <a:schemeClr val="accent6">
                  <a:shade val="53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Feuil1!$P$17:$U$17</c:f>
              <c:numCache>
                <c:formatCode>General</c:formatCode>
                <c:ptCount val="6"/>
                <c:pt idx="0">
                  <c:v>16</c:v>
                </c:pt>
                <c:pt idx="1">
                  <c:v>36</c:v>
                </c:pt>
                <c:pt idx="2">
                  <c:v>57</c:v>
                </c:pt>
                <c:pt idx="3">
                  <c:v>65</c:v>
                </c:pt>
                <c:pt idx="4">
                  <c:v>83</c:v>
                </c:pt>
                <c:pt idx="5">
                  <c:v>56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4983728"/>
        <c:axId val="195298984"/>
      </c:lineChart>
      <c:dateAx>
        <c:axId val="5449837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\-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298984"/>
        <c:crosses val="autoZero"/>
        <c:auto val="0"/>
        <c:lblOffset val="100"/>
        <c:baseTimeUnit val="days"/>
      </c:dateAx>
      <c:valAx>
        <c:axId val="195298984"/>
        <c:scaling>
          <c:orientation val="minMax"/>
          <c:max val="1"/>
        </c:scaling>
        <c:delete val="0"/>
        <c:axPos val="l"/>
        <c:numFmt formatCode="0.00%" sourceLinked="1"/>
        <c:majorTickMark val="none"/>
        <c:minorTickMark val="none"/>
        <c:tickLblPos val="nextTo"/>
        <c:spPr>
          <a:noFill/>
          <a:ln>
            <a:solidFill>
              <a:schemeClr val="tx2">
                <a:lumMod val="40000"/>
                <a:lumOff val="6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4983728"/>
        <c:crosses val="autoZero"/>
        <c:crossBetween val="between"/>
      </c:valAx>
      <c:valAx>
        <c:axId val="544887264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solidFill>
              <a:schemeClr val="tx2">
                <a:lumMod val="40000"/>
                <a:lumOff val="6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4878640"/>
        <c:crosses val="max"/>
        <c:crossBetween val="between"/>
        <c:majorUnit val="5"/>
      </c:valAx>
      <c:dateAx>
        <c:axId val="544878640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544887264"/>
        <c:auto val="0"/>
        <c:lblOffset val="100"/>
        <c:baseTimeUnit val="days"/>
      </c:date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 l'arrét</a:t>
            </a:r>
            <a:r>
              <a:rPr lang="fr-FR" baseline="0"/>
              <a:t> à J+2 </a:t>
            </a:r>
            <a:endParaRPr lang="fr-FR"/>
          </a:p>
        </c:rich>
      </c:tx>
      <c:layout>
        <c:manualLayout>
          <c:xMode val="edge"/>
          <c:yMode val="edge"/>
          <c:x val="0.2361923265914726"/>
          <c:y val="3.3617369544741359E-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v>1</c:v>
          </c:tx>
          <c:spPr>
            <a:solidFill>
              <a:srgbClr val="0070C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Feuil1!$D$11</c:f>
              <c:numCache>
                <c:formatCode>0.00%</c:formatCode>
                <c:ptCount val="1"/>
                <c:pt idx="0">
                  <c:v>0.62588904694167846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593C-4C48-8E72-1C47773E0512}"/>
            </c:ext>
          </c:extLst>
        </c:ser>
        <c:ser>
          <c:idx val="1"/>
          <c:order val="1"/>
          <c:tx>
            <c:v>2</c:v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00B050"/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7A1F-4B97-BD53-008206C5D91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Feuil1!$D$12</c:f>
              <c:numCache>
                <c:formatCode>0.00%</c:formatCode>
                <c:ptCount val="1"/>
                <c:pt idx="0">
                  <c:v>0.61877667140825032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0-593C-4C48-8E72-1C47773E05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14"/>
        <c:axId val="195302512"/>
        <c:axId val="195304080"/>
      </c:barChart>
      <c:catAx>
        <c:axId val="19530251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304080"/>
        <c:crosses val="autoZero"/>
        <c:auto val="1"/>
        <c:lblAlgn val="ctr"/>
        <c:lblOffset val="100"/>
        <c:noMultiLvlLbl val="0"/>
      </c:catAx>
      <c:valAx>
        <c:axId val="195304080"/>
        <c:scaling>
          <c:orientation val="minMax"/>
          <c:max val="1"/>
          <c:min val="0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302512"/>
        <c:crosses val="autoZero"/>
        <c:crossBetween val="between"/>
        <c:majorUnit val="0.1"/>
        <c:minorUnit val="1.0000000000000002E-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tx1">
          <a:lumMod val="95000"/>
          <a:lumOff val="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 l'arrét</a:t>
            </a:r>
            <a:r>
              <a:rPr lang="fr-FR" baseline="0"/>
              <a:t> à J+1 </a:t>
            </a:r>
            <a:endParaRPr lang="fr-FR"/>
          </a:p>
        </c:rich>
      </c:tx>
      <c:layout>
        <c:manualLayout>
          <c:xMode val="edge"/>
          <c:yMode val="edge"/>
          <c:x val="0.23906152395045552"/>
          <c:y val="3.3584497396002006E-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v>1</c:v>
          </c:tx>
          <c:spPr>
            <a:solidFill>
              <a:srgbClr val="0070C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Feuil1!$D$16</c:f>
              <c:numCache>
                <c:formatCode>0.00%</c:formatCode>
                <c:ptCount val="1"/>
                <c:pt idx="0">
                  <c:v>0.61877667140825032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62CB-47E9-B2B1-F92274E42D30}"/>
            </c:ext>
          </c:extLst>
        </c:ser>
        <c:ser>
          <c:idx val="1"/>
          <c:order val="1"/>
          <c:tx>
            <c:v>2</c:v>
          </c:tx>
          <c:spPr>
            <a:solidFill>
              <a:srgbClr val="00B05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Feuil1!$D$17</c:f>
              <c:numCache>
                <c:formatCode>0.00%</c:formatCode>
                <c:ptCount val="1"/>
                <c:pt idx="0">
                  <c:v>0.61522048364153625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62CB-47E9-B2B1-F92274E42D30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195301336"/>
        <c:axId val="195303688"/>
      </c:barChart>
      <c:catAx>
        <c:axId val="19530133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303688"/>
        <c:crosses val="autoZero"/>
        <c:auto val="1"/>
        <c:lblAlgn val="ctr"/>
        <c:lblOffset val="100"/>
        <c:noMultiLvlLbl val="0"/>
      </c:catAx>
      <c:valAx>
        <c:axId val="195303688"/>
        <c:scaling>
          <c:orientation val="minMax"/>
          <c:max val="1"/>
          <c:min val="0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301336"/>
        <c:crosses val="autoZero"/>
        <c:crossBetween val="between"/>
        <c:majorUnit val="0.1"/>
        <c:minorUnit val="1.0000000000000002E-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tx1">
          <a:lumMod val="95000"/>
          <a:lumOff val="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 l'arrét</a:t>
            </a:r>
            <a:r>
              <a:rPr lang="fr-FR" baseline="0"/>
              <a:t> à J </a:t>
            </a:r>
            <a:endParaRPr lang="fr-FR"/>
          </a:p>
        </c:rich>
      </c:tx>
      <c:layout>
        <c:manualLayout>
          <c:xMode val="edge"/>
          <c:yMode val="edge"/>
          <c:x val="0.23906152395045552"/>
          <c:y val="3.3617369544741359E-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v>1</c:v>
          </c:tx>
          <c:spPr>
            <a:solidFill>
              <a:srgbClr val="0070C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Feuil1!$D$21</c:f>
              <c:numCache>
                <c:formatCode>0.00%</c:formatCode>
                <c:ptCount val="1"/>
                <c:pt idx="0">
                  <c:v>0.60455192034139404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FFFF-498B-992B-E6D4B902E134}"/>
            </c:ext>
          </c:extLst>
        </c:ser>
        <c:ser>
          <c:idx val="1"/>
          <c:order val="1"/>
          <c:tx>
            <c:v>2</c:v>
          </c:tx>
          <c:spPr>
            <a:solidFill>
              <a:srgbClr val="00B05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Feuil1!$D$22</c:f>
              <c:numCache>
                <c:formatCode>0.00%</c:formatCode>
                <c:ptCount val="1"/>
                <c:pt idx="0">
                  <c:v>0.58605974395448079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FFFF-498B-992B-E6D4B902E134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195300160"/>
        <c:axId val="195304472"/>
      </c:barChart>
      <c:catAx>
        <c:axId val="19530016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304472"/>
        <c:crosses val="autoZero"/>
        <c:auto val="1"/>
        <c:lblAlgn val="ctr"/>
        <c:lblOffset val="100"/>
        <c:noMultiLvlLbl val="0"/>
      </c:catAx>
      <c:valAx>
        <c:axId val="195304472"/>
        <c:scaling>
          <c:orientation val="minMax"/>
          <c:max val="1"/>
          <c:min val="0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300160"/>
        <c:crosses val="autoZero"/>
        <c:crossBetween val="between"/>
        <c:majorUnit val="0.1"/>
        <c:minorUnit val="1.0000000000000002E-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tx1">
          <a:lumMod val="95000"/>
          <a:lumOff val="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x>
            <c:v>1</c:v>
          </c:tx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none"/>
          </c:marker>
          <c:xVal>
            <c:numRef>
              <c:f>Feuil1!$C$1:$S$1</c:f>
              <c:numCache>
                <c:formatCode>d\-mmm</c:formatCode>
                <c:ptCount val="17"/>
                <c:pt idx="0">
                  <c:v>43637</c:v>
                </c:pt>
                <c:pt idx="1">
                  <c:v>43638</c:v>
                </c:pt>
                <c:pt idx="2">
                  <c:v>43639</c:v>
                </c:pt>
                <c:pt idx="3">
                  <c:v>43640</c:v>
                </c:pt>
                <c:pt idx="4">
                  <c:v>43641</c:v>
                </c:pt>
                <c:pt idx="5">
                  <c:v>43642</c:v>
                </c:pt>
                <c:pt idx="6">
                  <c:v>43643</c:v>
                </c:pt>
                <c:pt idx="7">
                  <c:v>43644</c:v>
                </c:pt>
                <c:pt idx="8">
                  <c:v>43645</c:v>
                </c:pt>
                <c:pt idx="9">
                  <c:v>43646</c:v>
                </c:pt>
                <c:pt idx="10">
                  <c:v>43647</c:v>
                </c:pt>
                <c:pt idx="11">
                  <c:v>43648</c:v>
                </c:pt>
                <c:pt idx="12">
                  <c:v>43649</c:v>
                </c:pt>
                <c:pt idx="13">
                  <c:v>43650</c:v>
                </c:pt>
                <c:pt idx="14">
                  <c:v>43651</c:v>
                </c:pt>
                <c:pt idx="15">
                  <c:v>43652</c:v>
                </c:pt>
                <c:pt idx="16">
                  <c:v>43653</c:v>
                </c:pt>
              </c:numCache>
            </c:numRef>
          </c:xVal>
          <c:yVal>
            <c:numRef>
              <c:f>Feuil1!$C$3:$S$3</c:f>
              <c:numCache>
                <c:formatCode>0.00%</c:formatCode>
                <c:ptCount val="17"/>
                <c:pt idx="0">
                  <c:v>0.11024182076813656</c:v>
                </c:pt>
                <c:pt idx="1">
                  <c:v>0.14935988620199148</c:v>
                </c:pt>
                <c:pt idx="2">
                  <c:v>0.22759601706970126</c:v>
                </c:pt>
                <c:pt idx="3">
                  <c:v>0.23826458036984352</c:v>
                </c:pt>
                <c:pt idx="4">
                  <c:v>0.2745376955903272</c:v>
                </c:pt>
                <c:pt idx="5">
                  <c:v>0.3236130867709815</c:v>
                </c:pt>
                <c:pt idx="6">
                  <c:v>0.36984352773826457</c:v>
                </c:pt>
                <c:pt idx="7">
                  <c:v>0.37908961593172125</c:v>
                </c:pt>
                <c:pt idx="8">
                  <c:v>0.45021337126600286</c:v>
                </c:pt>
                <c:pt idx="9">
                  <c:v>0.56899004267425324</c:v>
                </c:pt>
                <c:pt idx="10">
                  <c:v>0.60455192034139404</c:v>
                </c:pt>
                <c:pt idx="11">
                  <c:v>0.61877667140825032</c:v>
                </c:pt>
                <c:pt idx="12">
                  <c:v>0.62588904694167846</c:v>
                </c:pt>
                <c:pt idx="13">
                  <c:v>0.63300142247510671</c:v>
                </c:pt>
                <c:pt idx="14">
                  <c:v>0.6337126600284495</c:v>
                </c:pt>
                <c:pt idx="15">
                  <c:v>0.67567567567567566</c:v>
                </c:pt>
                <c:pt idx="16">
                  <c:v>1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EE7A-4C52-8859-DE13D6823C52}"/>
            </c:ext>
          </c:extLst>
        </c:ser>
        <c:ser>
          <c:idx val="1"/>
          <c:order val="1"/>
          <c:tx>
            <c:v>2</c:v>
          </c:tx>
          <c:spPr>
            <a:ln w="38100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xVal>
            <c:numRef>
              <c:f>Feuil1!$C$1:$S$1</c:f>
              <c:numCache>
                <c:formatCode>d\-mmm</c:formatCode>
                <c:ptCount val="17"/>
                <c:pt idx="0">
                  <c:v>43637</c:v>
                </c:pt>
                <c:pt idx="1">
                  <c:v>43638</c:v>
                </c:pt>
                <c:pt idx="2">
                  <c:v>43639</c:v>
                </c:pt>
                <c:pt idx="3">
                  <c:v>43640</c:v>
                </c:pt>
                <c:pt idx="4">
                  <c:v>43641</c:v>
                </c:pt>
                <c:pt idx="5">
                  <c:v>43642</c:v>
                </c:pt>
                <c:pt idx="6">
                  <c:v>43643</c:v>
                </c:pt>
                <c:pt idx="7">
                  <c:v>43644</c:v>
                </c:pt>
                <c:pt idx="8">
                  <c:v>43645</c:v>
                </c:pt>
                <c:pt idx="9">
                  <c:v>43646</c:v>
                </c:pt>
                <c:pt idx="10">
                  <c:v>43647</c:v>
                </c:pt>
                <c:pt idx="11">
                  <c:v>43648</c:v>
                </c:pt>
                <c:pt idx="12">
                  <c:v>43649</c:v>
                </c:pt>
                <c:pt idx="13">
                  <c:v>43650</c:v>
                </c:pt>
                <c:pt idx="14">
                  <c:v>43651</c:v>
                </c:pt>
                <c:pt idx="15">
                  <c:v>43652</c:v>
                </c:pt>
                <c:pt idx="16">
                  <c:v>43653</c:v>
                </c:pt>
              </c:numCache>
            </c:numRef>
          </c:xVal>
          <c:yVal>
            <c:numRef>
              <c:f>Feuil1!$C$6:$S$6</c:f>
              <c:numCache>
                <c:formatCode>0.00%</c:formatCode>
                <c:ptCount val="17"/>
                <c:pt idx="0">
                  <c:v>0.10953058321479374</c:v>
                </c:pt>
                <c:pt idx="1">
                  <c:v>0.14366998577524892</c:v>
                </c:pt>
                <c:pt idx="2">
                  <c:v>0.22403982930298721</c:v>
                </c:pt>
                <c:pt idx="3">
                  <c:v>0.23826458036984352</c:v>
                </c:pt>
                <c:pt idx="4">
                  <c:v>0.28449502133712662</c:v>
                </c:pt>
                <c:pt idx="5">
                  <c:v>0.30227596017069702</c:v>
                </c:pt>
                <c:pt idx="6">
                  <c:v>0.35704125177809387</c:v>
                </c:pt>
                <c:pt idx="7">
                  <c:v>0.3662873399715505</c:v>
                </c:pt>
                <c:pt idx="8">
                  <c:v>0.4267425320056899</c:v>
                </c:pt>
                <c:pt idx="9">
                  <c:v>0.53342816500711232</c:v>
                </c:pt>
                <c:pt idx="10">
                  <c:v>0.58605974395448079</c:v>
                </c:pt>
                <c:pt idx="11">
                  <c:v>0.61522048364153625</c:v>
                </c:pt>
                <c:pt idx="12">
                  <c:v>0.61877667140825032</c:v>
                </c:pt>
                <c:pt idx="13">
                  <c:v>0.62588904694167846</c:v>
                </c:pt>
                <c:pt idx="14">
                  <c:v>0.63300142247510671</c:v>
                </c:pt>
                <c:pt idx="15">
                  <c:v>0.67425320056899007</c:v>
                </c:pt>
                <c:pt idx="16">
                  <c:v>0.99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1-EE7A-4C52-8859-DE13D6823C52}"/>
            </c:ext>
          </c:extLst>
        </c:ser>
        <c:ser>
          <c:idx val="2"/>
          <c:order val="2"/>
          <c:tx>
            <c:v>3</c:v>
          </c:tx>
          <c:spPr>
            <a:ln w="9525" cap="rnd">
              <a:solidFill>
                <a:schemeClr val="accent6">
                  <a:shade val="65000"/>
                </a:schemeClr>
              </a:solidFill>
              <a:round/>
            </a:ln>
            <a:effectLst/>
          </c:spPr>
          <c:marker>
            <c:symbol val="none"/>
          </c:marker>
          <c:errBars>
            <c:errDir val="y"/>
            <c:errBarType val="plus"/>
            <c:errValType val="fixedVal"/>
            <c:noEndCap val="1"/>
            <c:val val="1"/>
            <c:spPr>
              <a:noFill/>
              <a:ln w="15875">
                <a:solidFill>
                  <a:srgbClr val="FF0000"/>
                </a:solidFill>
                <a:round/>
              </a:ln>
              <a:effectLst/>
            </c:spPr>
          </c:errBars>
          <c:xVal>
            <c:numRef>
              <c:f>Feuil1!$C$20</c:f>
              <c:numCache>
                <c:formatCode>m/d/yyyy</c:formatCode>
                <c:ptCount val="1"/>
                <c:pt idx="0">
                  <c:v>43647</c:v>
                </c:pt>
              </c:numCache>
            </c:numRef>
          </c:xVal>
          <c:yVal>
            <c:numLit>
              <c:formatCode>General</c:formatCode>
              <c:ptCount val="1"/>
              <c:pt idx="0">
                <c:v>0</c:v>
              </c:pt>
            </c:numLit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B4A9-4DAE-AF43-65A7F16FCB2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5297416"/>
        <c:axId val="195302120"/>
      </c:scatterChart>
      <c:valAx>
        <c:axId val="19529741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\-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302120"/>
        <c:crosses val="autoZero"/>
        <c:crossBetween val="midCat"/>
      </c:valAx>
      <c:valAx>
        <c:axId val="195302120"/>
        <c:scaling>
          <c:orientation val="minMax"/>
          <c:max val="1"/>
        </c:scaling>
        <c:delete val="0"/>
        <c:axPos val="l"/>
        <c:numFmt formatCode="0.00%" sourceLinked="1"/>
        <c:majorTickMark val="none"/>
        <c:minorTickMark val="none"/>
        <c:tickLblPos val="nextTo"/>
        <c:spPr>
          <a:noFill/>
          <a:ln>
            <a:solidFill>
              <a:schemeClr val="tx2">
                <a:lumMod val="40000"/>
                <a:lumOff val="6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29741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 l'arrét</a:t>
            </a:r>
            <a:r>
              <a:rPr lang="fr-FR" baseline="0"/>
              <a:t> à J </a:t>
            </a:r>
            <a:endParaRPr lang="fr-FR"/>
          </a:p>
        </c:rich>
      </c:tx>
      <c:layout>
        <c:manualLayout>
          <c:xMode val="edge"/>
          <c:yMode val="edge"/>
          <c:x val="0.23906152395045552"/>
          <c:y val="3.3617369544741359E-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v>1</c:v>
          </c:tx>
          <c:spPr>
            <a:solidFill>
              <a:srgbClr val="0070C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Feuil1!$D$21</c:f>
              <c:numCache>
                <c:formatCode>0.00%</c:formatCode>
                <c:ptCount val="1"/>
                <c:pt idx="0">
                  <c:v>0.60455192034139404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FFFF-498B-992B-E6D4B902E134}"/>
            </c:ext>
          </c:extLst>
        </c:ser>
        <c:ser>
          <c:idx val="1"/>
          <c:order val="1"/>
          <c:tx>
            <c:v>2</c:v>
          </c:tx>
          <c:spPr>
            <a:solidFill>
              <a:srgbClr val="00B05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Feuil1!$D$22</c:f>
              <c:numCache>
                <c:formatCode>0.00%</c:formatCode>
                <c:ptCount val="1"/>
                <c:pt idx="0">
                  <c:v>0.58605974395448079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FFFF-498B-992B-E6D4B902E134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195297808"/>
        <c:axId val="223873904"/>
      </c:barChart>
      <c:catAx>
        <c:axId val="19529780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3873904"/>
        <c:crosses val="autoZero"/>
        <c:auto val="1"/>
        <c:lblAlgn val="ctr"/>
        <c:lblOffset val="100"/>
        <c:noMultiLvlLbl val="0"/>
      </c:catAx>
      <c:valAx>
        <c:axId val="223873904"/>
        <c:scaling>
          <c:orientation val="minMax"/>
          <c:max val="1"/>
          <c:min val="0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297808"/>
        <c:crosses val="autoZero"/>
        <c:crossBetween val="between"/>
        <c:majorUnit val="0.1"/>
        <c:minorUnit val="1.0000000000000002E-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tx1">
          <a:lumMod val="95000"/>
          <a:lumOff val="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 l'arrét</a:t>
            </a:r>
            <a:r>
              <a:rPr lang="fr-FR" baseline="0"/>
              <a:t> à J+1 </a:t>
            </a:r>
            <a:endParaRPr lang="fr-FR"/>
          </a:p>
        </c:rich>
      </c:tx>
      <c:layout>
        <c:manualLayout>
          <c:xMode val="edge"/>
          <c:yMode val="edge"/>
          <c:x val="0.23906152395045552"/>
          <c:y val="3.3584497396002006E-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v>1</c:v>
          </c:tx>
          <c:spPr>
            <a:solidFill>
              <a:srgbClr val="0070C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Feuil1!$D$16</c:f>
              <c:numCache>
                <c:formatCode>0.00%</c:formatCode>
                <c:ptCount val="1"/>
                <c:pt idx="0">
                  <c:v>0.61877667140825032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62CB-47E9-B2B1-F92274E42D30}"/>
            </c:ext>
          </c:extLst>
        </c:ser>
        <c:ser>
          <c:idx val="1"/>
          <c:order val="1"/>
          <c:tx>
            <c:v>2</c:v>
          </c:tx>
          <c:spPr>
            <a:solidFill>
              <a:srgbClr val="00B05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Feuil1!$D$17</c:f>
              <c:numCache>
                <c:formatCode>0.00%</c:formatCode>
                <c:ptCount val="1"/>
                <c:pt idx="0">
                  <c:v>0.61522048364153625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62CB-47E9-B2B1-F92274E42D30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223875080"/>
        <c:axId val="223874296"/>
      </c:barChart>
      <c:catAx>
        <c:axId val="22387508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3874296"/>
        <c:crosses val="autoZero"/>
        <c:auto val="1"/>
        <c:lblAlgn val="ctr"/>
        <c:lblOffset val="100"/>
        <c:noMultiLvlLbl val="0"/>
      </c:catAx>
      <c:valAx>
        <c:axId val="223874296"/>
        <c:scaling>
          <c:orientation val="minMax"/>
          <c:max val="1"/>
          <c:min val="0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3875080"/>
        <c:crosses val="autoZero"/>
        <c:crossBetween val="between"/>
        <c:majorUnit val="0.1"/>
        <c:minorUnit val="1.0000000000000002E-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tx1">
          <a:lumMod val="95000"/>
          <a:lumOff val="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 l'arrét</a:t>
            </a:r>
            <a:r>
              <a:rPr lang="fr-FR" baseline="0"/>
              <a:t> à J+2 </a:t>
            </a:r>
            <a:endParaRPr lang="fr-FR"/>
          </a:p>
        </c:rich>
      </c:tx>
      <c:layout>
        <c:manualLayout>
          <c:xMode val="edge"/>
          <c:yMode val="edge"/>
          <c:x val="0.2361923265914726"/>
          <c:y val="3.3617369544741359E-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v>1</c:v>
          </c:tx>
          <c:spPr>
            <a:solidFill>
              <a:srgbClr val="0070C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Feuil1!$D$11</c:f>
              <c:numCache>
                <c:formatCode>0.00%</c:formatCode>
                <c:ptCount val="1"/>
                <c:pt idx="0">
                  <c:v>0.62588904694167846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593C-4C48-8E72-1C47773E0512}"/>
            </c:ext>
          </c:extLst>
        </c:ser>
        <c:ser>
          <c:idx val="1"/>
          <c:order val="1"/>
          <c:tx>
            <c:v>2</c:v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00B050"/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7A1F-4B97-BD53-008206C5D91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Feuil1!$D$12</c:f>
              <c:numCache>
                <c:formatCode>0.00%</c:formatCode>
                <c:ptCount val="1"/>
                <c:pt idx="0">
                  <c:v>0.61877667140825032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0-593C-4C48-8E72-1C47773E05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14"/>
        <c:axId val="223874688"/>
        <c:axId val="223876256"/>
      </c:barChart>
      <c:catAx>
        <c:axId val="22387468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3876256"/>
        <c:crosses val="autoZero"/>
        <c:auto val="1"/>
        <c:lblAlgn val="ctr"/>
        <c:lblOffset val="100"/>
        <c:noMultiLvlLbl val="0"/>
      </c:catAx>
      <c:valAx>
        <c:axId val="223876256"/>
        <c:scaling>
          <c:orientation val="minMax"/>
          <c:max val="1"/>
          <c:min val="0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3874688"/>
        <c:crosses val="autoZero"/>
        <c:crossBetween val="between"/>
        <c:majorUnit val="0.1"/>
        <c:minorUnit val="1.0000000000000002E-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tx1">
          <a:lumMod val="95000"/>
          <a:lumOff val="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x>
            <c:v>1</c:v>
          </c:tx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none"/>
          </c:marker>
          <c:xVal>
            <c:numRef>
              <c:f>Feuil1!$C$1:$S$1</c:f>
              <c:numCache>
                <c:formatCode>d\-mmm</c:formatCode>
                <c:ptCount val="17"/>
                <c:pt idx="0">
                  <c:v>43637</c:v>
                </c:pt>
                <c:pt idx="1">
                  <c:v>43638</c:v>
                </c:pt>
                <c:pt idx="2">
                  <c:v>43639</c:v>
                </c:pt>
                <c:pt idx="3">
                  <c:v>43640</c:v>
                </c:pt>
                <c:pt idx="4">
                  <c:v>43641</c:v>
                </c:pt>
                <c:pt idx="5">
                  <c:v>43642</c:v>
                </c:pt>
                <c:pt idx="6">
                  <c:v>43643</c:v>
                </c:pt>
                <c:pt idx="7">
                  <c:v>43644</c:v>
                </c:pt>
                <c:pt idx="8">
                  <c:v>43645</c:v>
                </c:pt>
                <c:pt idx="9">
                  <c:v>43646</c:v>
                </c:pt>
                <c:pt idx="10">
                  <c:v>43647</c:v>
                </c:pt>
                <c:pt idx="11">
                  <c:v>43648</c:v>
                </c:pt>
                <c:pt idx="12">
                  <c:v>43649</c:v>
                </c:pt>
                <c:pt idx="13">
                  <c:v>43650</c:v>
                </c:pt>
                <c:pt idx="14">
                  <c:v>43651</c:v>
                </c:pt>
                <c:pt idx="15">
                  <c:v>43652</c:v>
                </c:pt>
                <c:pt idx="16">
                  <c:v>43653</c:v>
                </c:pt>
              </c:numCache>
            </c:numRef>
          </c:xVal>
          <c:yVal>
            <c:numRef>
              <c:f>Feuil1!$C$3:$S$3</c:f>
              <c:numCache>
                <c:formatCode>0.00%</c:formatCode>
                <c:ptCount val="17"/>
                <c:pt idx="0">
                  <c:v>0.11024182076813656</c:v>
                </c:pt>
                <c:pt idx="1">
                  <c:v>0.14935988620199148</c:v>
                </c:pt>
                <c:pt idx="2">
                  <c:v>0.22759601706970126</c:v>
                </c:pt>
                <c:pt idx="3">
                  <c:v>0.23826458036984352</c:v>
                </c:pt>
                <c:pt idx="4">
                  <c:v>0.2745376955903272</c:v>
                </c:pt>
                <c:pt idx="5">
                  <c:v>0.3236130867709815</c:v>
                </c:pt>
                <c:pt idx="6">
                  <c:v>0.36984352773826457</c:v>
                </c:pt>
                <c:pt idx="7">
                  <c:v>0.37908961593172125</c:v>
                </c:pt>
                <c:pt idx="8">
                  <c:v>0.45021337126600286</c:v>
                </c:pt>
                <c:pt idx="9">
                  <c:v>0.56899004267425324</c:v>
                </c:pt>
                <c:pt idx="10">
                  <c:v>0.60455192034139404</c:v>
                </c:pt>
                <c:pt idx="11">
                  <c:v>0.61877667140825032</c:v>
                </c:pt>
                <c:pt idx="12">
                  <c:v>0.62588904694167846</c:v>
                </c:pt>
                <c:pt idx="13">
                  <c:v>0.63300142247510671</c:v>
                </c:pt>
                <c:pt idx="14">
                  <c:v>0.6337126600284495</c:v>
                </c:pt>
                <c:pt idx="15">
                  <c:v>0.67567567567567566</c:v>
                </c:pt>
                <c:pt idx="16">
                  <c:v>1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EE7A-4C52-8859-DE13D6823C52}"/>
            </c:ext>
          </c:extLst>
        </c:ser>
        <c:ser>
          <c:idx val="1"/>
          <c:order val="1"/>
          <c:tx>
            <c:v>2</c:v>
          </c:tx>
          <c:spPr>
            <a:ln w="38100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xVal>
            <c:numRef>
              <c:f>Feuil1!$C$1:$S$1</c:f>
              <c:numCache>
                <c:formatCode>d\-mmm</c:formatCode>
                <c:ptCount val="17"/>
                <c:pt idx="0">
                  <c:v>43637</c:v>
                </c:pt>
                <c:pt idx="1">
                  <c:v>43638</c:v>
                </c:pt>
                <c:pt idx="2">
                  <c:v>43639</c:v>
                </c:pt>
                <c:pt idx="3">
                  <c:v>43640</c:v>
                </c:pt>
                <c:pt idx="4">
                  <c:v>43641</c:v>
                </c:pt>
                <c:pt idx="5">
                  <c:v>43642</c:v>
                </c:pt>
                <c:pt idx="6">
                  <c:v>43643</c:v>
                </c:pt>
                <c:pt idx="7">
                  <c:v>43644</c:v>
                </c:pt>
                <c:pt idx="8">
                  <c:v>43645</c:v>
                </c:pt>
                <c:pt idx="9">
                  <c:v>43646</c:v>
                </c:pt>
                <c:pt idx="10">
                  <c:v>43647</c:v>
                </c:pt>
                <c:pt idx="11">
                  <c:v>43648</c:v>
                </c:pt>
                <c:pt idx="12">
                  <c:v>43649</c:v>
                </c:pt>
                <c:pt idx="13">
                  <c:v>43650</c:v>
                </c:pt>
                <c:pt idx="14">
                  <c:v>43651</c:v>
                </c:pt>
                <c:pt idx="15">
                  <c:v>43652</c:v>
                </c:pt>
                <c:pt idx="16">
                  <c:v>43653</c:v>
                </c:pt>
              </c:numCache>
            </c:numRef>
          </c:xVal>
          <c:yVal>
            <c:numRef>
              <c:f>Feuil1!$C$6:$S$6</c:f>
              <c:numCache>
                <c:formatCode>0.00%</c:formatCode>
                <c:ptCount val="17"/>
                <c:pt idx="0">
                  <c:v>0.10953058321479374</c:v>
                </c:pt>
                <c:pt idx="1">
                  <c:v>0.14366998577524892</c:v>
                </c:pt>
                <c:pt idx="2">
                  <c:v>0.22403982930298721</c:v>
                </c:pt>
                <c:pt idx="3">
                  <c:v>0.23826458036984352</c:v>
                </c:pt>
                <c:pt idx="4">
                  <c:v>0.28449502133712662</c:v>
                </c:pt>
                <c:pt idx="5">
                  <c:v>0.30227596017069702</c:v>
                </c:pt>
                <c:pt idx="6">
                  <c:v>0.35704125177809387</c:v>
                </c:pt>
                <c:pt idx="7">
                  <c:v>0.3662873399715505</c:v>
                </c:pt>
                <c:pt idx="8">
                  <c:v>0.4267425320056899</c:v>
                </c:pt>
                <c:pt idx="9">
                  <c:v>0.53342816500711232</c:v>
                </c:pt>
                <c:pt idx="10">
                  <c:v>0.58605974395448079</c:v>
                </c:pt>
                <c:pt idx="11">
                  <c:v>0.61522048364153625</c:v>
                </c:pt>
                <c:pt idx="12">
                  <c:v>0.61877667140825032</c:v>
                </c:pt>
                <c:pt idx="13">
                  <c:v>0.62588904694167846</c:v>
                </c:pt>
                <c:pt idx="14">
                  <c:v>0.63300142247510671</c:v>
                </c:pt>
                <c:pt idx="15">
                  <c:v>0.67425320056899007</c:v>
                </c:pt>
                <c:pt idx="16">
                  <c:v>0.99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1-EE7A-4C52-8859-DE13D6823C52}"/>
            </c:ext>
          </c:extLst>
        </c:ser>
        <c:ser>
          <c:idx val="2"/>
          <c:order val="2"/>
          <c:tx>
            <c:v>3</c:v>
          </c:tx>
          <c:spPr>
            <a:ln w="9525" cap="rnd">
              <a:solidFill>
                <a:schemeClr val="accent6">
                  <a:shade val="65000"/>
                </a:schemeClr>
              </a:solidFill>
              <a:round/>
            </a:ln>
            <a:effectLst/>
          </c:spPr>
          <c:marker>
            <c:symbol val="none"/>
          </c:marker>
          <c:errBars>
            <c:errDir val="y"/>
            <c:errBarType val="plus"/>
            <c:errValType val="fixedVal"/>
            <c:noEndCap val="1"/>
            <c:val val="1"/>
            <c:spPr>
              <a:noFill/>
              <a:ln w="15875">
                <a:solidFill>
                  <a:srgbClr val="FF0000"/>
                </a:solidFill>
                <a:round/>
              </a:ln>
              <a:effectLst/>
            </c:spPr>
          </c:errBars>
          <c:xVal>
            <c:numRef>
              <c:f>Feuil1!$C$20</c:f>
              <c:numCache>
                <c:formatCode>m/d/yyyy</c:formatCode>
                <c:ptCount val="1"/>
                <c:pt idx="0">
                  <c:v>43647</c:v>
                </c:pt>
              </c:numCache>
            </c:numRef>
          </c:xVal>
          <c:yVal>
            <c:numLit>
              <c:formatCode>General</c:formatCode>
              <c:ptCount val="1"/>
              <c:pt idx="0">
                <c:v>0</c:v>
              </c:pt>
            </c:numLit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B4A9-4DAE-AF43-65A7F16FCB2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23877040"/>
        <c:axId val="223876648"/>
      </c:scatterChart>
      <c:valAx>
        <c:axId val="2238770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\-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3876648"/>
        <c:crosses val="autoZero"/>
        <c:crossBetween val="midCat"/>
      </c:valAx>
      <c:valAx>
        <c:axId val="223876648"/>
        <c:scaling>
          <c:orientation val="minMax"/>
          <c:max val="1"/>
        </c:scaling>
        <c:delete val="0"/>
        <c:axPos val="l"/>
        <c:numFmt formatCode="0.00%" sourceLinked="1"/>
        <c:majorTickMark val="none"/>
        <c:minorTickMark val="none"/>
        <c:tickLblPos val="nextTo"/>
        <c:spPr>
          <a:noFill/>
          <a:ln>
            <a:solidFill>
              <a:schemeClr val="tx2">
                <a:lumMod val="40000"/>
                <a:lumOff val="6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387704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 l'arrét</a:t>
            </a:r>
            <a:r>
              <a:rPr lang="fr-FR" baseline="0"/>
              <a:t> à J </a:t>
            </a:r>
            <a:endParaRPr lang="fr-FR"/>
          </a:p>
        </c:rich>
      </c:tx>
      <c:layout>
        <c:manualLayout>
          <c:xMode val="edge"/>
          <c:yMode val="edge"/>
          <c:x val="0.23906152395045552"/>
          <c:y val="3.3617369544741359E-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v>1</c:v>
          </c:tx>
          <c:spPr>
            <a:solidFill>
              <a:srgbClr val="0070C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Feuil1!$D$21</c:f>
              <c:numCache>
                <c:formatCode>0.00%</c:formatCode>
                <c:ptCount val="1"/>
                <c:pt idx="0">
                  <c:v>0.60455192034139404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FFFF-498B-992B-E6D4B902E134}"/>
            </c:ext>
          </c:extLst>
        </c:ser>
        <c:ser>
          <c:idx val="1"/>
          <c:order val="1"/>
          <c:tx>
            <c:v>2</c:v>
          </c:tx>
          <c:spPr>
            <a:solidFill>
              <a:srgbClr val="00B05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Feuil1!$D$22</c:f>
              <c:numCache>
                <c:formatCode>0.00%</c:formatCode>
                <c:ptCount val="1"/>
                <c:pt idx="0">
                  <c:v>0.58605974395448079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FFFF-498B-992B-E6D4B902E134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223879392"/>
        <c:axId val="223878216"/>
      </c:barChart>
      <c:catAx>
        <c:axId val="2238793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3878216"/>
        <c:crosses val="autoZero"/>
        <c:auto val="1"/>
        <c:lblAlgn val="ctr"/>
        <c:lblOffset val="100"/>
        <c:noMultiLvlLbl val="0"/>
      </c:catAx>
      <c:valAx>
        <c:axId val="223878216"/>
        <c:scaling>
          <c:orientation val="minMax"/>
          <c:max val="1"/>
          <c:min val="0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3879392"/>
        <c:crosses val="autoZero"/>
        <c:crossBetween val="between"/>
        <c:majorUnit val="0.1"/>
        <c:minorUnit val="1.0000000000000002E-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tx1">
          <a:lumMod val="95000"/>
          <a:lumOff val="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 l'arrét</a:t>
            </a:r>
            <a:r>
              <a:rPr lang="fr-FR" baseline="0"/>
              <a:t> à J+1 </a:t>
            </a:r>
            <a:endParaRPr lang="fr-FR"/>
          </a:p>
        </c:rich>
      </c:tx>
      <c:layout>
        <c:manualLayout>
          <c:xMode val="edge"/>
          <c:yMode val="edge"/>
          <c:x val="0.23906152395045552"/>
          <c:y val="3.3584497396002006E-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v>1</c:v>
          </c:tx>
          <c:spPr>
            <a:solidFill>
              <a:srgbClr val="0070C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Feuil1!$D$16</c:f>
              <c:numCache>
                <c:formatCode>0.00%</c:formatCode>
                <c:ptCount val="1"/>
                <c:pt idx="0">
                  <c:v>0.61877667140825032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62CB-47E9-B2B1-F92274E42D30}"/>
            </c:ext>
          </c:extLst>
        </c:ser>
        <c:ser>
          <c:idx val="1"/>
          <c:order val="1"/>
          <c:tx>
            <c:v>2</c:v>
          </c:tx>
          <c:spPr>
            <a:solidFill>
              <a:srgbClr val="00B05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Feuil1!$D$17</c:f>
              <c:numCache>
                <c:formatCode>0.00%</c:formatCode>
                <c:ptCount val="1"/>
                <c:pt idx="0">
                  <c:v>0.61522048364153625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62CB-47E9-B2B1-F92274E42D30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223875864"/>
        <c:axId val="223872728"/>
      </c:barChart>
      <c:catAx>
        <c:axId val="22387586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3872728"/>
        <c:crosses val="autoZero"/>
        <c:auto val="1"/>
        <c:lblAlgn val="ctr"/>
        <c:lblOffset val="100"/>
        <c:noMultiLvlLbl val="0"/>
      </c:catAx>
      <c:valAx>
        <c:axId val="223872728"/>
        <c:scaling>
          <c:orientation val="minMax"/>
          <c:max val="1"/>
          <c:min val="0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3875864"/>
        <c:crosses val="autoZero"/>
        <c:crossBetween val="between"/>
        <c:majorUnit val="0.1"/>
        <c:minorUnit val="1.0000000000000002E-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tx1">
          <a:lumMod val="95000"/>
          <a:lumOff val="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 l'arrét</a:t>
            </a:r>
            <a:r>
              <a:rPr lang="fr-FR" baseline="0"/>
              <a:t> à J+2 </a:t>
            </a:r>
            <a:endParaRPr lang="fr-FR"/>
          </a:p>
        </c:rich>
      </c:tx>
      <c:layout>
        <c:manualLayout>
          <c:xMode val="edge"/>
          <c:yMode val="edge"/>
          <c:x val="0.2361923265914726"/>
          <c:y val="3.3617369544741359E-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v>1</c:v>
          </c:tx>
          <c:spPr>
            <a:solidFill>
              <a:srgbClr val="0070C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Feuil1!$D$11</c:f>
              <c:numCache>
                <c:formatCode>0.00%</c:formatCode>
                <c:ptCount val="1"/>
                <c:pt idx="0">
                  <c:v>0.62588904694167846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593C-4C48-8E72-1C47773E0512}"/>
            </c:ext>
          </c:extLst>
        </c:ser>
        <c:ser>
          <c:idx val="1"/>
          <c:order val="1"/>
          <c:tx>
            <c:v>2</c:v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00B050"/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7A1F-4B97-BD53-008206C5D91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Feuil1!$D$12</c:f>
              <c:numCache>
                <c:formatCode>0.00%</c:formatCode>
                <c:ptCount val="1"/>
                <c:pt idx="0">
                  <c:v>0.61877667140825032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0-593C-4C48-8E72-1C47773E05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14"/>
        <c:axId val="223879000"/>
        <c:axId val="223877432"/>
      </c:barChart>
      <c:catAx>
        <c:axId val="22387900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3877432"/>
        <c:crosses val="autoZero"/>
        <c:auto val="1"/>
        <c:lblAlgn val="ctr"/>
        <c:lblOffset val="100"/>
        <c:noMultiLvlLbl val="0"/>
      </c:catAx>
      <c:valAx>
        <c:axId val="223877432"/>
        <c:scaling>
          <c:orientation val="minMax"/>
          <c:max val="1"/>
          <c:min val="0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3879000"/>
        <c:crosses val="autoZero"/>
        <c:crossBetween val="between"/>
        <c:majorUnit val="0.1"/>
        <c:minorUnit val="1.0000000000000002E-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tx1">
          <a:lumMod val="95000"/>
          <a:lumOff val="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x>
            <c:v>1</c:v>
          </c:tx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none"/>
          </c:marker>
          <c:xVal>
            <c:numRef>
              <c:f>Feuil1!$C$1:$S$1</c:f>
              <c:numCache>
                <c:formatCode>d\-mmm</c:formatCode>
                <c:ptCount val="17"/>
                <c:pt idx="0">
                  <c:v>43637</c:v>
                </c:pt>
                <c:pt idx="1">
                  <c:v>43638</c:v>
                </c:pt>
                <c:pt idx="2">
                  <c:v>43639</c:v>
                </c:pt>
                <c:pt idx="3">
                  <c:v>43640</c:v>
                </c:pt>
                <c:pt idx="4">
                  <c:v>43641</c:v>
                </c:pt>
                <c:pt idx="5">
                  <c:v>43642</c:v>
                </c:pt>
                <c:pt idx="6">
                  <c:v>43643</c:v>
                </c:pt>
                <c:pt idx="7">
                  <c:v>43644</c:v>
                </c:pt>
                <c:pt idx="8">
                  <c:v>43645</c:v>
                </c:pt>
                <c:pt idx="9">
                  <c:v>43646</c:v>
                </c:pt>
                <c:pt idx="10">
                  <c:v>43647</c:v>
                </c:pt>
                <c:pt idx="11">
                  <c:v>43648</c:v>
                </c:pt>
                <c:pt idx="12">
                  <c:v>43649</c:v>
                </c:pt>
                <c:pt idx="13">
                  <c:v>43650</c:v>
                </c:pt>
                <c:pt idx="14">
                  <c:v>43651</c:v>
                </c:pt>
                <c:pt idx="15">
                  <c:v>43652</c:v>
                </c:pt>
                <c:pt idx="16">
                  <c:v>43653</c:v>
                </c:pt>
              </c:numCache>
            </c:numRef>
          </c:xVal>
          <c:yVal>
            <c:numRef>
              <c:f>Feuil1!$C$3:$S$3</c:f>
              <c:numCache>
                <c:formatCode>0.00%</c:formatCode>
                <c:ptCount val="17"/>
                <c:pt idx="0">
                  <c:v>0.11024182076813656</c:v>
                </c:pt>
                <c:pt idx="1">
                  <c:v>0.14935988620199148</c:v>
                </c:pt>
                <c:pt idx="2">
                  <c:v>0.22759601706970126</c:v>
                </c:pt>
                <c:pt idx="3">
                  <c:v>0.23826458036984352</c:v>
                </c:pt>
                <c:pt idx="4">
                  <c:v>0.2745376955903272</c:v>
                </c:pt>
                <c:pt idx="5">
                  <c:v>0.3236130867709815</c:v>
                </c:pt>
                <c:pt idx="6">
                  <c:v>0.36984352773826457</c:v>
                </c:pt>
                <c:pt idx="7">
                  <c:v>0.37908961593172125</c:v>
                </c:pt>
                <c:pt idx="8">
                  <c:v>0.45021337126600286</c:v>
                </c:pt>
                <c:pt idx="9">
                  <c:v>0.56899004267425324</c:v>
                </c:pt>
                <c:pt idx="10">
                  <c:v>0.60455192034139404</c:v>
                </c:pt>
                <c:pt idx="11">
                  <c:v>0.61877667140825032</c:v>
                </c:pt>
                <c:pt idx="12">
                  <c:v>0.62588904694167846</c:v>
                </c:pt>
                <c:pt idx="13">
                  <c:v>0.63300142247510671</c:v>
                </c:pt>
                <c:pt idx="14">
                  <c:v>0.6337126600284495</c:v>
                </c:pt>
                <c:pt idx="15">
                  <c:v>0.67567567567567566</c:v>
                </c:pt>
                <c:pt idx="16">
                  <c:v>1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EE7A-4C52-8859-DE13D6823C52}"/>
            </c:ext>
          </c:extLst>
        </c:ser>
        <c:ser>
          <c:idx val="1"/>
          <c:order val="1"/>
          <c:tx>
            <c:v>2</c:v>
          </c:tx>
          <c:spPr>
            <a:ln w="38100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xVal>
            <c:numRef>
              <c:f>Feuil1!$C$1:$S$1</c:f>
              <c:numCache>
                <c:formatCode>d\-mmm</c:formatCode>
                <c:ptCount val="17"/>
                <c:pt idx="0">
                  <c:v>43637</c:v>
                </c:pt>
                <c:pt idx="1">
                  <c:v>43638</c:v>
                </c:pt>
                <c:pt idx="2">
                  <c:v>43639</c:v>
                </c:pt>
                <c:pt idx="3">
                  <c:v>43640</c:v>
                </c:pt>
                <c:pt idx="4">
                  <c:v>43641</c:v>
                </c:pt>
                <c:pt idx="5">
                  <c:v>43642</c:v>
                </c:pt>
                <c:pt idx="6">
                  <c:v>43643</c:v>
                </c:pt>
                <c:pt idx="7">
                  <c:v>43644</c:v>
                </c:pt>
                <c:pt idx="8">
                  <c:v>43645</c:v>
                </c:pt>
                <c:pt idx="9">
                  <c:v>43646</c:v>
                </c:pt>
                <c:pt idx="10">
                  <c:v>43647</c:v>
                </c:pt>
                <c:pt idx="11">
                  <c:v>43648</c:v>
                </c:pt>
                <c:pt idx="12">
                  <c:v>43649</c:v>
                </c:pt>
                <c:pt idx="13">
                  <c:v>43650</c:v>
                </c:pt>
                <c:pt idx="14">
                  <c:v>43651</c:v>
                </c:pt>
                <c:pt idx="15">
                  <c:v>43652</c:v>
                </c:pt>
                <c:pt idx="16">
                  <c:v>43653</c:v>
                </c:pt>
              </c:numCache>
            </c:numRef>
          </c:xVal>
          <c:yVal>
            <c:numRef>
              <c:f>Feuil1!$C$6:$S$6</c:f>
              <c:numCache>
                <c:formatCode>0.00%</c:formatCode>
                <c:ptCount val="17"/>
                <c:pt idx="0">
                  <c:v>0.10953058321479374</c:v>
                </c:pt>
                <c:pt idx="1">
                  <c:v>0.14366998577524892</c:v>
                </c:pt>
                <c:pt idx="2">
                  <c:v>0.22403982930298721</c:v>
                </c:pt>
                <c:pt idx="3">
                  <c:v>0.23826458036984352</c:v>
                </c:pt>
                <c:pt idx="4">
                  <c:v>0.28449502133712662</c:v>
                </c:pt>
                <c:pt idx="5">
                  <c:v>0.30227596017069702</c:v>
                </c:pt>
                <c:pt idx="6">
                  <c:v>0.35704125177809387</c:v>
                </c:pt>
                <c:pt idx="7">
                  <c:v>0.3662873399715505</c:v>
                </c:pt>
                <c:pt idx="8">
                  <c:v>0.4267425320056899</c:v>
                </c:pt>
                <c:pt idx="9">
                  <c:v>0.53342816500711232</c:v>
                </c:pt>
                <c:pt idx="10">
                  <c:v>0.58605974395448079</c:v>
                </c:pt>
                <c:pt idx="11">
                  <c:v>0.61522048364153625</c:v>
                </c:pt>
                <c:pt idx="12">
                  <c:v>0.61877667140825032</c:v>
                </c:pt>
                <c:pt idx="13">
                  <c:v>0.62588904694167846</c:v>
                </c:pt>
                <c:pt idx="14">
                  <c:v>0.63300142247510671</c:v>
                </c:pt>
                <c:pt idx="15">
                  <c:v>0.67425320056899007</c:v>
                </c:pt>
                <c:pt idx="16">
                  <c:v>0.99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1-EE7A-4C52-8859-DE13D6823C52}"/>
            </c:ext>
          </c:extLst>
        </c:ser>
        <c:ser>
          <c:idx val="2"/>
          <c:order val="2"/>
          <c:tx>
            <c:v>3</c:v>
          </c:tx>
          <c:spPr>
            <a:ln w="9525" cap="rnd">
              <a:solidFill>
                <a:schemeClr val="accent6">
                  <a:shade val="65000"/>
                </a:schemeClr>
              </a:solidFill>
              <a:round/>
            </a:ln>
            <a:effectLst/>
          </c:spPr>
          <c:marker>
            <c:symbol val="none"/>
          </c:marker>
          <c:errBars>
            <c:errDir val="y"/>
            <c:errBarType val="plus"/>
            <c:errValType val="fixedVal"/>
            <c:noEndCap val="1"/>
            <c:val val="1"/>
            <c:spPr>
              <a:noFill/>
              <a:ln w="15875">
                <a:solidFill>
                  <a:srgbClr val="FF0000"/>
                </a:solidFill>
                <a:round/>
              </a:ln>
              <a:effectLst/>
            </c:spPr>
          </c:errBars>
          <c:xVal>
            <c:numRef>
              <c:f>Feuil1!$C$20</c:f>
              <c:numCache>
                <c:formatCode>m/d/yyyy</c:formatCode>
                <c:ptCount val="1"/>
                <c:pt idx="0">
                  <c:v>43647</c:v>
                </c:pt>
              </c:numCache>
            </c:numRef>
          </c:xVal>
          <c:yVal>
            <c:numLit>
              <c:formatCode>General</c:formatCode>
              <c:ptCount val="1"/>
              <c:pt idx="0">
                <c:v>0</c:v>
              </c:pt>
            </c:numLit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B4A9-4DAE-AF43-65A7F16FCB2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5298592"/>
        <c:axId val="195301728"/>
      </c:scatterChart>
      <c:valAx>
        <c:axId val="19529859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\-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301728"/>
        <c:crosses val="autoZero"/>
        <c:crossBetween val="midCat"/>
      </c:valAx>
      <c:valAx>
        <c:axId val="195301728"/>
        <c:scaling>
          <c:orientation val="minMax"/>
          <c:max val="1"/>
        </c:scaling>
        <c:delete val="0"/>
        <c:axPos val="l"/>
        <c:numFmt formatCode="0.00%" sourceLinked="1"/>
        <c:majorTickMark val="none"/>
        <c:minorTickMark val="none"/>
        <c:tickLblPos val="nextTo"/>
        <c:spPr>
          <a:noFill/>
          <a:ln>
            <a:solidFill>
              <a:schemeClr val="tx2">
                <a:lumMod val="40000"/>
                <a:lumOff val="6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29859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25" r="0.25" t="0.75" header="0.3" footer="0.3"/>
    <c:pageSetup paperSize="9" orientation="landscape"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 l'arrét</a:t>
            </a:r>
            <a:r>
              <a:rPr lang="fr-FR" baseline="0"/>
              <a:t> à J </a:t>
            </a:r>
            <a:endParaRPr lang="fr-FR"/>
          </a:p>
        </c:rich>
      </c:tx>
      <c:layout>
        <c:manualLayout>
          <c:xMode val="edge"/>
          <c:yMode val="edge"/>
          <c:x val="0.23906152395045552"/>
          <c:y val="3.3617369544741359E-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v>1</c:v>
          </c:tx>
          <c:spPr>
            <a:solidFill>
              <a:srgbClr val="0070C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Feuil1!$D$21</c:f>
              <c:numCache>
                <c:formatCode>0.00%</c:formatCode>
                <c:ptCount val="1"/>
                <c:pt idx="0">
                  <c:v>0.60455192034139404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FFFF-498B-992B-E6D4B902E134}"/>
            </c:ext>
          </c:extLst>
        </c:ser>
        <c:ser>
          <c:idx val="1"/>
          <c:order val="1"/>
          <c:tx>
            <c:v>2</c:v>
          </c:tx>
          <c:spPr>
            <a:solidFill>
              <a:srgbClr val="00B05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Feuil1!$D$22</c:f>
              <c:numCache>
                <c:formatCode>0.00%</c:formatCode>
                <c:ptCount val="1"/>
                <c:pt idx="0">
                  <c:v>0.58605974395448079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FFFF-498B-992B-E6D4B902E134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195303296"/>
        <c:axId val="195297024"/>
      </c:barChart>
      <c:catAx>
        <c:axId val="19530329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297024"/>
        <c:crosses val="autoZero"/>
        <c:auto val="1"/>
        <c:lblAlgn val="ctr"/>
        <c:lblOffset val="100"/>
        <c:noMultiLvlLbl val="0"/>
      </c:catAx>
      <c:valAx>
        <c:axId val="195297024"/>
        <c:scaling>
          <c:orientation val="minMax"/>
          <c:max val="1"/>
          <c:min val="0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303296"/>
        <c:crosses val="autoZero"/>
        <c:crossBetween val="between"/>
        <c:majorUnit val="0.1"/>
        <c:minorUnit val="1.0000000000000002E-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tx1">
          <a:lumMod val="95000"/>
          <a:lumOff val="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 l'arrét</a:t>
            </a:r>
            <a:r>
              <a:rPr lang="fr-FR" baseline="0"/>
              <a:t> à J+1 </a:t>
            </a:r>
            <a:endParaRPr lang="fr-FR"/>
          </a:p>
        </c:rich>
      </c:tx>
      <c:layout>
        <c:manualLayout>
          <c:xMode val="edge"/>
          <c:yMode val="edge"/>
          <c:x val="0.23906152395045552"/>
          <c:y val="3.3584497396002006E-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v>1</c:v>
          </c:tx>
          <c:spPr>
            <a:solidFill>
              <a:srgbClr val="0070C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Feuil1!$D$16</c:f>
              <c:numCache>
                <c:formatCode>0.00%</c:formatCode>
                <c:ptCount val="1"/>
                <c:pt idx="0">
                  <c:v>0.61877667140825032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62CB-47E9-B2B1-F92274E42D30}"/>
            </c:ext>
          </c:extLst>
        </c:ser>
        <c:ser>
          <c:idx val="1"/>
          <c:order val="1"/>
          <c:tx>
            <c:v>2</c:v>
          </c:tx>
          <c:spPr>
            <a:solidFill>
              <a:srgbClr val="00B05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Feuil1!$D$17</c:f>
              <c:numCache>
                <c:formatCode>0.00%</c:formatCode>
                <c:ptCount val="1"/>
                <c:pt idx="0">
                  <c:v>0.61522048364153625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62CB-47E9-B2B1-F92274E42D30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224641008"/>
        <c:axId val="224639832"/>
      </c:barChart>
      <c:catAx>
        <c:axId val="22464100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4639832"/>
        <c:crosses val="autoZero"/>
        <c:auto val="1"/>
        <c:lblAlgn val="ctr"/>
        <c:lblOffset val="100"/>
        <c:noMultiLvlLbl val="0"/>
      </c:catAx>
      <c:valAx>
        <c:axId val="224639832"/>
        <c:scaling>
          <c:orientation val="minMax"/>
          <c:max val="1"/>
          <c:min val="0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4641008"/>
        <c:crosses val="autoZero"/>
        <c:crossBetween val="between"/>
        <c:majorUnit val="0.1"/>
        <c:minorUnit val="1.0000000000000002E-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tx1">
          <a:lumMod val="95000"/>
          <a:lumOff val="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 l'arrét</a:t>
            </a:r>
            <a:r>
              <a:rPr lang="fr-FR" baseline="0"/>
              <a:t> à J+2 </a:t>
            </a:r>
            <a:endParaRPr lang="fr-FR"/>
          </a:p>
        </c:rich>
      </c:tx>
      <c:layout>
        <c:manualLayout>
          <c:xMode val="edge"/>
          <c:yMode val="edge"/>
          <c:x val="0.2361923265914726"/>
          <c:y val="3.3617369544741359E-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v>1</c:v>
          </c:tx>
          <c:spPr>
            <a:solidFill>
              <a:srgbClr val="0070C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Feuil1!$D$11</c:f>
              <c:numCache>
                <c:formatCode>0.00%</c:formatCode>
                <c:ptCount val="1"/>
                <c:pt idx="0">
                  <c:v>0.62588904694167846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593C-4C48-8E72-1C47773E0512}"/>
            </c:ext>
          </c:extLst>
        </c:ser>
        <c:ser>
          <c:idx val="1"/>
          <c:order val="1"/>
          <c:tx>
            <c:v>2</c:v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00B050"/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7A1F-4B97-BD53-008206C5D91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Feuil1!$D$12</c:f>
              <c:numCache>
                <c:formatCode>0.00%</c:formatCode>
                <c:ptCount val="1"/>
                <c:pt idx="0">
                  <c:v>0.61877667140825032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0-593C-4C48-8E72-1C47773E05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14"/>
        <c:axId val="224640616"/>
        <c:axId val="224636304"/>
      </c:barChart>
      <c:catAx>
        <c:axId val="22464061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4636304"/>
        <c:crosses val="autoZero"/>
        <c:auto val="1"/>
        <c:lblAlgn val="ctr"/>
        <c:lblOffset val="100"/>
        <c:noMultiLvlLbl val="0"/>
      </c:catAx>
      <c:valAx>
        <c:axId val="224636304"/>
        <c:scaling>
          <c:orientation val="minMax"/>
          <c:max val="1"/>
          <c:min val="0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4640616"/>
        <c:crosses val="autoZero"/>
        <c:crossBetween val="between"/>
        <c:majorUnit val="0.1"/>
        <c:minorUnit val="1.0000000000000002E-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tx1">
          <a:lumMod val="95000"/>
          <a:lumOff val="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x>
            <c:v>1</c:v>
          </c:tx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none"/>
          </c:marker>
          <c:xVal>
            <c:numRef>
              <c:f>Feuil1!$C$1:$S$1</c:f>
              <c:numCache>
                <c:formatCode>d\-mmm</c:formatCode>
                <c:ptCount val="17"/>
                <c:pt idx="0">
                  <c:v>43637</c:v>
                </c:pt>
                <c:pt idx="1">
                  <c:v>43638</c:v>
                </c:pt>
                <c:pt idx="2">
                  <c:v>43639</c:v>
                </c:pt>
                <c:pt idx="3">
                  <c:v>43640</c:v>
                </c:pt>
                <c:pt idx="4">
                  <c:v>43641</c:v>
                </c:pt>
                <c:pt idx="5">
                  <c:v>43642</c:v>
                </c:pt>
                <c:pt idx="6">
                  <c:v>43643</c:v>
                </c:pt>
                <c:pt idx="7">
                  <c:v>43644</c:v>
                </c:pt>
                <c:pt idx="8">
                  <c:v>43645</c:v>
                </c:pt>
                <c:pt idx="9">
                  <c:v>43646</c:v>
                </c:pt>
                <c:pt idx="10">
                  <c:v>43647</c:v>
                </c:pt>
                <c:pt idx="11">
                  <c:v>43648</c:v>
                </c:pt>
                <c:pt idx="12">
                  <c:v>43649</c:v>
                </c:pt>
                <c:pt idx="13">
                  <c:v>43650</c:v>
                </c:pt>
                <c:pt idx="14">
                  <c:v>43651</c:v>
                </c:pt>
                <c:pt idx="15">
                  <c:v>43652</c:v>
                </c:pt>
                <c:pt idx="16">
                  <c:v>43653</c:v>
                </c:pt>
              </c:numCache>
            </c:numRef>
          </c:xVal>
          <c:yVal>
            <c:numRef>
              <c:f>Feuil1!$C$3:$S$3</c:f>
              <c:numCache>
                <c:formatCode>0.00%</c:formatCode>
                <c:ptCount val="17"/>
                <c:pt idx="0">
                  <c:v>0.11024182076813656</c:v>
                </c:pt>
                <c:pt idx="1">
                  <c:v>0.14935988620199148</c:v>
                </c:pt>
                <c:pt idx="2">
                  <c:v>0.22759601706970126</c:v>
                </c:pt>
                <c:pt idx="3">
                  <c:v>0.23826458036984352</c:v>
                </c:pt>
                <c:pt idx="4">
                  <c:v>0.2745376955903272</c:v>
                </c:pt>
                <c:pt idx="5">
                  <c:v>0.3236130867709815</c:v>
                </c:pt>
                <c:pt idx="6">
                  <c:v>0.36984352773826457</c:v>
                </c:pt>
                <c:pt idx="7">
                  <c:v>0.37908961593172125</c:v>
                </c:pt>
                <c:pt idx="8">
                  <c:v>0.45021337126600286</c:v>
                </c:pt>
                <c:pt idx="9">
                  <c:v>0.56899004267425324</c:v>
                </c:pt>
                <c:pt idx="10">
                  <c:v>0.60455192034139404</c:v>
                </c:pt>
                <c:pt idx="11">
                  <c:v>0.61877667140825032</c:v>
                </c:pt>
                <c:pt idx="12">
                  <c:v>0.62588904694167846</c:v>
                </c:pt>
                <c:pt idx="13">
                  <c:v>0.63300142247510671</c:v>
                </c:pt>
                <c:pt idx="14">
                  <c:v>0.6337126600284495</c:v>
                </c:pt>
                <c:pt idx="15">
                  <c:v>0.67567567567567566</c:v>
                </c:pt>
                <c:pt idx="16">
                  <c:v>1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EE7A-4C52-8859-DE13D6823C52}"/>
            </c:ext>
          </c:extLst>
        </c:ser>
        <c:ser>
          <c:idx val="1"/>
          <c:order val="1"/>
          <c:tx>
            <c:v>2</c:v>
          </c:tx>
          <c:spPr>
            <a:ln w="38100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xVal>
            <c:numRef>
              <c:f>Feuil1!$C$1:$S$1</c:f>
              <c:numCache>
                <c:formatCode>d\-mmm</c:formatCode>
                <c:ptCount val="17"/>
                <c:pt idx="0">
                  <c:v>43637</c:v>
                </c:pt>
                <c:pt idx="1">
                  <c:v>43638</c:v>
                </c:pt>
                <c:pt idx="2">
                  <c:v>43639</c:v>
                </c:pt>
                <c:pt idx="3">
                  <c:v>43640</c:v>
                </c:pt>
                <c:pt idx="4">
                  <c:v>43641</c:v>
                </c:pt>
                <c:pt idx="5">
                  <c:v>43642</c:v>
                </c:pt>
                <c:pt idx="6">
                  <c:v>43643</c:v>
                </c:pt>
                <c:pt idx="7">
                  <c:v>43644</c:v>
                </c:pt>
                <c:pt idx="8">
                  <c:v>43645</c:v>
                </c:pt>
                <c:pt idx="9">
                  <c:v>43646</c:v>
                </c:pt>
                <c:pt idx="10">
                  <c:v>43647</c:v>
                </c:pt>
                <c:pt idx="11">
                  <c:v>43648</c:v>
                </c:pt>
                <c:pt idx="12">
                  <c:v>43649</c:v>
                </c:pt>
                <c:pt idx="13">
                  <c:v>43650</c:v>
                </c:pt>
                <c:pt idx="14">
                  <c:v>43651</c:v>
                </c:pt>
                <c:pt idx="15">
                  <c:v>43652</c:v>
                </c:pt>
                <c:pt idx="16">
                  <c:v>43653</c:v>
                </c:pt>
              </c:numCache>
            </c:numRef>
          </c:xVal>
          <c:yVal>
            <c:numRef>
              <c:f>Feuil1!$C$6:$S$6</c:f>
              <c:numCache>
                <c:formatCode>0.00%</c:formatCode>
                <c:ptCount val="17"/>
                <c:pt idx="0">
                  <c:v>0.10953058321479374</c:v>
                </c:pt>
                <c:pt idx="1">
                  <c:v>0.14366998577524892</c:v>
                </c:pt>
                <c:pt idx="2">
                  <c:v>0.22403982930298721</c:v>
                </c:pt>
                <c:pt idx="3">
                  <c:v>0.23826458036984352</c:v>
                </c:pt>
                <c:pt idx="4">
                  <c:v>0.28449502133712662</c:v>
                </c:pt>
                <c:pt idx="5">
                  <c:v>0.30227596017069702</c:v>
                </c:pt>
                <c:pt idx="6">
                  <c:v>0.35704125177809387</c:v>
                </c:pt>
                <c:pt idx="7">
                  <c:v>0.3662873399715505</c:v>
                </c:pt>
                <c:pt idx="8">
                  <c:v>0.4267425320056899</c:v>
                </c:pt>
                <c:pt idx="9">
                  <c:v>0.53342816500711232</c:v>
                </c:pt>
                <c:pt idx="10">
                  <c:v>0.58605974395448079</c:v>
                </c:pt>
                <c:pt idx="11">
                  <c:v>0.61522048364153625</c:v>
                </c:pt>
                <c:pt idx="12">
                  <c:v>0.61877667140825032</c:v>
                </c:pt>
                <c:pt idx="13">
                  <c:v>0.62588904694167846</c:v>
                </c:pt>
                <c:pt idx="14">
                  <c:v>0.63300142247510671</c:v>
                </c:pt>
                <c:pt idx="15">
                  <c:v>0.67425320056899007</c:v>
                </c:pt>
                <c:pt idx="16">
                  <c:v>0.99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1-EE7A-4C52-8859-DE13D6823C52}"/>
            </c:ext>
          </c:extLst>
        </c:ser>
        <c:ser>
          <c:idx val="2"/>
          <c:order val="2"/>
          <c:tx>
            <c:v>3</c:v>
          </c:tx>
          <c:spPr>
            <a:ln w="9525" cap="rnd">
              <a:solidFill>
                <a:schemeClr val="accent6">
                  <a:shade val="65000"/>
                </a:schemeClr>
              </a:solidFill>
              <a:round/>
            </a:ln>
            <a:effectLst/>
          </c:spPr>
          <c:marker>
            <c:symbol val="none"/>
          </c:marker>
          <c:errBars>
            <c:errDir val="y"/>
            <c:errBarType val="plus"/>
            <c:errValType val="fixedVal"/>
            <c:noEndCap val="1"/>
            <c:val val="1"/>
            <c:spPr>
              <a:noFill/>
              <a:ln w="15875">
                <a:solidFill>
                  <a:srgbClr val="FF0000"/>
                </a:solidFill>
                <a:round/>
              </a:ln>
              <a:effectLst/>
            </c:spPr>
          </c:errBars>
          <c:xVal>
            <c:numRef>
              <c:f>Feuil1!$C$20</c:f>
              <c:numCache>
                <c:formatCode>m/d/yyyy</c:formatCode>
                <c:ptCount val="1"/>
                <c:pt idx="0">
                  <c:v>43647</c:v>
                </c:pt>
              </c:numCache>
            </c:numRef>
          </c:xVal>
          <c:yVal>
            <c:numLit>
              <c:formatCode>General</c:formatCode>
              <c:ptCount val="1"/>
              <c:pt idx="0">
                <c:v>0</c:v>
              </c:pt>
            </c:numLit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B4A9-4DAE-AF43-65A7F16FCB2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24641400"/>
        <c:axId val="224636696"/>
      </c:scatterChart>
      <c:valAx>
        <c:axId val="2246414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\-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4636696"/>
        <c:crosses val="autoZero"/>
        <c:crossBetween val="midCat"/>
      </c:valAx>
      <c:valAx>
        <c:axId val="224636696"/>
        <c:scaling>
          <c:orientation val="minMax"/>
          <c:max val="1"/>
        </c:scaling>
        <c:delete val="0"/>
        <c:axPos val="l"/>
        <c:numFmt formatCode="0.00%" sourceLinked="1"/>
        <c:majorTickMark val="none"/>
        <c:minorTickMark val="none"/>
        <c:tickLblPos val="nextTo"/>
        <c:spPr>
          <a:noFill/>
          <a:ln>
            <a:solidFill>
              <a:schemeClr val="tx2">
                <a:lumMod val="40000"/>
                <a:lumOff val="6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464140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 l'arrét</a:t>
            </a:r>
            <a:r>
              <a:rPr lang="fr-FR" baseline="0"/>
              <a:t> à J </a:t>
            </a:r>
            <a:endParaRPr lang="fr-FR"/>
          </a:p>
        </c:rich>
      </c:tx>
      <c:layout>
        <c:manualLayout>
          <c:xMode val="edge"/>
          <c:yMode val="edge"/>
          <c:x val="0.23906152395045552"/>
          <c:y val="3.3617369544741359E-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v>1</c:v>
          </c:tx>
          <c:spPr>
            <a:solidFill>
              <a:srgbClr val="0070C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Feuil1!$D$21</c:f>
              <c:numCache>
                <c:formatCode>0.00%</c:formatCode>
                <c:ptCount val="1"/>
                <c:pt idx="0">
                  <c:v>0.60455192034139404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FFFF-498B-992B-E6D4B902E134}"/>
            </c:ext>
          </c:extLst>
        </c:ser>
        <c:ser>
          <c:idx val="1"/>
          <c:order val="1"/>
          <c:tx>
            <c:v>2</c:v>
          </c:tx>
          <c:spPr>
            <a:solidFill>
              <a:srgbClr val="00B05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Feuil1!$D$22</c:f>
              <c:numCache>
                <c:formatCode>0.00%</c:formatCode>
                <c:ptCount val="1"/>
                <c:pt idx="0">
                  <c:v>0.58605974395448079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FFFF-498B-992B-E6D4B902E134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224637088"/>
        <c:axId val="224637872"/>
      </c:barChart>
      <c:catAx>
        <c:axId val="22463708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4637872"/>
        <c:crosses val="autoZero"/>
        <c:auto val="1"/>
        <c:lblAlgn val="ctr"/>
        <c:lblOffset val="100"/>
        <c:noMultiLvlLbl val="0"/>
      </c:catAx>
      <c:valAx>
        <c:axId val="224637872"/>
        <c:scaling>
          <c:orientation val="minMax"/>
          <c:max val="1"/>
          <c:min val="0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4637088"/>
        <c:crosses val="autoZero"/>
        <c:crossBetween val="between"/>
        <c:majorUnit val="0.1"/>
        <c:minorUnit val="1.0000000000000002E-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tx1">
          <a:lumMod val="95000"/>
          <a:lumOff val="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 l'arrét</a:t>
            </a:r>
            <a:r>
              <a:rPr lang="fr-FR" baseline="0"/>
              <a:t> à J+1 </a:t>
            </a:r>
            <a:endParaRPr lang="fr-FR"/>
          </a:p>
        </c:rich>
      </c:tx>
      <c:layout>
        <c:manualLayout>
          <c:xMode val="edge"/>
          <c:yMode val="edge"/>
          <c:x val="0.23906152395045552"/>
          <c:y val="3.3584497396002006E-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v>1</c:v>
          </c:tx>
          <c:spPr>
            <a:solidFill>
              <a:srgbClr val="0070C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Feuil1!$D$16</c:f>
              <c:numCache>
                <c:formatCode>0.00%</c:formatCode>
                <c:ptCount val="1"/>
                <c:pt idx="0">
                  <c:v>0.61877667140825032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62CB-47E9-B2B1-F92274E42D30}"/>
            </c:ext>
          </c:extLst>
        </c:ser>
        <c:ser>
          <c:idx val="1"/>
          <c:order val="1"/>
          <c:tx>
            <c:v>2</c:v>
          </c:tx>
          <c:spPr>
            <a:solidFill>
              <a:srgbClr val="00B05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Feuil1!$D$17</c:f>
              <c:numCache>
                <c:formatCode>0.00%</c:formatCode>
                <c:ptCount val="1"/>
                <c:pt idx="0">
                  <c:v>0.61522048364153625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62CB-47E9-B2B1-F92274E42D30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224633952"/>
        <c:axId val="224639048"/>
      </c:barChart>
      <c:catAx>
        <c:axId val="22463395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4639048"/>
        <c:crosses val="autoZero"/>
        <c:auto val="1"/>
        <c:lblAlgn val="ctr"/>
        <c:lblOffset val="100"/>
        <c:noMultiLvlLbl val="0"/>
      </c:catAx>
      <c:valAx>
        <c:axId val="224639048"/>
        <c:scaling>
          <c:orientation val="minMax"/>
          <c:max val="1"/>
          <c:min val="0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4633952"/>
        <c:crosses val="autoZero"/>
        <c:crossBetween val="between"/>
        <c:majorUnit val="0.1"/>
        <c:minorUnit val="1.0000000000000002E-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tx1">
          <a:lumMod val="95000"/>
          <a:lumOff val="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 l'arrét</a:t>
            </a:r>
            <a:r>
              <a:rPr lang="fr-FR" baseline="0"/>
              <a:t> à J+2 </a:t>
            </a:r>
            <a:endParaRPr lang="fr-FR"/>
          </a:p>
        </c:rich>
      </c:tx>
      <c:layout>
        <c:manualLayout>
          <c:xMode val="edge"/>
          <c:yMode val="edge"/>
          <c:x val="0.2361923265914726"/>
          <c:y val="3.3617369544741359E-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v>1</c:v>
          </c:tx>
          <c:spPr>
            <a:solidFill>
              <a:srgbClr val="0070C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Feuil1!$D$11</c:f>
              <c:numCache>
                <c:formatCode>0.00%</c:formatCode>
                <c:ptCount val="1"/>
                <c:pt idx="0">
                  <c:v>0.62588904694167846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593C-4C48-8E72-1C47773E0512}"/>
            </c:ext>
          </c:extLst>
        </c:ser>
        <c:ser>
          <c:idx val="1"/>
          <c:order val="1"/>
          <c:tx>
            <c:v>2</c:v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00B050"/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7A1F-4B97-BD53-008206C5D91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Feuil1!$D$12</c:f>
              <c:numCache>
                <c:formatCode>0.00%</c:formatCode>
                <c:ptCount val="1"/>
                <c:pt idx="0">
                  <c:v>0.61877667140825032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0-593C-4C48-8E72-1C47773E05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14"/>
        <c:axId val="224635912"/>
        <c:axId val="224638656"/>
      </c:barChart>
      <c:catAx>
        <c:axId val="22463591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4638656"/>
        <c:crosses val="autoZero"/>
        <c:auto val="1"/>
        <c:lblAlgn val="ctr"/>
        <c:lblOffset val="100"/>
        <c:noMultiLvlLbl val="0"/>
      </c:catAx>
      <c:valAx>
        <c:axId val="224638656"/>
        <c:scaling>
          <c:orientation val="minMax"/>
          <c:max val="1"/>
          <c:min val="0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4635912"/>
        <c:crosses val="autoZero"/>
        <c:crossBetween val="between"/>
        <c:majorUnit val="0.1"/>
        <c:minorUnit val="1.0000000000000002E-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tx1">
          <a:lumMod val="95000"/>
          <a:lumOff val="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Feuil3!$C$7:$AC$7</c:f>
              <c:numCache>
                <c:formatCode>0%</c:formatCode>
                <c:ptCount val="27"/>
                <c:pt idx="0">
                  <c:v>5.5555555555555552E-2</c:v>
                </c:pt>
                <c:pt idx="1">
                  <c:v>0.1111111111111111</c:v>
                </c:pt>
                <c:pt idx="2">
                  <c:v>0.16666666666666666</c:v>
                </c:pt>
                <c:pt idx="3">
                  <c:v>0.22222222222222221</c:v>
                </c:pt>
                <c:pt idx="4">
                  <c:v>0.27777777777777779</c:v>
                </c:pt>
                <c:pt idx="5">
                  <c:v>0.33333333333333331</c:v>
                </c:pt>
                <c:pt idx="6">
                  <c:v>0.3888888888888889</c:v>
                </c:pt>
                <c:pt idx="7">
                  <c:v>0.44444444444444442</c:v>
                </c:pt>
                <c:pt idx="8">
                  <c:v>0.5</c:v>
                </c:pt>
                <c:pt idx="9">
                  <c:v>0.55555555555555558</c:v>
                </c:pt>
                <c:pt idx="10">
                  <c:v>0.61111111111111116</c:v>
                </c:pt>
                <c:pt idx="11">
                  <c:v>0.66666666666666663</c:v>
                </c:pt>
                <c:pt idx="12">
                  <c:v>0.72222222222222221</c:v>
                </c:pt>
                <c:pt idx="13">
                  <c:v>0.72222222222222221</c:v>
                </c:pt>
                <c:pt idx="14">
                  <c:v>0.72222222222222221</c:v>
                </c:pt>
                <c:pt idx="15">
                  <c:v>0.77777777777777779</c:v>
                </c:pt>
                <c:pt idx="16">
                  <c:v>0.77777777777777779</c:v>
                </c:pt>
                <c:pt idx="17">
                  <c:v>0.77777777777777779</c:v>
                </c:pt>
                <c:pt idx="18">
                  <c:v>0.77777777777777779</c:v>
                </c:pt>
                <c:pt idx="19">
                  <c:v>0.77777777777777779</c:v>
                </c:pt>
                <c:pt idx="20">
                  <c:v>0.83333333333333337</c:v>
                </c:pt>
                <c:pt idx="21">
                  <c:v>0.88888888888888884</c:v>
                </c:pt>
                <c:pt idx="22">
                  <c:v>0.88888888888888884</c:v>
                </c:pt>
                <c:pt idx="23">
                  <c:v>0.94444444444444442</c:v>
                </c:pt>
                <c:pt idx="24">
                  <c:v>0.94444444444444442</c:v>
                </c:pt>
                <c:pt idx="25">
                  <c:v>0.94444444444444442</c:v>
                </c:pt>
                <c:pt idx="26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BB1-48B8-B8C8-D2F2E64AEAF8}"/>
            </c:ext>
          </c:extLst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Feuil3!$C$11:$AC$11</c:f>
              <c:numCache>
                <c:formatCode>0%</c:formatCode>
                <c:ptCount val="27"/>
                <c:pt idx="0">
                  <c:v>5.5555555555555552E-2</c:v>
                </c:pt>
                <c:pt idx="1">
                  <c:v>5.5555555555555552E-2</c:v>
                </c:pt>
                <c:pt idx="2">
                  <c:v>0</c:v>
                </c:pt>
                <c:pt idx="3">
                  <c:v>0.16666666666666666</c:v>
                </c:pt>
                <c:pt idx="4">
                  <c:v>0.16666666666666666</c:v>
                </c:pt>
                <c:pt idx="5">
                  <c:v>0.22222222222222221</c:v>
                </c:pt>
                <c:pt idx="6">
                  <c:v>0.27777777777777779</c:v>
                </c:pt>
                <c:pt idx="7">
                  <c:v>0.33333333333333331</c:v>
                </c:pt>
                <c:pt idx="8">
                  <c:v>0.3888888888888889</c:v>
                </c:pt>
                <c:pt idx="9">
                  <c:v>0.44444444444444442</c:v>
                </c:pt>
                <c:pt idx="10">
                  <c:v>0.5</c:v>
                </c:pt>
                <c:pt idx="11">
                  <c:v>0.55555555555555558</c:v>
                </c:pt>
                <c:pt idx="12">
                  <c:v>0.61111111111111116</c:v>
                </c:pt>
                <c:pt idx="13">
                  <c:v>0.66666666666666663</c:v>
                </c:pt>
                <c:pt idx="14">
                  <c:v>0.72222222222222221</c:v>
                </c:pt>
                <c:pt idx="15">
                  <c:v>0.77777777777777779</c:v>
                </c:pt>
                <c:pt idx="16">
                  <c:v>0.77777777777777779</c:v>
                </c:pt>
                <c:pt idx="17">
                  <c:v>0.77777777777777779</c:v>
                </c:pt>
                <c:pt idx="18">
                  <c:v>0.77777777777777779</c:v>
                </c:pt>
                <c:pt idx="19">
                  <c:v>0.77777777777777779</c:v>
                </c:pt>
                <c:pt idx="20">
                  <c:v>0.83333333333333337</c:v>
                </c:pt>
                <c:pt idx="21">
                  <c:v>0.83333333333333337</c:v>
                </c:pt>
                <c:pt idx="22">
                  <c:v>0.88888888888888884</c:v>
                </c:pt>
                <c:pt idx="23">
                  <c:v>0.94444444444444442</c:v>
                </c:pt>
                <c:pt idx="24">
                  <c:v>0.94444444444444442</c:v>
                </c:pt>
                <c:pt idx="25">
                  <c:v>0.94444444444444442</c:v>
                </c:pt>
                <c:pt idx="26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1BB1-48B8-B8C8-D2F2E64AEAF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24634736"/>
        <c:axId val="224864832"/>
      </c:lineChart>
      <c:catAx>
        <c:axId val="2246347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4864832"/>
        <c:crosses val="autoZero"/>
        <c:auto val="1"/>
        <c:lblAlgn val="ctr"/>
        <c:lblOffset val="100"/>
        <c:noMultiLvlLbl val="0"/>
      </c:catAx>
      <c:valAx>
        <c:axId val="224864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46347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1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14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5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6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7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18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9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0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9.xml"/><Relationship Id="rId13" Type="http://schemas.openxmlformats.org/officeDocument/2006/relationships/chart" Target="../charts/chart14.xml"/><Relationship Id="rId18" Type="http://schemas.openxmlformats.org/officeDocument/2006/relationships/chart" Target="../charts/chart19.xml"/><Relationship Id="rId3" Type="http://schemas.openxmlformats.org/officeDocument/2006/relationships/chart" Target="../charts/chart4.xml"/><Relationship Id="rId7" Type="http://schemas.openxmlformats.org/officeDocument/2006/relationships/chart" Target="../charts/chart8.xml"/><Relationship Id="rId12" Type="http://schemas.openxmlformats.org/officeDocument/2006/relationships/chart" Target="../charts/chart13.xml"/><Relationship Id="rId17" Type="http://schemas.openxmlformats.org/officeDocument/2006/relationships/chart" Target="../charts/chart18.xml"/><Relationship Id="rId2" Type="http://schemas.openxmlformats.org/officeDocument/2006/relationships/chart" Target="../charts/chart3.xml"/><Relationship Id="rId16" Type="http://schemas.openxmlformats.org/officeDocument/2006/relationships/chart" Target="../charts/chart17.xml"/><Relationship Id="rId1" Type="http://schemas.openxmlformats.org/officeDocument/2006/relationships/chart" Target="../charts/chart2.xml"/><Relationship Id="rId6" Type="http://schemas.openxmlformats.org/officeDocument/2006/relationships/chart" Target="../charts/chart7.xml"/><Relationship Id="rId11" Type="http://schemas.openxmlformats.org/officeDocument/2006/relationships/chart" Target="../charts/chart12.xml"/><Relationship Id="rId5" Type="http://schemas.openxmlformats.org/officeDocument/2006/relationships/chart" Target="../charts/chart6.xml"/><Relationship Id="rId15" Type="http://schemas.openxmlformats.org/officeDocument/2006/relationships/chart" Target="../charts/chart16.xml"/><Relationship Id="rId10" Type="http://schemas.openxmlformats.org/officeDocument/2006/relationships/chart" Target="../charts/chart11.xml"/><Relationship Id="rId19" Type="http://schemas.openxmlformats.org/officeDocument/2006/relationships/chart" Target="../charts/chart20.xml"/><Relationship Id="rId4" Type="http://schemas.openxmlformats.org/officeDocument/2006/relationships/chart" Target="../charts/chart5.xml"/><Relationship Id="rId9" Type="http://schemas.openxmlformats.org/officeDocument/2006/relationships/chart" Target="../charts/chart10.xml"/><Relationship Id="rId14" Type="http://schemas.openxmlformats.org/officeDocument/2006/relationships/chart" Target="../charts/chart15.xml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13</xdr:row>
      <xdr:rowOff>0</xdr:rowOff>
    </xdr:from>
    <xdr:to>
      <xdr:col>13</xdr:col>
      <xdr:colOff>665181</xdr:colOff>
      <xdr:row>29</xdr:row>
      <xdr:rowOff>36756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579121</xdr:colOff>
      <xdr:row>6</xdr:row>
      <xdr:rowOff>106680</xdr:rowOff>
    </xdr:from>
    <xdr:to>
      <xdr:col>24</xdr:col>
      <xdr:colOff>129541</xdr:colOff>
      <xdr:row>15</xdr:row>
      <xdr:rowOff>91440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19</xdr:col>
      <xdr:colOff>205740</xdr:colOff>
      <xdr:row>12</xdr:row>
      <xdr:rowOff>7620</xdr:rowOff>
    </xdr:from>
    <xdr:to>
      <xdr:col>19</xdr:col>
      <xdr:colOff>770517</xdr:colOff>
      <xdr:row>12</xdr:row>
      <xdr:rowOff>130884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5438120" y="2202180"/>
          <a:ext cx="564777" cy="123264"/>
        </a:xfrm>
        <a:prstGeom prst="rect">
          <a:avLst/>
        </a:prstGeom>
        <a:solidFill>
          <a:srgbClr val="0070C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/>
            <a:t>Prévu</a:t>
          </a:r>
        </a:p>
      </xdr:txBody>
    </xdr:sp>
    <xdr:clientData/>
  </xdr:twoCellAnchor>
  <xdr:twoCellAnchor>
    <xdr:from>
      <xdr:col>12</xdr:col>
      <xdr:colOff>563880</xdr:colOff>
      <xdr:row>6</xdr:row>
      <xdr:rowOff>114300</xdr:rowOff>
    </xdr:from>
    <xdr:to>
      <xdr:col>18</xdr:col>
      <xdr:colOff>281045</xdr:colOff>
      <xdr:row>15</xdr:row>
      <xdr:rowOff>83820</xdr:rowOff>
    </xdr:to>
    <xdr:graphicFrame macro="">
      <xdr:nvGraphicFramePr>
        <xdr:cNvPr id="7" name="Graphique 6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152400</xdr:colOff>
      <xdr:row>6</xdr:row>
      <xdr:rowOff>91440</xdr:rowOff>
    </xdr:from>
    <xdr:to>
      <xdr:col>5</xdr:col>
      <xdr:colOff>502025</xdr:colOff>
      <xdr:row>15</xdr:row>
      <xdr:rowOff>81579</xdr:rowOff>
    </xdr:to>
    <xdr:graphicFrame macro="">
      <xdr:nvGraphicFramePr>
        <xdr:cNvPr id="8" name="Graphique 7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731520</xdr:colOff>
      <xdr:row>16</xdr:row>
      <xdr:rowOff>30480</xdr:rowOff>
    </xdr:from>
    <xdr:to>
      <xdr:col>4</xdr:col>
      <xdr:colOff>53340</xdr:colOff>
      <xdr:row>16</xdr:row>
      <xdr:rowOff>144780</xdr:rowOff>
    </xdr:to>
    <xdr:sp macro="" textlink="">
      <xdr:nvSpPr>
        <xdr:cNvPr id="10" name="Triangle isocèle 9"/>
        <xdr:cNvSpPr/>
      </xdr:nvSpPr>
      <xdr:spPr>
        <a:xfrm>
          <a:off x="3238500" y="3040380"/>
          <a:ext cx="106680" cy="114300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106680</xdr:colOff>
      <xdr:row>16</xdr:row>
      <xdr:rowOff>15240</xdr:rowOff>
    </xdr:from>
    <xdr:to>
      <xdr:col>4</xdr:col>
      <xdr:colOff>312420</xdr:colOff>
      <xdr:row>17</xdr:row>
      <xdr:rowOff>7620</xdr:rowOff>
    </xdr:to>
    <xdr:sp macro="" textlink="">
      <xdr:nvSpPr>
        <xdr:cNvPr id="11" name="Égal 10"/>
        <xdr:cNvSpPr/>
      </xdr:nvSpPr>
      <xdr:spPr>
        <a:xfrm>
          <a:off x="3398520" y="3025140"/>
          <a:ext cx="205740" cy="175260"/>
        </a:xfrm>
        <a:prstGeom prst="mathEqua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17</xdr:col>
      <xdr:colOff>15240</xdr:colOff>
      <xdr:row>16</xdr:row>
      <xdr:rowOff>30480</xdr:rowOff>
    </xdr:from>
    <xdr:to>
      <xdr:col>17</xdr:col>
      <xdr:colOff>121920</xdr:colOff>
      <xdr:row>16</xdr:row>
      <xdr:rowOff>144780</xdr:rowOff>
    </xdr:to>
    <xdr:sp macro="" textlink="">
      <xdr:nvSpPr>
        <xdr:cNvPr id="12" name="Triangle isocèle 11"/>
        <xdr:cNvSpPr/>
      </xdr:nvSpPr>
      <xdr:spPr>
        <a:xfrm>
          <a:off x="13616940" y="3040380"/>
          <a:ext cx="106680" cy="114300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144780</xdr:colOff>
      <xdr:row>16</xdr:row>
      <xdr:rowOff>7620</xdr:rowOff>
    </xdr:from>
    <xdr:to>
      <xdr:col>17</xdr:col>
      <xdr:colOff>350520</xdr:colOff>
      <xdr:row>17</xdr:row>
      <xdr:rowOff>0</xdr:rowOff>
    </xdr:to>
    <xdr:sp macro="" textlink="">
      <xdr:nvSpPr>
        <xdr:cNvPr id="13" name="Égal 12"/>
        <xdr:cNvSpPr/>
      </xdr:nvSpPr>
      <xdr:spPr>
        <a:xfrm>
          <a:off x="13746480" y="3017520"/>
          <a:ext cx="205740" cy="175260"/>
        </a:xfrm>
        <a:prstGeom prst="mathEqua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23</xdr:col>
      <xdr:colOff>7620</xdr:colOff>
      <xdr:row>16</xdr:row>
      <xdr:rowOff>45720</xdr:rowOff>
    </xdr:from>
    <xdr:to>
      <xdr:col>23</xdr:col>
      <xdr:colOff>114300</xdr:colOff>
      <xdr:row>16</xdr:row>
      <xdr:rowOff>160020</xdr:rowOff>
    </xdr:to>
    <xdr:sp macro="" textlink="">
      <xdr:nvSpPr>
        <xdr:cNvPr id="14" name="Triangle isocèle 13"/>
        <xdr:cNvSpPr/>
      </xdr:nvSpPr>
      <xdr:spPr>
        <a:xfrm>
          <a:off x="18318480" y="3055620"/>
          <a:ext cx="106680" cy="114300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137160</xdr:colOff>
      <xdr:row>16</xdr:row>
      <xdr:rowOff>15240</xdr:rowOff>
    </xdr:from>
    <xdr:to>
      <xdr:col>23</xdr:col>
      <xdr:colOff>342900</xdr:colOff>
      <xdr:row>17</xdr:row>
      <xdr:rowOff>7620</xdr:rowOff>
    </xdr:to>
    <xdr:sp macro="" textlink="">
      <xdr:nvSpPr>
        <xdr:cNvPr id="15" name="Égal 14"/>
        <xdr:cNvSpPr/>
      </xdr:nvSpPr>
      <xdr:spPr>
        <a:xfrm>
          <a:off x="18448020" y="3025140"/>
          <a:ext cx="205740" cy="175260"/>
        </a:xfrm>
        <a:prstGeom prst="mathEqua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0</xdr:colOff>
      <xdr:row>25</xdr:row>
      <xdr:rowOff>0</xdr:rowOff>
    </xdr:from>
    <xdr:to>
      <xdr:col>12</xdr:col>
      <xdr:colOff>0</xdr:colOff>
      <xdr:row>41</xdr:row>
      <xdr:rowOff>167640</xdr:rowOff>
    </xdr:to>
    <xdr:graphicFrame macro="">
      <xdr:nvGraphicFramePr>
        <xdr:cNvPr id="16" name="Graphique 15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106680</xdr:colOff>
      <xdr:row>25</xdr:row>
      <xdr:rowOff>38100</xdr:rowOff>
    </xdr:from>
    <xdr:to>
      <xdr:col>5</xdr:col>
      <xdr:colOff>456305</xdr:colOff>
      <xdr:row>34</xdr:row>
      <xdr:rowOff>28239</xdr:rowOff>
    </xdr:to>
    <xdr:graphicFrame macro="">
      <xdr:nvGraphicFramePr>
        <xdr:cNvPr id="17" name="Graphique 16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</xdr:col>
      <xdr:colOff>685800</xdr:colOff>
      <xdr:row>34</xdr:row>
      <xdr:rowOff>106680</xdr:rowOff>
    </xdr:from>
    <xdr:to>
      <xdr:col>4</xdr:col>
      <xdr:colOff>7620</xdr:colOff>
      <xdr:row>35</xdr:row>
      <xdr:rowOff>38100</xdr:rowOff>
    </xdr:to>
    <xdr:sp macro="" textlink="">
      <xdr:nvSpPr>
        <xdr:cNvPr id="18" name="Triangle isocèle 17"/>
        <xdr:cNvSpPr/>
      </xdr:nvSpPr>
      <xdr:spPr>
        <a:xfrm>
          <a:off x="3192780" y="6492240"/>
          <a:ext cx="106680" cy="114300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15240</xdr:colOff>
      <xdr:row>34</xdr:row>
      <xdr:rowOff>83820</xdr:rowOff>
    </xdr:from>
    <xdr:to>
      <xdr:col>4</xdr:col>
      <xdr:colOff>220980</xdr:colOff>
      <xdr:row>35</xdr:row>
      <xdr:rowOff>76200</xdr:rowOff>
    </xdr:to>
    <xdr:sp macro="" textlink="">
      <xdr:nvSpPr>
        <xdr:cNvPr id="19" name="Égal 18"/>
        <xdr:cNvSpPr/>
      </xdr:nvSpPr>
      <xdr:spPr>
        <a:xfrm>
          <a:off x="3307080" y="6469380"/>
          <a:ext cx="205740" cy="175260"/>
        </a:xfrm>
        <a:prstGeom prst="mathEqua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0</xdr:colOff>
      <xdr:row>25</xdr:row>
      <xdr:rowOff>0</xdr:rowOff>
    </xdr:from>
    <xdr:to>
      <xdr:col>18</xdr:col>
      <xdr:colOff>502025</xdr:colOff>
      <xdr:row>33</xdr:row>
      <xdr:rowOff>152400</xdr:rowOff>
    </xdr:to>
    <xdr:graphicFrame macro="">
      <xdr:nvGraphicFramePr>
        <xdr:cNvPr id="20" name="Graphique 19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19</xdr:col>
      <xdr:colOff>0</xdr:colOff>
      <xdr:row>25</xdr:row>
      <xdr:rowOff>0</xdr:rowOff>
    </xdr:from>
    <xdr:to>
      <xdr:col>24</xdr:col>
      <xdr:colOff>335280</xdr:colOff>
      <xdr:row>33</xdr:row>
      <xdr:rowOff>167640</xdr:rowOff>
    </xdr:to>
    <xdr:graphicFrame macro="">
      <xdr:nvGraphicFramePr>
        <xdr:cNvPr id="21" name="Graphique 20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17</xdr:col>
      <xdr:colOff>0</xdr:colOff>
      <xdr:row>34</xdr:row>
      <xdr:rowOff>22860</xdr:rowOff>
    </xdr:from>
    <xdr:to>
      <xdr:col>17</xdr:col>
      <xdr:colOff>106680</xdr:colOff>
      <xdr:row>34</xdr:row>
      <xdr:rowOff>137160</xdr:rowOff>
    </xdr:to>
    <xdr:sp macro="" textlink="">
      <xdr:nvSpPr>
        <xdr:cNvPr id="22" name="Triangle isocèle 21"/>
        <xdr:cNvSpPr/>
      </xdr:nvSpPr>
      <xdr:spPr>
        <a:xfrm>
          <a:off x="13601700" y="6408420"/>
          <a:ext cx="106680" cy="114300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129540</xdr:colOff>
      <xdr:row>34</xdr:row>
      <xdr:rowOff>0</xdr:rowOff>
    </xdr:from>
    <xdr:to>
      <xdr:col>17</xdr:col>
      <xdr:colOff>335280</xdr:colOff>
      <xdr:row>34</xdr:row>
      <xdr:rowOff>175260</xdr:rowOff>
    </xdr:to>
    <xdr:sp macro="" textlink="">
      <xdr:nvSpPr>
        <xdr:cNvPr id="23" name="Égal 22"/>
        <xdr:cNvSpPr/>
      </xdr:nvSpPr>
      <xdr:spPr>
        <a:xfrm>
          <a:off x="13731240" y="6385560"/>
          <a:ext cx="205740" cy="175260"/>
        </a:xfrm>
        <a:prstGeom prst="mathEqua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23</xdr:col>
      <xdr:colOff>0</xdr:colOff>
      <xdr:row>34</xdr:row>
      <xdr:rowOff>22860</xdr:rowOff>
    </xdr:from>
    <xdr:to>
      <xdr:col>23</xdr:col>
      <xdr:colOff>106680</xdr:colOff>
      <xdr:row>34</xdr:row>
      <xdr:rowOff>137160</xdr:rowOff>
    </xdr:to>
    <xdr:sp macro="" textlink="">
      <xdr:nvSpPr>
        <xdr:cNvPr id="24" name="Triangle isocèle 23"/>
        <xdr:cNvSpPr/>
      </xdr:nvSpPr>
      <xdr:spPr>
        <a:xfrm>
          <a:off x="18310860" y="6408420"/>
          <a:ext cx="106680" cy="114300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129540</xdr:colOff>
      <xdr:row>34</xdr:row>
      <xdr:rowOff>7620</xdr:rowOff>
    </xdr:from>
    <xdr:to>
      <xdr:col>23</xdr:col>
      <xdr:colOff>335280</xdr:colOff>
      <xdr:row>35</xdr:row>
      <xdr:rowOff>0</xdr:rowOff>
    </xdr:to>
    <xdr:sp macro="" textlink="">
      <xdr:nvSpPr>
        <xdr:cNvPr id="25" name="Égal 24"/>
        <xdr:cNvSpPr/>
      </xdr:nvSpPr>
      <xdr:spPr>
        <a:xfrm>
          <a:off x="18440400" y="6393180"/>
          <a:ext cx="205740" cy="175260"/>
        </a:xfrm>
        <a:prstGeom prst="mathEqua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0</xdr:colOff>
      <xdr:row>47</xdr:row>
      <xdr:rowOff>0</xdr:rowOff>
    </xdr:from>
    <xdr:to>
      <xdr:col>12</xdr:col>
      <xdr:colOff>0</xdr:colOff>
      <xdr:row>63</xdr:row>
      <xdr:rowOff>167640</xdr:rowOff>
    </xdr:to>
    <xdr:graphicFrame macro="">
      <xdr:nvGraphicFramePr>
        <xdr:cNvPr id="26" name="Graphique 25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106680</xdr:colOff>
      <xdr:row>47</xdr:row>
      <xdr:rowOff>38100</xdr:rowOff>
    </xdr:from>
    <xdr:to>
      <xdr:col>5</xdr:col>
      <xdr:colOff>456305</xdr:colOff>
      <xdr:row>56</xdr:row>
      <xdr:rowOff>28239</xdr:rowOff>
    </xdr:to>
    <xdr:graphicFrame macro="">
      <xdr:nvGraphicFramePr>
        <xdr:cNvPr id="27" name="Graphique 26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3</xdr:col>
      <xdr:colOff>685800</xdr:colOff>
      <xdr:row>56</xdr:row>
      <xdr:rowOff>106680</xdr:rowOff>
    </xdr:from>
    <xdr:to>
      <xdr:col>4</xdr:col>
      <xdr:colOff>7620</xdr:colOff>
      <xdr:row>57</xdr:row>
      <xdr:rowOff>38100</xdr:rowOff>
    </xdr:to>
    <xdr:sp macro="" textlink="">
      <xdr:nvSpPr>
        <xdr:cNvPr id="28" name="Triangle isocèle 27"/>
        <xdr:cNvSpPr/>
      </xdr:nvSpPr>
      <xdr:spPr>
        <a:xfrm>
          <a:off x="3192780" y="6492240"/>
          <a:ext cx="106680" cy="114300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15240</xdr:colOff>
      <xdr:row>56</xdr:row>
      <xdr:rowOff>83820</xdr:rowOff>
    </xdr:from>
    <xdr:to>
      <xdr:col>4</xdr:col>
      <xdr:colOff>220980</xdr:colOff>
      <xdr:row>57</xdr:row>
      <xdr:rowOff>76200</xdr:rowOff>
    </xdr:to>
    <xdr:sp macro="" textlink="">
      <xdr:nvSpPr>
        <xdr:cNvPr id="29" name="Égal 28"/>
        <xdr:cNvSpPr/>
      </xdr:nvSpPr>
      <xdr:spPr>
        <a:xfrm>
          <a:off x="3307080" y="6469380"/>
          <a:ext cx="205740" cy="175260"/>
        </a:xfrm>
        <a:prstGeom prst="mathEqua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0</xdr:colOff>
      <xdr:row>47</xdr:row>
      <xdr:rowOff>0</xdr:rowOff>
    </xdr:from>
    <xdr:to>
      <xdr:col>18</xdr:col>
      <xdr:colOff>502025</xdr:colOff>
      <xdr:row>55</xdr:row>
      <xdr:rowOff>152400</xdr:rowOff>
    </xdr:to>
    <xdr:graphicFrame macro="">
      <xdr:nvGraphicFramePr>
        <xdr:cNvPr id="30" name="Graphique 29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19</xdr:col>
      <xdr:colOff>0</xdr:colOff>
      <xdr:row>47</xdr:row>
      <xdr:rowOff>0</xdr:rowOff>
    </xdr:from>
    <xdr:to>
      <xdr:col>24</xdr:col>
      <xdr:colOff>335280</xdr:colOff>
      <xdr:row>55</xdr:row>
      <xdr:rowOff>167640</xdr:rowOff>
    </xdr:to>
    <xdr:graphicFrame macro="">
      <xdr:nvGraphicFramePr>
        <xdr:cNvPr id="31" name="Graphique 30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17</xdr:col>
      <xdr:colOff>0</xdr:colOff>
      <xdr:row>56</xdr:row>
      <xdr:rowOff>22860</xdr:rowOff>
    </xdr:from>
    <xdr:to>
      <xdr:col>17</xdr:col>
      <xdr:colOff>106680</xdr:colOff>
      <xdr:row>56</xdr:row>
      <xdr:rowOff>137160</xdr:rowOff>
    </xdr:to>
    <xdr:sp macro="" textlink="">
      <xdr:nvSpPr>
        <xdr:cNvPr id="32" name="Triangle isocèle 31"/>
        <xdr:cNvSpPr/>
      </xdr:nvSpPr>
      <xdr:spPr>
        <a:xfrm>
          <a:off x="13601700" y="6408420"/>
          <a:ext cx="106680" cy="114300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129540</xdr:colOff>
      <xdr:row>56</xdr:row>
      <xdr:rowOff>0</xdr:rowOff>
    </xdr:from>
    <xdr:to>
      <xdr:col>17</xdr:col>
      <xdr:colOff>335280</xdr:colOff>
      <xdr:row>56</xdr:row>
      <xdr:rowOff>175260</xdr:rowOff>
    </xdr:to>
    <xdr:sp macro="" textlink="">
      <xdr:nvSpPr>
        <xdr:cNvPr id="33" name="Égal 32"/>
        <xdr:cNvSpPr/>
      </xdr:nvSpPr>
      <xdr:spPr>
        <a:xfrm>
          <a:off x="13731240" y="6385560"/>
          <a:ext cx="205740" cy="175260"/>
        </a:xfrm>
        <a:prstGeom prst="mathEqua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23</xdr:col>
      <xdr:colOff>0</xdr:colOff>
      <xdr:row>56</xdr:row>
      <xdr:rowOff>22860</xdr:rowOff>
    </xdr:from>
    <xdr:to>
      <xdr:col>23</xdr:col>
      <xdr:colOff>106680</xdr:colOff>
      <xdr:row>56</xdr:row>
      <xdr:rowOff>137160</xdr:rowOff>
    </xdr:to>
    <xdr:sp macro="" textlink="">
      <xdr:nvSpPr>
        <xdr:cNvPr id="34" name="Triangle isocèle 33"/>
        <xdr:cNvSpPr/>
      </xdr:nvSpPr>
      <xdr:spPr>
        <a:xfrm>
          <a:off x="18310860" y="6408420"/>
          <a:ext cx="106680" cy="114300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129540</xdr:colOff>
      <xdr:row>56</xdr:row>
      <xdr:rowOff>7620</xdr:rowOff>
    </xdr:from>
    <xdr:to>
      <xdr:col>23</xdr:col>
      <xdr:colOff>335280</xdr:colOff>
      <xdr:row>57</xdr:row>
      <xdr:rowOff>0</xdr:rowOff>
    </xdr:to>
    <xdr:sp macro="" textlink="">
      <xdr:nvSpPr>
        <xdr:cNvPr id="35" name="Égal 34"/>
        <xdr:cNvSpPr/>
      </xdr:nvSpPr>
      <xdr:spPr>
        <a:xfrm>
          <a:off x="18440400" y="6393180"/>
          <a:ext cx="205740" cy="175260"/>
        </a:xfrm>
        <a:prstGeom prst="mathEqua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0</xdr:colOff>
      <xdr:row>69</xdr:row>
      <xdr:rowOff>0</xdr:rowOff>
    </xdr:from>
    <xdr:to>
      <xdr:col>12</xdr:col>
      <xdr:colOff>0</xdr:colOff>
      <xdr:row>85</xdr:row>
      <xdr:rowOff>167640</xdr:rowOff>
    </xdr:to>
    <xdr:graphicFrame macro="">
      <xdr:nvGraphicFramePr>
        <xdr:cNvPr id="36" name="Graphique 35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0</xdr:col>
      <xdr:colOff>106680</xdr:colOff>
      <xdr:row>69</xdr:row>
      <xdr:rowOff>38100</xdr:rowOff>
    </xdr:from>
    <xdr:to>
      <xdr:col>5</xdr:col>
      <xdr:colOff>456305</xdr:colOff>
      <xdr:row>78</xdr:row>
      <xdr:rowOff>28239</xdr:rowOff>
    </xdr:to>
    <xdr:graphicFrame macro="">
      <xdr:nvGraphicFramePr>
        <xdr:cNvPr id="37" name="Graphique 36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3</xdr:col>
      <xdr:colOff>685800</xdr:colOff>
      <xdr:row>78</xdr:row>
      <xdr:rowOff>106680</xdr:rowOff>
    </xdr:from>
    <xdr:to>
      <xdr:col>4</xdr:col>
      <xdr:colOff>7620</xdr:colOff>
      <xdr:row>79</xdr:row>
      <xdr:rowOff>38100</xdr:rowOff>
    </xdr:to>
    <xdr:sp macro="" textlink="">
      <xdr:nvSpPr>
        <xdr:cNvPr id="38" name="Triangle isocèle 37"/>
        <xdr:cNvSpPr/>
      </xdr:nvSpPr>
      <xdr:spPr>
        <a:xfrm>
          <a:off x="3192780" y="10515600"/>
          <a:ext cx="106680" cy="114300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15240</xdr:colOff>
      <xdr:row>78</xdr:row>
      <xdr:rowOff>83820</xdr:rowOff>
    </xdr:from>
    <xdr:to>
      <xdr:col>4</xdr:col>
      <xdr:colOff>220980</xdr:colOff>
      <xdr:row>79</xdr:row>
      <xdr:rowOff>76200</xdr:rowOff>
    </xdr:to>
    <xdr:sp macro="" textlink="">
      <xdr:nvSpPr>
        <xdr:cNvPr id="39" name="Égal 38"/>
        <xdr:cNvSpPr/>
      </xdr:nvSpPr>
      <xdr:spPr>
        <a:xfrm>
          <a:off x="3307080" y="10492740"/>
          <a:ext cx="205740" cy="175260"/>
        </a:xfrm>
        <a:prstGeom prst="mathEqua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0</xdr:colOff>
      <xdr:row>69</xdr:row>
      <xdr:rowOff>0</xdr:rowOff>
    </xdr:from>
    <xdr:to>
      <xdr:col>18</xdr:col>
      <xdr:colOff>502025</xdr:colOff>
      <xdr:row>77</xdr:row>
      <xdr:rowOff>152400</xdr:rowOff>
    </xdr:to>
    <xdr:graphicFrame macro="">
      <xdr:nvGraphicFramePr>
        <xdr:cNvPr id="40" name="Graphique 39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19</xdr:col>
      <xdr:colOff>0</xdr:colOff>
      <xdr:row>69</xdr:row>
      <xdr:rowOff>0</xdr:rowOff>
    </xdr:from>
    <xdr:to>
      <xdr:col>24</xdr:col>
      <xdr:colOff>335280</xdr:colOff>
      <xdr:row>77</xdr:row>
      <xdr:rowOff>167640</xdr:rowOff>
    </xdr:to>
    <xdr:graphicFrame macro="">
      <xdr:nvGraphicFramePr>
        <xdr:cNvPr id="41" name="Graphique 40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17</xdr:col>
      <xdr:colOff>0</xdr:colOff>
      <xdr:row>78</xdr:row>
      <xdr:rowOff>22860</xdr:rowOff>
    </xdr:from>
    <xdr:to>
      <xdr:col>17</xdr:col>
      <xdr:colOff>106680</xdr:colOff>
      <xdr:row>78</xdr:row>
      <xdr:rowOff>137160</xdr:rowOff>
    </xdr:to>
    <xdr:sp macro="" textlink="">
      <xdr:nvSpPr>
        <xdr:cNvPr id="42" name="Triangle isocèle 41"/>
        <xdr:cNvSpPr/>
      </xdr:nvSpPr>
      <xdr:spPr>
        <a:xfrm>
          <a:off x="13601700" y="10431780"/>
          <a:ext cx="106680" cy="114300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129540</xdr:colOff>
      <xdr:row>78</xdr:row>
      <xdr:rowOff>0</xdr:rowOff>
    </xdr:from>
    <xdr:to>
      <xdr:col>17</xdr:col>
      <xdr:colOff>335280</xdr:colOff>
      <xdr:row>78</xdr:row>
      <xdr:rowOff>175260</xdr:rowOff>
    </xdr:to>
    <xdr:sp macro="" textlink="">
      <xdr:nvSpPr>
        <xdr:cNvPr id="43" name="Égal 42"/>
        <xdr:cNvSpPr/>
      </xdr:nvSpPr>
      <xdr:spPr>
        <a:xfrm>
          <a:off x="13731240" y="10408920"/>
          <a:ext cx="205740" cy="175260"/>
        </a:xfrm>
        <a:prstGeom prst="mathEqua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23</xdr:col>
      <xdr:colOff>0</xdr:colOff>
      <xdr:row>78</xdr:row>
      <xdr:rowOff>22860</xdr:rowOff>
    </xdr:from>
    <xdr:to>
      <xdr:col>23</xdr:col>
      <xdr:colOff>106680</xdr:colOff>
      <xdr:row>78</xdr:row>
      <xdr:rowOff>137160</xdr:rowOff>
    </xdr:to>
    <xdr:sp macro="" textlink="">
      <xdr:nvSpPr>
        <xdr:cNvPr id="44" name="Triangle isocèle 43"/>
        <xdr:cNvSpPr/>
      </xdr:nvSpPr>
      <xdr:spPr>
        <a:xfrm>
          <a:off x="18310860" y="10431780"/>
          <a:ext cx="106680" cy="114300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129540</xdr:colOff>
      <xdr:row>78</xdr:row>
      <xdr:rowOff>7620</xdr:rowOff>
    </xdr:from>
    <xdr:to>
      <xdr:col>23</xdr:col>
      <xdr:colOff>335280</xdr:colOff>
      <xdr:row>79</xdr:row>
      <xdr:rowOff>0</xdr:rowOff>
    </xdr:to>
    <xdr:sp macro="" textlink="">
      <xdr:nvSpPr>
        <xdr:cNvPr id="45" name="Égal 44"/>
        <xdr:cNvSpPr/>
      </xdr:nvSpPr>
      <xdr:spPr>
        <a:xfrm>
          <a:off x="18440400" y="10416540"/>
          <a:ext cx="205740" cy="175260"/>
        </a:xfrm>
        <a:prstGeom prst="mathEqua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0</xdr:colOff>
      <xdr:row>91</xdr:row>
      <xdr:rowOff>0</xdr:rowOff>
    </xdr:from>
    <xdr:to>
      <xdr:col>12</xdr:col>
      <xdr:colOff>0</xdr:colOff>
      <xdr:row>107</xdr:row>
      <xdr:rowOff>167640</xdr:rowOff>
    </xdr:to>
    <xdr:graphicFrame macro="">
      <xdr:nvGraphicFramePr>
        <xdr:cNvPr id="46" name="Graphique 45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0</xdr:col>
      <xdr:colOff>106680</xdr:colOff>
      <xdr:row>91</xdr:row>
      <xdr:rowOff>38100</xdr:rowOff>
    </xdr:from>
    <xdr:to>
      <xdr:col>5</xdr:col>
      <xdr:colOff>456305</xdr:colOff>
      <xdr:row>100</xdr:row>
      <xdr:rowOff>28239</xdr:rowOff>
    </xdr:to>
    <xdr:graphicFrame macro="">
      <xdr:nvGraphicFramePr>
        <xdr:cNvPr id="47" name="Graphique 46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3</xdr:col>
      <xdr:colOff>685800</xdr:colOff>
      <xdr:row>100</xdr:row>
      <xdr:rowOff>106680</xdr:rowOff>
    </xdr:from>
    <xdr:to>
      <xdr:col>4</xdr:col>
      <xdr:colOff>7620</xdr:colOff>
      <xdr:row>101</xdr:row>
      <xdr:rowOff>38100</xdr:rowOff>
    </xdr:to>
    <xdr:sp macro="" textlink="">
      <xdr:nvSpPr>
        <xdr:cNvPr id="48" name="Triangle isocèle 47"/>
        <xdr:cNvSpPr/>
      </xdr:nvSpPr>
      <xdr:spPr>
        <a:xfrm>
          <a:off x="3192780" y="14538960"/>
          <a:ext cx="106680" cy="114300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15240</xdr:colOff>
      <xdr:row>100</xdr:row>
      <xdr:rowOff>83820</xdr:rowOff>
    </xdr:from>
    <xdr:to>
      <xdr:col>4</xdr:col>
      <xdr:colOff>220980</xdr:colOff>
      <xdr:row>101</xdr:row>
      <xdr:rowOff>76200</xdr:rowOff>
    </xdr:to>
    <xdr:sp macro="" textlink="">
      <xdr:nvSpPr>
        <xdr:cNvPr id="49" name="Égal 48"/>
        <xdr:cNvSpPr/>
      </xdr:nvSpPr>
      <xdr:spPr>
        <a:xfrm>
          <a:off x="3307080" y="14516100"/>
          <a:ext cx="205740" cy="175260"/>
        </a:xfrm>
        <a:prstGeom prst="mathEqua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0</xdr:colOff>
      <xdr:row>91</xdr:row>
      <xdr:rowOff>0</xdr:rowOff>
    </xdr:from>
    <xdr:to>
      <xdr:col>18</xdr:col>
      <xdr:colOff>502025</xdr:colOff>
      <xdr:row>99</xdr:row>
      <xdr:rowOff>152400</xdr:rowOff>
    </xdr:to>
    <xdr:graphicFrame macro="">
      <xdr:nvGraphicFramePr>
        <xdr:cNvPr id="50" name="Graphique 49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19</xdr:col>
      <xdr:colOff>0</xdr:colOff>
      <xdr:row>91</xdr:row>
      <xdr:rowOff>0</xdr:rowOff>
    </xdr:from>
    <xdr:to>
      <xdr:col>24</xdr:col>
      <xdr:colOff>335280</xdr:colOff>
      <xdr:row>99</xdr:row>
      <xdr:rowOff>167640</xdr:rowOff>
    </xdr:to>
    <xdr:graphicFrame macro="">
      <xdr:nvGraphicFramePr>
        <xdr:cNvPr id="51" name="Graphique 50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17</xdr:col>
      <xdr:colOff>0</xdr:colOff>
      <xdr:row>100</xdr:row>
      <xdr:rowOff>22860</xdr:rowOff>
    </xdr:from>
    <xdr:to>
      <xdr:col>17</xdr:col>
      <xdr:colOff>106680</xdr:colOff>
      <xdr:row>100</xdr:row>
      <xdr:rowOff>137160</xdr:rowOff>
    </xdr:to>
    <xdr:sp macro="" textlink="">
      <xdr:nvSpPr>
        <xdr:cNvPr id="52" name="Triangle isocèle 51"/>
        <xdr:cNvSpPr/>
      </xdr:nvSpPr>
      <xdr:spPr>
        <a:xfrm>
          <a:off x="13601700" y="14455140"/>
          <a:ext cx="106680" cy="114300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129540</xdr:colOff>
      <xdr:row>100</xdr:row>
      <xdr:rowOff>0</xdr:rowOff>
    </xdr:from>
    <xdr:to>
      <xdr:col>17</xdr:col>
      <xdr:colOff>335280</xdr:colOff>
      <xdr:row>100</xdr:row>
      <xdr:rowOff>175260</xdr:rowOff>
    </xdr:to>
    <xdr:sp macro="" textlink="">
      <xdr:nvSpPr>
        <xdr:cNvPr id="53" name="Égal 52"/>
        <xdr:cNvSpPr/>
      </xdr:nvSpPr>
      <xdr:spPr>
        <a:xfrm>
          <a:off x="13731240" y="14432280"/>
          <a:ext cx="205740" cy="175260"/>
        </a:xfrm>
        <a:prstGeom prst="mathEqua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23</xdr:col>
      <xdr:colOff>0</xdr:colOff>
      <xdr:row>100</xdr:row>
      <xdr:rowOff>22860</xdr:rowOff>
    </xdr:from>
    <xdr:to>
      <xdr:col>23</xdr:col>
      <xdr:colOff>106680</xdr:colOff>
      <xdr:row>100</xdr:row>
      <xdr:rowOff>137160</xdr:rowOff>
    </xdr:to>
    <xdr:sp macro="" textlink="">
      <xdr:nvSpPr>
        <xdr:cNvPr id="54" name="Triangle isocèle 53"/>
        <xdr:cNvSpPr/>
      </xdr:nvSpPr>
      <xdr:spPr>
        <a:xfrm>
          <a:off x="18310860" y="14455140"/>
          <a:ext cx="106680" cy="114300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129540</xdr:colOff>
      <xdr:row>100</xdr:row>
      <xdr:rowOff>7620</xdr:rowOff>
    </xdr:from>
    <xdr:to>
      <xdr:col>23</xdr:col>
      <xdr:colOff>335280</xdr:colOff>
      <xdr:row>101</xdr:row>
      <xdr:rowOff>0</xdr:rowOff>
    </xdr:to>
    <xdr:sp macro="" textlink="">
      <xdr:nvSpPr>
        <xdr:cNvPr id="55" name="Égal 54"/>
        <xdr:cNvSpPr/>
      </xdr:nvSpPr>
      <xdr:spPr>
        <a:xfrm>
          <a:off x="18440400" y="14439900"/>
          <a:ext cx="205740" cy="175260"/>
        </a:xfrm>
        <a:prstGeom prst="mathEqua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0.10723</cdr:x>
      <cdr:y>0.47041</cdr:y>
    </cdr:from>
    <cdr:to>
      <cdr:x>0.21467</cdr:x>
      <cdr:y>0.53096</cdr:y>
    </cdr:to>
    <cdr:sp macro="" textlink="">
      <cdr:nvSpPr>
        <cdr:cNvPr id="2" name="ZoneTexte 4"/>
        <cdr:cNvSpPr txBox="1"/>
      </cdr:nvSpPr>
      <cdr:spPr>
        <a:xfrm xmlns:a="http://schemas.openxmlformats.org/drawingml/2006/main">
          <a:off x="456746" y="769620"/>
          <a:ext cx="457654" cy="99061"/>
        </a:xfrm>
        <a:prstGeom xmlns:a="http://schemas.openxmlformats.org/drawingml/2006/main" prst="rect">
          <a:avLst/>
        </a:prstGeom>
        <a:solidFill xmlns:a="http://schemas.openxmlformats.org/drawingml/2006/main">
          <a:srgbClr val="00B050"/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100"/>
            <a:t>Réel</a:t>
          </a:r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0.07711</cdr:x>
      <cdr:y>0.44215</cdr:y>
    </cdr:from>
    <cdr:to>
      <cdr:x>0.17755</cdr:x>
      <cdr:y>0.50366</cdr:y>
    </cdr:to>
    <cdr:sp macro="" textlink="">
      <cdr:nvSpPr>
        <cdr:cNvPr id="2" name="ZoneTexte 4"/>
        <cdr:cNvSpPr txBox="1"/>
      </cdr:nvSpPr>
      <cdr:spPr>
        <a:xfrm xmlns:a="http://schemas.openxmlformats.org/drawingml/2006/main">
          <a:off x="330947" y="767977"/>
          <a:ext cx="431052" cy="106831"/>
        </a:xfrm>
        <a:prstGeom xmlns:a="http://schemas.openxmlformats.org/drawingml/2006/main" prst="rect">
          <a:avLst/>
        </a:prstGeom>
        <a:solidFill xmlns:a="http://schemas.openxmlformats.org/drawingml/2006/main">
          <a:srgbClr val="00B050"/>
        </a:solidFill>
        <a:ln xmlns:a="http://schemas.openxmlformats.org/drawingml/2006/main" w="9525" cmpd="sng">
          <a:solidFill>
            <a:srgbClr val="00B050"/>
          </a:solidFill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100"/>
            <a:t>Réel</a:t>
          </a:r>
        </a:p>
      </cdr:txBody>
    </cdr:sp>
  </cdr:relSizeAnchor>
  <cdr:relSizeAnchor xmlns:cdr="http://schemas.openxmlformats.org/drawingml/2006/chartDrawing">
    <cdr:from>
      <cdr:x>0.07189</cdr:x>
      <cdr:y>0.62581</cdr:y>
    </cdr:from>
    <cdr:to>
      <cdr:x>0.19321</cdr:x>
      <cdr:y>0.70022</cdr:y>
    </cdr:to>
    <cdr:sp macro="" textlink="">
      <cdr:nvSpPr>
        <cdr:cNvPr id="3" name="ZoneTexte 4"/>
        <cdr:cNvSpPr txBox="1"/>
      </cdr:nvSpPr>
      <cdr:spPr>
        <a:xfrm xmlns:a="http://schemas.openxmlformats.org/drawingml/2006/main">
          <a:off x="308535" y="1086971"/>
          <a:ext cx="520700" cy="129241"/>
        </a:xfrm>
        <a:prstGeom xmlns:a="http://schemas.openxmlformats.org/drawingml/2006/main" prst="rect">
          <a:avLst/>
        </a:prstGeom>
        <a:solidFill xmlns:a="http://schemas.openxmlformats.org/drawingml/2006/main">
          <a:srgbClr val="0070C0"/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100"/>
            <a:t>Prévu</a:t>
          </a:r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0.07711</cdr:x>
      <cdr:y>0.44215</cdr:y>
    </cdr:from>
    <cdr:to>
      <cdr:x>0.17755</cdr:x>
      <cdr:y>0.50366</cdr:y>
    </cdr:to>
    <cdr:sp macro="" textlink="">
      <cdr:nvSpPr>
        <cdr:cNvPr id="2" name="ZoneTexte 4"/>
        <cdr:cNvSpPr txBox="1"/>
      </cdr:nvSpPr>
      <cdr:spPr>
        <a:xfrm xmlns:a="http://schemas.openxmlformats.org/drawingml/2006/main">
          <a:off x="330947" y="767977"/>
          <a:ext cx="431052" cy="106831"/>
        </a:xfrm>
        <a:prstGeom xmlns:a="http://schemas.openxmlformats.org/drawingml/2006/main" prst="rect">
          <a:avLst/>
        </a:prstGeom>
        <a:solidFill xmlns:a="http://schemas.openxmlformats.org/drawingml/2006/main">
          <a:srgbClr val="00B050"/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100"/>
            <a:t>Réel</a:t>
          </a:r>
        </a:p>
      </cdr:txBody>
    </cdr:sp>
  </cdr:relSizeAnchor>
  <cdr:relSizeAnchor xmlns:cdr="http://schemas.openxmlformats.org/drawingml/2006/chartDrawing">
    <cdr:from>
      <cdr:x>0.07189</cdr:x>
      <cdr:y>0.62581</cdr:y>
    </cdr:from>
    <cdr:to>
      <cdr:x>0.19321</cdr:x>
      <cdr:y>0.70022</cdr:y>
    </cdr:to>
    <cdr:sp macro="" textlink="">
      <cdr:nvSpPr>
        <cdr:cNvPr id="3" name="ZoneTexte 4"/>
        <cdr:cNvSpPr txBox="1"/>
      </cdr:nvSpPr>
      <cdr:spPr>
        <a:xfrm xmlns:a="http://schemas.openxmlformats.org/drawingml/2006/main">
          <a:off x="308535" y="1086971"/>
          <a:ext cx="520700" cy="129241"/>
        </a:xfrm>
        <a:prstGeom xmlns:a="http://schemas.openxmlformats.org/drawingml/2006/main" prst="rect">
          <a:avLst/>
        </a:prstGeom>
        <a:solidFill xmlns:a="http://schemas.openxmlformats.org/drawingml/2006/main">
          <a:srgbClr val="0070C0"/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100"/>
            <a:t>Prévu</a:t>
          </a:r>
        </a:p>
      </cdr:txBody>
    </cdr:sp>
  </cdr:relSizeAnchor>
</c:userShapes>
</file>

<file path=xl/drawings/drawing6.xml><?xml version="1.0" encoding="utf-8"?>
<c:userShapes xmlns:c="http://schemas.openxmlformats.org/drawingml/2006/chart">
  <cdr:relSizeAnchor xmlns:cdr="http://schemas.openxmlformats.org/drawingml/2006/chartDrawing">
    <cdr:from>
      <cdr:x>0.07711</cdr:x>
      <cdr:y>0.44215</cdr:y>
    </cdr:from>
    <cdr:to>
      <cdr:x>0.17755</cdr:x>
      <cdr:y>0.50366</cdr:y>
    </cdr:to>
    <cdr:sp macro="" textlink="">
      <cdr:nvSpPr>
        <cdr:cNvPr id="2" name="ZoneTexte 4"/>
        <cdr:cNvSpPr txBox="1"/>
      </cdr:nvSpPr>
      <cdr:spPr>
        <a:xfrm xmlns:a="http://schemas.openxmlformats.org/drawingml/2006/main">
          <a:off x="330947" y="767977"/>
          <a:ext cx="431052" cy="106831"/>
        </a:xfrm>
        <a:prstGeom xmlns:a="http://schemas.openxmlformats.org/drawingml/2006/main" prst="rect">
          <a:avLst/>
        </a:prstGeom>
        <a:solidFill xmlns:a="http://schemas.openxmlformats.org/drawingml/2006/main">
          <a:srgbClr val="00B050"/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100"/>
            <a:t>Réel</a:t>
          </a:r>
        </a:p>
      </cdr:txBody>
    </cdr:sp>
  </cdr:relSizeAnchor>
  <cdr:relSizeAnchor xmlns:cdr="http://schemas.openxmlformats.org/drawingml/2006/chartDrawing">
    <cdr:from>
      <cdr:x>0.07189</cdr:x>
      <cdr:y>0.62581</cdr:y>
    </cdr:from>
    <cdr:to>
      <cdr:x>0.19321</cdr:x>
      <cdr:y>0.70022</cdr:y>
    </cdr:to>
    <cdr:sp macro="" textlink="">
      <cdr:nvSpPr>
        <cdr:cNvPr id="3" name="ZoneTexte 4"/>
        <cdr:cNvSpPr txBox="1"/>
      </cdr:nvSpPr>
      <cdr:spPr>
        <a:xfrm xmlns:a="http://schemas.openxmlformats.org/drawingml/2006/main">
          <a:off x="308535" y="1086971"/>
          <a:ext cx="520700" cy="129241"/>
        </a:xfrm>
        <a:prstGeom xmlns:a="http://schemas.openxmlformats.org/drawingml/2006/main" prst="rect">
          <a:avLst/>
        </a:prstGeom>
        <a:solidFill xmlns:a="http://schemas.openxmlformats.org/drawingml/2006/main">
          <a:srgbClr val="0070C0"/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100"/>
            <a:t>Prévu</a:t>
          </a:r>
        </a:p>
      </cdr:txBody>
    </cdr:sp>
  </cdr:relSizeAnchor>
</c:userShapes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0.07711</cdr:x>
      <cdr:y>0.44215</cdr:y>
    </cdr:from>
    <cdr:to>
      <cdr:x>0.17755</cdr:x>
      <cdr:y>0.50366</cdr:y>
    </cdr:to>
    <cdr:sp macro="" textlink="">
      <cdr:nvSpPr>
        <cdr:cNvPr id="2" name="ZoneTexte 4"/>
        <cdr:cNvSpPr txBox="1"/>
      </cdr:nvSpPr>
      <cdr:spPr>
        <a:xfrm xmlns:a="http://schemas.openxmlformats.org/drawingml/2006/main">
          <a:off x="330947" y="767977"/>
          <a:ext cx="431052" cy="106831"/>
        </a:xfrm>
        <a:prstGeom xmlns:a="http://schemas.openxmlformats.org/drawingml/2006/main" prst="rect">
          <a:avLst/>
        </a:prstGeom>
        <a:solidFill xmlns:a="http://schemas.openxmlformats.org/drawingml/2006/main">
          <a:srgbClr val="00B050"/>
        </a:solidFill>
        <a:ln xmlns:a="http://schemas.openxmlformats.org/drawingml/2006/main" w="9525" cmpd="sng">
          <a:solidFill>
            <a:srgbClr val="00B050"/>
          </a:solidFill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100"/>
            <a:t>Réel</a:t>
          </a:r>
        </a:p>
      </cdr:txBody>
    </cdr:sp>
  </cdr:relSizeAnchor>
  <cdr:relSizeAnchor xmlns:cdr="http://schemas.openxmlformats.org/drawingml/2006/chartDrawing">
    <cdr:from>
      <cdr:x>0.07189</cdr:x>
      <cdr:y>0.62581</cdr:y>
    </cdr:from>
    <cdr:to>
      <cdr:x>0.19321</cdr:x>
      <cdr:y>0.70022</cdr:y>
    </cdr:to>
    <cdr:sp macro="" textlink="">
      <cdr:nvSpPr>
        <cdr:cNvPr id="3" name="ZoneTexte 4"/>
        <cdr:cNvSpPr txBox="1"/>
      </cdr:nvSpPr>
      <cdr:spPr>
        <a:xfrm xmlns:a="http://schemas.openxmlformats.org/drawingml/2006/main">
          <a:off x="308535" y="1086971"/>
          <a:ext cx="520700" cy="129241"/>
        </a:xfrm>
        <a:prstGeom xmlns:a="http://schemas.openxmlformats.org/drawingml/2006/main" prst="rect">
          <a:avLst/>
        </a:prstGeom>
        <a:solidFill xmlns:a="http://schemas.openxmlformats.org/drawingml/2006/main">
          <a:srgbClr val="0070C0"/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100"/>
            <a:t>Prévu</a:t>
          </a:r>
        </a:p>
      </cdr:txBody>
    </cdr:sp>
  </cdr:relSizeAnchor>
</c:userShapes>
</file>

<file path=xl/drawings/drawing8.xml><?xml version="1.0" encoding="utf-8"?>
<c:userShapes xmlns:c="http://schemas.openxmlformats.org/drawingml/2006/chart">
  <cdr:relSizeAnchor xmlns:cdr="http://schemas.openxmlformats.org/drawingml/2006/chartDrawing">
    <cdr:from>
      <cdr:x>0.10723</cdr:x>
      <cdr:y>0.47041</cdr:y>
    </cdr:from>
    <cdr:to>
      <cdr:x>0.21467</cdr:x>
      <cdr:y>0.53096</cdr:y>
    </cdr:to>
    <cdr:sp macro="" textlink="">
      <cdr:nvSpPr>
        <cdr:cNvPr id="2" name="ZoneTexte 4"/>
        <cdr:cNvSpPr txBox="1"/>
      </cdr:nvSpPr>
      <cdr:spPr>
        <a:xfrm xmlns:a="http://schemas.openxmlformats.org/drawingml/2006/main">
          <a:off x="456746" y="769620"/>
          <a:ext cx="457654" cy="99061"/>
        </a:xfrm>
        <a:prstGeom xmlns:a="http://schemas.openxmlformats.org/drawingml/2006/main" prst="rect">
          <a:avLst/>
        </a:prstGeom>
        <a:solidFill xmlns:a="http://schemas.openxmlformats.org/drawingml/2006/main">
          <a:srgbClr val="00B050"/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100"/>
            <a:t>Réel</a:t>
          </a:r>
        </a:p>
      </cdr:txBody>
    </cdr:sp>
  </cdr:relSizeAnchor>
</c:userShapes>
</file>

<file path=xl/drawings/drawing9.xml><?xml version="1.0" encoding="utf-8"?>
<c:userShapes xmlns:c="http://schemas.openxmlformats.org/drawingml/2006/chart">
  <cdr:relSizeAnchor xmlns:cdr="http://schemas.openxmlformats.org/drawingml/2006/chartDrawing">
    <cdr:from>
      <cdr:x>0.07711</cdr:x>
      <cdr:y>0.44215</cdr:y>
    </cdr:from>
    <cdr:to>
      <cdr:x>0.17755</cdr:x>
      <cdr:y>0.50366</cdr:y>
    </cdr:to>
    <cdr:sp macro="" textlink="">
      <cdr:nvSpPr>
        <cdr:cNvPr id="2" name="ZoneTexte 4"/>
        <cdr:cNvSpPr txBox="1"/>
      </cdr:nvSpPr>
      <cdr:spPr>
        <a:xfrm xmlns:a="http://schemas.openxmlformats.org/drawingml/2006/main">
          <a:off x="330947" y="767977"/>
          <a:ext cx="431052" cy="106831"/>
        </a:xfrm>
        <a:prstGeom xmlns:a="http://schemas.openxmlformats.org/drawingml/2006/main" prst="rect">
          <a:avLst/>
        </a:prstGeom>
        <a:solidFill xmlns:a="http://schemas.openxmlformats.org/drawingml/2006/main">
          <a:srgbClr val="00B050"/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100"/>
            <a:t>Réel</a:t>
          </a:r>
        </a:p>
      </cdr:txBody>
    </cdr:sp>
  </cdr:relSizeAnchor>
  <cdr:relSizeAnchor xmlns:cdr="http://schemas.openxmlformats.org/drawingml/2006/chartDrawing">
    <cdr:from>
      <cdr:x>0.07189</cdr:x>
      <cdr:y>0.62581</cdr:y>
    </cdr:from>
    <cdr:to>
      <cdr:x>0.19321</cdr:x>
      <cdr:y>0.70022</cdr:y>
    </cdr:to>
    <cdr:sp macro="" textlink="">
      <cdr:nvSpPr>
        <cdr:cNvPr id="3" name="ZoneTexte 4"/>
        <cdr:cNvSpPr txBox="1"/>
      </cdr:nvSpPr>
      <cdr:spPr>
        <a:xfrm xmlns:a="http://schemas.openxmlformats.org/drawingml/2006/main">
          <a:off x="308535" y="1086971"/>
          <a:ext cx="520700" cy="129241"/>
        </a:xfrm>
        <a:prstGeom xmlns:a="http://schemas.openxmlformats.org/drawingml/2006/main" prst="rect">
          <a:avLst/>
        </a:prstGeom>
        <a:solidFill xmlns:a="http://schemas.openxmlformats.org/drawingml/2006/main">
          <a:srgbClr val="0070C0"/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100"/>
            <a:t>Prévu</a:t>
          </a:r>
        </a:p>
      </cdr:txBody>
    </cdr:sp>
  </cdr:relSizeAnchor>
</c:userShapes>
</file>

<file path=xl/drawings/drawing10.xml><?xml version="1.0" encoding="utf-8"?>
<c:userShapes xmlns:c="http://schemas.openxmlformats.org/drawingml/2006/chart">
  <cdr:relSizeAnchor xmlns:cdr="http://schemas.openxmlformats.org/drawingml/2006/chartDrawing">
    <cdr:from>
      <cdr:x>0.07711</cdr:x>
      <cdr:y>0.44215</cdr:y>
    </cdr:from>
    <cdr:to>
      <cdr:x>0.17755</cdr:x>
      <cdr:y>0.50366</cdr:y>
    </cdr:to>
    <cdr:sp macro="" textlink="">
      <cdr:nvSpPr>
        <cdr:cNvPr id="2" name="ZoneTexte 4"/>
        <cdr:cNvSpPr txBox="1"/>
      </cdr:nvSpPr>
      <cdr:spPr>
        <a:xfrm xmlns:a="http://schemas.openxmlformats.org/drawingml/2006/main">
          <a:off x="330947" y="767977"/>
          <a:ext cx="431052" cy="106831"/>
        </a:xfrm>
        <a:prstGeom xmlns:a="http://schemas.openxmlformats.org/drawingml/2006/main" prst="rect">
          <a:avLst/>
        </a:prstGeom>
        <a:solidFill xmlns:a="http://schemas.openxmlformats.org/drawingml/2006/main">
          <a:srgbClr val="00B050"/>
        </a:solidFill>
        <a:ln xmlns:a="http://schemas.openxmlformats.org/drawingml/2006/main" w="9525" cmpd="sng">
          <a:solidFill>
            <a:srgbClr val="00B050"/>
          </a:solidFill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100"/>
            <a:t>Réel</a:t>
          </a:r>
        </a:p>
      </cdr:txBody>
    </cdr:sp>
  </cdr:relSizeAnchor>
  <cdr:relSizeAnchor xmlns:cdr="http://schemas.openxmlformats.org/drawingml/2006/chartDrawing">
    <cdr:from>
      <cdr:x>0.07189</cdr:x>
      <cdr:y>0.62581</cdr:y>
    </cdr:from>
    <cdr:to>
      <cdr:x>0.19321</cdr:x>
      <cdr:y>0.70022</cdr:y>
    </cdr:to>
    <cdr:sp macro="" textlink="">
      <cdr:nvSpPr>
        <cdr:cNvPr id="3" name="ZoneTexte 4"/>
        <cdr:cNvSpPr txBox="1"/>
      </cdr:nvSpPr>
      <cdr:spPr>
        <a:xfrm xmlns:a="http://schemas.openxmlformats.org/drawingml/2006/main">
          <a:off x="308535" y="1086971"/>
          <a:ext cx="520700" cy="129241"/>
        </a:xfrm>
        <a:prstGeom xmlns:a="http://schemas.openxmlformats.org/drawingml/2006/main" prst="rect">
          <a:avLst/>
        </a:prstGeom>
        <a:solidFill xmlns:a="http://schemas.openxmlformats.org/drawingml/2006/main">
          <a:srgbClr val="0070C0"/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100"/>
            <a:t>Prévu</a:t>
          </a:r>
        </a:p>
      </cdr:txBody>
    </cdr:sp>
  </cdr:relSizeAnchor>
</c:userShapes>
</file>

<file path=xl/drawings/drawing11.xml><?xml version="1.0" encoding="utf-8"?>
<c:userShapes xmlns:c="http://schemas.openxmlformats.org/drawingml/2006/chart">
  <cdr:relSizeAnchor xmlns:cdr="http://schemas.openxmlformats.org/drawingml/2006/chartDrawing">
    <cdr:from>
      <cdr:x>0.10723</cdr:x>
      <cdr:y>0.47041</cdr:y>
    </cdr:from>
    <cdr:to>
      <cdr:x>0.21467</cdr:x>
      <cdr:y>0.53096</cdr:y>
    </cdr:to>
    <cdr:sp macro="" textlink="">
      <cdr:nvSpPr>
        <cdr:cNvPr id="2" name="ZoneTexte 4"/>
        <cdr:cNvSpPr txBox="1"/>
      </cdr:nvSpPr>
      <cdr:spPr>
        <a:xfrm xmlns:a="http://schemas.openxmlformats.org/drawingml/2006/main">
          <a:off x="456746" y="769620"/>
          <a:ext cx="457654" cy="99061"/>
        </a:xfrm>
        <a:prstGeom xmlns:a="http://schemas.openxmlformats.org/drawingml/2006/main" prst="rect">
          <a:avLst/>
        </a:prstGeom>
        <a:solidFill xmlns:a="http://schemas.openxmlformats.org/drawingml/2006/main">
          <a:srgbClr val="00B050"/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100"/>
            <a:t>Réel</a:t>
          </a:r>
        </a:p>
      </cdr:txBody>
    </cdr:sp>
  </cdr:relSizeAnchor>
</c:userShapes>
</file>

<file path=xl/drawings/drawing12.xml><?xml version="1.0" encoding="utf-8"?>
<c:userShapes xmlns:c="http://schemas.openxmlformats.org/drawingml/2006/chart">
  <cdr:relSizeAnchor xmlns:cdr="http://schemas.openxmlformats.org/drawingml/2006/chartDrawing">
    <cdr:from>
      <cdr:x>0.07711</cdr:x>
      <cdr:y>0.44215</cdr:y>
    </cdr:from>
    <cdr:to>
      <cdr:x>0.17755</cdr:x>
      <cdr:y>0.50366</cdr:y>
    </cdr:to>
    <cdr:sp macro="" textlink="">
      <cdr:nvSpPr>
        <cdr:cNvPr id="2" name="ZoneTexte 4"/>
        <cdr:cNvSpPr txBox="1"/>
      </cdr:nvSpPr>
      <cdr:spPr>
        <a:xfrm xmlns:a="http://schemas.openxmlformats.org/drawingml/2006/main">
          <a:off x="330947" y="767977"/>
          <a:ext cx="431052" cy="106831"/>
        </a:xfrm>
        <a:prstGeom xmlns:a="http://schemas.openxmlformats.org/drawingml/2006/main" prst="rect">
          <a:avLst/>
        </a:prstGeom>
        <a:solidFill xmlns:a="http://schemas.openxmlformats.org/drawingml/2006/main">
          <a:srgbClr val="00B050"/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100"/>
            <a:t>Réel</a:t>
          </a:r>
        </a:p>
      </cdr:txBody>
    </cdr:sp>
  </cdr:relSizeAnchor>
  <cdr:relSizeAnchor xmlns:cdr="http://schemas.openxmlformats.org/drawingml/2006/chartDrawing">
    <cdr:from>
      <cdr:x>0.07189</cdr:x>
      <cdr:y>0.62581</cdr:y>
    </cdr:from>
    <cdr:to>
      <cdr:x>0.19321</cdr:x>
      <cdr:y>0.70022</cdr:y>
    </cdr:to>
    <cdr:sp macro="" textlink="">
      <cdr:nvSpPr>
        <cdr:cNvPr id="3" name="ZoneTexte 4"/>
        <cdr:cNvSpPr txBox="1"/>
      </cdr:nvSpPr>
      <cdr:spPr>
        <a:xfrm xmlns:a="http://schemas.openxmlformats.org/drawingml/2006/main">
          <a:off x="308535" y="1086971"/>
          <a:ext cx="520700" cy="129241"/>
        </a:xfrm>
        <a:prstGeom xmlns:a="http://schemas.openxmlformats.org/drawingml/2006/main" prst="rect">
          <a:avLst/>
        </a:prstGeom>
        <a:solidFill xmlns:a="http://schemas.openxmlformats.org/drawingml/2006/main">
          <a:srgbClr val="0070C0"/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100"/>
            <a:t>Prévu</a:t>
          </a:r>
        </a:p>
      </cdr:txBody>
    </cdr:sp>
  </cdr:relSizeAnchor>
</c:userShapes>
</file>

<file path=xl/drawings/drawing13.xml><?xml version="1.0" encoding="utf-8"?>
<c:userShapes xmlns:c="http://schemas.openxmlformats.org/drawingml/2006/chart">
  <cdr:relSizeAnchor xmlns:cdr="http://schemas.openxmlformats.org/drawingml/2006/chartDrawing">
    <cdr:from>
      <cdr:x>0.07711</cdr:x>
      <cdr:y>0.44215</cdr:y>
    </cdr:from>
    <cdr:to>
      <cdr:x>0.17755</cdr:x>
      <cdr:y>0.50366</cdr:y>
    </cdr:to>
    <cdr:sp macro="" textlink="">
      <cdr:nvSpPr>
        <cdr:cNvPr id="2" name="ZoneTexte 4"/>
        <cdr:cNvSpPr txBox="1"/>
      </cdr:nvSpPr>
      <cdr:spPr>
        <a:xfrm xmlns:a="http://schemas.openxmlformats.org/drawingml/2006/main">
          <a:off x="330947" y="767977"/>
          <a:ext cx="431052" cy="106831"/>
        </a:xfrm>
        <a:prstGeom xmlns:a="http://schemas.openxmlformats.org/drawingml/2006/main" prst="rect">
          <a:avLst/>
        </a:prstGeom>
        <a:solidFill xmlns:a="http://schemas.openxmlformats.org/drawingml/2006/main">
          <a:srgbClr val="00B050"/>
        </a:solidFill>
        <a:ln xmlns:a="http://schemas.openxmlformats.org/drawingml/2006/main" w="9525" cmpd="sng">
          <a:solidFill>
            <a:srgbClr val="00B050"/>
          </a:solidFill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100"/>
            <a:t>Réel</a:t>
          </a:r>
        </a:p>
      </cdr:txBody>
    </cdr:sp>
  </cdr:relSizeAnchor>
  <cdr:relSizeAnchor xmlns:cdr="http://schemas.openxmlformats.org/drawingml/2006/chartDrawing">
    <cdr:from>
      <cdr:x>0.07189</cdr:x>
      <cdr:y>0.62581</cdr:y>
    </cdr:from>
    <cdr:to>
      <cdr:x>0.19321</cdr:x>
      <cdr:y>0.70022</cdr:y>
    </cdr:to>
    <cdr:sp macro="" textlink="">
      <cdr:nvSpPr>
        <cdr:cNvPr id="3" name="ZoneTexte 4"/>
        <cdr:cNvSpPr txBox="1"/>
      </cdr:nvSpPr>
      <cdr:spPr>
        <a:xfrm xmlns:a="http://schemas.openxmlformats.org/drawingml/2006/main">
          <a:off x="308535" y="1086971"/>
          <a:ext cx="520700" cy="129241"/>
        </a:xfrm>
        <a:prstGeom xmlns:a="http://schemas.openxmlformats.org/drawingml/2006/main" prst="rect">
          <a:avLst/>
        </a:prstGeom>
        <a:solidFill xmlns:a="http://schemas.openxmlformats.org/drawingml/2006/main">
          <a:srgbClr val="0070C0"/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100"/>
            <a:t>Prévu</a:t>
          </a:r>
        </a:p>
      </cdr:txBody>
    </cdr:sp>
  </cdr:relSizeAnchor>
</c:userShapes>
</file>

<file path=xl/drawings/drawing14.xml><?xml version="1.0" encoding="utf-8"?>
<c:userShapes xmlns:c="http://schemas.openxmlformats.org/drawingml/2006/chart">
  <cdr:relSizeAnchor xmlns:cdr="http://schemas.openxmlformats.org/drawingml/2006/chartDrawing">
    <cdr:from>
      <cdr:x>0.10723</cdr:x>
      <cdr:y>0.47041</cdr:y>
    </cdr:from>
    <cdr:to>
      <cdr:x>0.21467</cdr:x>
      <cdr:y>0.53096</cdr:y>
    </cdr:to>
    <cdr:sp macro="" textlink="">
      <cdr:nvSpPr>
        <cdr:cNvPr id="2" name="ZoneTexte 4"/>
        <cdr:cNvSpPr txBox="1"/>
      </cdr:nvSpPr>
      <cdr:spPr>
        <a:xfrm xmlns:a="http://schemas.openxmlformats.org/drawingml/2006/main">
          <a:off x="456746" y="769620"/>
          <a:ext cx="457654" cy="99061"/>
        </a:xfrm>
        <a:prstGeom xmlns:a="http://schemas.openxmlformats.org/drawingml/2006/main" prst="rect">
          <a:avLst/>
        </a:prstGeom>
        <a:solidFill xmlns:a="http://schemas.openxmlformats.org/drawingml/2006/main">
          <a:srgbClr val="00B050"/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100"/>
            <a:t>Réel</a:t>
          </a:r>
        </a:p>
      </cdr:txBody>
    </cdr:sp>
  </cdr:relSizeAnchor>
</c:userShapes>
</file>

<file path=xl/drawings/drawing15.xml><?xml version="1.0" encoding="utf-8"?>
<c:userShapes xmlns:c="http://schemas.openxmlformats.org/drawingml/2006/chart">
  <cdr:relSizeAnchor xmlns:cdr="http://schemas.openxmlformats.org/drawingml/2006/chartDrawing">
    <cdr:from>
      <cdr:x>0.07711</cdr:x>
      <cdr:y>0.44215</cdr:y>
    </cdr:from>
    <cdr:to>
      <cdr:x>0.17755</cdr:x>
      <cdr:y>0.50366</cdr:y>
    </cdr:to>
    <cdr:sp macro="" textlink="">
      <cdr:nvSpPr>
        <cdr:cNvPr id="2" name="ZoneTexte 4"/>
        <cdr:cNvSpPr txBox="1"/>
      </cdr:nvSpPr>
      <cdr:spPr>
        <a:xfrm xmlns:a="http://schemas.openxmlformats.org/drawingml/2006/main">
          <a:off x="330947" y="767977"/>
          <a:ext cx="431052" cy="106831"/>
        </a:xfrm>
        <a:prstGeom xmlns:a="http://schemas.openxmlformats.org/drawingml/2006/main" prst="rect">
          <a:avLst/>
        </a:prstGeom>
        <a:solidFill xmlns:a="http://schemas.openxmlformats.org/drawingml/2006/main">
          <a:srgbClr val="00B050"/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100"/>
            <a:t>Réel</a:t>
          </a:r>
        </a:p>
      </cdr:txBody>
    </cdr:sp>
  </cdr:relSizeAnchor>
  <cdr:relSizeAnchor xmlns:cdr="http://schemas.openxmlformats.org/drawingml/2006/chartDrawing">
    <cdr:from>
      <cdr:x>0.07189</cdr:x>
      <cdr:y>0.62581</cdr:y>
    </cdr:from>
    <cdr:to>
      <cdr:x>0.19321</cdr:x>
      <cdr:y>0.70022</cdr:y>
    </cdr:to>
    <cdr:sp macro="" textlink="">
      <cdr:nvSpPr>
        <cdr:cNvPr id="3" name="ZoneTexte 4"/>
        <cdr:cNvSpPr txBox="1"/>
      </cdr:nvSpPr>
      <cdr:spPr>
        <a:xfrm xmlns:a="http://schemas.openxmlformats.org/drawingml/2006/main">
          <a:off x="308535" y="1086971"/>
          <a:ext cx="520700" cy="129241"/>
        </a:xfrm>
        <a:prstGeom xmlns:a="http://schemas.openxmlformats.org/drawingml/2006/main" prst="rect">
          <a:avLst/>
        </a:prstGeom>
        <a:solidFill xmlns:a="http://schemas.openxmlformats.org/drawingml/2006/main">
          <a:srgbClr val="0070C0"/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100"/>
            <a:t>Prévu</a:t>
          </a:r>
        </a:p>
      </cdr:txBody>
    </cdr:sp>
  </cdr:relSizeAnchor>
</c:userShapes>
</file>

<file path=xl/drawings/drawing16.xml><?xml version="1.0" encoding="utf-8"?>
<c:userShapes xmlns:c="http://schemas.openxmlformats.org/drawingml/2006/chart">
  <cdr:relSizeAnchor xmlns:cdr="http://schemas.openxmlformats.org/drawingml/2006/chartDrawing">
    <cdr:from>
      <cdr:x>0.07711</cdr:x>
      <cdr:y>0.44215</cdr:y>
    </cdr:from>
    <cdr:to>
      <cdr:x>0.17755</cdr:x>
      <cdr:y>0.50366</cdr:y>
    </cdr:to>
    <cdr:sp macro="" textlink="">
      <cdr:nvSpPr>
        <cdr:cNvPr id="2" name="ZoneTexte 4"/>
        <cdr:cNvSpPr txBox="1"/>
      </cdr:nvSpPr>
      <cdr:spPr>
        <a:xfrm xmlns:a="http://schemas.openxmlformats.org/drawingml/2006/main">
          <a:off x="330947" y="767977"/>
          <a:ext cx="431052" cy="106831"/>
        </a:xfrm>
        <a:prstGeom xmlns:a="http://schemas.openxmlformats.org/drawingml/2006/main" prst="rect">
          <a:avLst/>
        </a:prstGeom>
        <a:solidFill xmlns:a="http://schemas.openxmlformats.org/drawingml/2006/main">
          <a:srgbClr val="00B050"/>
        </a:solidFill>
        <a:ln xmlns:a="http://schemas.openxmlformats.org/drawingml/2006/main" w="9525" cmpd="sng">
          <a:solidFill>
            <a:srgbClr val="00B050"/>
          </a:solidFill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100"/>
            <a:t>Réel</a:t>
          </a:r>
        </a:p>
      </cdr:txBody>
    </cdr:sp>
  </cdr:relSizeAnchor>
  <cdr:relSizeAnchor xmlns:cdr="http://schemas.openxmlformats.org/drawingml/2006/chartDrawing">
    <cdr:from>
      <cdr:x>0.07189</cdr:x>
      <cdr:y>0.62581</cdr:y>
    </cdr:from>
    <cdr:to>
      <cdr:x>0.19321</cdr:x>
      <cdr:y>0.70022</cdr:y>
    </cdr:to>
    <cdr:sp macro="" textlink="">
      <cdr:nvSpPr>
        <cdr:cNvPr id="3" name="ZoneTexte 4"/>
        <cdr:cNvSpPr txBox="1"/>
      </cdr:nvSpPr>
      <cdr:spPr>
        <a:xfrm xmlns:a="http://schemas.openxmlformats.org/drawingml/2006/main">
          <a:off x="308535" y="1086971"/>
          <a:ext cx="520700" cy="129241"/>
        </a:xfrm>
        <a:prstGeom xmlns:a="http://schemas.openxmlformats.org/drawingml/2006/main" prst="rect">
          <a:avLst/>
        </a:prstGeom>
        <a:solidFill xmlns:a="http://schemas.openxmlformats.org/drawingml/2006/main">
          <a:srgbClr val="0070C0"/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100"/>
            <a:t>Prévu</a:t>
          </a:r>
        </a:p>
      </cdr:txBody>
    </cdr:sp>
  </cdr:relSizeAnchor>
</c:userShapes>
</file>

<file path=xl/drawings/drawing17.xml><?xml version="1.0" encoding="utf-8"?>
<c:userShapes xmlns:c="http://schemas.openxmlformats.org/drawingml/2006/chart">
  <cdr:relSizeAnchor xmlns:cdr="http://schemas.openxmlformats.org/drawingml/2006/chartDrawing">
    <cdr:from>
      <cdr:x>0.10723</cdr:x>
      <cdr:y>0.47041</cdr:y>
    </cdr:from>
    <cdr:to>
      <cdr:x>0.21467</cdr:x>
      <cdr:y>0.53096</cdr:y>
    </cdr:to>
    <cdr:sp macro="" textlink="">
      <cdr:nvSpPr>
        <cdr:cNvPr id="2" name="ZoneTexte 4"/>
        <cdr:cNvSpPr txBox="1"/>
      </cdr:nvSpPr>
      <cdr:spPr>
        <a:xfrm xmlns:a="http://schemas.openxmlformats.org/drawingml/2006/main">
          <a:off x="456746" y="769620"/>
          <a:ext cx="457654" cy="99061"/>
        </a:xfrm>
        <a:prstGeom xmlns:a="http://schemas.openxmlformats.org/drawingml/2006/main" prst="rect">
          <a:avLst/>
        </a:prstGeom>
        <a:solidFill xmlns:a="http://schemas.openxmlformats.org/drawingml/2006/main">
          <a:srgbClr val="00B050"/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100"/>
            <a:t>Réel</a:t>
          </a:r>
        </a:p>
      </cdr:txBody>
    </cdr:sp>
  </cdr:relSizeAnchor>
</c:userShapes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171450</xdr:colOff>
      <xdr:row>3</xdr:row>
      <xdr:rowOff>19050</xdr:rowOff>
    </xdr:from>
    <xdr:to>
      <xdr:col>35</xdr:col>
      <xdr:colOff>228600</xdr:colOff>
      <xdr:row>17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clpfs06\commun\BUTA\ARRET\ARRET%202010\09%20EGA%20dossier%20pr&#233;paration\ADN\02%20Distillation\03%20Travaux%20compl&#233;mentaires\01%20Distill%20Dossier%20Appareils\AR10%20D2235%20r&#233;v01\AR10_D2235-REMPLACEMENT%20GARNISSAGE%20Rev0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clpfs06\commun\Documents%20and%20Settings\mloizanc\Bureau\Listes%20vivantes\02%20Liste%20vivante%20ADN\Liste%20vivante_Mixte-Arr&#234;t201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clpfs06\commun\Documents%20and%20Settings\mloizanc\Bureau\Listes%20vivantes\02%20Liste%20vivante%20ADN\Liste%20vivante_Distillation-Arr&#234;t2010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pmeyer2\Mes%20documents\Donnees\PATRICK%20CPE\ARRETS\Arr&#234;t%202008\Copie%20de%20080925_rev30h_liste-unique-travaux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hale\Desktop\exercice%208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mme"/>
      <sheetName val="OT à imprimer"/>
      <sheetName val="Listes Déroulantes"/>
    </sheetNames>
    <sheetDataSet>
      <sheetData sheetId="0" refreshError="1"/>
      <sheetData sheetId="1" refreshError="1"/>
      <sheetData sheetId="2">
        <row r="2">
          <cell r="A2" t="str">
            <v>FA</v>
          </cell>
        </row>
        <row r="3">
          <cell r="A3" t="str">
            <v>EGA</v>
          </cell>
        </row>
        <row r="4">
          <cell r="A4" t="str">
            <v>H0</v>
          </cell>
        </row>
        <row r="5">
          <cell r="A5" t="str">
            <v>K0</v>
          </cell>
        </row>
        <row r="6">
          <cell r="A6" t="str">
            <v>L0</v>
          </cell>
        </row>
        <row r="7">
          <cell r="A7" t="str">
            <v>T0</v>
          </cell>
        </row>
        <row r="8">
          <cell r="A8" t="str">
            <v>N0</v>
          </cell>
        </row>
        <row r="9">
          <cell r="A9" t="str">
            <v>I5</v>
          </cell>
        </row>
        <row r="10">
          <cell r="A10" t="str">
            <v>I0</v>
          </cell>
        </row>
        <row r="11">
          <cell r="A11" t="str">
            <v>S7</v>
          </cell>
        </row>
        <row r="12">
          <cell r="A12" t="str">
            <v>R0</v>
          </cell>
        </row>
        <row r="13">
          <cell r="A13" t="str">
            <v>R7</v>
          </cell>
        </row>
        <row r="14">
          <cell r="A14" t="str">
            <v>C7</v>
          </cell>
        </row>
        <row r="15">
          <cell r="A15" t="str">
            <v>E7</v>
          </cell>
        </row>
        <row r="16">
          <cell r="A16" t="str">
            <v>D7</v>
          </cell>
        </row>
        <row r="17">
          <cell r="A17" t="str">
            <v>P0</v>
          </cell>
        </row>
        <row r="18">
          <cell r="A18" t="str">
            <v>G0</v>
          </cell>
        </row>
        <row r="19">
          <cell r="A19" t="str">
            <v>E0</v>
          </cell>
        </row>
        <row r="20">
          <cell r="A20" t="str">
            <v>A9</v>
          </cell>
        </row>
        <row r="21">
          <cell r="A21" t="str">
            <v>I1</v>
          </cell>
        </row>
        <row r="22">
          <cell r="A22" t="str">
            <v>M0</v>
          </cell>
        </row>
        <row r="23">
          <cell r="A23" t="str">
            <v>M1</v>
          </cell>
        </row>
        <row r="24">
          <cell r="A24" t="str">
            <v>M2</v>
          </cell>
        </row>
        <row r="25">
          <cell r="A25" t="str">
            <v>M3</v>
          </cell>
        </row>
        <row r="26">
          <cell r="A26" t="str">
            <v>M9</v>
          </cell>
        </row>
        <row r="27">
          <cell r="A27" t="str">
            <v>N1</v>
          </cell>
        </row>
        <row r="28">
          <cell r="A28" t="str">
            <v>PI</v>
          </cell>
        </row>
        <row r="29">
          <cell r="A29" t="str">
            <v>S0</v>
          </cell>
        </row>
        <row r="30">
          <cell r="A30" t="str">
            <v>S5</v>
          </cell>
        </row>
        <row r="31">
          <cell r="A31" t="str">
            <v>T1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xte"/>
      <sheetName val="base menu déroulant"/>
      <sheetName val="Bilan"/>
    </sheetNames>
    <sheetDataSet>
      <sheetData sheetId="0"/>
      <sheetData sheetId="1">
        <row r="8">
          <cell r="B8" t="str">
            <v>Oui.</v>
          </cell>
        </row>
        <row r="9">
          <cell r="B9" t="str">
            <v>Non.</v>
          </cell>
        </row>
        <row r="10">
          <cell r="B10" t="str">
            <v>Traitée.</v>
          </cell>
        </row>
        <row r="11">
          <cell r="B11" t="str">
            <v>Révision.</v>
          </cell>
        </row>
      </sheetData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stillation"/>
      <sheetName val="base menu déroulant"/>
      <sheetName val="Bilan"/>
    </sheetNames>
    <sheetDataSet>
      <sheetData sheetId="0" refreshError="1"/>
      <sheetData sheetId="1">
        <row r="8">
          <cell r="A8" t="str">
            <v>00-a</v>
          </cell>
          <cell r="B8" t="str">
            <v>Oui.</v>
          </cell>
        </row>
        <row r="9">
          <cell r="A9" t="str">
            <v>00-b</v>
          </cell>
          <cell r="B9" t="str">
            <v>Non.</v>
          </cell>
        </row>
        <row r="10">
          <cell r="A10" t="str">
            <v>00-c</v>
          </cell>
          <cell r="B10" t="str">
            <v>Traitée.</v>
          </cell>
        </row>
        <row r="11">
          <cell r="A11" t="str">
            <v>00-d</v>
          </cell>
          <cell r="B11" t="str">
            <v>Révision.</v>
          </cell>
        </row>
        <row r="12">
          <cell r="A12" t="str">
            <v>00-e</v>
          </cell>
        </row>
        <row r="13">
          <cell r="A13" t="str">
            <v>00-f</v>
          </cell>
        </row>
        <row r="14">
          <cell r="A14" t="str">
            <v>01-a</v>
          </cell>
        </row>
        <row r="15">
          <cell r="A15" t="str">
            <v>01-b</v>
          </cell>
        </row>
        <row r="16">
          <cell r="A16" t="str">
            <v>01-c</v>
          </cell>
        </row>
        <row r="17">
          <cell r="A17" t="str">
            <v>01-d</v>
          </cell>
        </row>
        <row r="18">
          <cell r="A18" t="str">
            <v>01-e</v>
          </cell>
        </row>
        <row r="19">
          <cell r="A19" t="str">
            <v>01-f</v>
          </cell>
        </row>
        <row r="20">
          <cell r="A20" t="str">
            <v>02-a</v>
          </cell>
        </row>
        <row r="21">
          <cell r="A21" t="str">
            <v>02-b</v>
          </cell>
        </row>
        <row r="22">
          <cell r="A22" t="str">
            <v>02-c</v>
          </cell>
        </row>
        <row r="23">
          <cell r="A23" t="str">
            <v>02-d</v>
          </cell>
        </row>
        <row r="24">
          <cell r="A24" t="str">
            <v>02-e</v>
          </cell>
        </row>
        <row r="25">
          <cell r="A25" t="str">
            <v>02-f</v>
          </cell>
        </row>
      </sheetData>
      <sheetData sheetId="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ip"/>
      <sheetName val="bw"/>
      <sheetName val="0818bw"/>
      <sheetName val="indice"/>
      <sheetName val="synoptique"/>
      <sheetName val="découpage"/>
      <sheetName val="sect°"/>
      <sheetName val="probabilité"/>
      <sheetName val="gravité"/>
      <sheetName val="offre ega l.àl."/>
      <sheetName val="0826statut"/>
      <sheetName val="amortissement"/>
      <sheetName val="liste unique"/>
      <sheetName val="analyse offre"/>
      <sheetName val="imputat°"/>
      <sheetName val="TS"/>
      <sheetName val="recept"/>
      <sheetName val="astreinte"/>
      <sheetName val="reprise"/>
      <sheetName val="budget"/>
      <sheetName val="cde ega"/>
      <sheetName val="graph"/>
      <sheetName val="bilan"/>
      <sheetName val="liste unique1"/>
      <sheetName val="Structure grues"/>
      <sheetName val="2007-2008"/>
      <sheetName val="objt3864k€"/>
      <sheetName val="shoot"/>
      <sheetName val="criticité"/>
      <sheetName val="avancmt"/>
      <sheetName val="€-unit-imput"/>
      <sheetName val="cde ega2"/>
      <sheetName val="aide"/>
      <sheetName val="répart°géo"/>
      <sheetName val="xls"/>
      <sheetName val="080729inel"/>
      <sheetName val="Feuil1"/>
      <sheetName val="offre_ega_l_àl_"/>
      <sheetName val="liste_unique"/>
      <sheetName val="analyse_offre"/>
      <sheetName val="cde_ega"/>
      <sheetName val="liste_unique1"/>
      <sheetName val="Structure_grues"/>
      <sheetName val="cde_ega2"/>
      <sheetName val="offre_ega_l_àl_1"/>
      <sheetName val="liste_unique2"/>
      <sheetName val="analyse_offre1"/>
      <sheetName val="cde_ega1"/>
      <sheetName val="liste_unique11"/>
      <sheetName val="Structure_grues1"/>
      <sheetName val="cde_ega21"/>
      <sheetName val="offre_ega_l_àl_2"/>
      <sheetName val="liste_unique3"/>
      <sheetName val="analyse_offre2"/>
      <sheetName val="cde_ega3"/>
      <sheetName val="liste_unique12"/>
      <sheetName val="Structure_grues2"/>
      <sheetName val="cde_ega22"/>
    </sheetNames>
    <sheetDataSet>
      <sheetData sheetId="0"/>
      <sheetData sheetId="1"/>
      <sheetData sheetId="2"/>
      <sheetData sheetId="3"/>
      <sheetData sheetId="4"/>
      <sheetData sheetId="5" refreshError="1">
        <row r="1">
          <cell r="H1" t="str">
            <v>n°&amp;sect°</v>
          </cell>
        </row>
        <row r="2">
          <cell r="H2" t="str">
            <v>1.1. DE1_BC</v>
          </cell>
        </row>
        <row r="3">
          <cell r="H3" t="str">
            <v>1.2. DE1_PRG</v>
          </cell>
        </row>
        <row r="4">
          <cell r="H4" t="str">
            <v>1.3. DE12_AA4</v>
          </cell>
        </row>
        <row r="5">
          <cell r="H5" t="str">
            <v>1.4. DE12_BC</v>
          </cell>
        </row>
        <row r="6">
          <cell r="H6" t="str">
            <v>1.5. DE12_PRG</v>
          </cell>
        </row>
        <row r="7">
          <cell r="H7" t="str">
            <v>1.6. DE12_UTILITE</v>
          </cell>
        </row>
        <row r="8">
          <cell r="H8" t="str">
            <v>1.7. DE2_AA3</v>
          </cell>
        </row>
        <row r="9">
          <cell r="H9" t="str">
            <v>1.8. DE2_BC</v>
          </cell>
        </row>
        <row r="10">
          <cell r="H10" t="str">
            <v>1.9. DE2_UTILITE</v>
          </cell>
        </row>
        <row r="11">
          <cell r="H11" t="str">
            <v>2.1. PRG_IRMA</v>
          </cell>
        </row>
        <row r="12">
          <cell r="H12" t="str">
            <v>2.2. PRG_UTILITE</v>
          </cell>
        </row>
        <row r="13">
          <cell r="H13" t="str">
            <v>2.3. CAT_IRMA</v>
          </cell>
        </row>
        <row r="14">
          <cell r="H14" t="str">
            <v>2.4. DBA_IRMA</v>
          </cell>
        </row>
        <row r="15">
          <cell r="H15" t="str">
            <v>2.5 PRG</v>
          </cell>
        </row>
        <row r="16">
          <cell r="H16" t="str">
            <v>4.1. AA43</v>
          </cell>
        </row>
        <row r="17">
          <cell r="H17" t="str">
            <v>4.2. AA4TECPUR</v>
          </cell>
        </row>
        <row r="18">
          <cell r="H18" t="str">
            <v>4.3. AA4TECPUR_UTILITE</v>
          </cell>
        </row>
        <row r="19">
          <cell r="H19" t="str">
            <v>4.4. AA4_PUR</v>
          </cell>
        </row>
        <row r="20">
          <cell r="H20" t="str">
            <v>4.5. AA4_TEC</v>
          </cell>
        </row>
        <row r="21">
          <cell r="H21" t="str">
            <v>4.6. AA4_UTILITE</v>
          </cell>
        </row>
        <row r="22">
          <cell r="H22" t="str">
            <v>5.1. AA5</v>
          </cell>
        </row>
        <row r="23">
          <cell r="H23" t="str">
            <v>5.2. AA56</v>
          </cell>
        </row>
        <row r="24">
          <cell r="H24" t="str">
            <v>5.3. AA56_UTILITE</v>
          </cell>
        </row>
        <row r="25">
          <cell r="H25" t="str">
            <v>6.1. AA6_NADIP</v>
          </cell>
        </row>
        <row r="26">
          <cell r="H26" t="str">
            <v>6.2. AA6_TEC</v>
          </cell>
        </row>
        <row r="27">
          <cell r="H27" t="str">
            <v>6.3. AA6_UTILITE</v>
          </cell>
        </row>
        <row r="28">
          <cell r="H28" t="str">
            <v>7.1. ANK</v>
          </cell>
        </row>
        <row r="29">
          <cell r="H29" t="str">
            <v>8.1. N2O</v>
          </cell>
        </row>
        <row r="30">
          <cell r="H30" t="str">
            <v>3.1. AA3 EFFOL AGS</v>
          </cell>
        </row>
        <row r="31">
          <cell r="H31" t="str">
            <v>3.2. AA3 EFFOL AGS Utilité</v>
          </cell>
        </row>
        <row r="32">
          <cell r="H32" t="str">
            <v>3.3. AA3 assainissement</v>
          </cell>
        </row>
        <row r="33">
          <cell r="H33" t="str">
            <v>3.4. AA3 TN</v>
          </cell>
        </row>
        <row r="34">
          <cell r="H34" t="str">
            <v>3.5. AGS aval flash</v>
          </cell>
        </row>
        <row r="35">
          <cell r="H35" t="str">
            <v>9.1. NADIP 1</v>
          </cell>
        </row>
        <row r="36">
          <cell r="H36" t="str">
            <v>9.2. NADIP 1&amp;2</v>
          </cell>
        </row>
        <row r="37">
          <cell r="H37" t="str">
            <v>9.3. AA6 TN</v>
          </cell>
        </row>
        <row r="38">
          <cell r="H38" t="str">
            <v>9.4. NADIP 2</v>
          </cell>
        </row>
        <row r="39">
          <cell r="H39" t="str">
            <v>10.1. SEL52</v>
          </cell>
        </row>
        <row r="40">
          <cell r="H40" t="str">
            <v>10.2. SEL52-62 Utilité</v>
          </cell>
        </row>
        <row r="41">
          <cell r="H41" t="str">
            <v>10.3. SEL52-62 Utilité (sans arrêt)</v>
          </cell>
        </row>
        <row r="42">
          <cell r="H42" t="str">
            <v>10.4. SEL62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ôle"/>
      <sheetName val="BILAN"/>
      <sheetName val="Feuil1"/>
      <sheetName val="OL - EQUIPT"/>
      <sheetName val="OL - INSTRU"/>
      <sheetName val="OL - PSV"/>
      <sheetName val="CHEMIN CRITIQUE"/>
      <sheetName val="PLANNING DIRECTEUR"/>
      <sheetName val="TRAVAUX BE"/>
      <sheetName val="LEGENDE"/>
      <sheetName val="HORS EQUIPEMENTS"/>
      <sheetName val="Contraintes"/>
      <sheetName val="INFOS"/>
    </sheetNames>
    <sheetDataSet>
      <sheetData sheetId="0" refreshError="1"/>
      <sheetData sheetId="1" refreshError="1">
        <row r="26">
          <cell r="AF26">
            <v>42982</v>
          </cell>
          <cell r="AI26">
            <v>42983</v>
          </cell>
          <cell r="AL26">
            <v>42984</v>
          </cell>
          <cell r="AO26">
            <v>42985</v>
          </cell>
          <cell r="AR26">
            <v>42986</v>
          </cell>
          <cell r="AU26">
            <v>42987</v>
          </cell>
          <cell r="AX26">
            <v>42988</v>
          </cell>
        </row>
        <row r="27">
          <cell r="AD27">
            <v>4</v>
          </cell>
          <cell r="AE27">
            <v>11</v>
          </cell>
          <cell r="AF27">
            <v>2</v>
          </cell>
          <cell r="AG27">
            <v>11</v>
          </cell>
          <cell r="AH27">
            <v>21</v>
          </cell>
          <cell r="AI27">
            <v>1</v>
          </cell>
          <cell r="AJ27">
            <v>23</v>
          </cell>
          <cell r="AK27">
            <v>23</v>
          </cell>
          <cell r="AL27">
            <v>11</v>
          </cell>
          <cell r="AM27">
            <v>14</v>
          </cell>
          <cell r="AN27">
            <v>47</v>
          </cell>
          <cell r="AO27">
            <v>3</v>
          </cell>
          <cell r="AP27">
            <v>53</v>
          </cell>
          <cell r="AQ27">
            <v>80</v>
          </cell>
          <cell r="AR27">
            <v>7</v>
          </cell>
          <cell r="AS27">
            <v>19</v>
          </cell>
          <cell r="AT27">
            <v>7</v>
          </cell>
          <cell r="AU27">
            <v>1</v>
          </cell>
          <cell r="AV27">
            <v>0</v>
          </cell>
          <cell r="AW27">
            <v>0</v>
          </cell>
          <cell r="AX27">
            <v>0</v>
          </cell>
        </row>
        <row r="28">
          <cell r="AF28">
            <v>17</v>
          </cell>
          <cell r="AI28">
            <v>50</v>
          </cell>
          <cell r="AL28">
            <v>107</v>
          </cell>
          <cell r="AO28">
            <v>171</v>
          </cell>
          <cell r="AR28">
            <v>311</v>
          </cell>
          <cell r="AU28">
            <v>338</v>
          </cell>
          <cell r="AX28">
            <v>338</v>
          </cell>
        </row>
        <row r="29">
          <cell r="AD29">
            <v>2</v>
          </cell>
          <cell r="AE29">
            <v>13</v>
          </cell>
          <cell r="AF29">
            <v>1</v>
          </cell>
          <cell r="AG29">
            <v>15</v>
          </cell>
          <cell r="AH29">
            <v>20</v>
          </cell>
          <cell r="AI29">
            <v>1</v>
          </cell>
          <cell r="AJ29">
            <v>25</v>
          </cell>
          <cell r="AK29">
            <v>28</v>
          </cell>
          <cell r="AL29">
            <v>4</v>
          </cell>
          <cell r="AM29">
            <v>13</v>
          </cell>
          <cell r="AN29">
            <v>51</v>
          </cell>
          <cell r="AO29">
            <v>1</v>
          </cell>
          <cell r="AP29">
            <v>25</v>
          </cell>
          <cell r="AQ29">
            <v>55</v>
          </cell>
          <cell r="AR29">
            <v>3</v>
          </cell>
          <cell r="AS29">
            <v>52</v>
          </cell>
          <cell r="AT29">
            <v>4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</row>
        <row r="30">
          <cell r="AF30">
            <v>17</v>
          </cell>
          <cell r="AI30">
            <v>53</v>
          </cell>
          <cell r="AL30">
            <v>110</v>
          </cell>
          <cell r="AO30">
            <v>175</v>
          </cell>
          <cell r="AR30">
            <v>258</v>
          </cell>
          <cell r="AU30">
            <v>314</v>
          </cell>
          <cell r="AX30">
            <v>314</v>
          </cell>
        </row>
        <row r="31">
          <cell r="AF31">
            <v>9.5398428731762065E-3</v>
          </cell>
          <cell r="AI31">
            <v>2.8058361391694726E-2</v>
          </cell>
          <cell r="AL31">
            <v>6.0044893378226709E-2</v>
          </cell>
          <cell r="AO31">
            <v>9.5959595959595953E-2</v>
          </cell>
          <cell r="AR31">
            <v>0.1745230078563412</v>
          </cell>
          <cell r="AU31">
            <v>0.18967452300785634</v>
          </cell>
          <cell r="AX31">
            <v>0.18967452300785634</v>
          </cell>
        </row>
        <row r="32">
          <cell r="AF32">
            <v>9.6921322690992021E-3</v>
          </cell>
          <cell r="AI32">
            <v>3.0216647662485746E-2</v>
          </cell>
          <cell r="AL32">
            <v>6.2713797035347782E-2</v>
          </cell>
          <cell r="AO32">
            <v>9.977194982896237E-2</v>
          </cell>
          <cell r="AR32">
            <v>0.14709236031927023</v>
          </cell>
          <cell r="AU32">
            <v>0.1790193842645382</v>
          </cell>
          <cell r="AX32">
            <v>0.1790193842645382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8"/>
  <sheetViews>
    <sheetView showGridLines="0" tabSelected="1" topLeftCell="F1" zoomScale="85" zoomScaleNormal="85" workbookViewId="0">
      <selection activeCell="G13" sqref="G13"/>
    </sheetView>
  </sheetViews>
  <sheetFormatPr baseColWidth="10" defaultColWidth="11.44140625" defaultRowHeight="14.4" x14ac:dyDescent="0.3"/>
  <cols>
    <col min="1" max="1" width="4.109375" customWidth="1"/>
    <col min="2" max="3" width="36.5546875" customWidth="1"/>
    <col min="4" max="4" width="37.44140625" customWidth="1"/>
    <col min="15" max="15" width="14.109375" customWidth="1"/>
  </cols>
  <sheetData>
    <row r="1" spans="1:21" x14ac:dyDescent="0.3">
      <c r="A1" s="1" t="s">
        <v>0</v>
      </c>
      <c r="B1" s="23" t="s">
        <v>1</v>
      </c>
      <c r="C1" s="14">
        <v>43637</v>
      </c>
      <c r="D1" s="14">
        <v>43638</v>
      </c>
      <c r="E1" s="14">
        <v>43639</v>
      </c>
      <c r="F1" s="14">
        <v>43640</v>
      </c>
      <c r="G1" s="14">
        <v>43641</v>
      </c>
      <c r="H1" s="14">
        <v>43642</v>
      </c>
      <c r="I1" s="14">
        <v>43643</v>
      </c>
      <c r="J1" s="14">
        <v>43644</v>
      </c>
      <c r="K1" s="14">
        <v>43645</v>
      </c>
      <c r="L1" s="14">
        <v>43646</v>
      </c>
      <c r="M1" s="14">
        <v>43647</v>
      </c>
      <c r="N1" s="14">
        <v>43648</v>
      </c>
      <c r="O1" s="14">
        <v>43649</v>
      </c>
      <c r="P1" s="14">
        <v>43650</v>
      </c>
      <c r="Q1" s="14">
        <v>43651</v>
      </c>
      <c r="R1" s="14">
        <v>43652</v>
      </c>
      <c r="S1" s="14">
        <v>43653</v>
      </c>
    </row>
    <row r="2" spans="1:21" x14ac:dyDescent="0.3">
      <c r="A2" s="1" t="s">
        <v>2</v>
      </c>
      <c r="B2" s="15" t="s">
        <v>3</v>
      </c>
      <c r="C2" s="19">
        <v>155</v>
      </c>
      <c r="D2" s="19">
        <v>210</v>
      </c>
      <c r="E2" s="19">
        <v>320</v>
      </c>
      <c r="F2" s="19">
        <v>335</v>
      </c>
      <c r="G2" s="19">
        <v>386</v>
      </c>
      <c r="H2" s="20">
        <v>455</v>
      </c>
      <c r="I2" s="19">
        <v>520</v>
      </c>
      <c r="J2" s="19">
        <v>533</v>
      </c>
      <c r="K2" s="19">
        <v>633</v>
      </c>
      <c r="L2" s="19">
        <v>800</v>
      </c>
      <c r="M2" s="43">
        <v>850</v>
      </c>
      <c r="N2" s="43">
        <v>870</v>
      </c>
      <c r="O2" s="43">
        <v>880</v>
      </c>
      <c r="P2" s="43">
        <v>890</v>
      </c>
      <c r="Q2" s="43">
        <v>891</v>
      </c>
      <c r="R2" s="43">
        <v>950</v>
      </c>
      <c r="S2" s="43">
        <v>1000</v>
      </c>
    </row>
    <row r="3" spans="1:21" x14ac:dyDescent="0.3">
      <c r="A3" s="1" t="s">
        <v>4</v>
      </c>
      <c r="B3" s="16" t="s">
        <v>5</v>
      </c>
      <c r="C3" s="21">
        <f>C2*100/1406/100</f>
        <v>0.11024182076813656</v>
      </c>
      <c r="D3" s="21">
        <f t="shared" ref="D3:R3" si="0">D2*100/1406/100</f>
        <v>0.14935988620199148</v>
      </c>
      <c r="E3" s="21">
        <f t="shared" si="0"/>
        <v>0.22759601706970126</v>
      </c>
      <c r="F3" s="21">
        <f t="shared" si="0"/>
        <v>0.23826458036984352</v>
      </c>
      <c r="G3" s="21">
        <f t="shared" si="0"/>
        <v>0.2745376955903272</v>
      </c>
      <c r="H3" s="21">
        <f t="shared" si="0"/>
        <v>0.3236130867709815</v>
      </c>
      <c r="I3" s="21">
        <f t="shared" si="0"/>
        <v>0.36984352773826457</v>
      </c>
      <c r="J3" s="21">
        <f t="shared" si="0"/>
        <v>0.37908961593172125</v>
      </c>
      <c r="K3" s="21">
        <f t="shared" si="0"/>
        <v>0.45021337126600286</v>
      </c>
      <c r="L3" s="21">
        <f t="shared" si="0"/>
        <v>0.56899004267425324</v>
      </c>
      <c r="M3" s="21">
        <f t="shared" si="0"/>
        <v>0.60455192034139404</v>
      </c>
      <c r="N3" s="21">
        <f t="shared" si="0"/>
        <v>0.61877667140825032</v>
      </c>
      <c r="O3" s="21">
        <f t="shared" si="0"/>
        <v>0.62588904694167846</v>
      </c>
      <c r="P3" s="21">
        <f t="shared" si="0"/>
        <v>0.63300142247510671</v>
      </c>
      <c r="Q3" s="21">
        <f t="shared" si="0"/>
        <v>0.6337126600284495</v>
      </c>
      <c r="R3" s="21">
        <f t="shared" si="0"/>
        <v>0.67567567567567566</v>
      </c>
      <c r="S3" s="21">
        <f>1</f>
        <v>1</v>
      </c>
    </row>
    <row r="4" spans="1:21" x14ac:dyDescent="0.3">
      <c r="A4" s="1" t="s">
        <v>6</v>
      </c>
      <c r="B4" s="15" t="s">
        <v>7</v>
      </c>
      <c r="C4" s="19">
        <v>100</v>
      </c>
      <c r="D4" s="19">
        <v>100</v>
      </c>
      <c r="E4" s="19">
        <v>100</v>
      </c>
      <c r="F4" s="19">
        <v>100</v>
      </c>
      <c r="G4" s="19">
        <v>100</v>
      </c>
      <c r="H4" s="19">
        <v>100</v>
      </c>
      <c r="I4" s="19">
        <v>100</v>
      </c>
      <c r="J4" s="19">
        <v>100</v>
      </c>
      <c r="K4" s="19">
        <v>100</v>
      </c>
      <c r="L4" s="19">
        <v>100</v>
      </c>
      <c r="M4" s="19">
        <v>100</v>
      </c>
      <c r="N4" s="19">
        <v>100</v>
      </c>
      <c r="O4" s="19">
        <v>100</v>
      </c>
      <c r="P4" s="19">
        <v>100</v>
      </c>
      <c r="Q4" s="19">
        <v>100</v>
      </c>
      <c r="R4" s="19">
        <v>100</v>
      </c>
      <c r="S4" s="19">
        <v>100</v>
      </c>
    </row>
    <row r="5" spans="1:21" x14ac:dyDescent="0.3">
      <c r="A5" s="1" t="s">
        <v>8</v>
      </c>
      <c r="B5" s="15" t="s">
        <v>9</v>
      </c>
      <c r="C5" s="19">
        <v>154</v>
      </c>
      <c r="D5" s="19">
        <v>202</v>
      </c>
      <c r="E5" s="19">
        <v>315</v>
      </c>
      <c r="F5" s="19">
        <v>335</v>
      </c>
      <c r="G5" s="19">
        <v>400</v>
      </c>
      <c r="H5" s="19">
        <v>425</v>
      </c>
      <c r="I5" s="19">
        <v>502</v>
      </c>
      <c r="J5" s="19">
        <v>515</v>
      </c>
      <c r="K5" s="19">
        <v>600</v>
      </c>
      <c r="L5" s="43">
        <v>750</v>
      </c>
      <c r="M5" s="43">
        <v>824</v>
      </c>
      <c r="N5" s="43">
        <v>865</v>
      </c>
      <c r="O5" s="43">
        <v>870</v>
      </c>
      <c r="P5" s="43">
        <v>880</v>
      </c>
      <c r="Q5" s="43">
        <v>890</v>
      </c>
      <c r="R5" s="43">
        <v>948</v>
      </c>
      <c r="S5" s="43">
        <v>999</v>
      </c>
    </row>
    <row r="6" spans="1:21" x14ac:dyDescent="0.3">
      <c r="A6" s="1" t="s">
        <v>10</v>
      </c>
      <c r="B6" s="16" t="s">
        <v>11</v>
      </c>
      <c r="C6" s="21">
        <f>C5*100/1406/100</f>
        <v>0.10953058321479374</v>
      </c>
      <c r="D6" s="21">
        <f t="shared" ref="D6:R6" si="1">D5*100/1406/100</f>
        <v>0.14366998577524892</v>
      </c>
      <c r="E6" s="21">
        <f t="shared" si="1"/>
        <v>0.22403982930298721</v>
      </c>
      <c r="F6" s="21">
        <f t="shared" si="1"/>
        <v>0.23826458036984352</v>
      </c>
      <c r="G6" s="21">
        <f t="shared" si="1"/>
        <v>0.28449502133712662</v>
      </c>
      <c r="H6" s="21">
        <f t="shared" si="1"/>
        <v>0.30227596017069702</v>
      </c>
      <c r="I6" s="21">
        <f t="shared" si="1"/>
        <v>0.35704125177809387</v>
      </c>
      <c r="J6" s="21">
        <f t="shared" si="1"/>
        <v>0.3662873399715505</v>
      </c>
      <c r="K6" s="21">
        <f t="shared" si="1"/>
        <v>0.4267425320056899</v>
      </c>
      <c r="L6" s="21">
        <f t="shared" si="1"/>
        <v>0.53342816500711232</v>
      </c>
      <c r="M6" s="21">
        <f t="shared" si="1"/>
        <v>0.58605974395448079</v>
      </c>
      <c r="N6" s="21">
        <f t="shared" si="1"/>
        <v>0.61522048364153625</v>
      </c>
      <c r="O6" s="21">
        <f t="shared" si="1"/>
        <v>0.61877667140825032</v>
      </c>
      <c r="P6" s="21">
        <f t="shared" si="1"/>
        <v>0.62588904694167846</v>
      </c>
      <c r="Q6" s="21">
        <f t="shared" si="1"/>
        <v>0.63300142247510671</v>
      </c>
      <c r="R6" s="21">
        <f t="shared" si="1"/>
        <v>0.67425320056899007</v>
      </c>
      <c r="S6" s="21">
        <f>0.99</f>
        <v>0.99</v>
      </c>
    </row>
    <row r="7" spans="1:21" x14ac:dyDescent="0.3">
      <c r="A7" s="1" t="s">
        <v>12</v>
      </c>
      <c r="B7" s="15" t="s">
        <v>13</v>
      </c>
      <c r="C7" s="19">
        <f>C5*C4/C2</f>
        <v>99.354838709677423</v>
      </c>
      <c r="D7" s="19">
        <f>D5*D4/D2</f>
        <v>96.19047619047619</v>
      </c>
      <c r="E7" s="19">
        <f t="shared" ref="E7:S7" si="2">E5*E4/E2</f>
        <v>98.4375</v>
      </c>
      <c r="F7" s="19">
        <f t="shared" si="2"/>
        <v>100</v>
      </c>
      <c r="G7" s="19">
        <f t="shared" si="2"/>
        <v>103.62694300518135</v>
      </c>
      <c r="H7" s="19">
        <f t="shared" si="2"/>
        <v>93.406593406593402</v>
      </c>
      <c r="I7" s="19">
        <f t="shared" si="2"/>
        <v>96.538461538461533</v>
      </c>
      <c r="J7" s="19">
        <f t="shared" si="2"/>
        <v>96.62288930581613</v>
      </c>
      <c r="K7" s="19">
        <f t="shared" si="2"/>
        <v>94.786729857819907</v>
      </c>
      <c r="L7" s="19">
        <f t="shared" si="2"/>
        <v>93.75</v>
      </c>
      <c r="M7" s="19">
        <f t="shared" si="2"/>
        <v>96.941176470588232</v>
      </c>
      <c r="N7" s="19">
        <f t="shared" si="2"/>
        <v>99.425287356321846</v>
      </c>
      <c r="O7" s="19">
        <f t="shared" si="2"/>
        <v>98.86363636363636</v>
      </c>
      <c r="P7" s="19">
        <f t="shared" si="2"/>
        <v>98.876404494382029</v>
      </c>
      <c r="Q7" s="19">
        <f t="shared" si="2"/>
        <v>99.887766554433227</v>
      </c>
      <c r="R7" s="19">
        <f t="shared" si="2"/>
        <v>99.78947368421052</v>
      </c>
      <c r="S7" s="19">
        <f t="shared" si="2"/>
        <v>99.9</v>
      </c>
    </row>
    <row r="8" spans="1:21" x14ac:dyDescent="0.3">
      <c r="A8" s="1" t="s">
        <v>14</v>
      </c>
      <c r="B8" s="17" t="s">
        <v>15</v>
      </c>
      <c r="C8" s="20">
        <f>C5-C2</f>
        <v>-1</v>
      </c>
      <c r="D8" s="20">
        <f t="shared" ref="D8:S9" si="3">D5-D2</f>
        <v>-8</v>
      </c>
      <c r="E8" s="20">
        <f t="shared" si="3"/>
        <v>-5</v>
      </c>
      <c r="F8" s="20">
        <f t="shared" si="3"/>
        <v>0</v>
      </c>
      <c r="G8" s="20">
        <f t="shared" si="3"/>
        <v>14</v>
      </c>
      <c r="H8" s="20">
        <f t="shared" si="3"/>
        <v>-30</v>
      </c>
      <c r="I8" s="20">
        <f t="shared" si="3"/>
        <v>-18</v>
      </c>
      <c r="J8" s="20">
        <f t="shared" si="3"/>
        <v>-18</v>
      </c>
      <c r="K8" s="20">
        <f t="shared" si="3"/>
        <v>-33</v>
      </c>
      <c r="L8" s="20">
        <f t="shared" si="3"/>
        <v>-50</v>
      </c>
      <c r="M8" s="20">
        <f t="shared" si="3"/>
        <v>-26</v>
      </c>
      <c r="N8" s="20">
        <f t="shared" si="3"/>
        <v>-5</v>
      </c>
      <c r="O8" s="20">
        <f t="shared" si="3"/>
        <v>-10</v>
      </c>
      <c r="P8" s="20">
        <f t="shared" si="3"/>
        <v>-10</v>
      </c>
      <c r="Q8" s="20">
        <f t="shared" si="3"/>
        <v>-1</v>
      </c>
      <c r="R8" s="20">
        <f t="shared" si="3"/>
        <v>-2</v>
      </c>
      <c r="S8" s="20">
        <f t="shared" si="3"/>
        <v>-1</v>
      </c>
    </row>
    <row r="9" spans="1:21" x14ac:dyDescent="0.3">
      <c r="A9" s="1" t="s">
        <v>16</v>
      </c>
      <c r="B9" s="18" t="s">
        <v>17</v>
      </c>
      <c r="C9" s="22">
        <f>C6-C3</f>
        <v>-7.1123755334281946E-4</v>
      </c>
      <c r="D9" s="22">
        <f t="shared" si="3"/>
        <v>-5.6899004267425557E-3</v>
      </c>
      <c r="E9" s="22">
        <f t="shared" si="3"/>
        <v>-3.5561877667140418E-3</v>
      </c>
      <c r="F9" s="22">
        <f t="shared" si="3"/>
        <v>0</v>
      </c>
      <c r="G9" s="22">
        <f t="shared" si="3"/>
        <v>9.957325746799417E-3</v>
      </c>
      <c r="H9" s="22">
        <f t="shared" si="3"/>
        <v>-2.1337126600284473E-2</v>
      </c>
      <c r="I9" s="22">
        <f t="shared" si="3"/>
        <v>-1.2802275960170695E-2</v>
      </c>
      <c r="J9" s="22">
        <f t="shared" si="3"/>
        <v>-1.280227596017075E-2</v>
      </c>
      <c r="K9" s="22">
        <f t="shared" si="3"/>
        <v>-2.3470839260312959E-2</v>
      </c>
      <c r="L9" s="22">
        <f t="shared" si="3"/>
        <v>-3.5561877667140918E-2</v>
      </c>
      <c r="M9" s="22">
        <f t="shared" si="3"/>
        <v>-1.849217638691325E-2</v>
      </c>
      <c r="N9" s="22">
        <f t="shared" si="3"/>
        <v>-3.5561877667140696E-3</v>
      </c>
      <c r="O9" s="22">
        <f t="shared" si="3"/>
        <v>-7.1123755334281391E-3</v>
      </c>
      <c r="P9" s="22">
        <f t="shared" si="3"/>
        <v>-7.1123755334282501E-3</v>
      </c>
      <c r="Q9" s="22">
        <f t="shared" si="3"/>
        <v>-7.1123755334279171E-4</v>
      </c>
      <c r="R9" s="22">
        <f t="shared" si="3"/>
        <v>-1.4224751066855834E-3</v>
      </c>
      <c r="S9" s="22">
        <f t="shared" si="3"/>
        <v>-1.0000000000000009E-2</v>
      </c>
    </row>
    <row r="10" spans="1:21" x14ac:dyDescent="0.3">
      <c r="B10" s="2" t="s">
        <v>21</v>
      </c>
      <c r="C10" s="12">
        <f>C20+2</f>
        <v>43649</v>
      </c>
      <c r="D10" s="5"/>
    </row>
    <row r="11" spans="1:21" x14ac:dyDescent="0.3">
      <c r="C11" s="7" t="s">
        <v>5</v>
      </c>
      <c r="D11" s="44">
        <f>IFERROR(INDEX(Feuil1!$C$2:$S$9,MATCH(C11,Feuil1!$B$2:$B$9,0),MATCH($C$10,Feuil1!$C$1:$S$1,0)),"-")</f>
        <v>0.62588904694167846</v>
      </c>
      <c r="E11" s="24"/>
    </row>
    <row r="12" spans="1:21" x14ac:dyDescent="0.3">
      <c r="C12" s="3" t="s">
        <v>11</v>
      </c>
      <c r="D12" s="44">
        <f>IFERROR(INDEX(Feuil1!$C$2:$S$9,MATCH(C12,Feuil1!$B$2:$B$9,0),MATCH($C$10,Feuil1!$C$1:$S$1,0)),"-")</f>
        <v>0.61877667140825032</v>
      </c>
    </row>
    <row r="13" spans="1:21" x14ac:dyDescent="0.3">
      <c r="C13" s="4" t="s">
        <v>17</v>
      </c>
      <c r="D13" s="44">
        <f>IFERROR(INDEX(Feuil1!$C$2:$S$9,MATCH(C13,Feuil1!$B$2:$B$9,0),MATCH($C$10,Feuil1!$C$1:$S$1,0)),"-")</f>
        <v>-7.1123755334281391E-3</v>
      </c>
    </row>
    <row r="14" spans="1:21" x14ac:dyDescent="0.3">
      <c r="D14" s="45"/>
    </row>
    <row r="15" spans="1:21" x14ac:dyDescent="0.3">
      <c r="B15" s="10" t="s">
        <v>20</v>
      </c>
      <c r="C15" s="11">
        <f>C20+1</f>
        <v>43648</v>
      </c>
      <c r="D15" s="45"/>
      <c r="O15" s="62"/>
      <c r="P15" s="79">
        <v>42982</v>
      </c>
      <c r="Q15" s="79">
        <v>42983</v>
      </c>
      <c r="R15" s="79">
        <v>42984</v>
      </c>
      <c r="S15" s="79">
        <v>42985</v>
      </c>
      <c r="T15" s="79">
        <v>42986</v>
      </c>
      <c r="U15" s="79">
        <v>42987</v>
      </c>
    </row>
    <row r="16" spans="1:21" x14ac:dyDescent="0.3">
      <c r="C16" s="46" t="s">
        <v>5</v>
      </c>
      <c r="D16" s="44">
        <f>IFERROR(INDEX(Feuil1!$C$2:$S$9,MATCH(C16,Feuil1!$B$2:$B$9,0),MATCH($C$15,Feuil1!$C$1:$S$1,0)),"-")</f>
        <v>0.61877667140825032</v>
      </c>
      <c r="O16" s="61" t="s">
        <v>48</v>
      </c>
      <c r="P16" s="61">
        <f>HLOOKUP(P$15,'Feuil1 (2)'!$B$2:$AC$8,2,FALSE)</f>
        <v>17</v>
      </c>
      <c r="Q16" s="61">
        <f>HLOOKUP(Q$15,'Feuil1 (2)'!$B$2:$AC$8,2,FALSE)</f>
        <v>33</v>
      </c>
      <c r="R16" s="61">
        <f>HLOOKUP(R$15,'Feuil1 (2)'!$B$2:$AC$8,2,FALSE)</f>
        <v>57</v>
      </c>
      <c r="S16" s="61">
        <f>HLOOKUP(S$15,'Feuil1 (2)'!$B$2:$AC$8,2,FALSE)</f>
        <v>64</v>
      </c>
      <c r="T16" s="61">
        <f>HLOOKUP(T$15,'Feuil1 (2)'!$B$2:$AC$8,2,FALSE)</f>
        <v>140</v>
      </c>
      <c r="U16" s="61">
        <f>HLOOKUP(U$15,'Feuil1 (2)'!$B$2:$AC$8,2,FALSE)</f>
        <v>27</v>
      </c>
    </row>
    <row r="17" spans="2:21" x14ac:dyDescent="0.3">
      <c r="C17" s="3" t="s">
        <v>11</v>
      </c>
      <c r="D17" s="44">
        <f>IFERROR(INDEX(Feuil1!$C$2:$S$9,MATCH(C17,Feuil1!$B$2:$B$9,0),MATCH($C$15,Feuil1!$C$1:$S$1,0)),"-")</f>
        <v>0.61522048364153625</v>
      </c>
      <c r="O17" s="61" t="s">
        <v>49</v>
      </c>
      <c r="P17" s="61">
        <f>HLOOKUP(P$15,'Feuil1 (2)'!$B$2:$AC$8,4,FALSE)</f>
        <v>16</v>
      </c>
      <c r="Q17" s="61">
        <f>HLOOKUP(Q$15,'Feuil1 (2)'!$B$2:$AC$8,4,FALSE)</f>
        <v>36</v>
      </c>
      <c r="R17" s="61">
        <f>HLOOKUP(R$15,'Feuil1 (2)'!$B$2:$AC$8,4,FALSE)</f>
        <v>57</v>
      </c>
      <c r="S17" s="61">
        <f>HLOOKUP(S$15,'Feuil1 (2)'!$B$2:$AC$8,4,FALSE)</f>
        <v>65</v>
      </c>
      <c r="T17" s="61">
        <f>HLOOKUP(T$15,'Feuil1 (2)'!$B$2:$AC$8,4,FALSE)</f>
        <v>83</v>
      </c>
      <c r="U17" s="61">
        <f>HLOOKUP(U$15,'Feuil1 (2)'!$B$2:$AC$8,4,FALSE)</f>
        <v>56</v>
      </c>
    </row>
    <row r="18" spans="2:21" x14ac:dyDescent="0.3">
      <c r="C18" s="4" t="s">
        <v>17</v>
      </c>
      <c r="D18" s="44">
        <f>IFERROR(INDEX(Feuil1!$C$2:$S$9,MATCH(C18,Feuil1!$B$2:$B$9,0),MATCH($C$15,Feuil1!$C$1:$S$1,0)),"-")</f>
        <v>-3.5561877667140696E-3</v>
      </c>
    </row>
    <row r="19" spans="2:21" x14ac:dyDescent="0.3">
      <c r="D19" s="45"/>
    </row>
    <row r="20" spans="2:21" ht="28.8" x14ac:dyDescent="0.55000000000000004">
      <c r="B20" s="41" t="s">
        <v>19</v>
      </c>
      <c r="C20" s="42">
        <v>43647</v>
      </c>
      <c r="D20" s="45"/>
    </row>
    <row r="21" spans="2:21" x14ac:dyDescent="0.3">
      <c r="C21" s="46" t="s">
        <v>5</v>
      </c>
      <c r="D21" s="44">
        <f>IFERROR(INDEX(Feuil1!$C$2:$S$9,MATCH(C21,Feuil1!$B$2:$B$9,0),MATCH($C$20,Feuil1!$C$1:$S$1,0)),"-")</f>
        <v>0.60455192034139404</v>
      </c>
    </row>
    <row r="22" spans="2:21" x14ac:dyDescent="0.3">
      <c r="C22" s="3" t="s">
        <v>11</v>
      </c>
      <c r="D22" s="44">
        <f>IFERROR(INDEX(Feuil1!$C$2:$S$9,MATCH(C22,Feuil1!$B$2:$B$9,0),MATCH($C$20,Feuil1!$C$1:$S$1,0)),"-")</f>
        <v>0.58605974395448079</v>
      </c>
    </row>
    <row r="23" spans="2:21" x14ac:dyDescent="0.3">
      <c r="C23" s="4" t="s">
        <v>17</v>
      </c>
      <c r="D23" s="44">
        <f>IFERROR(INDEX(Feuil1!$C$2:$S$9,MATCH(C23,Feuil1!$B$2:$B$9,0),MATCH($C$20,Feuil1!$C$1:$S$1,0)),"-")</f>
        <v>-1.849217638691325E-2</v>
      </c>
    </row>
    <row r="24" spans="2:21" x14ac:dyDescent="0.3">
      <c r="D24" s="45"/>
    </row>
    <row r="25" spans="2:21" x14ac:dyDescent="0.3">
      <c r="B25" s="8" t="s">
        <v>22</v>
      </c>
      <c r="C25" s="9">
        <f>C20-1</f>
        <v>43646</v>
      </c>
      <c r="D25" s="45"/>
    </row>
    <row r="26" spans="2:21" x14ac:dyDescent="0.3">
      <c r="C26" s="46" t="s">
        <v>5</v>
      </c>
      <c r="D26" s="44">
        <f>IFERROR(INDEX(Feuil1!$C$2:$S$9,MATCH(C26,Feuil1!$B$2:$B$9,0),MATCH($C$25,Feuil1!$C$1:$S$1,0)),"-")</f>
        <v>0.56899004267425324</v>
      </c>
    </row>
    <row r="27" spans="2:21" x14ac:dyDescent="0.3">
      <c r="C27" s="3" t="s">
        <v>11</v>
      </c>
      <c r="D27" s="44">
        <f>IFERROR(INDEX(Feuil1!$C$2:$S$9,MATCH(C27,Feuil1!$B$2:$B$9,0),MATCH($C$25,Feuil1!$C$1:$S$1,0)),"-")</f>
        <v>0.53342816500711232</v>
      </c>
    </row>
    <row r="28" spans="2:21" x14ac:dyDescent="0.3">
      <c r="C28" s="4" t="s">
        <v>17</v>
      </c>
      <c r="D28" s="44">
        <f>IFERROR(INDEX(Feuil1!$C$2:$S$9,MATCH(C28,Feuil1!$B$2:$B$9,0),MATCH($C$25,Feuil1!$C$1:$S$1,0)),"-")</f>
        <v>-3.5561877667140918E-2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workbookViewId="0">
      <selection activeCell="A13" sqref="A13:G15"/>
    </sheetView>
  </sheetViews>
  <sheetFormatPr baseColWidth="10" defaultColWidth="11.44140625" defaultRowHeight="13.2" x14ac:dyDescent="0.25"/>
  <cols>
    <col min="1" max="1" width="20.88671875" style="49" bestFit="1" customWidth="1"/>
    <col min="2" max="16" width="10.109375" style="49" bestFit="1" customWidth="1"/>
    <col min="17" max="17" width="6.5546875" style="49" bestFit="1" customWidth="1"/>
    <col min="18" max="19" width="5.5546875" style="49" bestFit="1" customWidth="1"/>
    <col min="20" max="20" width="7.33203125" style="49" bestFit="1" customWidth="1"/>
    <col min="21" max="21" width="6.5546875" style="49" bestFit="1" customWidth="1"/>
    <col min="22" max="22" width="5.5546875" style="49" bestFit="1" customWidth="1"/>
    <col min="23" max="23" width="4.5546875" style="49" bestFit="1" customWidth="1"/>
    <col min="24" max="24" width="7.33203125" style="49" bestFit="1" customWidth="1"/>
    <col min="25" max="25" width="6.5546875" style="49" bestFit="1" customWidth="1"/>
    <col min="26" max="27" width="4.5546875" style="49" bestFit="1" customWidth="1"/>
    <col min="28" max="28" width="7.33203125" style="49" bestFit="1" customWidth="1"/>
    <col min="29" max="29" width="6.5546875" style="49" bestFit="1" customWidth="1"/>
    <col min="30" max="30" width="19" style="49" bestFit="1" customWidth="1"/>
    <col min="31" max="31" width="21.5546875" style="49" bestFit="1" customWidth="1"/>
    <col min="32" max="33" width="19" style="49" bestFit="1" customWidth="1"/>
    <col min="34" max="34" width="22.33203125" style="49" bestFit="1" customWidth="1"/>
    <col min="35" max="36" width="19" style="49" bestFit="1" customWidth="1"/>
    <col min="37" max="37" width="24.88671875" style="49" bestFit="1" customWidth="1"/>
    <col min="38" max="39" width="19" style="49" bestFit="1" customWidth="1"/>
    <col min="40" max="40" width="21.5546875" style="49" bestFit="1" customWidth="1"/>
    <col min="41" max="42" width="19" style="49" bestFit="1" customWidth="1"/>
    <col min="43" max="43" width="24.44140625" style="49" bestFit="1" customWidth="1"/>
    <col min="44" max="45" width="19" style="49" bestFit="1" customWidth="1"/>
    <col min="46" max="46" width="23.6640625" style="49" bestFit="1" customWidth="1"/>
    <col min="47" max="48" width="19" style="49" bestFit="1" customWidth="1"/>
    <col min="49" max="49" width="25.6640625" style="49" bestFit="1" customWidth="1"/>
    <col min="50" max="51" width="19" style="49" bestFit="1" customWidth="1"/>
    <col min="52" max="52" width="21.5546875" style="49" bestFit="1" customWidth="1"/>
    <col min="53" max="16384" width="11.44140625" style="49"/>
  </cols>
  <sheetData>
    <row r="1" spans="1:29" ht="13.8" thickBot="1" x14ac:dyDescent="0.3"/>
    <row r="2" spans="1:29" s="50" customFormat="1" x14ac:dyDescent="0.25">
      <c r="B2" s="51"/>
      <c r="C2" s="52"/>
      <c r="E2" s="52">
        <f>[5]BILAN!AF26</f>
        <v>42982</v>
      </c>
      <c r="F2" s="51"/>
      <c r="G2" s="52"/>
      <c r="I2" s="52">
        <f>[5]BILAN!AI26</f>
        <v>42983</v>
      </c>
      <c r="J2" s="51"/>
      <c r="K2" s="52"/>
      <c r="M2" s="52">
        <f>[5]BILAN!AL26</f>
        <v>42984</v>
      </c>
      <c r="N2" s="51"/>
      <c r="O2" s="52"/>
      <c r="Q2" s="52">
        <f>[5]BILAN!AO26</f>
        <v>42985</v>
      </c>
      <c r="R2" s="51"/>
      <c r="S2" s="52"/>
      <c r="U2" s="52">
        <f>[5]BILAN!AR26</f>
        <v>42986</v>
      </c>
      <c r="V2" s="52"/>
      <c r="W2" s="52"/>
      <c r="Y2" s="52">
        <f>[5]BILAN!AU26</f>
        <v>42987</v>
      </c>
      <c r="Z2" s="51"/>
      <c r="AA2" s="52"/>
      <c r="AB2" s="52">
        <f>[5]BILAN!AX26</f>
        <v>42988</v>
      </c>
      <c r="AC2" s="52">
        <f>[5]BILAN!AU26</f>
        <v>42987</v>
      </c>
    </row>
    <row r="3" spans="1:29" s="53" customFormat="1" x14ac:dyDescent="0.25">
      <c r="A3" s="53" t="s">
        <v>42</v>
      </c>
      <c r="B3" s="54">
        <f>[5]BILAN!AD27</f>
        <v>4</v>
      </c>
      <c r="C3" s="55">
        <f>[5]BILAN!AE27</f>
        <v>11</v>
      </c>
      <c r="D3" s="55">
        <f>[5]BILAN!AF27</f>
        <v>2</v>
      </c>
      <c r="E3" s="56">
        <f>SUM(B3:D3)</f>
        <v>17</v>
      </c>
      <c r="F3" s="54">
        <f>[5]BILAN!AG27</f>
        <v>11</v>
      </c>
      <c r="G3" s="55">
        <f>[5]BILAN!AH27</f>
        <v>21</v>
      </c>
      <c r="H3" s="55">
        <f>[5]BILAN!AI27</f>
        <v>1</v>
      </c>
      <c r="I3" s="56">
        <f>SUM(F3:H3)</f>
        <v>33</v>
      </c>
      <c r="J3" s="54">
        <f>[5]BILAN!AJ27</f>
        <v>23</v>
      </c>
      <c r="K3" s="55">
        <f>[5]BILAN!AK27</f>
        <v>23</v>
      </c>
      <c r="L3" s="55">
        <f>[5]BILAN!AL27</f>
        <v>11</v>
      </c>
      <c r="M3" s="56">
        <f>SUM(J3:L3)</f>
        <v>57</v>
      </c>
      <c r="N3" s="54">
        <f>[5]BILAN!AM27</f>
        <v>14</v>
      </c>
      <c r="O3" s="55">
        <f>[5]BILAN!AN27</f>
        <v>47</v>
      </c>
      <c r="P3" s="55">
        <f>[5]BILAN!AO27</f>
        <v>3</v>
      </c>
      <c r="Q3" s="56">
        <f>SUM(N3:P3)</f>
        <v>64</v>
      </c>
      <c r="R3" s="54">
        <f>[5]BILAN!AP27</f>
        <v>53</v>
      </c>
      <c r="S3" s="55">
        <f>[5]BILAN!AQ27</f>
        <v>80</v>
      </c>
      <c r="T3" s="55">
        <f>[5]BILAN!AR27</f>
        <v>7</v>
      </c>
      <c r="U3" s="56">
        <f>SUM(R3:T3)</f>
        <v>140</v>
      </c>
      <c r="V3" s="54">
        <f>[5]BILAN!AS27</f>
        <v>19</v>
      </c>
      <c r="W3" s="55">
        <f>[5]BILAN!AT27</f>
        <v>7</v>
      </c>
      <c r="X3" s="55">
        <f>[5]BILAN!AU27</f>
        <v>1</v>
      </c>
      <c r="Y3" s="56">
        <f>SUM(V3:X3)</f>
        <v>27</v>
      </c>
      <c r="Z3" s="54">
        <f>[5]BILAN!AV27</f>
        <v>0</v>
      </c>
      <c r="AA3" s="55">
        <f>[5]BILAN!AW27</f>
        <v>0</v>
      </c>
      <c r="AB3" s="55">
        <f>[5]BILAN!AX27</f>
        <v>0</v>
      </c>
      <c r="AC3" s="56">
        <f>SUM(Z3:AB3)</f>
        <v>0</v>
      </c>
    </row>
    <row r="4" spans="1:29" s="53" customFormat="1" x14ac:dyDescent="0.25">
      <c r="A4" s="53" t="s">
        <v>43</v>
      </c>
      <c r="B4" s="54">
        <f>[5]BILAN!AD28</f>
        <v>0</v>
      </c>
      <c r="C4" s="55">
        <f>[5]BILAN!AE28</f>
        <v>0</v>
      </c>
      <c r="D4" s="55">
        <f>[5]BILAN!AF28</f>
        <v>17</v>
      </c>
      <c r="E4" s="56">
        <f t="shared" ref="E4:E8" si="0">SUM(B4:D4)</f>
        <v>17</v>
      </c>
      <c r="F4" s="54">
        <f>[5]BILAN!AG28</f>
        <v>0</v>
      </c>
      <c r="G4" s="55">
        <f>[5]BILAN!AH28</f>
        <v>0</v>
      </c>
      <c r="H4" s="55">
        <f>[5]BILAN!AI28</f>
        <v>50</v>
      </c>
      <c r="I4" s="56">
        <f t="shared" ref="I4:I8" si="1">SUM(F4:H4)</f>
        <v>50</v>
      </c>
      <c r="J4" s="54">
        <f>[5]BILAN!AJ28</f>
        <v>0</v>
      </c>
      <c r="K4" s="55">
        <f>[5]BILAN!AK28</f>
        <v>0</v>
      </c>
      <c r="L4" s="55">
        <f>[5]BILAN!AL28</f>
        <v>107</v>
      </c>
      <c r="M4" s="56">
        <f t="shared" ref="M4:M8" si="2">SUM(J4:L4)</f>
        <v>107</v>
      </c>
      <c r="N4" s="54">
        <f>[5]BILAN!AM28</f>
        <v>0</v>
      </c>
      <c r="O4" s="55">
        <f>[5]BILAN!AN28</f>
        <v>0</v>
      </c>
      <c r="P4" s="55">
        <f>[5]BILAN!AO28</f>
        <v>171</v>
      </c>
      <c r="Q4" s="56">
        <f t="shared" ref="Q4:Q8" si="3">SUM(N4:P4)</f>
        <v>171</v>
      </c>
      <c r="R4" s="54">
        <f>[5]BILAN!AP28</f>
        <v>0</v>
      </c>
      <c r="S4" s="55">
        <f>[5]BILAN!AQ28</f>
        <v>0</v>
      </c>
      <c r="T4" s="55">
        <f>[5]BILAN!AR28</f>
        <v>311</v>
      </c>
      <c r="U4" s="56">
        <f t="shared" ref="U4:U8" si="4">SUM(R4:T4)</f>
        <v>311</v>
      </c>
      <c r="V4" s="54">
        <f>[5]BILAN!AS28</f>
        <v>0</v>
      </c>
      <c r="W4" s="55">
        <f>[5]BILAN!AT28</f>
        <v>0</v>
      </c>
      <c r="X4" s="55">
        <f>[5]BILAN!AU28</f>
        <v>338</v>
      </c>
      <c r="Y4" s="56">
        <f t="shared" ref="Y4:Y8" si="5">SUM(V4:X4)</f>
        <v>338</v>
      </c>
      <c r="Z4" s="54">
        <f>[5]BILAN!AV28</f>
        <v>0</v>
      </c>
      <c r="AA4" s="55">
        <f>[5]BILAN!AW28</f>
        <v>0</v>
      </c>
      <c r="AB4" s="55">
        <f>[5]BILAN!AX28</f>
        <v>338</v>
      </c>
      <c r="AC4" s="56">
        <f t="shared" ref="AC4:AC8" si="6">SUM(Z4:AB4)</f>
        <v>338</v>
      </c>
    </row>
    <row r="5" spans="1:29" s="53" customFormat="1" x14ac:dyDescent="0.25">
      <c r="A5" s="53" t="s">
        <v>44</v>
      </c>
      <c r="B5" s="54">
        <f>[5]BILAN!AD29</f>
        <v>2</v>
      </c>
      <c r="C5" s="55">
        <f>[5]BILAN!AE29</f>
        <v>13</v>
      </c>
      <c r="D5" s="55">
        <f>[5]BILAN!AF29</f>
        <v>1</v>
      </c>
      <c r="E5" s="56">
        <f t="shared" si="0"/>
        <v>16</v>
      </c>
      <c r="F5" s="54">
        <f>[5]BILAN!AG29</f>
        <v>15</v>
      </c>
      <c r="G5" s="55">
        <f>[5]BILAN!AH29</f>
        <v>20</v>
      </c>
      <c r="H5" s="55">
        <f>[5]BILAN!AI29</f>
        <v>1</v>
      </c>
      <c r="I5" s="56">
        <f t="shared" si="1"/>
        <v>36</v>
      </c>
      <c r="J5" s="54">
        <f>[5]BILAN!AJ29</f>
        <v>25</v>
      </c>
      <c r="K5" s="55">
        <f>[5]BILAN!AK29</f>
        <v>28</v>
      </c>
      <c r="L5" s="55">
        <f>[5]BILAN!AL29</f>
        <v>4</v>
      </c>
      <c r="M5" s="56">
        <f t="shared" si="2"/>
        <v>57</v>
      </c>
      <c r="N5" s="54">
        <f>[5]BILAN!AM29</f>
        <v>13</v>
      </c>
      <c r="O5" s="55">
        <f>[5]BILAN!AN29</f>
        <v>51</v>
      </c>
      <c r="P5" s="55">
        <f>[5]BILAN!AO29</f>
        <v>1</v>
      </c>
      <c r="Q5" s="56">
        <f t="shared" si="3"/>
        <v>65</v>
      </c>
      <c r="R5" s="54">
        <f>[5]BILAN!AP29</f>
        <v>25</v>
      </c>
      <c r="S5" s="55">
        <f>[5]BILAN!AQ29</f>
        <v>55</v>
      </c>
      <c r="T5" s="55">
        <f>[5]BILAN!AR29</f>
        <v>3</v>
      </c>
      <c r="U5" s="56">
        <f t="shared" si="4"/>
        <v>83</v>
      </c>
      <c r="V5" s="54">
        <f>[5]BILAN!AS29</f>
        <v>52</v>
      </c>
      <c r="W5" s="55">
        <f>[5]BILAN!AT29</f>
        <v>4</v>
      </c>
      <c r="X5" s="55">
        <f>[5]BILAN!AU29</f>
        <v>0</v>
      </c>
      <c r="Y5" s="56">
        <f t="shared" si="5"/>
        <v>56</v>
      </c>
      <c r="Z5" s="54">
        <f>[5]BILAN!AV29</f>
        <v>0</v>
      </c>
      <c r="AA5" s="55">
        <f>[5]BILAN!AW29</f>
        <v>0</v>
      </c>
      <c r="AB5" s="55">
        <f>[5]BILAN!AX29</f>
        <v>0</v>
      </c>
      <c r="AC5" s="56">
        <f t="shared" si="6"/>
        <v>0</v>
      </c>
    </row>
    <row r="6" spans="1:29" s="53" customFormat="1" x14ac:dyDescent="0.25">
      <c r="A6" s="53" t="s">
        <v>45</v>
      </c>
      <c r="B6" s="54">
        <f>[5]BILAN!AD30</f>
        <v>0</v>
      </c>
      <c r="C6" s="55">
        <f>[5]BILAN!AE30</f>
        <v>0</v>
      </c>
      <c r="D6" s="55">
        <f>[5]BILAN!AF30</f>
        <v>17</v>
      </c>
      <c r="E6" s="56">
        <f t="shared" si="0"/>
        <v>17</v>
      </c>
      <c r="F6" s="54">
        <f>[5]BILAN!AG30</f>
        <v>0</v>
      </c>
      <c r="G6" s="55">
        <f>[5]BILAN!AH30</f>
        <v>0</v>
      </c>
      <c r="H6" s="55">
        <f>[5]BILAN!AI30</f>
        <v>53</v>
      </c>
      <c r="I6" s="56">
        <f t="shared" si="1"/>
        <v>53</v>
      </c>
      <c r="J6" s="54">
        <f>[5]BILAN!AJ30</f>
        <v>0</v>
      </c>
      <c r="K6" s="55">
        <f>[5]BILAN!AK30</f>
        <v>0</v>
      </c>
      <c r="L6" s="55">
        <f>[5]BILAN!AL30</f>
        <v>110</v>
      </c>
      <c r="M6" s="56">
        <f t="shared" si="2"/>
        <v>110</v>
      </c>
      <c r="N6" s="54">
        <f>[5]BILAN!AM30</f>
        <v>0</v>
      </c>
      <c r="O6" s="55">
        <f>[5]BILAN!AN30</f>
        <v>0</v>
      </c>
      <c r="P6" s="55">
        <f>[5]BILAN!AO30</f>
        <v>175</v>
      </c>
      <c r="Q6" s="56">
        <f t="shared" si="3"/>
        <v>175</v>
      </c>
      <c r="R6" s="54">
        <f>[5]BILAN!AP30</f>
        <v>0</v>
      </c>
      <c r="S6" s="55">
        <f>[5]BILAN!AQ30</f>
        <v>0</v>
      </c>
      <c r="T6" s="55">
        <f>[5]BILAN!AR30</f>
        <v>258</v>
      </c>
      <c r="U6" s="56">
        <f t="shared" si="4"/>
        <v>258</v>
      </c>
      <c r="V6" s="54">
        <f>[5]BILAN!AS30</f>
        <v>0</v>
      </c>
      <c r="W6" s="55">
        <f>[5]BILAN!AT30</f>
        <v>0</v>
      </c>
      <c r="X6" s="55">
        <f>[5]BILAN!AU30</f>
        <v>314</v>
      </c>
      <c r="Y6" s="56">
        <f t="shared" si="5"/>
        <v>314</v>
      </c>
      <c r="Z6" s="54">
        <f>[5]BILAN!AV30</f>
        <v>0</v>
      </c>
      <c r="AA6" s="55">
        <f>[5]BILAN!AW30</f>
        <v>0</v>
      </c>
      <c r="AB6" s="55">
        <f>[5]BILAN!AX30</f>
        <v>314</v>
      </c>
      <c r="AC6" s="56">
        <f t="shared" si="6"/>
        <v>314</v>
      </c>
    </row>
    <row r="7" spans="1:29" s="53" customFormat="1" x14ac:dyDescent="0.25">
      <c r="A7" s="53" t="s">
        <v>46</v>
      </c>
      <c r="B7" s="54">
        <f>[5]BILAN!AD31</f>
        <v>0</v>
      </c>
      <c r="C7" s="55">
        <f>[5]BILAN!AE31</f>
        <v>0</v>
      </c>
      <c r="D7" s="55">
        <f>[5]BILAN!AF31</f>
        <v>9.5398428731762065E-3</v>
      </c>
      <c r="E7" s="56">
        <f t="shared" si="0"/>
        <v>9.5398428731762065E-3</v>
      </c>
      <c r="F7" s="54">
        <f>[5]BILAN!AG31</f>
        <v>0</v>
      </c>
      <c r="G7" s="55">
        <f>[5]BILAN!AH31</f>
        <v>0</v>
      </c>
      <c r="H7" s="55">
        <f>[5]BILAN!AI31</f>
        <v>2.8058361391694726E-2</v>
      </c>
      <c r="I7" s="56">
        <f t="shared" si="1"/>
        <v>2.8058361391694726E-2</v>
      </c>
      <c r="J7" s="54">
        <f>[5]BILAN!AJ31</f>
        <v>0</v>
      </c>
      <c r="K7" s="55">
        <f>[5]BILAN!AK31</f>
        <v>0</v>
      </c>
      <c r="L7" s="55">
        <f>[5]BILAN!AL31</f>
        <v>6.0044893378226709E-2</v>
      </c>
      <c r="M7" s="56">
        <f t="shared" si="2"/>
        <v>6.0044893378226709E-2</v>
      </c>
      <c r="N7" s="54">
        <f>[5]BILAN!AM31</f>
        <v>0</v>
      </c>
      <c r="O7" s="55">
        <f>[5]BILAN!AN31</f>
        <v>0</v>
      </c>
      <c r="P7" s="55">
        <f>[5]BILAN!AO31</f>
        <v>9.5959595959595953E-2</v>
      </c>
      <c r="Q7" s="56">
        <f t="shared" si="3"/>
        <v>9.5959595959595953E-2</v>
      </c>
      <c r="R7" s="54">
        <f>[5]BILAN!AP31</f>
        <v>0</v>
      </c>
      <c r="S7" s="55">
        <f>[5]BILAN!AQ31</f>
        <v>0</v>
      </c>
      <c r="T7" s="55">
        <f>[5]BILAN!AR31</f>
        <v>0.1745230078563412</v>
      </c>
      <c r="U7" s="56">
        <f t="shared" si="4"/>
        <v>0.1745230078563412</v>
      </c>
      <c r="V7" s="54">
        <f>[5]BILAN!AS31</f>
        <v>0</v>
      </c>
      <c r="W7" s="55">
        <f>[5]BILAN!AT31</f>
        <v>0</v>
      </c>
      <c r="X7" s="55">
        <f>[5]BILAN!AU31</f>
        <v>0.18967452300785634</v>
      </c>
      <c r="Y7" s="56">
        <f t="shared" si="5"/>
        <v>0.18967452300785634</v>
      </c>
      <c r="Z7" s="54">
        <f>[5]BILAN!AV31</f>
        <v>0</v>
      </c>
      <c r="AA7" s="55">
        <f>[5]BILAN!AW31</f>
        <v>0</v>
      </c>
      <c r="AB7" s="55">
        <f>[5]BILAN!AX31</f>
        <v>0.18967452300785634</v>
      </c>
      <c r="AC7" s="56">
        <f t="shared" si="6"/>
        <v>0.18967452300785634</v>
      </c>
    </row>
    <row r="8" spans="1:29" s="53" customFormat="1" ht="13.8" thickBot="1" x14ac:dyDescent="0.3">
      <c r="A8" s="53" t="s">
        <v>47</v>
      </c>
      <c r="B8" s="57">
        <f>[5]BILAN!AD32</f>
        <v>0</v>
      </c>
      <c r="C8" s="58">
        <f>[5]BILAN!AE32</f>
        <v>0</v>
      </c>
      <c r="D8" s="58">
        <f>[5]BILAN!AF32</f>
        <v>9.6921322690992021E-3</v>
      </c>
      <c r="E8" s="59">
        <f t="shared" si="0"/>
        <v>9.6921322690992021E-3</v>
      </c>
      <c r="F8" s="57">
        <f>[5]BILAN!AG32</f>
        <v>0</v>
      </c>
      <c r="G8" s="58">
        <f>[5]BILAN!AH32</f>
        <v>0</v>
      </c>
      <c r="H8" s="58">
        <f>[5]BILAN!AI32</f>
        <v>3.0216647662485746E-2</v>
      </c>
      <c r="I8" s="59">
        <f t="shared" si="1"/>
        <v>3.0216647662485746E-2</v>
      </c>
      <c r="J8" s="57">
        <f>[5]BILAN!AJ32</f>
        <v>0</v>
      </c>
      <c r="K8" s="58">
        <f>[5]BILAN!AK32</f>
        <v>0</v>
      </c>
      <c r="L8" s="58">
        <f>[5]BILAN!AL32</f>
        <v>6.2713797035347782E-2</v>
      </c>
      <c r="M8" s="59">
        <f t="shared" si="2"/>
        <v>6.2713797035347782E-2</v>
      </c>
      <c r="N8" s="57">
        <f>[5]BILAN!AM32</f>
        <v>0</v>
      </c>
      <c r="O8" s="58">
        <f>[5]BILAN!AN32</f>
        <v>0</v>
      </c>
      <c r="P8" s="58">
        <f>[5]BILAN!AO32</f>
        <v>9.977194982896237E-2</v>
      </c>
      <c r="Q8" s="59">
        <f t="shared" si="3"/>
        <v>9.977194982896237E-2</v>
      </c>
      <c r="R8" s="57">
        <f>[5]BILAN!AP32</f>
        <v>0</v>
      </c>
      <c r="S8" s="58">
        <f>[5]BILAN!AQ32</f>
        <v>0</v>
      </c>
      <c r="T8" s="58">
        <f>[5]BILAN!AR32</f>
        <v>0.14709236031927023</v>
      </c>
      <c r="U8" s="59">
        <f t="shared" si="4"/>
        <v>0.14709236031927023</v>
      </c>
      <c r="V8" s="57">
        <f>[5]BILAN!AS32</f>
        <v>0</v>
      </c>
      <c r="W8" s="58">
        <f>[5]BILAN!AT32</f>
        <v>0</v>
      </c>
      <c r="X8" s="58">
        <f>[5]BILAN!AU32</f>
        <v>0.1790193842645382</v>
      </c>
      <c r="Y8" s="59">
        <f t="shared" si="5"/>
        <v>0.1790193842645382</v>
      </c>
      <c r="Z8" s="57">
        <f>[5]BILAN!AV32</f>
        <v>0</v>
      </c>
      <c r="AA8" s="58">
        <f>[5]BILAN!AW32</f>
        <v>0</v>
      </c>
      <c r="AB8" s="58">
        <f>[5]BILAN!AX32</f>
        <v>0.1790193842645382</v>
      </c>
      <c r="AC8" s="59">
        <f t="shared" si="6"/>
        <v>0.1790193842645382</v>
      </c>
    </row>
    <row r="13" spans="1:29" x14ac:dyDescent="0.25">
      <c r="H13" s="60"/>
      <c r="I13" s="60"/>
      <c r="J13" s="60"/>
      <c r="K13" s="60"/>
      <c r="L13" s="60"/>
      <c r="M13" s="60"/>
      <c r="N13" s="60"/>
      <c r="O13" s="60"/>
      <c r="P13" s="6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C1:X111"/>
  <sheetViews>
    <sheetView showGridLines="0" workbookViewId="0">
      <selection activeCell="H12" sqref="H12"/>
    </sheetView>
  </sheetViews>
  <sheetFormatPr baseColWidth="10" defaultColWidth="11.44140625" defaultRowHeight="14.4" x14ac:dyDescent="0.3"/>
  <cols>
    <col min="3" max="3" width="13.6640625" customWidth="1"/>
    <col min="5" max="5" width="10.5546875" customWidth="1"/>
    <col min="10" max="10" width="13.88671875" customWidth="1"/>
    <col min="11" max="11" width="30.5546875" customWidth="1"/>
  </cols>
  <sheetData>
    <row r="1" spans="9:14" ht="21" x14ac:dyDescent="0.4">
      <c r="I1" s="64" t="s">
        <v>39</v>
      </c>
      <c r="J1" s="64"/>
      <c r="K1" s="64"/>
    </row>
    <row r="3" spans="9:14" x14ac:dyDescent="0.3">
      <c r="M3">
        <v>1</v>
      </c>
      <c r="N3" s="47" t="s">
        <v>32</v>
      </c>
    </row>
    <row r="4" spans="9:14" x14ac:dyDescent="0.3">
      <c r="M4">
        <v>2</v>
      </c>
      <c r="N4" s="47" t="s">
        <v>34</v>
      </c>
    </row>
    <row r="5" spans="9:14" x14ac:dyDescent="0.3">
      <c r="M5">
        <v>3</v>
      </c>
      <c r="N5" s="47" t="s">
        <v>33</v>
      </c>
    </row>
    <row r="17" spans="3:24" x14ac:dyDescent="0.3">
      <c r="C17" s="5"/>
      <c r="E17" s="48">
        <f>Feuil1!D23</f>
        <v>-1.849217638691325E-2</v>
      </c>
      <c r="R17" s="48">
        <f>Feuil1!D18</f>
        <v>-3.5561877667140696E-3</v>
      </c>
      <c r="X17" s="48">
        <f>Feuil1!D13</f>
        <v>-7.1123755334281391E-3</v>
      </c>
    </row>
    <row r="22" spans="3:24" ht="21" x14ac:dyDescent="0.4">
      <c r="I22" s="64" t="s">
        <v>40</v>
      </c>
      <c r="J22" s="64"/>
      <c r="K22" s="64"/>
    </row>
    <row r="24" spans="3:24" x14ac:dyDescent="0.3">
      <c r="I24" s="65" t="s">
        <v>35</v>
      </c>
      <c r="J24" s="65"/>
    </row>
    <row r="46" spans="9:10" x14ac:dyDescent="0.3">
      <c r="I46" s="66" t="s">
        <v>36</v>
      </c>
      <c r="J46" s="66"/>
    </row>
    <row r="68" spans="9:10" x14ac:dyDescent="0.3">
      <c r="I68" s="67" t="s">
        <v>37</v>
      </c>
      <c r="J68" s="67"/>
    </row>
    <row r="90" spans="9:10" x14ac:dyDescent="0.3">
      <c r="I90" s="63" t="s">
        <v>38</v>
      </c>
      <c r="J90" s="63"/>
    </row>
    <row r="111" spans="8:10" ht="21" x14ac:dyDescent="0.4">
      <c r="H111" s="64" t="s">
        <v>41</v>
      </c>
      <c r="I111" s="64"/>
      <c r="J111" s="64"/>
    </row>
  </sheetData>
  <mergeCells count="7">
    <mergeCell ref="I90:J90"/>
    <mergeCell ref="I22:K22"/>
    <mergeCell ref="H111:J111"/>
    <mergeCell ref="I1:K1"/>
    <mergeCell ref="I24:J24"/>
    <mergeCell ref="I46:J46"/>
    <mergeCell ref="I68:J68"/>
  </mergeCells>
  <pageMargins left="0.70866141732283461" right="0.70866141732283461" top="0.74803149606299213" bottom="0.74803149606299213" header="0.31496062992125984" footer="0.31496062992125984"/>
  <pageSetup paperSize="9" scale="3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6"/>
  <sheetViews>
    <sheetView showGridLines="0" workbookViewId="0">
      <selection activeCell="B21" sqref="B21"/>
    </sheetView>
  </sheetViews>
  <sheetFormatPr baseColWidth="10" defaultColWidth="11.44140625" defaultRowHeight="14.4" x14ac:dyDescent="0.3"/>
  <cols>
    <col min="2" max="2" width="35.88671875" bestFit="1" customWidth="1"/>
  </cols>
  <sheetData>
    <row r="1" spans="1:3" x14ac:dyDescent="0.3">
      <c r="A1" s="13" t="s">
        <v>18</v>
      </c>
      <c r="B1" s="6">
        <v>43644</v>
      </c>
    </row>
    <row r="2" spans="1:3" x14ac:dyDescent="0.3">
      <c r="B2" s="3" t="s">
        <v>5</v>
      </c>
      <c r="C2" s="5">
        <f>IFERROR(INDEX(Feuil1!$C$2:$K$9,MATCH(B2,Feuil1!$B$2:$B$9,0),MATCH($B$1,Feuil1!$C$1:$K$1,0)),"-")</f>
        <v>0.37908961593172125</v>
      </c>
    </row>
    <row r="3" spans="1:3" x14ac:dyDescent="0.3">
      <c r="B3" s="3" t="s">
        <v>11</v>
      </c>
      <c r="C3" s="5">
        <f>IFERROR(INDEX(Feuil1!$C$2:$K$9,MATCH(B3,Feuil1!$B$2:$B$9,0),MATCH($B$1,Feuil1!$C$1:$K$1,0)),"-")</f>
        <v>0.3662873399715505</v>
      </c>
    </row>
    <row r="4" spans="1:3" x14ac:dyDescent="0.3">
      <c r="B4" s="4" t="s">
        <v>17</v>
      </c>
      <c r="C4" s="5">
        <f>IFERROR(INDEX(Feuil1!$C$2:$K$9,MATCH(B4,Feuil1!$B$2:$B$9,0),MATCH($B$1,Feuil1!$C$1:$K$1,0)),"-")</f>
        <v>-1.280227596017075E-2</v>
      </c>
    </row>
    <row r="8" spans="1:3" x14ac:dyDescent="0.3">
      <c r="B8" s="6">
        <f>B1-1</f>
        <v>43643</v>
      </c>
    </row>
    <row r="9" spans="1:3" x14ac:dyDescent="0.3">
      <c r="B9" s="3" t="s">
        <v>5</v>
      </c>
      <c r="C9" s="5">
        <f>IFERROR(INDEX(Feuil1!$C$2:$K$9,MATCH(B9,Feuil1!$B$2:$B$9,0),MATCH($B$8,Feuil1!$C$1:$K$1,0)),"-")</f>
        <v>0.36984352773826457</v>
      </c>
    </row>
    <row r="10" spans="1:3" x14ac:dyDescent="0.3">
      <c r="B10" s="3" t="s">
        <v>11</v>
      </c>
      <c r="C10" s="5">
        <f>IFERROR(INDEX(Feuil1!$C$2:$K$9,MATCH(B10,Feuil1!$B$2:$B$9,0),MATCH($B$8,Feuil1!$C$1:$K$1,0)),"-")</f>
        <v>0.35704125177809387</v>
      </c>
    </row>
    <row r="11" spans="1:3" x14ac:dyDescent="0.3">
      <c r="B11" s="4" t="s">
        <v>17</v>
      </c>
      <c r="C11" s="5">
        <f>IFERROR(INDEX(Feuil1!$C$2:$K$9,MATCH(B11,Feuil1!$B$2:$B$9,0),MATCH($B$8,Feuil1!$C$1:$K$1,0)),"-")</f>
        <v>-1.2802275960170695E-2</v>
      </c>
    </row>
    <row r="12" spans="1:3" x14ac:dyDescent="0.3">
      <c r="C12" s="5"/>
    </row>
    <row r="13" spans="1:3" x14ac:dyDescent="0.3">
      <c r="B13" s="6">
        <f>B8-2</f>
        <v>43641</v>
      </c>
      <c r="C13" s="5"/>
    </row>
    <row r="14" spans="1:3" x14ac:dyDescent="0.3">
      <c r="B14" s="3" t="s">
        <v>5</v>
      </c>
      <c r="C14" s="5">
        <f>IFERROR(INDEX(Feuil1!$C$2:$K$9,MATCH(B14,Feuil1!$B$2:$B$9,0),MATCH($B$13,Feuil1!$C$1:$K$1,0)),"-")</f>
        <v>0.2745376955903272</v>
      </c>
    </row>
    <row r="15" spans="1:3" x14ac:dyDescent="0.3">
      <c r="B15" s="3" t="s">
        <v>11</v>
      </c>
      <c r="C15" s="5">
        <f>IFERROR(INDEX(Feuil1!$C$2:$K$9,MATCH(B15,Feuil1!$B$2:$B$9,0),MATCH($B$13,Feuil1!$C$1:$K$1,0)),"-")</f>
        <v>0.28449502133712662</v>
      </c>
    </row>
    <row r="16" spans="1:3" x14ac:dyDescent="0.3">
      <c r="B16" s="4" t="s">
        <v>17</v>
      </c>
      <c r="C16" s="5">
        <f>IFERROR(INDEX(Feuil1!$C$2:$K$9,MATCH(B16,Feuil1!$B$2:$B$9,0),MATCH($B$13,Feuil1!$C$1:$K$1,0)),"-")</f>
        <v>9.957325746799417E-3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AC15"/>
  <sheetViews>
    <sheetView showGridLines="0" workbookViewId="0">
      <selection activeCell="E16" sqref="E16"/>
    </sheetView>
  </sheetViews>
  <sheetFormatPr baseColWidth="10" defaultColWidth="11.44140625" defaultRowHeight="14.4" x14ac:dyDescent="0.3"/>
  <cols>
    <col min="2" max="2" width="10.33203125" bestFit="1" customWidth="1"/>
    <col min="3" max="13" width="5.6640625" customWidth="1"/>
    <col min="14" max="14" width="6.109375" bestFit="1" customWidth="1"/>
    <col min="15" max="16" width="5.6640625" customWidth="1"/>
    <col min="17" max="17" width="6.109375" bestFit="1" customWidth="1"/>
    <col min="18" max="28" width="5.6640625" customWidth="1"/>
    <col min="29" max="29" width="6.109375" bestFit="1" customWidth="1"/>
  </cols>
  <sheetData>
    <row r="3" spans="1:29" ht="15" thickBot="1" x14ac:dyDescent="0.35"/>
    <row r="4" spans="1:29" x14ac:dyDescent="0.3">
      <c r="A4" s="73" t="s">
        <v>30</v>
      </c>
      <c r="B4" s="73" t="s">
        <v>23</v>
      </c>
      <c r="C4" s="71">
        <v>41639</v>
      </c>
      <c r="D4" s="69"/>
      <c r="E4" s="70"/>
      <c r="F4" s="68">
        <v>41640</v>
      </c>
      <c r="G4" s="69"/>
      <c r="H4" s="70"/>
      <c r="I4" s="68">
        <v>41641</v>
      </c>
      <c r="J4" s="69"/>
      <c r="K4" s="70"/>
      <c r="L4" s="68">
        <v>41642</v>
      </c>
      <c r="M4" s="69"/>
      <c r="N4" s="70"/>
      <c r="O4" s="68">
        <v>41643</v>
      </c>
      <c r="P4" s="69"/>
      <c r="Q4" s="70"/>
      <c r="R4" s="68">
        <v>41644</v>
      </c>
      <c r="S4" s="69"/>
      <c r="T4" s="70"/>
      <c r="U4" s="68">
        <v>41645</v>
      </c>
      <c r="V4" s="69"/>
      <c r="W4" s="70"/>
      <c r="X4" s="68">
        <v>41646</v>
      </c>
      <c r="Y4" s="69"/>
      <c r="Z4" s="70"/>
      <c r="AA4" s="68">
        <v>41647</v>
      </c>
      <c r="AB4" s="69"/>
      <c r="AC4" s="72"/>
    </row>
    <row r="5" spans="1:29" x14ac:dyDescent="0.3">
      <c r="A5" s="74"/>
      <c r="B5" s="74"/>
      <c r="C5" s="29" t="s">
        <v>26</v>
      </c>
      <c r="D5" s="26" t="s">
        <v>27</v>
      </c>
      <c r="E5" s="27" t="s">
        <v>29</v>
      </c>
      <c r="F5" s="25" t="s">
        <v>27</v>
      </c>
      <c r="G5" s="26" t="s">
        <v>27</v>
      </c>
      <c r="H5" s="27" t="s">
        <v>27</v>
      </c>
      <c r="I5" s="25" t="s">
        <v>28</v>
      </c>
      <c r="J5" s="26" t="s">
        <v>27</v>
      </c>
      <c r="K5" s="27" t="s">
        <v>27</v>
      </c>
      <c r="L5" s="25" t="s">
        <v>29</v>
      </c>
      <c r="M5" s="28" t="s">
        <v>29</v>
      </c>
      <c r="N5" s="27" t="s">
        <v>27</v>
      </c>
      <c r="O5" s="25" t="s">
        <v>29</v>
      </c>
      <c r="P5" s="26"/>
      <c r="Q5" s="27"/>
      <c r="R5" s="25" t="s">
        <v>29</v>
      </c>
      <c r="S5" s="26"/>
      <c r="T5" s="27"/>
      <c r="U5" s="25"/>
      <c r="V5" s="26"/>
      <c r="W5" s="27" t="s">
        <v>28</v>
      </c>
      <c r="X5" s="25" t="s">
        <v>29</v>
      </c>
      <c r="Y5" s="26"/>
      <c r="Z5" s="27" t="s">
        <v>29</v>
      </c>
      <c r="AA5" s="25"/>
      <c r="AB5" s="26"/>
      <c r="AC5" s="30" t="s">
        <v>29</v>
      </c>
    </row>
    <row r="6" spans="1:29" ht="15.6" x14ac:dyDescent="0.3">
      <c r="A6" s="74"/>
      <c r="B6" s="74"/>
      <c r="C6" s="37">
        <f>COUNTIF($B$5:C5,"p")+COUNTIF($B$5:C5,"t")+COUNTIF($B$5:C5,"o")+COUNTIF($B$5:C5,"l")</f>
        <v>1</v>
      </c>
      <c r="D6" s="33">
        <f>COUNTIF($B$5:D5,"p")+COUNTIF($B$5:D5,"t")+COUNTIF($B$5:D5,"o")+COUNTIF($B$5:D5,"l")</f>
        <v>2</v>
      </c>
      <c r="E6" s="36">
        <f>COUNTIF($B$5:E5,"p")+COUNTIF($B$5:E5,"t")+COUNTIF($B$5:E5,"o")+COUNTIF($B$5:E5,"l")</f>
        <v>3</v>
      </c>
      <c r="F6" s="35">
        <f>COUNTIF($B$5:F5,"p")+COUNTIF($B$5:F5,"t")+COUNTIF($B$5:F5,"o")+COUNTIF($B$5:F5,"l")</f>
        <v>4</v>
      </c>
      <c r="G6" s="33">
        <f>COUNTIF($B$5:G5,"p")+COUNTIF($B$5:G5,"t")+COUNTIF($B$5:G5,"o")+COUNTIF($B$5:G5,"l")</f>
        <v>5</v>
      </c>
      <c r="H6" s="36">
        <f>COUNTIF($B$5:H5,"p")+COUNTIF($B$5:H5,"t")+COUNTIF($B$5:H5,"o")+COUNTIF($B$5:H5,"l")</f>
        <v>6</v>
      </c>
      <c r="I6" s="35">
        <f>COUNTIF($B$5:I5,"p")+COUNTIF($B$5:I5,"t")+COUNTIF($B$5:I5,"o")+COUNTIF($B$5:I5,"l")</f>
        <v>7</v>
      </c>
      <c r="J6" s="33">
        <f>COUNTIF($B$5:J5,"p")+COUNTIF($B$5:J5,"t")+COUNTIF($B$5:J5,"o")+COUNTIF($B$5:J5,"l")</f>
        <v>8</v>
      </c>
      <c r="K6" s="36">
        <f>COUNTIF($B$5:K5,"p")+COUNTIF($B$5:K5,"t")+COUNTIF($B$5:K5,"o")+COUNTIF($B$5:K5,"l")</f>
        <v>9</v>
      </c>
      <c r="L6" s="35">
        <f>COUNTIF($B$5:L5,"p")+COUNTIF($B$5:L5,"t")+COUNTIF($B$5:L5,"o")+COUNTIF($B$5:L5,"l")</f>
        <v>10</v>
      </c>
      <c r="M6" s="33">
        <f>COUNTIF($B$5:M5,"p")+COUNTIF($B$5:M5,"t")+COUNTIF($B$5:M5,"o")+COUNTIF($B$5:M5,"l")</f>
        <v>11</v>
      </c>
      <c r="N6" s="36">
        <f>COUNTIF($B$5:N5,"p")+COUNTIF($B$5:N5,"t")+COUNTIF($B$5:N5,"o")+COUNTIF($B$5:N5,"l")</f>
        <v>12</v>
      </c>
      <c r="O6" s="35">
        <f>COUNTIF($B$5:O5,"p")+COUNTIF($B$5:O5,"t")+COUNTIF($B$5:O5,"o")+COUNTIF($B$5:O5,"l")</f>
        <v>13</v>
      </c>
      <c r="P6" s="33">
        <f>COUNTIF($B$5:P5,"p")+COUNTIF($B$5:P5,"t")+COUNTIF($B$5:P5,"o")+COUNTIF($B$5:P5,"l")</f>
        <v>13</v>
      </c>
      <c r="Q6" s="36">
        <f>COUNTIF($B$5:Q5,"p")+COUNTIF($B$5:Q5,"t")+COUNTIF($B$5:Q5,"o")+COUNTIF($B$5:Q5,"l")</f>
        <v>13</v>
      </c>
      <c r="R6" s="35">
        <f>COUNTIF($B$5:R5,"p")+COUNTIF($B$5:R5,"t")+COUNTIF($B$5:R5,"o")+COUNTIF($B$5:R5,"l")</f>
        <v>14</v>
      </c>
      <c r="S6" s="33">
        <f>COUNTIF($B$5:S5,"p")+COUNTIF($B$5:S5,"t")+COUNTIF($B$5:S5,"o")+COUNTIF($B$5:S5,"l")</f>
        <v>14</v>
      </c>
      <c r="T6" s="36">
        <f>COUNTIF($B$5:T5,"p")+COUNTIF($B$5:T5,"t")+COUNTIF($B$5:T5,"o")+COUNTIF($B$5:T5,"l")</f>
        <v>14</v>
      </c>
      <c r="U6" s="35">
        <f>COUNTIF($B$5:U5,"p")+COUNTIF($B$5:U5,"t")+COUNTIF($B$5:U5,"o")+COUNTIF($B$5:U5,"l")</f>
        <v>14</v>
      </c>
      <c r="V6" s="33">
        <f>COUNTIF($B$5:V5,"p")+COUNTIF($B$5:V5,"t")+COUNTIF($B$5:V5,"o")+COUNTIF($B$5:V5,"l")</f>
        <v>14</v>
      </c>
      <c r="W6" s="36">
        <f>COUNTIF($B$5:W5,"p")+COUNTIF($B$5:W5,"t")+COUNTIF($B$5:W5,"o")+COUNTIF($B$5:W5,"l")</f>
        <v>15</v>
      </c>
      <c r="X6" s="35">
        <f>COUNTIF($B$5:X5,"p")+COUNTIF($B$5:X5,"t")+COUNTIF($B$5:X5,"o")+COUNTIF($B$5:X5,"l")</f>
        <v>16</v>
      </c>
      <c r="Y6" s="33">
        <f>COUNTIF($B$5:Y5,"p")+COUNTIF($B$5:Y5,"t")+COUNTIF($B$5:Y5,"o")+COUNTIF($B$5:Y5,"l")</f>
        <v>16</v>
      </c>
      <c r="Z6" s="36">
        <f>COUNTIF($B$5:Z5,"p")+COUNTIF($B$5:Z5,"t")+COUNTIF($B$5:Z5,"o")+COUNTIF($B$5:Z5,"l")</f>
        <v>17</v>
      </c>
      <c r="AA6" s="35">
        <f>COUNTIF($B$5:AA5,"p")+COUNTIF($B$5:AA5,"t")+COUNTIF($B$5:AA5,"o")+COUNTIF($B$5:AA5,"l")</f>
        <v>17</v>
      </c>
      <c r="AB6" s="33">
        <f>COUNTIF($B$5:AB5,"p")+COUNTIF($B$5:AB5,"t")+COUNTIF($B$5:AB5,"o")+COUNTIF($B$5:AB5,"l")</f>
        <v>17</v>
      </c>
      <c r="AC6" s="34">
        <f>COUNTIF($B$5:AC5,"p")+COUNTIF($B$5:AC5,"t")+COUNTIF($B$5:AC5,"o")+COUNTIF($B$5:AC5,"l")</f>
        <v>18</v>
      </c>
    </row>
    <row r="7" spans="1:29" ht="16.2" thickBot="1" x14ac:dyDescent="0.35">
      <c r="A7" s="75"/>
      <c r="B7" s="75"/>
      <c r="C7" s="38">
        <f>C6/$AC$6</f>
        <v>5.5555555555555552E-2</v>
      </c>
      <c r="D7" s="31">
        <f t="shared" ref="D7:AC7" si="0">D6/$AC$6</f>
        <v>0.1111111111111111</v>
      </c>
      <c r="E7" s="39">
        <f t="shared" si="0"/>
        <v>0.16666666666666666</v>
      </c>
      <c r="F7" s="40">
        <f t="shared" si="0"/>
        <v>0.22222222222222221</v>
      </c>
      <c r="G7" s="31">
        <f t="shared" si="0"/>
        <v>0.27777777777777779</v>
      </c>
      <c r="H7" s="39">
        <f t="shared" si="0"/>
        <v>0.33333333333333331</v>
      </c>
      <c r="I7" s="40">
        <f t="shared" si="0"/>
        <v>0.3888888888888889</v>
      </c>
      <c r="J7" s="31">
        <f t="shared" si="0"/>
        <v>0.44444444444444442</v>
      </c>
      <c r="K7" s="39">
        <f t="shared" si="0"/>
        <v>0.5</v>
      </c>
      <c r="L7" s="40">
        <f t="shared" si="0"/>
        <v>0.55555555555555558</v>
      </c>
      <c r="M7" s="31">
        <f t="shared" si="0"/>
        <v>0.61111111111111116</v>
      </c>
      <c r="N7" s="39">
        <f t="shared" si="0"/>
        <v>0.66666666666666663</v>
      </c>
      <c r="O7" s="40">
        <f t="shared" si="0"/>
        <v>0.72222222222222221</v>
      </c>
      <c r="P7" s="31">
        <f t="shared" si="0"/>
        <v>0.72222222222222221</v>
      </c>
      <c r="Q7" s="39">
        <f t="shared" si="0"/>
        <v>0.72222222222222221</v>
      </c>
      <c r="R7" s="40">
        <f t="shared" si="0"/>
        <v>0.77777777777777779</v>
      </c>
      <c r="S7" s="31">
        <f t="shared" si="0"/>
        <v>0.77777777777777779</v>
      </c>
      <c r="T7" s="39">
        <f t="shared" si="0"/>
        <v>0.77777777777777779</v>
      </c>
      <c r="U7" s="40">
        <f t="shared" si="0"/>
        <v>0.77777777777777779</v>
      </c>
      <c r="V7" s="31">
        <f t="shared" si="0"/>
        <v>0.77777777777777779</v>
      </c>
      <c r="W7" s="39">
        <f t="shared" si="0"/>
        <v>0.83333333333333337</v>
      </c>
      <c r="X7" s="40">
        <f t="shared" si="0"/>
        <v>0.88888888888888884</v>
      </c>
      <c r="Y7" s="31">
        <f t="shared" si="0"/>
        <v>0.88888888888888884</v>
      </c>
      <c r="Z7" s="39">
        <f t="shared" si="0"/>
        <v>0.94444444444444442</v>
      </c>
      <c r="AA7" s="40">
        <f t="shared" si="0"/>
        <v>0.94444444444444442</v>
      </c>
      <c r="AB7" s="31">
        <f t="shared" si="0"/>
        <v>0.94444444444444442</v>
      </c>
      <c r="AC7" s="32">
        <f t="shared" si="0"/>
        <v>1</v>
      </c>
    </row>
    <row r="8" spans="1:29" x14ac:dyDescent="0.3">
      <c r="A8" s="76" t="s">
        <v>31</v>
      </c>
      <c r="B8" s="73" t="s">
        <v>23</v>
      </c>
      <c r="C8" s="71">
        <v>41639</v>
      </c>
      <c r="D8" s="69"/>
      <c r="E8" s="70"/>
      <c r="F8" s="68">
        <v>41640</v>
      </c>
      <c r="G8" s="69"/>
      <c r="H8" s="70"/>
      <c r="I8" s="68">
        <v>41641</v>
      </c>
      <c r="J8" s="69"/>
      <c r="K8" s="70"/>
      <c r="L8" s="68">
        <v>41642</v>
      </c>
      <c r="M8" s="69"/>
      <c r="N8" s="70"/>
      <c r="O8" s="68">
        <v>41643</v>
      </c>
      <c r="P8" s="69"/>
      <c r="Q8" s="70"/>
      <c r="R8" s="68">
        <v>41644</v>
      </c>
      <c r="S8" s="69"/>
      <c r="T8" s="70"/>
      <c r="U8" s="68">
        <v>41645</v>
      </c>
      <c r="V8" s="69"/>
      <c r="W8" s="70"/>
      <c r="X8" s="68">
        <v>41646</v>
      </c>
      <c r="Y8" s="69"/>
      <c r="Z8" s="70"/>
      <c r="AA8" s="68">
        <v>41647</v>
      </c>
      <c r="AB8" s="69"/>
      <c r="AC8" s="72"/>
    </row>
    <row r="9" spans="1:29" x14ac:dyDescent="0.3">
      <c r="A9" s="77"/>
      <c r="B9" s="74"/>
      <c r="C9" s="29" t="s">
        <v>26</v>
      </c>
      <c r="D9" s="26"/>
      <c r="E9" s="27" t="s">
        <v>29</v>
      </c>
      <c r="F9" s="25" t="s">
        <v>27</v>
      </c>
      <c r="G9" s="26"/>
      <c r="H9" s="27" t="s">
        <v>27</v>
      </c>
      <c r="I9" s="25" t="s">
        <v>28</v>
      </c>
      <c r="J9" s="26" t="s">
        <v>27</v>
      </c>
      <c r="K9" s="27" t="s">
        <v>27</v>
      </c>
      <c r="L9" s="25" t="s">
        <v>29</v>
      </c>
      <c r="M9" s="28" t="s">
        <v>29</v>
      </c>
      <c r="N9" s="27" t="s">
        <v>27</v>
      </c>
      <c r="O9" s="25" t="s">
        <v>29</v>
      </c>
      <c r="P9" s="28" t="s">
        <v>27</v>
      </c>
      <c r="Q9" s="27" t="s">
        <v>27</v>
      </c>
      <c r="R9" s="25" t="s">
        <v>29</v>
      </c>
      <c r="S9" s="26"/>
      <c r="T9" s="27"/>
      <c r="U9" s="25"/>
      <c r="V9" s="26"/>
      <c r="W9" s="27" t="s">
        <v>28</v>
      </c>
      <c r="X9" s="25"/>
      <c r="Y9" s="26" t="s">
        <v>29</v>
      </c>
      <c r="Z9" s="27" t="s">
        <v>29</v>
      </c>
      <c r="AA9" s="25"/>
      <c r="AB9" s="26"/>
      <c r="AC9" s="30" t="s">
        <v>29</v>
      </c>
    </row>
    <row r="10" spans="1:29" ht="15.6" x14ac:dyDescent="0.3">
      <c r="A10" s="77"/>
      <c r="B10" s="74"/>
      <c r="C10" s="37">
        <f>COUNTIF($B$9:C9,"p")+COUNTIF($B$9:C9,"t")+COUNTIF($B$9:C9,"o")+COUNTIF($B$9:C9,"l")</f>
        <v>1</v>
      </c>
      <c r="D10" s="33">
        <f>COUNTIF($B$9:D9,"p")+COUNTIF($B$9:D9,"t")+COUNTIF($B$9:D9,"o")+COUNTIF($B$9:D9,"l")</f>
        <v>1</v>
      </c>
      <c r="E10" s="36">
        <f>COUNTIF($B$9:E9,"p")+COUNTIF($B$9:E9,"t")+COUNTIF($B$9:E9,"o")+COUNTIF($B$9:E9,"l")</f>
        <v>2</v>
      </c>
      <c r="F10" s="35">
        <f>COUNTIF($B$9:F9,"p")+COUNTIF($B$9:F9,"t")+COUNTIF($B$9:F9,"o")+COUNTIF($B$9:F9,"l")</f>
        <v>3</v>
      </c>
      <c r="G10" s="33">
        <f>COUNTIF($B$9:G9,"p")+COUNTIF($B$9:G9,"t")+COUNTIF($B$9:G9,"o")+COUNTIF($B$9:G9,"l")</f>
        <v>3</v>
      </c>
      <c r="H10" s="36">
        <f>COUNTIF($B$9:H9,"p")+COUNTIF($B$9:H9,"t")+COUNTIF($B$9:H9,"o")+COUNTIF($B$9:H9,"l")</f>
        <v>4</v>
      </c>
      <c r="I10" s="35">
        <f>COUNTIF($B$9:I9,"p")+COUNTIF($B$9:I9,"t")+COUNTIF($B$9:I9,"o")+COUNTIF($B$9:I9,"l")</f>
        <v>5</v>
      </c>
      <c r="J10" s="33">
        <f>COUNTIF($B$9:J9,"p")+COUNTIF($B$9:J9,"t")+COUNTIF($B$9:J9,"o")+COUNTIF($B$9:J9,"l")</f>
        <v>6</v>
      </c>
      <c r="K10" s="36">
        <f>COUNTIF($B$9:K9,"p")+COUNTIF($B$9:K9,"t")+COUNTIF($B$9:K9,"o")+COUNTIF($B$9:K9,"l")</f>
        <v>7</v>
      </c>
      <c r="L10" s="35">
        <f>COUNTIF($B$9:L9,"p")+COUNTIF($B$9:L9,"t")+COUNTIF($B$9:L9,"o")+COUNTIF($B$9:L9,"l")</f>
        <v>8</v>
      </c>
      <c r="M10" s="33">
        <f>COUNTIF($B$9:M9,"p")+COUNTIF($B$9:M9,"t")+COUNTIF($B$9:M9,"o")+COUNTIF($B$9:M9,"l")</f>
        <v>9</v>
      </c>
      <c r="N10" s="36">
        <f>COUNTIF($B$9:N9,"p")+COUNTIF($B$9:N9,"t")+COUNTIF($B$9:N9,"o")+COUNTIF($B$9:N9,"l")</f>
        <v>10</v>
      </c>
      <c r="O10" s="35">
        <f>COUNTIF($B$9:O9,"p")+COUNTIF($B$9:O9,"t")+COUNTIF($B$9:O9,"o")+COUNTIF($B$9:O9,"l")</f>
        <v>11</v>
      </c>
      <c r="P10" s="33">
        <f>COUNTIF($B$9:P9,"p")+COUNTIF($B$9:P9,"t")+COUNTIF($B$9:P9,"o")+COUNTIF($B$9:P9,"l")</f>
        <v>12</v>
      </c>
      <c r="Q10" s="36">
        <f>COUNTIF($B$9:Q9,"p")+COUNTIF($B$9:Q9,"t")+COUNTIF($B$9:Q9,"o")+COUNTIF($B$9:Q9,"l")</f>
        <v>13</v>
      </c>
      <c r="R10" s="35">
        <f>COUNTIF($B$9:R9,"p")+COUNTIF($B$9:R9,"t")+COUNTIF($B$9:R9,"o")+COUNTIF($B$9:R9,"l")</f>
        <v>14</v>
      </c>
      <c r="S10" s="33">
        <f>COUNTIF($B$9:S9,"p")+COUNTIF($B$9:S9,"t")+COUNTIF($B$9:S9,"o")+COUNTIF($B$9:S9,"l")</f>
        <v>14</v>
      </c>
      <c r="T10" s="36">
        <f>COUNTIF($B$9:T9,"p")+COUNTIF($B$9:T9,"t")+COUNTIF($B$9:T9,"o")+COUNTIF($B$9:T9,"l")</f>
        <v>14</v>
      </c>
      <c r="U10" s="35">
        <f>COUNTIF($B$9:U9,"p")+COUNTIF($B$9:U9,"t")+COUNTIF($B$9:U9,"o")+COUNTIF($B$9:U9,"l")</f>
        <v>14</v>
      </c>
      <c r="V10" s="33">
        <f>COUNTIF($B$9:V9,"p")+COUNTIF($B$9:V9,"t")+COUNTIF($B$9:V9,"o")+COUNTIF($B$9:V9,"l")</f>
        <v>14</v>
      </c>
      <c r="W10" s="36">
        <f>COUNTIF($B$9:W9,"p")+COUNTIF($B$9:W9,"t")+COUNTIF($B$9:W9,"o")+COUNTIF($B$9:W9,"l")</f>
        <v>15</v>
      </c>
      <c r="X10" s="35">
        <f>COUNTIF($B$9:X9,"p")+COUNTIF($B$9:X9,"t")+COUNTIF($B$9:X9,"o")+COUNTIF($B$9:X9,"l")</f>
        <v>15</v>
      </c>
      <c r="Y10" s="33">
        <f>COUNTIF($B$9:Y9,"p")+COUNTIF($B$9:Y9,"t")+COUNTIF($B$9:Y9,"o")+COUNTIF($B$9:Y9,"l")</f>
        <v>16</v>
      </c>
      <c r="Z10" s="36">
        <f>COUNTIF($B$9:Z9,"p")+COUNTIF($B$9:Z9,"t")+COUNTIF($B$9:Z9,"o")+COUNTIF($B$9:Z9,"l")</f>
        <v>17</v>
      </c>
      <c r="AA10" s="35">
        <f>COUNTIF($B$9:AA9,"p")+COUNTIF($B$9:AA9,"t")+COUNTIF($B$9:AA9,"o")+COUNTIF($B$9:AA9,"l")</f>
        <v>17</v>
      </c>
      <c r="AB10" s="33">
        <f>COUNTIF($B$9:AB9,"p")+COUNTIF($B$9:AB9,"t")+COUNTIF($B$9:AB9,"o")+COUNTIF($B$9:AB9,"l")</f>
        <v>17</v>
      </c>
      <c r="AC10" s="34">
        <f>COUNTIF($B$9:AC9,"p")+COUNTIF($B$9:AC9,"t")+COUNTIF($B$9:AC9,"o")+COUNTIF($B$9:AC9,"l")</f>
        <v>18</v>
      </c>
    </row>
    <row r="11" spans="1:29" ht="16.2" thickBot="1" x14ac:dyDescent="0.35">
      <c r="A11" s="78"/>
      <c r="B11" s="75"/>
      <c r="C11" s="38">
        <f t="shared" ref="C11:AC11" si="1">C10/$AC$6</f>
        <v>5.5555555555555552E-2</v>
      </c>
      <c r="D11" s="31">
        <f t="shared" si="1"/>
        <v>5.5555555555555552E-2</v>
      </c>
      <c r="E11" s="39" t="e" cm="1">
        <f t="array" ref="E11">E0/$AC$6</f>
        <v>#NAME?</v>
      </c>
      <c r="F11" s="40">
        <f t="shared" si="1"/>
        <v>0.16666666666666666</v>
      </c>
      <c r="G11" s="31">
        <f t="shared" si="1"/>
        <v>0.16666666666666666</v>
      </c>
      <c r="H11" s="39">
        <f t="shared" si="1"/>
        <v>0.22222222222222221</v>
      </c>
      <c r="I11" s="40">
        <f t="shared" si="1"/>
        <v>0.27777777777777779</v>
      </c>
      <c r="J11" s="31">
        <f t="shared" si="1"/>
        <v>0.33333333333333331</v>
      </c>
      <c r="K11" s="39">
        <f t="shared" si="1"/>
        <v>0.3888888888888889</v>
      </c>
      <c r="L11" s="40">
        <f t="shared" si="1"/>
        <v>0.44444444444444442</v>
      </c>
      <c r="M11" s="31">
        <f t="shared" si="1"/>
        <v>0.5</v>
      </c>
      <c r="N11" s="39">
        <f t="shared" si="1"/>
        <v>0.55555555555555558</v>
      </c>
      <c r="O11" s="40">
        <f t="shared" si="1"/>
        <v>0.61111111111111116</v>
      </c>
      <c r="P11" s="31">
        <f t="shared" si="1"/>
        <v>0.66666666666666663</v>
      </c>
      <c r="Q11" s="39">
        <f t="shared" si="1"/>
        <v>0.72222222222222221</v>
      </c>
      <c r="R11" s="40">
        <f t="shared" si="1"/>
        <v>0.77777777777777779</v>
      </c>
      <c r="S11" s="31">
        <f t="shared" si="1"/>
        <v>0.77777777777777779</v>
      </c>
      <c r="T11" s="39">
        <f t="shared" si="1"/>
        <v>0.77777777777777779</v>
      </c>
      <c r="U11" s="40">
        <f t="shared" si="1"/>
        <v>0.77777777777777779</v>
      </c>
      <c r="V11" s="31">
        <f t="shared" si="1"/>
        <v>0.77777777777777779</v>
      </c>
      <c r="W11" s="39">
        <f t="shared" si="1"/>
        <v>0.83333333333333337</v>
      </c>
      <c r="X11" s="40">
        <f t="shared" si="1"/>
        <v>0.83333333333333337</v>
      </c>
      <c r="Y11" s="31">
        <f t="shared" si="1"/>
        <v>0.88888888888888884</v>
      </c>
      <c r="Z11" s="39">
        <f t="shared" si="1"/>
        <v>0.94444444444444442</v>
      </c>
      <c r="AA11" s="40">
        <f t="shared" si="1"/>
        <v>0.94444444444444442</v>
      </c>
      <c r="AB11" s="31">
        <f t="shared" si="1"/>
        <v>0.94444444444444442</v>
      </c>
      <c r="AC11" s="32">
        <f t="shared" si="1"/>
        <v>1</v>
      </c>
    </row>
    <row r="13" spans="1:29" x14ac:dyDescent="0.3">
      <c r="B13" t="s">
        <v>24</v>
      </c>
    </row>
    <row r="15" spans="1:29" x14ac:dyDescent="0.3">
      <c r="B15" t="s">
        <v>25</v>
      </c>
    </row>
  </sheetData>
  <mergeCells count="22">
    <mergeCell ref="R8:T8"/>
    <mergeCell ref="U8:W8"/>
    <mergeCell ref="X8:Z8"/>
    <mergeCell ref="AA8:AC8"/>
    <mergeCell ref="A4:A7"/>
    <mergeCell ref="A8:A11"/>
    <mergeCell ref="U4:W4"/>
    <mergeCell ref="X4:Z4"/>
    <mergeCell ref="AA4:AC4"/>
    <mergeCell ref="B4:B7"/>
    <mergeCell ref="B8:B11"/>
    <mergeCell ref="C8:E8"/>
    <mergeCell ref="F8:H8"/>
    <mergeCell ref="I8:K8"/>
    <mergeCell ref="L8:N8"/>
    <mergeCell ref="O8:Q8"/>
    <mergeCell ref="R4:T4"/>
    <mergeCell ref="C4:E4"/>
    <mergeCell ref="F4:H4"/>
    <mergeCell ref="I4:K4"/>
    <mergeCell ref="L4:N4"/>
    <mergeCell ref="O4:Q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Feuil1 (2)</vt:lpstr>
      <vt:lpstr>Feuil4</vt:lpstr>
      <vt:lpstr>Feuil2</vt:lpstr>
      <vt:lpstr>Feuil3</vt:lpstr>
    </vt:vector>
  </TitlesOfParts>
  <Company>Solvay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Yafrni-ext, Kaled</dc:creator>
  <cp:lastModifiedBy>Yafrni-ext, Kaled</cp:lastModifiedBy>
  <cp:lastPrinted>2019-07-01T13:49:06Z</cp:lastPrinted>
  <dcterms:created xsi:type="dcterms:W3CDTF">2019-06-27T10:42:32Z</dcterms:created>
  <dcterms:modified xsi:type="dcterms:W3CDTF">2019-07-03T10:43:51Z</dcterms:modified>
</cp:coreProperties>
</file>