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cfontanet/Desktop/"/>
    </mc:Choice>
  </mc:AlternateContent>
  <xr:revisionPtr revIDLastSave="0" documentId="13_ncr:1_{6D966E9B-D31F-9344-9082-0E9B34566DCD}" xr6:coauthVersionLast="43" xr6:coauthVersionMax="43" xr10:uidLastSave="{00000000-0000-0000-0000-000000000000}"/>
  <bookViews>
    <workbookView xWindow="0" yWindow="460" windowWidth="28800" windowHeight="17540" tabRatio="500" activeTab="1" xr2:uid="{00000000-000D-0000-FFFF-FFFF00000000}"/>
  </bookViews>
  <sheets>
    <sheet name="Saisie" sheetId="5" r:id="rId1"/>
    <sheet name="Ouvertes_Fournisseurs" sheetId="1" r:id="rId2"/>
    <sheet name="Data" sheetId="4" r:id="rId3"/>
  </sheets>
  <externalReferences>
    <externalReference r:id="rId4"/>
  </externalReferences>
  <definedNames>
    <definedName name="A_vérifier">Tableau2[[#All],[A vérifier]]</definedName>
    <definedName name="Bières">Tableau10[Catégorie Marge]</definedName>
    <definedName name="CA">#REF!</definedName>
    <definedName name="CAmensuel">#REF!</definedName>
    <definedName name="Mois">#REF!</definedName>
    <definedName name="MOIS_LETTRE">#REF!</definedName>
    <definedName name="Montant1">Tableau7[Montant1]</definedName>
    <definedName name="periode">#REF!</definedName>
    <definedName name="Répartition">Tableau6[[#All],[Répartition]]</definedName>
    <definedName name="Tableau5">#REF!</definedName>
    <definedName name="Tableau9">Tableau10[[#All],[Catégorie Marge]]</definedName>
    <definedName name="Testaverifiercontrôlée">Data!$K$2:$K$3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" l="1" a="1"/>
  <c r="C6" i="1" s="1"/>
  <c r="D6" i="1" s="1" a="1"/>
  <c r="D6" i="1" s="1"/>
  <c r="C7" i="1" a="1"/>
  <c r="C7" i="1" s="1"/>
  <c r="D7" i="1" s="1" a="1"/>
  <c r="D7" i="1" s="1"/>
  <c r="C8" i="1" a="1"/>
  <c r="C8" i="1" s="1"/>
  <c r="D8" i="1" s="1" a="1"/>
  <c r="D8" i="1" s="1"/>
  <c r="O6" i="1" l="1" a="1"/>
  <c r="O6" i="1" s="1"/>
  <c r="O7" i="1" a="1"/>
  <c r="O7" i="1" s="1"/>
  <c r="O8" i="1" a="1"/>
  <c r="O8" i="1" s="1"/>
  <c r="M6" i="1" a="1"/>
  <c r="M6" i="1" s="1"/>
  <c r="M7" i="1" a="1"/>
  <c r="M7" i="1" s="1"/>
  <c r="M8" i="1" a="1"/>
  <c r="M8" i="1" s="1"/>
  <c r="Y7" i="1" a="1"/>
  <c r="Y7" i="1" s="1"/>
  <c r="Y8" i="1" a="1"/>
  <c r="Y8" i="1" s="1"/>
  <c r="Y6" i="1" a="1"/>
  <c r="Y6" i="1" s="1"/>
  <c r="W7" i="1" a="1"/>
  <c r="W7" i="1" s="1"/>
  <c r="W8" i="1" a="1"/>
  <c r="W8" i="1" s="1"/>
  <c r="W6" i="1" a="1"/>
  <c r="W6" i="1" s="1"/>
  <c r="U7" i="1" a="1"/>
  <c r="U7" i="1" s="1"/>
  <c r="U8" i="1" a="1"/>
  <c r="U8" i="1" s="1"/>
  <c r="U6" i="1" a="1"/>
  <c r="U6" i="1" s="1"/>
  <c r="S7" i="1" a="1"/>
  <c r="S7" i="1" s="1"/>
  <c r="S8" i="1" a="1"/>
  <c r="S8" i="1" s="1"/>
  <c r="S6" i="1" a="1"/>
  <c r="S6" i="1" s="1"/>
  <c r="Q7" i="1" a="1"/>
  <c r="Q7" i="1" s="1"/>
  <c r="Q8" i="1" a="1"/>
  <c r="Q8" i="1" s="1"/>
  <c r="Q6" i="1" a="1"/>
  <c r="Q6" i="1" s="1"/>
  <c r="K7" i="1" a="1"/>
  <c r="K7" i="1" s="1"/>
  <c r="K8" i="1" a="1"/>
  <c r="K8" i="1" s="1"/>
  <c r="K6" i="1" a="1"/>
  <c r="K6" i="1" s="1"/>
  <c r="I7" i="1" a="1"/>
  <c r="I7" i="1" s="1"/>
  <c r="I8" i="1" a="1"/>
  <c r="I8" i="1" s="1"/>
  <c r="I6" i="1" a="1"/>
  <c r="I6" i="1" s="1"/>
  <c r="G7" i="1" a="1"/>
  <c r="G7" i="1" s="1"/>
  <c r="G8" i="1" a="1"/>
  <c r="G8" i="1" s="1"/>
  <c r="G6" i="1" a="1"/>
  <c r="G6" i="1" s="1"/>
  <c r="E7" i="1" a="1"/>
  <c r="E7" i="1" s="1"/>
  <c r="F7" i="1" s="1" a="1"/>
  <c r="F7" i="1" s="1"/>
  <c r="E8" i="1" a="1"/>
  <c r="E8" i="1" s="1"/>
  <c r="F8" i="1" s="1" a="1"/>
  <c r="F8" i="1" s="1"/>
  <c r="E6" i="1" a="1"/>
  <c r="E6" i="1" s="1"/>
  <c r="F6" i="1" s="1" a="1"/>
  <c r="F6" i="1" s="1"/>
  <c r="O6" i="5"/>
  <c r="R6" i="5"/>
  <c r="U6" i="5"/>
  <c r="X6" i="5"/>
  <c r="AA6" i="5"/>
  <c r="AD6" i="5"/>
  <c r="AG6" i="5"/>
  <c r="AJ6" i="5"/>
  <c r="AM6" i="5"/>
  <c r="L6" i="5"/>
  <c r="I6" i="5"/>
  <c r="F6" i="5"/>
  <c r="S9" i="1" l="1"/>
  <c r="W9" i="1"/>
  <c r="G9" i="1"/>
  <c r="K9" i="1"/>
  <c r="C9" i="1"/>
  <c r="M9" i="1"/>
  <c r="M4" i="1" s="1"/>
  <c r="E9" i="1"/>
  <c r="I9" i="1"/>
  <c r="Q9" i="1"/>
  <c r="U9" i="1"/>
  <c r="Y9" i="1"/>
  <c r="O9" i="1"/>
  <c r="O4" i="1" s="1"/>
  <c r="E6" i="5"/>
  <c r="C4" i="1" l="1"/>
  <c r="B9" i="1"/>
  <c r="B4" i="1" s="1"/>
  <c r="Y4" i="1" l="1"/>
  <c r="W4" i="1"/>
  <c r="U4" i="1"/>
  <c r="S4" i="1"/>
  <c r="Q4" i="1"/>
  <c r="K4" i="1"/>
  <c r="I4" i="1"/>
  <c r="G4" i="1"/>
  <c r="E4" i="1" l="1"/>
</calcChain>
</file>

<file path=xl/sharedStrings.xml><?xml version="1.0" encoding="utf-8"?>
<sst xmlns="http://schemas.openxmlformats.org/spreadsheetml/2006/main" count="140" uniqueCount="99">
  <si>
    <t>Total cumulé</t>
  </si>
  <si>
    <t>Contrôlée</t>
  </si>
  <si>
    <t>Payée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</si>
  <si>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</si>
  <si>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</si>
  <si>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</si>
  <si>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</si>
  <si>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</si>
  <si>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</si>
  <si>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</si>
  <si>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</si>
  <si>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</si>
  <si>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</si>
  <si>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</si>
  <si>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</si>
  <si>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</si>
  <si>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vérifier</t>
  </si>
  <si>
    <t>Délai</t>
  </si>
  <si>
    <t>Délai paiement</t>
  </si>
  <si>
    <t>ANNEE 2019</t>
  </si>
  <si>
    <t>Saisie des factures</t>
  </si>
  <si>
    <t>Zone de paiement</t>
  </si>
  <si>
    <t xml:space="preserve">Vert si plus de </t>
  </si>
  <si>
    <t>Jours</t>
  </si>
  <si>
    <t>Colonne1</t>
  </si>
  <si>
    <t>Colonne2</t>
  </si>
  <si>
    <t>Catégorie Marge</t>
  </si>
  <si>
    <t>Fournisseur</t>
  </si>
  <si>
    <t>Catégorie</t>
  </si>
  <si>
    <r>
      <t>Montant</t>
    </r>
    <r>
      <rPr>
        <b/>
        <sz val="12"/>
        <color theme="0"/>
        <rFont val="Calibri (Corps)"/>
      </rPr>
      <t>3</t>
    </r>
  </si>
  <si>
    <r>
      <t>Date</t>
    </r>
    <r>
      <rPr>
        <b/>
        <sz val="12"/>
        <color theme="0"/>
        <rFont val="Calibri (Corps)"/>
      </rPr>
      <t>4</t>
    </r>
  </si>
  <si>
    <r>
      <t>Montant</t>
    </r>
    <r>
      <rPr>
        <b/>
        <sz val="12"/>
        <color theme="0"/>
        <rFont val="Calibri (Corps)"/>
      </rPr>
      <t>5</t>
    </r>
  </si>
  <si>
    <r>
      <t>Date</t>
    </r>
    <r>
      <rPr>
        <b/>
        <sz val="12"/>
        <color theme="0"/>
        <rFont val="Calibri (Corps)"/>
      </rPr>
      <t>6</t>
    </r>
  </si>
  <si>
    <r>
      <t>Montant</t>
    </r>
    <r>
      <rPr>
        <b/>
        <sz val="12"/>
        <color theme="0"/>
        <rFont val="Calibri (Corps)"/>
      </rPr>
      <t>7</t>
    </r>
  </si>
  <si>
    <r>
      <t>Date</t>
    </r>
    <r>
      <rPr>
        <b/>
        <sz val="12"/>
        <color theme="0"/>
        <rFont val="Calibri (Corps)"/>
      </rPr>
      <t>8</t>
    </r>
  </si>
  <si>
    <r>
      <t>Montant</t>
    </r>
    <r>
      <rPr>
        <b/>
        <sz val="12"/>
        <color theme="0"/>
        <rFont val="Calibri (Corps)"/>
      </rPr>
      <t>9</t>
    </r>
  </si>
  <si>
    <t>Répartition</t>
  </si>
  <si>
    <r>
      <t>Montant</t>
    </r>
    <r>
      <rPr>
        <b/>
        <sz val="12"/>
        <color theme="0"/>
        <rFont val="Calibri (Corps)"/>
      </rPr>
      <t>1</t>
    </r>
  </si>
  <si>
    <r>
      <t>Montant</t>
    </r>
    <r>
      <rPr>
        <b/>
        <sz val="12"/>
        <color theme="0"/>
        <rFont val="Calibri (Corps)"/>
      </rPr>
      <t>janvier</t>
    </r>
  </si>
  <si>
    <r>
      <t>Montant</t>
    </r>
    <r>
      <rPr>
        <b/>
        <sz val="12"/>
        <color theme="0"/>
        <rFont val="Calibri (Corps)"/>
      </rPr>
      <t>février</t>
    </r>
  </si>
  <si>
    <r>
      <t>Montant</t>
    </r>
    <r>
      <rPr>
        <b/>
        <sz val="12"/>
        <color theme="0"/>
        <rFont val="Calibri (Corps)"/>
      </rPr>
      <t>Mars</t>
    </r>
  </si>
  <si>
    <r>
      <t>Montant</t>
    </r>
    <r>
      <rPr>
        <b/>
        <sz val="12"/>
        <color theme="0"/>
        <rFont val="Calibri (Corps)"/>
      </rPr>
      <t>Avril</t>
    </r>
  </si>
  <si>
    <r>
      <t>Montant</t>
    </r>
    <r>
      <rPr>
        <b/>
        <sz val="12"/>
        <color theme="0"/>
        <rFont val="Calibri (Corps)"/>
      </rPr>
      <t>Mai</t>
    </r>
  </si>
  <si>
    <r>
      <t>Montant</t>
    </r>
    <r>
      <rPr>
        <b/>
        <sz val="12"/>
        <color theme="0"/>
        <rFont val="Calibri (Corps)"/>
      </rPr>
      <t>Juin</t>
    </r>
  </si>
  <si>
    <r>
      <t>Montant</t>
    </r>
    <r>
      <rPr>
        <b/>
        <sz val="12"/>
        <color theme="0"/>
        <rFont val="Calibri (Corps)"/>
      </rPr>
      <t>Juillet</t>
    </r>
  </si>
  <si>
    <r>
      <t>Montant</t>
    </r>
    <r>
      <rPr>
        <b/>
        <sz val="12"/>
        <color theme="0"/>
        <rFont val="Calibri (Corps)"/>
      </rPr>
      <t>Aout</t>
    </r>
  </si>
  <si>
    <r>
      <t>Montant</t>
    </r>
    <r>
      <rPr>
        <b/>
        <sz val="12"/>
        <color theme="0"/>
        <rFont val="Calibri (Corps)"/>
      </rPr>
      <t>septembre</t>
    </r>
  </si>
  <si>
    <r>
      <t>Montant</t>
    </r>
    <r>
      <rPr>
        <b/>
        <sz val="12"/>
        <color theme="0"/>
        <rFont val="Calibri (Corps)"/>
      </rPr>
      <t>octobre</t>
    </r>
  </si>
  <si>
    <r>
      <t>Montant</t>
    </r>
    <r>
      <rPr>
        <b/>
        <sz val="12"/>
        <color theme="0"/>
        <rFont val="Calibri (Corps)"/>
      </rPr>
      <t>Novembre</t>
    </r>
  </si>
  <si>
    <r>
      <t>Montant</t>
    </r>
    <r>
      <rPr>
        <b/>
        <sz val="12"/>
        <color theme="0"/>
        <rFont val="Calibri (Corps)"/>
      </rPr>
      <t>décembre</t>
    </r>
  </si>
  <si>
    <r>
      <t>Date</t>
    </r>
    <r>
      <rPr>
        <b/>
        <sz val="12"/>
        <color theme="0"/>
        <rFont val="Calibri (Corps)"/>
      </rPr>
      <t>2</t>
    </r>
  </si>
  <si>
    <r>
      <t>Date</t>
    </r>
    <r>
      <rPr>
        <b/>
        <sz val="12"/>
        <color theme="0"/>
        <rFont val="Calibri (Corps)"/>
      </rPr>
      <t>22</t>
    </r>
  </si>
  <si>
    <r>
      <t>Date</t>
    </r>
    <r>
      <rPr>
        <b/>
        <sz val="12"/>
        <color theme="0"/>
        <rFont val="Calibri (Corps)"/>
      </rPr>
      <t>3</t>
    </r>
  </si>
  <si>
    <r>
      <t>Date</t>
    </r>
    <r>
      <rPr>
        <b/>
        <sz val="12"/>
        <color theme="0"/>
        <rFont val="Calibri (Corps)"/>
      </rPr>
      <t>5</t>
    </r>
  </si>
  <si>
    <r>
      <t>Date</t>
    </r>
    <r>
      <rPr>
        <b/>
        <sz val="12"/>
        <color theme="0"/>
        <rFont val="Calibri (Corps)"/>
      </rPr>
      <t>7</t>
    </r>
  </si>
  <si>
    <r>
      <t>Date</t>
    </r>
    <r>
      <rPr>
        <b/>
        <sz val="12"/>
        <color theme="0"/>
        <rFont val="Calibri (Corps)"/>
      </rPr>
      <t>9</t>
    </r>
  </si>
  <si>
    <r>
      <t>Date</t>
    </r>
    <r>
      <rPr>
        <b/>
        <sz val="12"/>
        <color theme="0"/>
        <rFont val="Calibri (Corps)"/>
      </rPr>
      <t>10</t>
    </r>
  </si>
  <si>
    <r>
      <t>Date</t>
    </r>
    <r>
      <rPr>
        <b/>
        <sz val="12"/>
        <color theme="0"/>
        <rFont val="Calibri (Corps)"/>
      </rPr>
      <t>1</t>
    </r>
  </si>
  <si>
    <r>
      <t>Date</t>
    </r>
    <r>
      <rPr>
        <b/>
        <sz val="12"/>
        <color theme="0"/>
        <rFont val="Calibri (Corps)"/>
      </rPr>
      <t>1</t>
    </r>
    <r>
      <rPr>
        <b/>
        <sz val="12"/>
        <color theme="0"/>
        <rFont val="Calibri"/>
        <family val="2"/>
        <scheme val="minor"/>
      </rPr>
      <t>1</t>
    </r>
  </si>
  <si>
    <r>
      <t>Date</t>
    </r>
    <r>
      <rPr>
        <b/>
        <sz val="12"/>
        <color theme="0"/>
        <rFont val="Calibri (Corps)"/>
      </rPr>
      <t>12</t>
    </r>
  </si>
  <si>
    <r>
      <t>Etape</t>
    </r>
    <r>
      <rPr>
        <b/>
        <sz val="12"/>
        <color theme="0"/>
        <rFont val="Calibri (Corps)"/>
      </rPr>
      <t>1</t>
    </r>
  </si>
  <si>
    <r>
      <t>Etape</t>
    </r>
    <r>
      <rPr>
        <b/>
        <sz val="12"/>
        <color theme="0"/>
        <rFont val="Calibri (Corps)"/>
      </rPr>
      <t>2</t>
    </r>
  </si>
  <si>
    <r>
      <t>Etape</t>
    </r>
    <r>
      <rPr>
        <b/>
        <sz val="12"/>
        <color theme="0"/>
        <rFont val="Calibri (Corps)"/>
      </rPr>
      <t>3</t>
    </r>
  </si>
  <si>
    <r>
      <t>Etape</t>
    </r>
    <r>
      <rPr>
        <b/>
        <sz val="12"/>
        <color theme="0"/>
        <rFont val="Calibri (Corps)"/>
      </rPr>
      <t>4</t>
    </r>
  </si>
  <si>
    <r>
      <t>Etape</t>
    </r>
    <r>
      <rPr>
        <b/>
        <sz val="12"/>
        <color theme="0"/>
        <rFont val="Calibri (Corps)"/>
      </rPr>
      <t>5</t>
    </r>
  </si>
  <si>
    <r>
      <t>Etape</t>
    </r>
    <r>
      <rPr>
        <b/>
        <sz val="12"/>
        <color theme="0"/>
        <rFont val="Calibri (Corps)"/>
      </rPr>
      <t>6</t>
    </r>
  </si>
  <si>
    <r>
      <t>Etape</t>
    </r>
    <r>
      <rPr>
        <b/>
        <sz val="12"/>
        <color theme="0"/>
        <rFont val="Calibri (Corps)"/>
      </rPr>
      <t>7</t>
    </r>
  </si>
  <si>
    <r>
      <t>Etape</t>
    </r>
    <r>
      <rPr>
        <b/>
        <sz val="12"/>
        <color theme="0"/>
        <rFont val="Calibri (Corps)"/>
      </rPr>
      <t>8</t>
    </r>
  </si>
  <si>
    <r>
      <t>Etape</t>
    </r>
    <r>
      <rPr>
        <b/>
        <sz val="12"/>
        <color theme="0"/>
        <rFont val="Calibri (Corps)"/>
      </rPr>
      <t>9</t>
    </r>
  </si>
  <si>
    <r>
      <t>Etape</t>
    </r>
    <r>
      <rPr>
        <b/>
        <sz val="12"/>
        <color theme="0"/>
        <rFont val="Calibri (Corps)"/>
      </rPr>
      <t>10</t>
    </r>
  </si>
  <si>
    <r>
      <t>Etape</t>
    </r>
    <r>
      <rPr>
        <b/>
        <sz val="12"/>
        <color theme="0"/>
        <rFont val="Calibri (Corps)"/>
      </rPr>
      <t>11</t>
    </r>
  </si>
  <si>
    <r>
      <t>Etape</t>
    </r>
    <r>
      <rPr>
        <b/>
        <sz val="12"/>
        <color theme="0"/>
        <rFont val="Calibri (Corps)"/>
      </rPr>
      <t>12</t>
    </r>
  </si>
  <si>
    <r>
      <t>Montant</t>
    </r>
    <r>
      <rPr>
        <b/>
        <sz val="12"/>
        <color theme="0"/>
        <rFont val="Calibri (Corps)"/>
      </rPr>
      <t>2</t>
    </r>
  </si>
  <si>
    <r>
      <t>Date</t>
    </r>
    <r>
      <rPr>
        <b/>
        <sz val="12"/>
        <color theme="0"/>
        <rFont val="Calibri (Corps)"/>
      </rPr>
      <t>13</t>
    </r>
  </si>
  <si>
    <r>
      <t>Date</t>
    </r>
    <r>
      <rPr>
        <b/>
        <sz val="12"/>
        <color theme="0"/>
        <rFont val="Calibri (Corps)"/>
      </rPr>
      <t>14</t>
    </r>
  </si>
  <si>
    <r>
      <t>Montant</t>
    </r>
    <r>
      <rPr>
        <b/>
        <sz val="12"/>
        <color theme="0"/>
        <rFont val="Calibri (Corps)"/>
      </rPr>
      <t>4</t>
    </r>
  </si>
  <si>
    <r>
      <t>Date</t>
    </r>
    <r>
      <rPr>
        <b/>
        <sz val="12"/>
        <color theme="0"/>
        <rFont val="Calibri (Corps)"/>
      </rPr>
      <t>16</t>
    </r>
  </si>
  <si>
    <r>
      <t>Date</t>
    </r>
    <r>
      <rPr>
        <b/>
        <sz val="12"/>
        <color theme="0"/>
        <rFont val="Calibri (Corps)"/>
      </rPr>
      <t>17</t>
    </r>
  </si>
  <si>
    <r>
      <t>Montant</t>
    </r>
    <r>
      <rPr>
        <b/>
        <sz val="12"/>
        <color theme="0"/>
        <rFont val="Calibri (Corps)"/>
      </rPr>
      <t>6</t>
    </r>
  </si>
  <si>
    <r>
      <t>Date</t>
    </r>
    <r>
      <rPr>
        <b/>
        <sz val="12"/>
        <color theme="0"/>
        <rFont val="Calibri (Corps)"/>
      </rPr>
      <t>18</t>
    </r>
  </si>
  <si>
    <r>
      <t>Date</t>
    </r>
    <r>
      <rPr>
        <b/>
        <sz val="12"/>
        <color theme="0"/>
        <rFont val="Calibri (Corps)"/>
      </rPr>
      <t>19</t>
    </r>
  </si>
  <si>
    <r>
      <t>Montant</t>
    </r>
    <r>
      <rPr>
        <b/>
        <sz val="12"/>
        <color theme="0"/>
        <rFont val="Calibri (Corps)"/>
      </rPr>
      <t>8</t>
    </r>
  </si>
  <si>
    <r>
      <t>Date</t>
    </r>
    <r>
      <rPr>
        <b/>
        <sz val="12"/>
        <color theme="0"/>
        <rFont val="Calibri (Corps)"/>
      </rPr>
      <t>20</t>
    </r>
  </si>
  <si>
    <r>
      <t>Date</t>
    </r>
    <r>
      <rPr>
        <b/>
        <sz val="12"/>
        <color theme="0"/>
        <rFont val="Calibri (Corps)"/>
      </rPr>
      <t>21</t>
    </r>
  </si>
  <si>
    <r>
      <t>Montant</t>
    </r>
    <r>
      <rPr>
        <b/>
        <sz val="12"/>
        <color theme="0"/>
        <rFont val="Calibri (Corps)"/>
      </rPr>
      <t>10</t>
    </r>
  </si>
  <si>
    <r>
      <t>Montant</t>
    </r>
    <r>
      <rPr>
        <b/>
        <sz val="12"/>
        <color theme="0"/>
        <rFont val="Calibri (Corps)"/>
      </rPr>
      <t>11</t>
    </r>
  </si>
  <si>
    <r>
      <t>Date</t>
    </r>
    <r>
      <rPr>
        <b/>
        <sz val="12"/>
        <color theme="0"/>
        <rFont val="Calibri (Corps)"/>
      </rPr>
      <t>23</t>
    </r>
  </si>
  <si>
    <r>
      <t>Montant</t>
    </r>
    <r>
      <rPr>
        <b/>
        <sz val="12"/>
        <color theme="0"/>
        <rFont val="Calibri (Corps)"/>
      </rPr>
      <t>12</t>
    </r>
  </si>
  <si>
    <r>
      <t>Fournisseur</t>
    </r>
    <r>
      <rPr>
        <b/>
        <sz val="14"/>
        <color theme="0"/>
        <rFont val="Calibri (Corps)"/>
      </rPr>
      <t>2</t>
    </r>
  </si>
  <si>
    <r>
      <t>Date</t>
    </r>
    <r>
      <rPr>
        <b/>
        <sz val="12"/>
        <color theme="0"/>
        <rFont val="Calibri (Corps)"/>
      </rPr>
      <t>15</t>
    </r>
  </si>
  <si>
    <r>
      <t>Date</t>
    </r>
    <r>
      <rPr>
        <b/>
        <sz val="12"/>
        <color theme="0"/>
        <rFont val="Calibri (Corps)"/>
      </rPr>
      <t>24</t>
    </r>
  </si>
  <si>
    <t>durée stock</t>
  </si>
  <si>
    <t>Total facture ouverte</t>
  </si>
  <si>
    <t>Fournisseur A</t>
  </si>
  <si>
    <t>Fournisseur B</t>
  </si>
  <si>
    <t>Fournisseur C</t>
  </si>
  <si>
    <t>Catégorie A</t>
  </si>
  <si>
    <t>Catégorie B</t>
  </si>
  <si>
    <t>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</si>
</sst>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6" formatCode="###&quot;j&quot;"/>
    <numFmt numFmtId="167" formatCode="####&quot; jours&quot;"/>
    <numFmt numFmtId="169" formatCode="&quot;Mise à jour le: &quot;dd/mm/yy"/>
    <numFmt numFmtId="173" formatCode="#&quot; mois&quot;"/>
    <numFmt numFmtId="176" formatCode="##&quot; jours&quot;"/>
  </numFmts>
  <fonts count="18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28"/>
      <color theme="1"/>
      <name val="Calibri (Corps)"/>
    </font>
    <font>
      <b/>
      <sz val="12"/>
      <color theme="0"/>
      <name val="Calibri"/>
      <family val="2"/>
      <scheme val="minor"/>
    </font>
    <font>
      <b/>
      <sz val="12"/>
      <color theme="0"/>
      <name val="Calibri (Corps)"/>
    </font>
    <font>
      <b/>
      <sz val="14"/>
      <color theme="0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C000"/>
      </left>
      <right style="thick">
        <color rgb="FFFFC000"/>
      </right>
      <top/>
      <bottom/>
      <diagonal/>
    </border>
  </borders>
  <cellStyleXfs count="7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84">
    <xf numFmtId="0" fontId="0" fillId="0" borderId="0" xfId="0"/>
    <xf numFmtId="0" fontId="7" fillId="0" borderId="0" xfId="0" applyFont="1"/>
    <xf numFmtId="0" fontId="10" fillId="0" borderId="0" xfId="0" applyFont="1"/>
    <xf numFmtId="14" fontId="10" fillId="0" borderId="0" xfId="0" applyNumberFormat="1" applyFont="1"/>
    <xf numFmtId="0" fontId="12" fillId="0" borderId="0" xfId="0" applyFont="1"/>
    <xf numFmtId="0" fontId="0" fillId="0" borderId="3" xfId="0" applyBorder="1"/>
    <xf numFmtId="4" fontId="7" fillId="0" borderId="1" xfId="0" applyNumberFormat="1" applyFont="1" applyBorder="1"/>
    <xf numFmtId="0" fontId="0" fillId="0" borderId="0" xfId="0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6" fontId="0" fillId="0" borderId="0" xfId="0" applyNumberFormat="1"/>
    <xf numFmtId="14" fontId="0" fillId="0" borderId="3" xfId="0" applyNumberFormat="1" applyBorder="1"/>
    <xf numFmtId="0" fontId="10" fillId="0" borderId="1" xfId="0" applyFont="1" applyBorder="1"/>
    <xf numFmtId="4" fontId="7" fillId="2" borderId="1" xfId="0" applyNumberFormat="1" applyFont="1" applyFill="1" applyBorder="1"/>
    <xf numFmtId="0" fontId="7" fillId="0" borderId="11" xfId="0" applyFont="1" applyBorder="1" applyAlignment="1">
      <alignment horizontal="center"/>
    </xf>
    <xf numFmtId="0" fontId="10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 applyProtection="1">
      <alignment horizontal="center"/>
    </xf>
    <xf numFmtId="0" fontId="0" fillId="0" borderId="0" xfId="0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7" fillId="0" borderId="2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Border="1" applyAlignment="1" applyProtection="1">
      <alignment horizontal="center"/>
    </xf>
    <xf numFmtId="4" fontId="7" fillId="2" borderId="1" xfId="0" applyNumberFormat="1" applyFont="1" applyFill="1" applyBorder="1" applyProtection="1"/>
    <xf numFmtId="4" fontId="7" fillId="0" borderId="1" xfId="0" applyNumberFormat="1" applyFont="1" applyBorder="1" applyProtection="1"/>
    <xf numFmtId="0" fontId="7" fillId="0" borderId="7" xfId="0" applyFont="1" applyBorder="1" applyAlignment="1" applyProtection="1">
      <alignment horizontal="center"/>
    </xf>
    <xf numFmtId="0" fontId="14" fillId="0" borderId="1" xfId="0" applyFont="1" applyBorder="1" applyProtection="1"/>
    <xf numFmtId="0" fontId="12" fillId="0" borderId="0" xfId="0" applyFont="1" applyBorder="1"/>
    <xf numFmtId="0" fontId="12" fillId="0" borderId="8" xfId="0" applyFont="1" applyBorder="1"/>
    <xf numFmtId="0" fontId="7" fillId="0" borderId="10" xfId="0" applyFont="1" applyBorder="1"/>
    <xf numFmtId="0" fontId="7" fillId="0" borderId="8" xfId="0" applyFont="1" applyBorder="1" applyAlignment="1" applyProtection="1">
      <alignment horizontal="center"/>
    </xf>
    <xf numFmtId="14" fontId="7" fillId="0" borderId="12" xfId="0" applyNumberFormat="1" applyFont="1" applyBorder="1" applyAlignment="1" applyProtection="1">
      <alignment horizontal="center" vertical="center" wrapText="1"/>
    </xf>
    <xf numFmtId="169" fontId="10" fillId="0" borderId="1" xfId="0" applyNumberFormat="1" applyFont="1" applyBorder="1" applyAlignment="1" applyProtection="1">
      <alignment horizontal="left" vertical="top"/>
      <protection locked="0"/>
    </xf>
    <xf numFmtId="167" fontId="7" fillId="0" borderId="14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Border="1"/>
    <xf numFmtId="169" fontId="10" fillId="0" borderId="0" xfId="0" applyNumberFormat="1" applyFont="1" applyBorder="1" applyAlignment="1" applyProtection="1">
      <alignment horizontal="left" vertical="top"/>
      <protection locked="0"/>
    </xf>
    <xf numFmtId="0" fontId="14" fillId="0" borderId="0" xfId="0" applyFont="1" applyBorder="1" applyProtection="1"/>
    <xf numFmtId="0" fontId="10" fillId="0" borderId="9" xfId="0" applyFont="1" applyBorder="1" applyProtection="1"/>
    <xf numFmtId="0" fontId="10" fillId="0" borderId="10" xfId="0" applyFont="1" applyBorder="1" applyProtection="1"/>
    <xf numFmtId="4" fontId="7" fillId="0" borderId="10" xfId="0" applyNumberFormat="1" applyFont="1" applyBorder="1" applyProtection="1"/>
    <xf numFmtId="4" fontId="15" fillId="0" borderId="10" xfId="0" applyNumberFormat="1" applyFont="1" applyFill="1" applyBorder="1" applyProtection="1"/>
    <xf numFmtId="4" fontId="15" fillId="0" borderId="3" xfId="0" applyNumberFormat="1" applyFont="1" applyFill="1" applyBorder="1" applyProtection="1"/>
    <xf numFmtId="4" fontId="7" fillId="0" borderId="3" xfId="0" applyNumberFormat="1" applyFont="1" applyFill="1" applyBorder="1" applyProtection="1">
      <protection locked="0"/>
    </xf>
    <xf numFmtId="14" fontId="7" fillId="0" borderId="3" xfId="0" applyNumberFormat="1" applyFont="1" applyFill="1" applyBorder="1" applyProtection="1">
      <protection locked="0"/>
    </xf>
    <xf numFmtId="0" fontId="11" fillId="0" borderId="3" xfId="0" applyFont="1" applyFill="1" applyBorder="1" applyProtection="1">
      <protection locked="0"/>
    </xf>
    <xf numFmtId="0" fontId="7" fillId="0" borderId="5" xfId="0" applyFont="1" applyBorder="1" applyAlignment="1" applyProtection="1">
      <alignment horizontal="center"/>
    </xf>
    <xf numFmtId="4" fontId="7" fillId="0" borderId="12" xfId="0" applyNumberFormat="1" applyFont="1" applyBorder="1" applyProtection="1"/>
    <xf numFmtId="0" fontId="7" fillId="0" borderId="10" xfId="0" applyNumberFormat="1" applyFont="1" applyBorder="1" applyProtection="1"/>
    <xf numFmtId="0" fontId="7" fillId="0" borderId="0" xfId="0" applyFont="1" applyBorder="1" applyAlignment="1" applyProtection="1">
      <alignment horizontal="center"/>
    </xf>
    <xf numFmtId="4" fontId="7" fillId="0" borderId="12" xfId="0" applyNumberFormat="1" applyFont="1" applyBorder="1" applyAlignment="1" applyProtection="1"/>
    <xf numFmtId="0" fontId="14" fillId="0" borderId="12" xfId="0" applyFont="1" applyBorder="1" applyAlignment="1" applyProtection="1"/>
    <xf numFmtId="0" fontId="14" fillId="0" borderId="13" xfId="0" applyFont="1" applyBorder="1" applyAlignment="1" applyProtection="1"/>
    <xf numFmtId="0" fontId="14" fillId="0" borderId="14" xfId="0" applyFont="1" applyBorder="1" applyAlignment="1" applyProtection="1"/>
    <xf numFmtId="0" fontId="7" fillId="0" borderId="1" xfId="0" applyFont="1" applyBorder="1" applyAlignment="1" applyProtection="1">
      <alignment horizontal="center"/>
    </xf>
    <xf numFmtId="4" fontId="7" fillId="0" borderId="1" xfId="0" applyNumberFormat="1" applyFont="1" applyBorder="1" applyAlignment="1" applyProtection="1"/>
    <xf numFmtId="0" fontId="14" fillId="0" borderId="0" xfId="0" applyFont="1" applyBorder="1" applyAlignment="1" applyProtection="1">
      <alignment horizontal="center"/>
    </xf>
    <xf numFmtId="4" fontId="7" fillId="0" borderId="10" xfId="0" applyNumberFormat="1" applyFont="1" applyBorder="1"/>
    <xf numFmtId="0" fontId="7" fillId="0" borderId="15" xfId="0" applyFont="1" applyBorder="1" applyAlignment="1">
      <alignment horizontal="center"/>
    </xf>
    <xf numFmtId="0" fontId="11" fillId="0" borderId="10" xfId="0" applyFont="1" applyBorder="1"/>
    <xf numFmtId="4" fontId="7" fillId="2" borderId="10" xfId="0" applyNumberFormat="1" applyFont="1" applyFill="1" applyBorder="1"/>
    <xf numFmtId="14" fontId="0" fillId="0" borderId="5" xfId="0" applyNumberFormat="1" applyBorder="1"/>
    <xf numFmtId="14" fontId="0" fillId="0" borderId="3" xfId="0" applyNumberFormat="1" applyFont="1" applyFill="1" applyBorder="1"/>
    <xf numFmtId="0" fontId="10" fillId="0" borderId="8" xfId="0" applyNumberFormat="1" applyFont="1" applyBorder="1"/>
    <xf numFmtId="0" fontId="15" fillId="0" borderId="10" xfId="0" applyNumberFormat="1" applyFont="1" applyFill="1" applyBorder="1"/>
    <xf numFmtId="0" fontId="7" fillId="0" borderId="10" xfId="0" applyNumberFormat="1" applyFont="1" applyBorder="1"/>
    <xf numFmtId="0" fontId="7" fillId="0" borderId="12" xfId="0" applyNumberFormat="1" applyFont="1" applyBorder="1"/>
    <xf numFmtId="14" fontId="2" fillId="0" borderId="3" xfId="0" applyNumberFormat="1" applyFont="1" applyBorder="1" applyProtection="1">
      <protection locked="0"/>
    </xf>
    <xf numFmtId="4" fontId="2" fillId="0" borderId="3" xfId="0" applyNumberFormat="1" applyFont="1" applyBorder="1" applyProtection="1">
      <protection locked="0"/>
    </xf>
    <xf numFmtId="2" fontId="7" fillId="0" borderId="3" xfId="0" applyNumberFormat="1" applyFont="1" applyFill="1" applyBorder="1" applyProtection="1">
      <protection locked="0"/>
    </xf>
    <xf numFmtId="0" fontId="2" fillId="0" borderId="3" xfId="0" applyNumberFormat="1" applyFont="1" applyBorder="1" applyProtection="1">
      <protection locked="0"/>
    </xf>
    <xf numFmtId="0" fontId="14" fillId="0" borderId="12" xfId="0" applyFont="1" applyBorder="1" applyAlignment="1" applyProtection="1">
      <alignment horizontal="center"/>
    </xf>
    <xf numFmtId="0" fontId="14" fillId="0" borderId="13" xfId="0" applyFont="1" applyBorder="1" applyAlignment="1" applyProtection="1">
      <alignment horizontal="center"/>
    </xf>
    <xf numFmtId="0" fontId="14" fillId="0" borderId="14" xfId="0" applyFont="1" applyBorder="1" applyAlignment="1" applyProtection="1">
      <alignment horizontal="center"/>
    </xf>
    <xf numFmtId="0" fontId="1" fillId="0" borderId="3" xfId="0" applyNumberFormat="1" applyFont="1" applyBorder="1" applyProtection="1">
      <protection locked="0"/>
    </xf>
    <xf numFmtId="4" fontId="1" fillId="0" borderId="3" xfId="0" applyNumberFormat="1" applyFont="1" applyBorder="1" applyProtection="1">
      <protection locked="0"/>
    </xf>
    <xf numFmtId="14" fontId="1" fillId="0" borderId="3" xfId="0" applyNumberFormat="1" applyFont="1" applyBorder="1" applyProtection="1">
      <protection locked="0"/>
    </xf>
    <xf numFmtId="0" fontId="11" fillId="0" borderId="6" xfId="0" applyNumberFormat="1" applyFont="1" applyFill="1" applyBorder="1" applyProtection="1">
      <protection locked="0"/>
    </xf>
    <xf numFmtId="173" fontId="11" fillId="0" borderId="3" xfId="0" applyNumberFormat="1" applyFont="1" applyFill="1" applyBorder="1" applyAlignment="1" applyProtection="1">
      <alignment horizontal="center"/>
      <protection locked="0"/>
    </xf>
    <xf numFmtId="176" fontId="11" fillId="0" borderId="3" xfId="0" applyNumberFormat="1" applyFont="1" applyFill="1" applyBorder="1" applyAlignment="1" applyProtection="1">
      <alignment horizontal="center"/>
      <protection locked="0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  <cellStyle name="Normal 2" xfId="75" xr:uid="{D1A87A27-7BA6-1B4A-8227-53FF4464EDBB}"/>
    <cellStyle name="Pourcentage 2" xfId="76" xr:uid="{53FCE313-8B12-5E44-8C01-01D18A596868}"/>
  </cellStyles>
  <dxfs count="91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charset val="204"/>
        <scheme val="minor"/>
      </font>
      <numFmt numFmtId="19" formatCode="dd/mm/yy"/>
      <fill>
        <patternFill patternType="none">
          <fgColor indexed="64"/>
          <bgColor auto="1"/>
        </patternFill>
      </fill>
      <border diagonalUp="0" diagonalDown="0">
        <left style="medium">
          <color auto="1"/>
        </left>
        <right style="medium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rgb="FFFE391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D700"/>
        </patternFill>
      </fill>
    </dxf>
    <dxf>
      <fill>
        <patternFill>
          <bgColor rgb="FF92D050"/>
        </patternFill>
      </fill>
    </dxf>
    <dxf>
      <fill>
        <patternFill>
          <bgColor rgb="FFFFD70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76" formatCode="##&quot; jours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73" formatCode="#&quot; mois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protection locked="1" hidden="0"/>
    </dxf>
    <dxf>
      <protection locked="1" hidden="0"/>
    </dxf>
    <dxf>
      <numFmt numFmtId="166" formatCode="###&quot;j&quot;"/>
    </dxf>
    <dxf>
      <numFmt numFmtId="166" formatCode="###&quot;j&quot;"/>
    </dxf>
    <dxf>
      <numFmt numFmtId="19" formatCode="dd/mm/yy"/>
      <border diagonalUp="0" diagonalDown="0" outline="0">
        <left style="medium">
          <color indexed="64"/>
        </left>
        <right/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9" formatCode="dd/mm/yy"/>
      <border diagonalUp="0" diagonalDown="0">
        <left style="medium">
          <color auto="1"/>
        </left>
        <right style="medium">
          <color auto="1"/>
        </right>
        <top/>
        <bottom/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border outline="0">
        <left style="medium">
          <color indexed="64"/>
        </left>
        <right style="medium">
          <color auto="1"/>
        </right>
        <bottom style="medium">
          <color auto="1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19" formatCode="dd/mm/yy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1" hidden="0"/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border diagonalUp="0" diagonalDown="0" outline="0">
        <left style="medium">
          <color auto="1"/>
        </left>
        <right style="medium">
          <color auto="1"/>
        </right>
        <top/>
        <bottom/>
      </border>
      <protection locked="1" hidden="0"/>
    </dxf>
  </dxfs>
  <tableStyles count="0" defaultTableStyle="TableStyleMedium9" defaultPivotStyle="PivotStyleMedium4"/>
  <colors>
    <mruColors>
      <color rgb="FFFFD700"/>
      <color rgb="FFFF0000"/>
      <color rgb="FFFE39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gicTomato/Comptabilite&#769;/Tableau%20mens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ttre"/>
      <sheetName val="Chiffre d'affaires"/>
      <sheetName val="Commandes"/>
      <sheetName val="Date &amp; Ticket moyen"/>
    </sheetNames>
    <sheetDataSet>
      <sheetData sheetId="0"/>
      <sheetData sheetId="1">
        <row r="2">
          <cell r="B2" t="str">
            <v>2018</v>
          </cell>
        </row>
      </sheetData>
      <sheetData sheetId="2">
        <row r="2">
          <cell r="B2" t="str">
            <v>2018</v>
          </cell>
          <cell r="C2" t="str">
            <v>2019</v>
          </cell>
        </row>
        <row r="3">
          <cell r="A3" t="str">
            <v>Janvier</v>
          </cell>
          <cell r="B3">
            <v>400</v>
          </cell>
          <cell r="C3">
            <v>480</v>
          </cell>
        </row>
        <row r="4">
          <cell r="A4" t="str">
            <v>Février</v>
          </cell>
          <cell r="B4">
            <v>400</v>
          </cell>
          <cell r="C4">
            <v>430</v>
          </cell>
        </row>
        <row r="5">
          <cell r="A5" t="str">
            <v>Mars</v>
          </cell>
          <cell r="B5">
            <v>400</v>
          </cell>
          <cell r="C5">
            <v>456</v>
          </cell>
        </row>
        <row r="6">
          <cell r="A6" t="str">
            <v>Avril</v>
          </cell>
          <cell r="B6">
            <v>400</v>
          </cell>
          <cell r="C6">
            <v>412</v>
          </cell>
        </row>
        <row r="7">
          <cell r="A7" t="str">
            <v>Mai</v>
          </cell>
          <cell r="B7">
            <v>400</v>
          </cell>
          <cell r="C7">
            <v>345</v>
          </cell>
        </row>
        <row r="8">
          <cell r="A8" t="str">
            <v>Juin</v>
          </cell>
          <cell r="B8">
            <v>400</v>
          </cell>
          <cell r="C8">
            <v>612</v>
          </cell>
        </row>
      </sheetData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CD5B9DE-28D0-7C44-B6D7-EAE4BC1AC120}" name="Tableau11" displayName="Tableau11" ref="A7:AO10" totalsRowShown="0" headerRowDxfId="90" dataDxfId="88" headerRowBorderDxfId="89" tableBorderDxfId="87">
  <autoFilter ref="A7:AO10" xr:uid="{E24A3F3A-9B01-B94C-A1A3-4B60646AAA6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</autoFilter>
  <tableColumns count="41">
    <tableColumn id="1" xr3:uid="{13487ED8-4BB2-D848-9815-52CBB5001EF0}" name="Fournisseur" dataDxfId="15"/>
    <tableColumn id="2" xr3:uid="{B31B84FE-9008-9441-9F8A-721AA00E2B96}" name="Catégorie" dataDxfId="14"/>
    <tableColumn id="30" xr3:uid="{E341D02D-CDFD-5D45-A28F-F32D8036DF13}" name="durée stock" dataDxfId="13"/>
    <tableColumn id="3" xr3:uid="{B226BA2C-FCD2-6D46-A0F7-9EA9FBA76F79}" name="Délai" dataDxfId="12"/>
    <tableColumn id="4" xr3:uid="{29B7F268-8674-A34D-BAF7-6A55387122CF}" name="Colonne2" dataDxfId="86"/>
    <tableColumn id="5" xr3:uid="{7C993BD5-60CD-7A4C-A11B-EE9185FC55E1}" name="Montantjanvier" dataDxfId="17"/>
    <tableColumn id="34" xr3:uid="{8C2921F9-AC6F-654F-A41A-5BE42955355A}" name="Date1" dataDxfId="18"/>
    <tableColumn id="32" xr3:uid="{AAB4142B-8230-EA44-BB04-79DA8D6FAC88}" name="Etape1" dataDxfId="16"/>
    <tableColumn id="6" xr3:uid="{5017E54C-5C8B-5546-A1AC-FA5A836CF6A8}" name="Montantfévrier" dataDxfId="85"/>
    <tableColumn id="7" xr3:uid="{B755D264-F0B6-0A4D-A29E-2EEABA6EF886}" name="Date2" dataDxfId="84"/>
    <tableColumn id="37" xr3:uid="{659142FE-EFC3-3B47-923B-49217DECC799}" name="Etape2" dataDxfId="83"/>
    <tableColumn id="8" xr3:uid="{E27F2DAF-2B84-0C41-8D50-F21E91083924}" name="MontantMars" dataDxfId="82"/>
    <tableColumn id="9" xr3:uid="{109A13F2-0413-D041-92D9-35CB3C3850E5}" name="Date3" dataDxfId="81"/>
    <tableColumn id="38" xr3:uid="{39747466-05B7-A34E-A13E-85FABB8A3005}" name="Etape3" dataDxfId="80"/>
    <tableColumn id="10" xr3:uid="{61B21196-91F8-764A-A230-34E3E189525B}" name="MontantAvril" dataDxfId="79"/>
    <tableColumn id="11" xr3:uid="{A9223979-622C-6946-A40F-5066A7E5B949}" name="Date4" dataDxfId="78"/>
    <tableColumn id="41" xr3:uid="{53D827F3-CD20-764D-85E2-FE930FF5355F}" name="Etape4" dataDxfId="77"/>
    <tableColumn id="12" xr3:uid="{F33CBFF7-9A23-BC47-91B1-A59D29245FA7}" name="MontantMai" dataDxfId="76"/>
    <tableColumn id="13" xr3:uid="{79E801A7-C460-7F42-88B5-608CB108540C}" name="Date5" dataDxfId="75"/>
    <tableColumn id="44" xr3:uid="{18AB3766-643D-EE4A-B7B0-C261F6B9AEE3}" name="Etape5" dataDxfId="74"/>
    <tableColumn id="14" xr3:uid="{D53CF85F-93CF-D24D-AFDA-D09756B0CE26}" name="MontantJuin" dataDxfId="73"/>
    <tableColumn id="47" xr3:uid="{38235D2D-354A-2E47-958D-338F3A039B21}" name="Date6" dataDxfId="72"/>
    <tableColumn id="48" xr3:uid="{54B681DE-8975-CD44-8766-009AA0EC2A3E}" name="Etape6" dataDxfId="71"/>
    <tableColumn id="16" xr3:uid="{A7E8ADAD-A2A2-C04C-BC14-EC2682B0FE8B}" name="MontantJuillet" dataDxfId="70"/>
    <tableColumn id="17" xr3:uid="{F0E37D91-F2A4-4940-BE46-DC221C18DDBD}" name="Date7" dataDxfId="69"/>
    <tableColumn id="50" xr3:uid="{BF01EE51-8B69-3541-ACE6-603C50C4FC0E}" name="Etape7" dataDxfId="68"/>
    <tableColumn id="18" xr3:uid="{FB303DA5-817A-9E41-B7EB-2BC9CD5B8B49}" name="MontantAout" dataDxfId="67"/>
    <tableColumn id="19" xr3:uid="{E66EA8C6-A66A-2D48-92DC-F19193CC7D59}" name="Date8" dataDxfId="66"/>
    <tableColumn id="53" xr3:uid="{6881573D-C1CC-9141-B384-A62A149AA309}" name="Etape8" dataDxfId="65"/>
    <tableColumn id="20" xr3:uid="{DAC20C1C-1867-3D47-8731-E747B54B234C}" name="Montantseptembre" dataDxfId="64"/>
    <tableColumn id="21" xr3:uid="{FC0B8F95-8E18-C540-86BA-F6C2CF5AF60F}" name="Date9" dataDxfId="63"/>
    <tableColumn id="56" xr3:uid="{6AF10DC7-98A8-3449-9B02-F0319C83A342}" name="Etape9" dataDxfId="62"/>
    <tableColumn id="22" xr3:uid="{A3CDFB46-E211-0340-910E-8E46DD04072A}" name="Montantoctobre" dataDxfId="61"/>
    <tableColumn id="23" xr3:uid="{74A406B4-D942-5A4B-9A99-30082B3E2900}" name="Date10" dataDxfId="60"/>
    <tableColumn id="59" xr3:uid="{E6BB8320-7AAE-6346-AB6C-FAE396BC51F3}" name="Etape10" dataDxfId="59"/>
    <tableColumn id="24" xr3:uid="{1BA26C4C-6123-5A47-B134-1E794F910364}" name="MontantNovembre" dataDxfId="58"/>
    <tableColumn id="25" xr3:uid="{E30FFC37-CB41-6349-AEDC-848C5EBF6619}" name="Date11" dataDxfId="57"/>
    <tableColumn id="62" xr3:uid="{4B2FF879-5A32-E949-898F-EADA005E40BA}" name="Etape11" dataDxfId="56"/>
    <tableColumn id="26" xr3:uid="{1CA878EA-460D-A747-A8A4-B803A9D2606E}" name="Montantdécembre" dataDxfId="55"/>
    <tableColumn id="27" xr3:uid="{1893396F-F680-A848-AE93-04FF443E6A2E}" name="Date12" dataDxfId="54"/>
    <tableColumn id="66" xr3:uid="{25B6B74F-6FE2-E147-9627-4B7CCDBEB7E4}" name="Etape12" dataDxfId="5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762F6D8-76E8-5B4C-8BF2-ABCC44596439}" name="Tableau7" displayName="Tableau7" ref="A5:Z8" totalsRowShown="0" headerRowDxfId="52" headerRowBorderDxfId="51" tableBorderDxfId="50">
  <autoFilter ref="A5:Z8" xr:uid="{B53DA941-AA67-0141-86C3-CFB7F4998E0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643CF66B-CDF9-0C4C-9729-D6148EE1D827}" name="Fournisseur2" dataDxfId="49"/>
    <tableColumn id="2" xr3:uid="{58B89487-26D9-254D-9867-C3D67CDA09DE}" name="Colonne1" dataDxfId="48"/>
    <tableColumn id="3" xr3:uid="{F2475746-80E3-E543-99B0-7942E54C4954}" name="Montant1" dataDxfId="20">
      <calculatedColumnFormula array="1">SUM(SUMIFS(Tableau11[Montantjanvier],Tableau11[Fournisseur],Ouvertes_Fournisseurs!$A6,Tableau11[Etape1],Testaverifiercontrôlée))</calculatedColumnFormula>
    </tableColumn>
    <tableColumn id="4" xr3:uid="{CC26A2C9-1592-214D-BF37-6EF72B2CDB7A}" name="Date13" dataDxfId="0">
      <calculatedColumnFormula array="1">IF(Tableau7[[#This Row],[Montant1]]=0,0,_xlfn.IFS(Tableau11[Fournisseur]=Tableau7[[#This Row],[Fournisseur2]],_xlfn.MINIFS(Tableau11[Date1],Tableau11[Fournisseur],Tableau7[[#This Row],[Fournisseur2]])+Tableau11[Délai]))</calculatedColumnFormula>
    </tableColumn>
    <tableColumn id="5" xr3:uid="{82491052-4B37-614A-BEAB-022961F07B11}" name="Montant2" dataDxfId="19">
      <calculatedColumnFormula array="1">SUM(SUMIFS(Tableau11[Montantfévrier],Tableau11[Fournisseur],Ouvertes_Fournisseurs!$A6,Tableau11[Etape2],Testaverifiercontrôlée))</calculatedColumnFormula>
    </tableColumn>
    <tableColumn id="6" xr3:uid="{EBE0D9E3-50BC-314E-BBC2-D0644BBA9C74}" name="Date14" dataDxfId="47">
      <calculatedColumnFormula array="1">IF(Tableau7[[#This Row],[Montant2]]=0,0,_xlfn.IFS(Tableau11[Fournisseur]=Tableau7[[#This Row],[Fournisseur2]],_xlfn.MINIFS(Tableau11[Date2],Tableau11[Fournisseur],Tableau7[[#This Row],[Fournisseur2]])+Tableau11[Délai]))</calculatedColumnFormula>
    </tableColumn>
    <tableColumn id="7" xr3:uid="{8E92227A-E312-FD40-ADC1-C1A8A1464D43}" name="Montant3" dataDxfId="46">
      <calculatedColumnFormula array="1">SUM(SUMIFS(Tableau11[MontantMars],Tableau11[Fournisseur],Ouvertes_Fournisseurs!$A6,Tableau11[Etape3],Testaverifiercontrôlée))</calculatedColumnFormula>
    </tableColumn>
    <tableColumn id="8" xr3:uid="{86250DB7-0942-A947-BA88-F767FE44D8F7}" name="Date15" dataDxfId="45"/>
    <tableColumn id="9" xr3:uid="{B8B5747D-CFA3-2447-BE6F-95949FFB2424}" name="Montant4" dataDxfId="44">
      <calculatedColumnFormula array="1">SUM(SUMIFS(Tableau11[MontantAvril],Tableau11[Fournisseur],Ouvertes_Fournisseurs!$A6,Tableau11[Etape4],Testaverifiercontrôlée))</calculatedColumnFormula>
    </tableColumn>
    <tableColumn id="10" xr3:uid="{3B676975-7A87-EB42-81EA-BD1319557CEB}" name="Date16" dataDxfId="43"/>
    <tableColumn id="11" xr3:uid="{2A66DA78-BE89-A846-92E3-6DC9C7FC3376}" name="Montant5" dataDxfId="42">
      <calculatedColumnFormula array="1">SUM(SUMIFS(Tableau11[MontantMai],Tableau11[Fournisseur],Ouvertes_Fournisseurs!$A6,Tableau11[Etape5],Testaverifiercontrôlée))</calculatedColumnFormula>
    </tableColumn>
    <tableColumn id="12" xr3:uid="{83CD978A-0282-C245-9A4C-97DBD8164B76}" name="Date17" dataDxfId="41"/>
    <tableColumn id="13" xr3:uid="{E7A643C1-3350-BE4B-AA3E-7186A483DA83}" name="Montant6" dataDxfId="40">
      <calculatedColumnFormula array="1">SUM(SUMIFS(Tableau11[MontantJuin],Tableau11[Fournisseur],Ouvertes_Fournisseurs!$A6,Tableau11[Etape6],Testaverifiercontrôlée))</calculatedColumnFormula>
    </tableColumn>
    <tableColumn id="14" xr3:uid="{E9649BBC-8696-684F-B5FF-AAB95B18ED72}" name="Date18" dataDxfId="39"/>
    <tableColumn id="15" xr3:uid="{8E08D5D0-ABFD-D84F-991D-F531959CC2E5}" name="Montant7" dataDxfId="38">
      <calculatedColumnFormula array="1">SUM(SUMIFS(Tableau11[MontantJuillet],Tableau11[Fournisseur],Ouvertes_Fournisseurs!$A6,Tableau11[Etape7],Testaverifiercontrôlée))</calculatedColumnFormula>
    </tableColumn>
    <tableColumn id="16" xr3:uid="{83F9C366-45BB-3641-8E44-122A9130B9AB}" name="Date19" dataDxfId="37"/>
    <tableColumn id="17" xr3:uid="{FAEDF5C1-FB36-DB4F-A51B-14ADBA12E838}" name="Montant8" dataDxfId="36">
      <calculatedColumnFormula array="1">SUM(SUMIFS(Tableau11[MontantAout],Tableau11[Fournisseur],Ouvertes_Fournisseurs!$A6,Tableau11[Etape8],Testaverifiercontrôlée))</calculatedColumnFormula>
    </tableColumn>
    <tableColumn id="18" xr3:uid="{70A8A1DB-046D-434A-B54D-981266075B21}" name="Date20" dataDxfId="35"/>
    <tableColumn id="19" xr3:uid="{031D888B-95B0-5E48-93C0-5DA23AF971D8}" name="Montant9" dataDxfId="34">
      <calculatedColumnFormula array="1">SUM(SUMIFS(Tableau11[Montantseptembre],Tableau11[Fournisseur],Ouvertes_Fournisseurs!$A6,Tableau11[Etape9],Testaverifiercontrôlée))</calculatedColumnFormula>
    </tableColumn>
    <tableColumn id="20" xr3:uid="{71AE34AE-2C33-9A41-A828-16E4BB8EC87E}" name="Date21" dataDxfId="33"/>
    <tableColumn id="21" xr3:uid="{94C42746-3DBE-AF46-A2F6-435AE3239482}" name="Montant10" dataDxfId="32">
      <calculatedColumnFormula array="1">SUM(SUMIFS(Tableau11[Montantoctobre],Tableau11[Fournisseur],Ouvertes_Fournisseurs!$A6,Tableau11[Etape10],Testaverifiercontrôlée))</calculatedColumnFormula>
    </tableColumn>
    <tableColumn id="22" xr3:uid="{FBF44D73-74B2-CE49-829C-DAECAD761455}" name="Date22" dataDxfId="31"/>
    <tableColumn id="23" xr3:uid="{EA4FA0F2-C6F6-A447-94EF-D3B31E099C89}" name="Montant11" dataDxfId="30">
      <calculatedColumnFormula array="1">SUM(SUMIFS(Tableau11[MontantNovembre],Tableau11[Fournisseur],Ouvertes_Fournisseurs!$A6,Tableau11[Etape11],Testaverifiercontrôlée))</calculatedColumnFormula>
    </tableColumn>
    <tableColumn id="24" xr3:uid="{BC4B2B54-9661-CF40-BB06-DECE4D7D553E}" name="Date23" dataDxfId="29"/>
    <tableColumn id="25" xr3:uid="{DD83570B-5589-5C4C-8E64-31A33007DABB}" name="Montant12" dataDxfId="28">
      <calculatedColumnFormula array="1">SUM(SUMIFS(Tableau11[Montantdécembre],Tableau11[Fournisseur],Ouvertes_Fournisseurs!$A6,Tableau11[Etape12],Testaverifiercontrôlée))</calculatedColumnFormula>
    </tableColumn>
    <tableColumn id="26" xr3:uid="{5F7AB1B7-AACC-EE42-8372-9310E0B76DA0}" name="Date24" dataDxfId="27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AB6ED6-6895-AF4E-A094-D307F2BDB7AD}" name="Tableau2" displayName="Tableau2" ref="K1:K4" totalsRowShown="0">
  <autoFilter ref="K1:K4" xr:uid="{57A758A8-6197-5C46-B9C8-75F4B7377A72}"/>
  <tableColumns count="1">
    <tableColumn id="1" xr3:uid="{2E635E47-1610-D644-A11B-6EFBC8806E03}" name="A vérifier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1DA5CF-5A82-204A-9FBB-E4B23F9E769B}" name="Tableau1" displayName="Tableau1" ref="M1:M13" totalsRowShown="0">
  <autoFilter ref="M1:M13" xr:uid="{83406D07-A18D-D44D-918C-314898551AFD}"/>
  <tableColumns count="1">
    <tableColumn id="1" xr3:uid="{04C8B925-61F8-F743-8F1D-990B65AE5297}" name="Moi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EE306D6-F3E5-DA4D-AB12-5E88912768A3}" name="Tableau4" displayName="Tableau4" ref="G1:G4" totalsRowShown="0" dataDxfId="26">
  <autoFilter ref="G1:G4" xr:uid="{08793210-4815-4A43-8545-B3169BBF8A87}"/>
  <tableColumns count="1">
    <tableColumn id="1" xr3:uid="{D6AD244F-F39F-B348-88CC-CE20676AE472}" name="Délai paiement" dataDxfId="2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0EA4CAC-3BC1-8440-8A79-F95FF2B74041}" name="Tableau10" displayName="Tableau10" ref="C1:C4" totalsRowShown="0" dataDxfId="24">
  <autoFilter ref="C1:C4" xr:uid="{8FCA65F3-72BB-6146-9489-FF8623F8831D}"/>
  <sortState xmlns:xlrd2="http://schemas.microsoft.com/office/spreadsheetml/2017/richdata2" ref="C2:C4">
    <sortCondition ref="C1:C4"/>
  </sortState>
  <tableColumns count="1">
    <tableColumn id="1" xr3:uid="{C9F8A16C-597B-A847-9771-286DB31579E1}" name="Catégorie Marge" dataDxfId="2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ABE2F9-2B98-4F46-8300-A04A5502525D}" name="Jours" displayName="Jours" ref="I1:I721" totalsRowShown="0">
  <autoFilter ref="I1:I721" xr:uid="{B189CA6C-D1B6-FF42-A3BB-FF9C47CD38BF}"/>
  <tableColumns count="1">
    <tableColumn id="1" xr3:uid="{29275FD4-2D08-504F-88E3-5FC10F286E98}" name="Jour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2339C96-942D-5148-B431-2652A45D13E4}" name="Tableau12" displayName="Tableau12" ref="A1:A4" totalsRowShown="0" dataDxfId="22">
  <autoFilter ref="A1:A4" xr:uid="{17FDD682-E6E4-294E-AA27-C2663213D998}"/>
  <sortState xmlns:xlrd2="http://schemas.microsoft.com/office/spreadsheetml/2017/richdata2" ref="A2:A4">
    <sortCondition ref="A1:A4"/>
  </sortState>
  <tableColumns count="1">
    <tableColumn id="1" xr3:uid="{AA7EF306-67AD-5E43-9D1D-EA274ED78A19}" name="Fournisseur" dataDxfId="21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4BC591-07C1-1048-B6F1-77AA8239CDD3}" name="Tableau6" displayName="Tableau6" ref="E1:E4" totalsRowShown="0">
  <autoFilter ref="E1:E4" xr:uid="{E62346F1-CA25-ED43-9483-B4F52951EC60}"/>
  <tableColumns count="1">
    <tableColumn id="1" xr3:uid="{75562D6A-3CC8-B849-B454-815413712BFF}" name="Réparti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BE2C-40F8-2542-840F-E8FA76AD31DE}">
  <sheetPr codeName="Feuil1"/>
  <dimension ref="A1:AO31"/>
  <sheetViews>
    <sheetView showGridLines="0" zoomScaleNormal="107" zoomScalePageLayoutView="125" workbookViewId="0">
      <selection activeCell="A3" sqref="A3"/>
    </sheetView>
  </sheetViews>
  <sheetFormatPr baseColWidth="10" defaultRowHeight="19"/>
  <cols>
    <col min="1" max="1" width="26.83203125" style="2" bestFit="1" customWidth="1"/>
    <col min="2" max="2" width="37.1640625" style="2" bestFit="1" customWidth="1"/>
    <col min="3" max="3" width="12.5" style="2" bestFit="1" customWidth="1"/>
    <col min="4" max="4" width="8.5" style="16" bestFit="1" customWidth="1"/>
    <col min="5" max="5" width="12.1640625" customWidth="1"/>
    <col min="6" max="7" width="11.33203125" customWidth="1"/>
    <col min="8" max="8" width="9.33203125" bestFit="1" customWidth="1"/>
    <col min="9" max="9" width="12.5" customWidth="1"/>
    <col min="12" max="12" width="12.5" customWidth="1"/>
    <col min="15" max="15" width="12.5" customWidth="1"/>
    <col min="18" max="18" width="12.5" customWidth="1"/>
    <col min="19" max="20" width="10.83203125" customWidth="1"/>
    <col min="21" max="24" width="13.6640625" customWidth="1"/>
    <col min="27" max="27" width="13.6640625" customWidth="1"/>
    <col min="30" max="30" width="13.6640625" customWidth="1"/>
    <col min="33" max="33" width="13.6640625" customWidth="1"/>
    <col min="36" max="36" width="13.6640625" customWidth="1"/>
    <col min="39" max="39" width="13.6640625" customWidth="1"/>
    <col min="40" max="41" width="10.83203125" customWidth="1"/>
  </cols>
  <sheetData>
    <row r="1" spans="1:41" s="21" customFormat="1" ht="38" thickBot="1">
      <c r="A1" s="31" t="s">
        <v>19</v>
      </c>
      <c r="B1" s="41"/>
      <c r="C1" s="41"/>
      <c r="D1" s="20"/>
      <c r="E1" s="55" t="s">
        <v>20</v>
      </c>
      <c r="F1" s="56"/>
      <c r="G1" s="56"/>
      <c r="H1" s="56"/>
      <c r="I1" s="56"/>
      <c r="J1" s="56"/>
      <c r="K1" s="56"/>
      <c r="L1" s="57"/>
    </row>
    <row r="2" spans="1:41" ht="20" thickBot="1">
      <c r="A2" s="37">
        <v>43642</v>
      </c>
      <c r="B2" s="40"/>
      <c r="C2" s="40"/>
      <c r="D2" s="17"/>
      <c r="E2" s="1"/>
      <c r="I2" s="8"/>
      <c r="J2" s="8"/>
      <c r="K2" s="8"/>
      <c r="L2" s="8"/>
      <c r="M2" s="8"/>
      <c r="N2" s="8"/>
      <c r="O2" s="8"/>
      <c r="P2" s="8"/>
      <c r="Q2" s="8"/>
      <c r="R2" s="8"/>
      <c r="S2" s="9"/>
      <c r="T2" s="9"/>
      <c r="U2" s="9"/>
      <c r="V2" s="9"/>
      <c r="W2" s="9"/>
      <c r="X2" s="10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N2" s="8"/>
      <c r="AO2" s="8"/>
    </row>
    <row r="3" spans="1:41" ht="37" customHeight="1">
      <c r="A3" s="40"/>
      <c r="B3" s="40"/>
      <c r="C3" s="40"/>
      <c r="D3" s="17"/>
      <c r="E3" s="1"/>
      <c r="I3" s="8"/>
      <c r="J3" s="8"/>
      <c r="K3" s="8"/>
      <c r="L3" s="8"/>
      <c r="M3" s="8"/>
      <c r="N3" s="8"/>
      <c r="O3" s="8"/>
      <c r="P3" s="8"/>
      <c r="Q3" s="8"/>
      <c r="R3" s="8"/>
      <c r="S3" s="9"/>
      <c r="T3" s="9"/>
      <c r="U3" s="9"/>
      <c r="V3" s="9"/>
      <c r="W3" s="9"/>
      <c r="X3" s="10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N3" s="8"/>
      <c r="AO3" s="8"/>
    </row>
    <row r="4" spans="1:41" ht="20" thickBot="1">
      <c r="A4" s="40"/>
      <c r="B4" s="40"/>
      <c r="C4" s="40"/>
      <c r="D4" s="17"/>
      <c r="E4" s="1"/>
      <c r="I4" s="8"/>
      <c r="J4" s="8"/>
      <c r="K4" s="8"/>
      <c r="L4" s="8"/>
      <c r="M4" s="8"/>
      <c r="N4" s="8"/>
      <c r="O4" s="8"/>
      <c r="P4" s="8"/>
      <c r="Q4" s="8"/>
      <c r="R4" s="8"/>
      <c r="S4" s="9"/>
      <c r="T4" s="9"/>
      <c r="U4" s="9"/>
      <c r="V4" s="9"/>
      <c r="W4" s="9"/>
      <c r="X4" s="10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N4" s="8"/>
      <c r="AO4" s="8"/>
    </row>
    <row r="5" spans="1:41" s="22" customFormat="1" ht="32" customHeight="1" thickBot="1">
      <c r="D5" s="23"/>
      <c r="F5" s="24" t="s">
        <v>4</v>
      </c>
      <c r="G5" s="50"/>
      <c r="H5" s="35"/>
      <c r="I5" s="24" t="s">
        <v>5</v>
      </c>
      <c r="J5" s="30"/>
      <c r="K5" s="35"/>
      <c r="L5" s="58" t="s">
        <v>6</v>
      </c>
      <c r="M5" s="30"/>
      <c r="N5" s="35"/>
      <c r="O5" s="25" t="s">
        <v>7</v>
      </c>
      <c r="P5" s="30"/>
      <c r="Q5" s="35"/>
      <c r="R5" s="24" t="s">
        <v>8</v>
      </c>
      <c r="S5" s="30"/>
      <c r="T5" s="35"/>
      <c r="U5" s="24" t="s">
        <v>9</v>
      </c>
      <c r="V5" s="50"/>
      <c r="W5" s="35"/>
      <c r="X5" s="24" t="s">
        <v>10</v>
      </c>
      <c r="Y5" s="30"/>
      <c r="Z5" s="35"/>
      <c r="AA5" s="24" t="s">
        <v>11</v>
      </c>
      <c r="AB5" s="30"/>
      <c r="AC5" s="35"/>
      <c r="AD5" s="24" t="s">
        <v>12</v>
      </c>
      <c r="AE5" s="30"/>
      <c r="AF5" s="35"/>
      <c r="AG5" s="24" t="s">
        <v>13</v>
      </c>
      <c r="AH5" s="30"/>
      <c r="AI5" s="35"/>
      <c r="AJ5" s="24" t="s">
        <v>14</v>
      </c>
      <c r="AK5" s="30"/>
      <c r="AL5" s="35"/>
      <c r="AM5" s="24" t="s">
        <v>15</v>
      </c>
      <c r="AN5" s="30"/>
      <c r="AO5" s="53"/>
    </row>
    <row r="6" spans="1:41" s="22" customFormat="1" ht="22" thickBot="1">
      <c r="A6" s="26" t="s">
        <v>0</v>
      </c>
      <c r="B6" s="26"/>
      <c r="C6" s="26"/>
      <c r="D6" s="27"/>
      <c r="E6" s="28">
        <f>F6+I6+L6+O6+R6+U6+X6+AA6+AD6+AG6+AJ6+AM6</f>
        <v>2860</v>
      </c>
      <c r="F6" s="29">
        <f>SUM(Tableau11[Montantjanvier])</f>
        <v>2210</v>
      </c>
      <c r="G6" s="51"/>
      <c r="H6" s="54"/>
      <c r="I6" s="29">
        <f>SUM(Tableau11[Montantfévrier])</f>
        <v>0</v>
      </c>
      <c r="J6" s="29"/>
      <c r="K6" s="54"/>
      <c r="L6" s="29">
        <f>SUM(Tableau11[MontantMars])</f>
        <v>0</v>
      </c>
      <c r="M6" s="29"/>
      <c r="N6" s="54"/>
      <c r="O6" s="29">
        <f>SUM(Tableau11[MontantAvril])</f>
        <v>0</v>
      </c>
      <c r="P6" s="29"/>
      <c r="Q6" s="54"/>
      <c r="R6" s="29">
        <f>SUM(Tableau11[MontantMai])</f>
        <v>0</v>
      </c>
      <c r="S6" s="29"/>
      <c r="T6" s="54"/>
      <c r="U6" s="29">
        <f>SUM(Tableau11[MontantJuin])</f>
        <v>0</v>
      </c>
      <c r="V6" s="29"/>
      <c r="W6" s="54"/>
      <c r="X6" s="29">
        <f>SUM(Tableau11[MontantJuillet])</f>
        <v>0</v>
      </c>
      <c r="Y6" s="29"/>
      <c r="Z6" s="54"/>
      <c r="AA6" s="29">
        <f>SUM(Tableau11[MontantAout])</f>
        <v>0</v>
      </c>
      <c r="AB6" s="29"/>
      <c r="AC6" s="54"/>
      <c r="AD6" s="29">
        <f>SUM(Tableau11[Montantseptembre])</f>
        <v>0</v>
      </c>
      <c r="AE6" s="29"/>
      <c r="AF6" s="54"/>
      <c r="AG6" s="29">
        <f>SUM(Tableau11[Montantoctobre])</f>
        <v>0</v>
      </c>
      <c r="AH6" s="29"/>
      <c r="AI6" s="54"/>
      <c r="AJ6" s="29">
        <f>SUM(Tableau11[MontantNovembre])</f>
        <v>650</v>
      </c>
      <c r="AK6" s="29"/>
      <c r="AL6" s="54"/>
      <c r="AM6" s="29">
        <f>SUM(Tableau11[Montantdécembre])</f>
        <v>0</v>
      </c>
      <c r="AN6" s="29"/>
      <c r="AO6" s="59"/>
    </row>
    <row r="7" spans="1:41" s="22" customFormat="1" ht="22" thickBot="1">
      <c r="A7" s="42" t="s">
        <v>27</v>
      </c>
      <c r="B7" s="43" t="s">
        <v>28</v>
      </c>
      <c r="C7" s="43" t="s">
        <v>91</v>
      </c>
      <c r="D7" s="27" t="s">
        <v>17</v>
      </c>
      <c r="E7" s="45" t="s">
        <v>25</v>
      </c>
      <c r="F7" s="44" t="s">
        <v>38</v>
      </c>
      <c r="G7" s="44" t="s">
        <v>57</v>
      </c>
      <c r="H7" s="52" t="s">
        <v>60</v>
      </c>
      <c r="I7" s="44" t="s">
        <v>39</v>
      </c>
      <c r="J7" s="44" t="s">
        <v>50</v>
      </c>
      <c r="K7" s="52" t="s">
        <v>61</v>
      </c>
      <c r="L7" s="44" t="s">
        <v>40</v>
      </c>
      <c r="M7" s="44" t="s">
        <v>52</v>
      </c>
      <c r="N7" s="52" t="s">
        <v>62</v>
      </c>
      <c r="O7" s="44" t="s">
        <v>41</v>
      </c>
      <c r="P7" s="44" t="s">
        <v>30</v>
      </c>
      <c r="Q7" s="52" t="s">
        <v>63</v>
      </c>
      <c r="R7" s="44" t="s">
        <v>42</v>
      </c>
      <c r="S7" s="44" t="s">
        <v>53</v>
      </c>
      <c r="T7" s="52" t="s">
        <v>64</v>
      </c>
      <c r="U7" s="44" t="s">
        <v>43</v>
      </c>
      <c r="V7" s="44" t="s">
        <v>32</v>
      </c>
      <c r="W7" s="52" t="s">
        <v>65</v>
      </c>
      <c r="X7" s="44" t="s">
        <v>44</v>
      </c>
      <c r="Y7" s="44" t="s">
        <v>54</v>
      </c>
      <c r="Z7" s="52" t="s">
        <v>66</v>
      </c>
      <c r="AA7" s="44" t="s">
        <v>45</v>
      </c>
      <c r="AB7" s="44" t="s">
        <v>34</v>
      </c>
      <c r="AC7" s="52" t="s">
        <v>67</v>
      </c>
      <c r="AD7" s="44" t="s">
        <v>46</v>
      </c>
      <c r="AE7" s="44" t="s">
        <v>55</v>
      </c>
      <c r="AF7" s="52" t="s">
        <v>68</v>
      </c>
      <c r="AG7" s="44" t="s">
        <v>47</v>
      </c>
      <c r="AH7" s="44" t="s">
        <v>56</v>
      </c>
      <c r="AI7" s="52" t="s">
        <v>69</v>
      </c>
      <c r="AJ7" s="44" t="s">
        <v>48</v>
      </c>
      <c r="AK7" s="44" t="s">
        <v>58</v>
      </c>
      <c r="AL7" s="52" t="s">
        <v>70</v>
      </c>
      <c r="AM7" s="44" t="s">
        <v>49</v>
      </c>
      <c r="AN7" s="44" t="s">
        <v>59</v>
      </c>
      <c r="AO7" s="52" t="s">
        <v>71</v>
      </c>
    </row>
    <row r="8" spans="1:41" s="22" customFormat="1" ht="21">
      <c r="A8" s="81" t="s">
        <v>93</v>
      </c>
      <c r="B8" s="49" t="s">
        <v>97</v>
      </c>
      <c r="C8" s="82">
        <v>1</v>
      </c>
      <c r="D8" s="83">
        <v>30</v>
      </c>
      <c r="E8" s="46"/>
      <c r="F8" s="47">
        <v>750</v>
      </c>
      <c r="G8" s="80">
        <v>43615</v>
      </c>
      <c r="H8" s="78" t="s">
        <v>16</v>
      </c>
      <c r="I8" s="73"/>
      <c r="J8" s="48"/>
      <c r="K8" s="78"/>
      <c r="L8" s="47"/>
      <c r="M8" s="48"/>
      <c r="N8" s="78"/>
      <c r="O8" s="47"/>
      <c r="P8" s="48"/>
      <c r="Q8" s="78"/>
      <c r="R8" s="47"/>
      <c r="S8" s="48"/>
      <c r="T8" s="79"/>
      <c r="U8" s="47"/>
      <c r="V8" s="80"/>
      <c r="W8" s="78"/>
      <c r="X8" s="47"/>
      <c r="Y8" s="48"/>
      <c r="Z8" s="78"/>
      <c r="AA8" s="47"/>
      <c r="AB8" s="48"/>
      <c r="AC8" s="78"/>
      <c r="AD8" s="47"/>
      <c r="AE8" s="48"/>
      <c r="AF8" s="78"/>
      <c r="AG8" s="73"/>
      <c r="AH8" s="48"/>
      <c r="AI8" s="78"/>
      <c r="AJ8" s="47"/>
      <c r="AK8" s="48"/>
      <c r="AL8" s="78"/>
      <c r="AM8" s="47"/>
      <c r="AN8" s="48"/>
      <c r="AO8" s="78"/>
    </row>
    <row r="9" spans="1:41" s="22" customFormat="1" ht="21">
      <c r="A9" s="81" t="s">
        <v>94</v>
      </c>
      <c r="B9" s="49" t="s">
        <v>97</v>
      </c>
      <c r="C9" s="82">
        <v>1</v>
      </c>
      <c r="D9" s="83">
        <v>30</v>
      </c>
      <c r="E9" s="46"/>
      <c r="F9" s="47">
        <v>1350</v>
      </c>
      <c r="G9" s="80">
        <v>43631</v>
      </c>
      <c r="H9" s="78" t="s">
        <v>16</v>
      </c>
      <c r="I9" s="73"/>
      <c r="J9" s="48"/>
      <c r="K9" s="78"/>
      <c r="L9" s="47"/>
      <c r="M9" s="48"/>
      <c r="N9" s="78"/>
      <c r="O9" s="47"/>
      <c r="P9" s="48"/>
      <c r="Q9" s="78"/>
      <c r="R9" s="47"/>
      <c r="S9" s="48"/>
      <c r="T9" s="79"/>
      <c r="U9" s="47"/>
      <c r="V9" s="80"/>
      <c r="W9" s="78"/>
      <c r="X9" s="47"/>
      <c r="Y9" s="48"/>
      <c r="Z9" s="78"/>
      <c r="AA9" s="47"/>
      <c r="AB9" s="48"/>
      <c r="AC9" s="78"/>
      <c r="AD9" s="47"/>
      <c r="AE9" s="48"/>
      <c r="AF9" s="78"/>
      <c r="AG9" s="73"/>
      <c r="AH9" s="48"/>
      <c r="AI9" s="78"/>
      <c r="AJ9" s="47"/>
      <c r="AK9" s="48"/>
      <c r="AL9" s="78"/>
      <c r="AM9" s="47"/>
      <c r="AN9" s="48"/>
      <c r="AO9" s="78"/>
    </row>
    <row r="10" spans="1:41" s="22" customFormat="1" ht="21">
      <c r="A10" s="81" t="s">
        <v>95</v>
      </c>
      <c r="B10" s="49" t="s">
        <v>96</v>
      </c>
      <c r="C10" s="82">
        <v>1</v>
      </c>
      <c r="D10" s="83">
        <v>30</v>
      </c>
      <c r="E10" s="46"/>
      <c r="F10" s="47">
        <v>110</v>
      </c>
      <c r="G10" s="71">
        <v>43589</v>
      </c>
      <c r="H10" s="74" t="s">
        <v>16</v>
      </c>
      <c r="I10" s="73"/>
      <c r="J10" s="48"/>
      <c r="K10" s="74"/>
      <c r="L10" s="47"/>
      <c r="M10" s="48"/>
      <c r="N10" s="74"/>
      <c r="O10" s="47"/>
      <c r="P10" s="48"/>
      <c r="Q10" s="74"/>
      <c r="R10" s="47"/>
      <c r="S10" s="48"/>
      <c r="T10" s="72"/>
      <c r="U10" s="47"/>
      <c r="V10" s="71"/>
      <c r="W10" s="74"/>
      <c r="X10" s="47"/>
      <c r="Y10" s="48"/>
      <c r="Z10" s="74"/>
      <c r="AA10" s="47"/>
      <c r="AB10" s="48"/>
      <c r="AC10" s="74"/>
      <c r="AD10" s="47"/>
      <c r="AE10" s="48"/>
      <c r="AF10" s="74"/>
      <c r="AG10" s="73"/>
      <c r="AH10" s="48"/>
      <c r="AI10" s="74"/>
      <c r="AJ10" s="47">
        <v>650</v>
      </c>
      <c r="AK10" s="48">
        <v>43631</v>
      </c>
      <c r="AL10" s="74" t="s">
        <v>16</v>
      </c>
      <c r="AM10" s="47"/>
      <c r="AN10" s="48"/>
      <c r="AO10" s="74"/>
    </row>
    <row r="11" spans="1:41" ht="16">
      <c r="A11"/>
      <c r="B11"/>
      <c r="C11"/>
      <c r="D11" s="18"/>
    </row>
    <row r="12" spans="1:41" ht="16">
      <c r="A12"/>
      <c r="B12"/>
      <c r="C12"/>
      <c r="D12" s="18"/>
    </row>
    <row r="13" spans="1:41" ht="16">
      <c r="A13"/>
      <c r="B13"/>
      <c r="C13"/>
      <c r="D13" s="18"/>
    </row>
    <row r="14" spans="1:41" ht="16">
      <c r="A14"/>
      <c r="B14"/>
      <c r="C14"/>
      <c r="D14" s="18"/>
    </row>
    <row r="15" spans="1:41" ht="16">
      <c r="A15"/>
      <c r="B15"/>
      <c r="C15"/>
      <c r="D15" s="18"/>
    </row>
    <row r="16" spans="1:41" ht="16">
      <c r="A16"/>
      <c r="B16"/>
      <c r="C16"/>
      <c r="D16" s="18"/>
    </row>
    <row r="17" spans="1:41" ht="16">
      <c r="A17"/>
      <c r="B17"/>
      <c r="C17"/>
      <c r="D17" s="18"/>
    </row>
    <row r="18" spans="1:41" ht="16">
      <c r="A18"/>
      <c r="B18"/>
      <c r="C18"/>
      <c r="D18" s="18"/>
    </row>
    <row r="19" spans="1:41" ht="18" customHeight="1">
      <c r="A19"/>
      <c r="B19"/>
      <c r="C19"/>
      <c r="D19" s="18"/>
    </row>
    <row r="20" spans="1:41" ht="16">
      <c r="A20"/>
      <c r="B20"/>
      <c r="C20"/>
      <c r="D20" s="18"/>
    </row>
    <row r="21" spans="1:41" ht="16">
      <c r="A21"/>
      <c r="B21"/>
      <c r="C21"/>
      <c r="D21" s="18"/>
    </row>
    <row r="22" spans="1:41" ht="16">
      <c r="A22"/>
      <c r="B22"/>
      <c r="C22"/>
      <c r="D22" s="18"/>
    </row>
    <row r="23" spans="1:41" ht="16">
      <c r="A23"/>
      <c r="B23"/>
      <c r="C23"/>
      <c r="D23" s="18"/>
    </row>
    <row r="24" spans="1:41" ht="16">
      <c r="A24"/>
      <c r="B24"/>
      <c r="C24"/>
      <c r="D24" s="18"/>
    </row>
    <row r="25" spans="1:41" ht="16">
      <c r="A25"/>
      <c r="B25"/>
      <c r="C25"/>
      <c r="D25" s="18"/>
    </row>
    <row r="26" spans="1:41" ht="16">
      <c r="A26"/>
      <c r="B26"/>
      <c r="C26"/>
      <c r="D26" s="18"/>
    </row>
    <row r="27" spans="1:41" ht="16">
      <c r="A27"/>
      <c r="B27"/>
      <c r="C27"/>
      <c r="D27" s="18"/>
    </row>
    <row r="28" spans="1:41" s="1" customFormat="1" ht="16">
      <c r="A28"/>
      <c r="B28"/>
      <c r="C28"/>
      <c r="D28" s="1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</row>
    <row r="29" spans="1:41" ht="16">
      <c r="A29"/>
      <c r="B29"/>
      <c r="C29"/>
      <c r="D29" s="18"/>
    </row>
    <row r="30" spans="1:41" ht="16">
      <c r="A30" s="1"/>
      <c r="B30" s="1"/>
      <c r="C30" s="1"/>
      <c r="D30" s="1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 ht="16">
      <c r="A31"/>
      <c r="B31"/>
      <c r="C31"/>
      <c r="D31" s="18"/>
    </row>
  </sheetData>
  <sheetProtection selectLockedCells="1"/>
  <phoneticPr fontId="13" type="noConversion"/>
  <dataValidations count="6">
    <dataValidation type="date" allowBlank="1" showInputMessage="1" showErrorMessage="1" sqref="A2:C4" xr:uid="{AEA77159-A7E5-8543-9326-C5AFB8866C6B}">
      <formula1>43466</formula1>
      <formula2>51136</formula2>
    </dataValidation>
    <dataValidation type="list" allowBlank="1" showInputMessage="1" showErrorMessage="1" sqref="D8:D10" xr:uid="{687A50C5-D70A-214F-AED8-BB141F523407}">
      <formula1>INDIRECT("Data!Tableau4")</formula1>
    </dataValidation>
    <dataValidation type="list" allowBlank="1" showInputMessage="1" showErrorMessage="1" sqref="B8:B10" xr:uid="{121A01EC-5809-0943-8714-0981E18D88CA}">
      <formula1>INDIRECT("Tableau10[Catégorie Marge]")</formula1>
    </dataValidation>
    <dataValidation type="list" allowBlank="1" showInputMessage="1" showErrorMessage="1" sqref="A8:A10" xr:uid="{4A89CF89-C14F-0D47-8578-CE7C1D0B4D3B}">
      <formula1>INDIRECT("Tableau12")</formula1>
    </dataValidation>
    <dataValidation type="list" allowBlank="1" showInputMessage="1" showErrorMessage="1" sqref="H8:H10 AO8:AO10 AL8:AL10 AI8:AI10 AF8:AF10 AC8:AC10 Z8:Z10 W8:W10 T8:T10 Q8:Q10 N8:N10 K8:K10" xr:uid="{C306C416-95F1-3E45-90F8-BC3BBE03F34D}">
      <formula1>INDIRECT("Tableau2[A vérifier]")</formula1>
    </dataValidation>
    <dataValidation type="list" allowBlank="1" showInputMessage="1" showErrorMessage="1" sqref="C8:C10" xr:uid="{BC25C94C-B0DF-3F49-8CAE-90EC8EE259C7}">
      <formula1>INDIRECT("Tableau6[Répartition]")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H9"/>
  <sheetViews>
    <sheetView tabSelected="1" zoomScaleNormal="107" zoomScalePageLayoutView="125" workbookViewId="0">
      <pane xSplit="1" topLeftCell="B1" activePane="topRight" state="frozen"/>
      <selection pane="topRight" activeCell="L16" sqref="L16"/>
    </sheetView>
  </sheetViews>
  <sheetFormatPr baseColWidth="10" defaultRowHeight="19"/>
  <cols>
    <col min="1" max="1" width="40.83203125" style="2" bestFit="1" customWidth="1"/>
    <col min="2" max="3" width="12" customWidth="1"/>
    <col min="4" max="4" width="13.5" customWidth="1"/>
    <col min="5" max="5" width="12" customWidth="1"/>
    <col min="7" max="7" width="12" customWidth="1"/>
    <col min="8" max="8" width="10.83203125" customWidth="1"/>
    <col min="9" max="9" width="12" customWidth="1"/>
    <col min="11" max="11" width="12" customWidth="1"/>
    <col min="13" max="13" width="12" customWidth="1"/>
    <col min="14" max="14" width="9.83203125" customWidth="1"/>
    <col min="15" max="15" width="12" customWidth="1"/>
    <col min="17" max="17" width="12" customWidth="1"/>
    <col min="19" max="19" width="12" customWidth="1"/>
    <col min="20" max="20" width="10.5" customWidth="1"/>
    <col min="21" max="21" width="13.1640625" customWidth="1"/>
    <col min="22" max="22" width="9.83203125" customWidth="1"/>
    <col min="23" max="23" width="13.1640625" customWidth="1"/>
    <col min="25" max="25" width="13.1640625" customWidth="1"/>
    <col min="26" max="26" width="9.83203125" customWidth="1"/>
    <col min="29" max="29" width="9.1640625" bestFit="1" customWidth="1"/>
    <col min="32" max="32" width="9.1640625" bestFit="1" customWidth="1"/>
    <col min="35" max="35" width="9.1640625" bestFit="1" customWidth="1"/>
    <col min="38" max="38" width="9.1640625" bestFit="1" customWidth="1"/>
    <col min="41" max="41" width="9.1640625" bestFit="1" customWidth="1"/>
  </cols>
  <sheetData>
    <row r="1" spans="1:34" s="21" customFormat="1" ht="38" thickBot="1">
      <c r="A1" s="31" t="s">
        <v>19</v>
      </c>
      <c r="B1" s="20"/>
      <c r="C1" s="75" t="s">
        <v>21</v>
      </c>
      <c r="D1" s="76"/>
      <c r="E1" s="76"/>
      <c r="F1" s="76"/>
      <c r="G1" s="76"/>
      <c r="H1" s="76"/>
      <c r="I1" s="77"/>
      <c r="J1" s="60"/>
      <c r="M1" s="36" t="s">
        <v>22</v>
      </c>
      <c r="N1" s="38">
        <v>15</v>
      </c>
    </row>
    <row r="2" spans="1:34" ht="20" thickBot="1">
      <c r="A2" s="3"/>
      <c r="B2" s="17"/>
      <c r="C2" s="1"/>
      <c r="D2" s="1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9"/>
      <c r="T2" s="9"/>
      <c r="U2" s="9"/>
      <c r="V2" s="9"/>
      <c r="W2" s="10"/>
      <c r="X2" s="10"/>
      <c r="Y2" s="10"/>
      <c r="Z2" s="8"/>
      <c r="AA2" s="8"/>
      <c r="AB2" s="8"/>
      <c r="AC2" s="8"/>
      <c r="AD2" s="8"/>
      <c r="AE2" s="8"/>
      <c r="AF2" s="8"/>
      <c r="AH2" s="8"/>
    </row>
    <row r="3" spans="1:34" s="4" customFormat="1" ht="32" customHeight="1" thickTop="1" thickBot="1">
      <c r="A3" s="33" t="s">
        <v>92</v>
      </c>
      <c r="B3" s="32"/>
      <c r="C3" s="15" t="s">
        <v>4</v>
      </c>
      <c r="D3" s="62"/>
      <c r="E3" s="15" t="s">
        <v>5</v>
      </c>
      <c r="F3" s="62"/>
      <c r="G3" s="15" t="s">
        <v>6</v>
      </c>
      <c r="H3" s="62"/>
      <c r="I3" s="15" t="s">
        <v>7</v>
      </c>
      <c r="J3" s="62"/>
      <c r="K3" s="15" t="s">
        <v>8</v>
      </c>
      <c r="L3" s="62"/>
      <c r="M3" s="15" t="s">
        <v>9</v>
      </c>
      <c r="N3" s="62"/>
      <c r="O3" s="15" t="s">
        <v>10</v>
      </c>
      <c r="P3" s="62"/>
      <c r="Q3" s="15" t="s">
        <v>11</v>
      </c>
      <c r="R3" s="62"/>
      <c r="S3" s="15" t="s">
        <v>12</v>
      </c>
      <c r="T3" s="62"/>
      <c r="U3" s="15" t="s">
        <v>13</v>
      </c>
      <c r="V3" s="62"/>
      <c r="W3" s="15" t="s">
        <v>14</v>
      </c>
      <c r="X3" s="62"/>
      <c r="Y3" s="15" t="s">
        <v>15</v>
      </c>
    </row>
    <row r="4" spans="1:34" s="4" customFormat="1" ht="22" thickBot="1">
      <c r="A4" s="13" t="s">
        <v>0</v>
      </c>
      <c r="B4" s="14">
        <f>B9</f>
        <v>2860</v>
      </c>
      <c r="C4" s="6">
        <f>C9</f>
        <v>2210</v>
      </c>
      <c r="D4" s="61"/>
      <c r="E4" s="6">
        <f t="shared" ref="E4:Y4" si="0">E9</f>
        <v>0</v>
      </c>
      <c r="F4" s="61"/>
      <c r="G4" s="6">
        <f t="shared" si="0"/>
        <v>0</v>
      </c>
      <c r="H4" s="61"/>
      <c r="I4" s="6">
        <f t="shared" si="0"/>
        <v>0</v>
      </c>
      <c r="J4" s="61"/>
      <c r="K4" s="6">
        <f t="shared" si="0"/>
        <v>0</v>
      </c>
      <c r="L4" s="61"/>
      <c r="M4" s="6">
        <f t="shared" si="0"/>
        <v>0</v>
      </c>
      <c r="N4" s="61"/>
      <c r="O4" s="6">
        <f t="shared" si="0"/>
        <v>0</v>
      </c>
      <c r="P4" s="61"/>
      <c r="Q4" s="6">
        <f t="shared" si="0"/>
        <v>0</v>
      </c>
      <c r="R4" s="61"/>
      <c r="S4" s="6">
        <f t="shared" si="0"/>
        <v>0</v>
      </c>
      <c r="T4" s="61"/>
      <c r="U4" s="6">
        <f t="shared" si="0"/>
        <v>0</v>
      </c>
      <c r="V4" s="61"/>
      <c r="W4" s="6">
        <f t="shared" si="0"/>
        <v>650</v>
      </c>
      <c r="X4" s="61"/>
      <c r="Y4" s="6">
        <f t="shared" si="0"/>
        <v>0</v>
      </c>
    </row>
    <row r="5" spans="1:34" s="32" customFormat="1" ht="22" thickBot="1">
      <c r="A5" s="67" t="s">
        <v>88</v>
      </c>
      <c r="B5" s="68" t="s">
        <v>24</v>
      </c>
      <c r="C5" s="69" t="s">
        <v>37</v>
      </c>
      <c r="D5" s="69" t="s">
        <v>73</v>
      </c>
      <c r="E5" s="69" t="s">
        <v>72</v>
      </c>
      <c r="F5" s="69" t="s">
        <v>74</v>
      </c>
      <c r="G5" s="69" t="s">
        <v>29</v>
      </c>
      <c r="H5" s="69" t="s">
        <v>89</v>
      </c>
      <c r="I5" s="69" t="s">
        <v>75</v>
      </c>
      <c r="J5" s="69" t="s">
        <v>76</v>
      </c>
      <c r="K5" s="69" t="s">
        <v>31</v>
      </c>
      <c r="L5" s="69" t="s">
        <v>77</v>
      </c>
      <c r="M5" s="69" t="s">
        <v>78</v>
      </c>
      <c r="N5" s="69" t="s">
        <v>79</v>
      </c>
      <c r="O5" s="69" t="s">
        <v>33</v>
      </c>
      <c r="P5" s="69" t="s">
        <v>80</v>
      </c>
      <c r="Q5" s="69" t="s">
        <v>81</v>
      </c>
      <c r="R5" s="69" t="s">
        <v>82</v>
      </c>
      <c r="S5" s="69" t="s">
        <v>35</v>
      </c>
      <c r="T5" s="69" t="s">
        <v>83</v>
      </c>
      <c r="U5" s="69" t="s">
        <v>84</v>
      </c>
      <c r="V5" s="69" t="s">
        <v>51</v>
      </c>
      <c r="W5" s="69" t="s">
        <v>85</v>
      </c>
      <c r="X5" s="69" t="s">
        <v>86</v>
      </c>
      <c r="Y5" s="69" t="s">
        <v>87</v>
      </c>
      <c r="Z5" s="70" t="s">
        <v>90</v>
      </c>
    </row>
    <row r="6" spans="1:34" s="7" customFormat="1">
      <c r="A6" s="39" t="s">
        <v>93</v>
      </c>
      <c r="B6" s="5"/>
      <c r="C6" s="5">
        <f t="array" ref="C6">SUM(SUMIFS(Tableau11[Montantjanvier],Tableau11[Fournisseur],Ouvertes_Fournisseurs!$A6,Tableau11[Etape1],Testaverifiercontrôlée))</f>
        <v>750</v>
      </c>
      <c r="D6" s="66">
        <f t="array" ref="D6">IF(Tableau7[[#This Row],[Montant1]]=0,0,_xlfn.IFS(Tableau11[Fournisseur]=Tableau7[[#This Row],[Fournisseur2]],_xlfn.MINIFS(Tableau11[Date1],Tableau11[Fournisseur],Tableau7[[#This Row],[Fournisseur2]])+Tableau11[Délai]))</f>
        <v>43645</v>
      </c>
      <c r="E6" s="5">
        <f t="array" ref="E6">SUM(SUMIFS(Tableau11[Montantfévrier],Tableau11[Fournisseur],Ouvertes_Fournisseurs!$A6,Tableau11[Etape2],Testaverifiercontrôlée))</f>
        <v>0</v>
      </c>
      <c r="F6" s="66">
        <f t="array" ref="F6">IF(Tableau7[[#This Row],[Montant2]]=0,0,_xlfn.IFS(Tableau11[Fournisseur]=Tableau7[[#This Row],[Fournisseur2]],_xlfn.MINIFS(Tableau11[Date2],Tableau11[Fournisseur],Tableau7[[#This Row],[Fournisseur2]])+Tableau11[Délai]))</f>
        <v>0</v>
      </c>
      <c r="G6" s="5">
        <f t="array" ref="G6">SUM(SUMIFS(Tableau11[MontantMars],Tableau11[Fournisseur],Ouvertes_Fournisseurs!$A6,Tableau11[Etape3],Testaverifiercontrôlée))</f>
        <v>0</v>
      </c>
      <c r="H6" s="12"/>
      <c r="I6" s="5">
        <f t="array" ref="I6">SUM(SUMIFS(Tableau11[MontantAvril],Tableau11[Fournisseur],Ouvertes_Fournisseurs!$A6,Tableau11[Etape4],Testaverifiercontrôlée))</f>
        <v>0</v>
      </c>
      <c r="J6" s="12"/>
      <c r="K6" s="5">
        <f t="array" ref="K6">SUM(SUMIFS(Tableau11[MontantMai],Tableau11[Fournisseur],Ouvertes_Fournisseurs!$A6,Tableau11[Etape5],Testaverifiercontrôlée))</f>
        <v>0</v>
      </c>
      <c r="L6" s="12"/>
      <c r="M6" s="5">
        <f t="array" ref="M6">SUM(SUMIFS(Tableau11[MontantJuin],Tableau11[Fournisseur],Ouvertes_Fournisseurs!$A6,Tableau11[Etape6],Testaverifiercontrôlée))</f>
        <v>0</v>
      </c>
      <c r="N6" s="12"/>
      <c r="O6" s="5">
        <f t="array" ref="O6">SUM(SUMIFS(Tableau11[MontantJuillet],Tableau11[Fournisseur],Ouvertes_Fournisseurs!$A6,Tableau11[Etape7],Testaverifiercontrôlée))</f>
        <v>0</v>
      </c>
      <c r="P6" s="12"/>
      <c r="Q6" s="5">
        <f t="array" ref="Q6">SUM(SUMIFS(Tableau11[MontantAout],Tableau11[Fournisseur],Ouvertes_Fournisseurs!$A6,Tableau11[Etape8],Testaverifiercontrôlée))</f>
        <v>0</v>
      </c>
      <c r="R6" s="12"/>
      <c r="S6" s="5">
        <f t="array" ref="S6">SUM(SUMIFS(Tableau11[Montantseptembre],Tableau11[Fournisseur],Ouvertes_Fournisseurs!$A6,Tableau11[Etape9],Testaverifiercontrôlée))</f>
        <v>0</v>
      </c>
      <c r="T6" s="12"/>
      <c r="U6" s="5">
        <f t="array" ref="U6">SUM(SUMIFS(Tableau11[Montantoctobre],Tableau11[Fournisseur],Ouvertes_Fournisseurs!$A6,Tableau11[Etape10],Testaverifiercontrôlée))</f>
        <v>0</v>
      </c>
      <c r="V6" s="12"/>
      <c r="W6" s="5">
        <f t="array" ref="W6">SUM(SUMIFS(Tableau11[MontantNovembre],Tableau11[Fournisseur],Ouvertes_Fournisseurs!$A6,Tableau11[Etape11],Testaverifiercontrôlée))</f>
        <v>0</v>
      </c>
      <c r="X6" s="12"/>
      <c r="Y6" s="5">
        <f t="array" ref="Y6">SUM(SUMIFS(Tableau11[Montantdécembre],Tableau11[Fournisseur],Ouvertes_Fournisseurs!$A6,Tableau11[Etape12],Testaverifiercontrôlée))</f>
        <v>0</v>
      </c>
      <c r="Z6" s="65"/>
    </row>
    <row r="7" spans="1:34" s="7" customFormat="1">
      <c r="A7" s="39" t="s">
        <v>94</v>
      </c>
      <c r="B7" s="5"/>
      <c r="C7" s="5">
        <f t="array" ref="C7">SUM(SUMIFS(Tableau11[Montantjanvier],Tableau11[Fournisseur],Ouvertes_Fournisseurs!$A7,Tableau11[Etape1],Testaverifiercontrôlée))</f>
        <v>1350</v>
      </c>
      <c r="D7" s="66" t="e">
        <f t="array" ref="D7">IF(Tableau7[[#This Row],[Montant1]]=0,0,_xlfn.IFS(Tableau11[Fournisseur]=Tableau7[[#This Row],[Fournisseur2]],_xlfn.MINIFS(Tableau11[Date1],Tableau11[Fournisseur],Tableau7[[#This Row],[Fournisseur2]])+Tableau11[Délai]))</f>
        <v>#N/A</v>
      </c>
      <c r="E7" s="5">
        <f t="array" ref="E7">SUM(SUMIFS(Tableau11[Montantfévrier],Tableau11[Fournisseur],Ouvertes_Fournisseurs!$A7,Tableau11[Etape2],Testaverifiercontrôlée))</f>
        <v>0</v>
      </c>
      <c r="F7" s="12">
        <f t="array" ref="F7">IF(Tableau7[[#This Row],[Montant2]]=0,0,_xlfn.IFS(Tableau11[Fournisseur]=Tableau7[[#This Row],[Fournisseur2]],_xlfn.MINIFS(Tableau11[Date2],Tableau11[Fournisseur],Tableau7[[#This Row],[Fournisseur2]])+Tableau11[Délai]))</f>
        <v>0</v>
      </c>
      <c r="G7" s="5">
        <f t="array" ref="G7">SUM(SUMIFS(Tableau11[MontantMars],Tableau11[Fournisseur],Ouvertes_Fournisseurs!$A7,Tableau11[Etape3],Testaverifiercontrôlée))</f>
        <v>0</v>
      </c>
      <c r="H7" s="12"/>
      <c r="I7" s="5">
        <f t="array" ref="I7">SUM(SUMIFS(Tableau11[MontantAvril],Tableau11[Fournisseur],Ouvertes_Fournisseurs!$A7,Tableau11[Etape4],Testaverifiercontrôlée))</f>
        <v>0</v>
      </c>
      <c r="J7" s="12"/>
      <c r="K7" s="5">
        <f t="array" ref="K7">SUM(SUMIFS(Tableau11[MontantMai],Tableau11[Fournisseur],Ouvertes_Fournisseurs!$A7,Tableau11[Etape5],Testaverifiercontrôlée))</f>
        <v>0</v>
      </c>
      <c r="L7" s="12"/>
      <c r="M7" s="5">
        <f t="array" ref="M7">SUM(SUMIFS(Tableau11[MontantJuin],Tableau11[Fournisseur],Ouvertes_Fournisseurs!$A7,Tableau11[Etape6],Testaverifiercontrôlée))</f>
        <v>0</v>
      </c>
      <c r="N7" s="12"/>
      <c r="O7" s="5">
        <f t="array" ref="O7">SUM(SUMIFS(Tableau11[MontantJuillet],Tableau11[Fournisseur],Ouvertes_Fournisseurs!$A7,Tableau11[Etape7],Testaverifiercontrôlée))</f>
        <v>0</v>
      </c>
      <c r="P7" s="12"/>
      <c r="Q7" s="5">
        <f t="array" ref="Q7">SUM(SUMIFS(Tableau11[MontantAout],Tableau11[Fournisseur],Ouvertes_Fournisseurs!$A7,Tableau11[Etape8],Testaverifiercontrôlée))</f>
        <v>0</v>
      </c>
      <c r="R7" s="12"/>
      <c r="S7" s="5">
        <f t="array" ref="S7">SUM(SUMIFS(Tableau11[Montantseptembre],Tableau11[Fournisseur],Ouvertes_Fournisseurs!$A7,Tableau11[Etape9],Testaverifiercontrôlée))</f>
        <v>0</v>
      </c>
      <c r="T7" s="12"/>
      <c r="U7" s="5">
        <f t="array" ref="U7">SUM(SUMIFS(Tableau11[Montantoctobre],Tableau11[Fournisseur],Ouvertes_Fournisseurs!$A7,Tableau11[Etape10],Testaverifiercontrôlée))</f>
        <v>0</v>
      </c>
      <c r="V7" s="12"/>
      <c r="W7" s="5">
        <f t="array" ref="W7">SUM(SUMIFS(Tableau11[MontantNovembre],Tableau11[Fournisseur],Ouvertes_Fournisseurs!$A7,Tableau11[Etape11],Testaverifiercontrôlée))</f>
        <v>0</v>
      </c>
      <c r="X7" s="12"/>
      <c r="Y7" s="5">
        <f t="array" ref="Y7">SUM(SUMIFS(Tableau11[Montantdécembre],Tableau11[Fournisseur],Ouvertes_Fournisseurs!$A7,Tableau11[Etape12],Testaverifiercontrôlée))</f>
        <v>0</v>
      </c>
      <c r="Z7" s="65"/>
    </row>
    <row r="8" spans="1:34">
      <c r="A8" s="39" t="s">
        <v>95</v>
      </c>
      <c r="B8" s="5"/>
      <c r="C8" s="5">
        <f t="array" ref="C8">SUM(SUMIFS(Tableau11[Montantjanvier],Tableau11[Fournisseur],Ouvertes_Fournisseurs!$A8,Tableau11[Etape1],Testaverifiercontrôlée))</f>
        <v>110</v>
      </c>
      <c r="D8" s="66" t="e">
        <f t="array" ref="D8">IF(Tableau7[[#This Row],[Montant1]]=0,0,_xlfn.IFS(Tableau11[Fournisseur]=Tableau7[[#This Row],[Fournisseur2]],_xlfn.MINIFS(Tableau11[Date1],Tableau11[Fournisseur],Tableau7[[#This Row],[Fournisseur2]])+Tableau11[Délai]))</f>
        <v>#N/A</v>
      </c>
      <c r="E8" s="5">
        <f t="array" ref="E8">SUM(SUMIFS(Tableau11[Montantfévrier],Tableau11[Fournisseur],Ouvertes_Fournisseurs!$A8,Tableau11[Etape2],Testaverifiercontrôlée))</f>
        <v>0</v>
      </c>
      <c r="F8" s="12">
        <f t="array" ref="F8">IF(Tableau7[[#This Row],[Montant2]]=0,0,_xlfn.IFS(Tableau11[Fournisseur]=Tableau7[[#This Row],[Fournisseur2]],_xlfn.MINIFS(Tableau11[Date2],Tableau11[Fournisseur],Tableau7[[#This Row],[Fournisseur2]])+Tableau11[Délai]))</f>
        <v>0</v>
      </c>
      <c r="G8" s="5">
        <f t="array" ref="G8">SUM(SUMIFS(Tableau11[MontantMars],Tableau11[Fournisseur],Ouvertes_Fournisseurs!$A8,Tableau11[Etape3],Testaverifiercontrôlée))</f>
        <v>0</v>
      </c>
      <c r="H8" s="12"/>
      <c r="I8" s="5">
        <f t="array" ref="I8">SUM(SUMIFS(Tableau11[MontantAvril],Tableau11[Fournisseur],Ouvertes_Fournisseurs!$A8,Tableau11[Etape4],Testaverifiercontrôlée))</f>
        <v>0</v>
      </c>
      <c r="J8" s="12"/>
      <c r="K8" s="5">
        <f t="array" ref="K8">SUM(SUMIFS(Tableau11[MontantMai],Tableau11[Fournisseur],Ouvertes_Fournisseurs!$A8,Tableau11[Etape5],Testaverifiercontrôlée))</f>
        <v>0</v>
      </c>
      <c r="L8" s="12"/>
      <c r="M8" s="5">
        <f t="array" ref="M8">SUM(SUMIFS(Tableau11[MontantJuin],Tableau11[Fournisseur],Ouvertes_Fournisseurs!$A8,Tableau11[Etape6],Testaverifiercontrôlée))</f>
        <v>0</v>
      </c>
      <c r="N8" s="12"/>
      <c r="O8" s="5">
        <f t="array" ref="O8">SUM(SUMIFS(Tableau11[MontantJuillet],Tableau11[Fournisseur],Ouvertes_Fournisseurs!$A8,Tableau11[Etape7],Testaverifiercontrôlée))</f>
        <v>0</v>
      </c>
      <c r="P8" s="12"/>
      <c r="Q8" s="5">
        <f t="array" ref="Q8">SUM(SUMIFS(Tableau11[MontantAout],Tableau11[Fournisseur],Ouvertes_Fournisseurs!$A8,Tableau11[Etape8],Testaverifiercontrôlée))</f>
        <v>0</v>
      </c>
      <c r="R8" s="12"/>
      <c r="S8" s="5">
        <f t="array" ref="S8">SUM(SUMIFS(Tableau11[Montantseptembre],Tableau11[Fournisseur],Ouvertes_Fournisseurs!$A8,Tableau11[Etape9],Testaverifiercontrôlée))</f>
        <v>0</v>
      </c>
      <c r="T8" s="12"/>
      <c r="U8" s="5">
        <f t="array" ref="U8">SUM(SUMIFS(Tableau11[Montantoctobre],Tableau11[Fournisseur],Ouvertes_Fournisseurs!$A8,Tableau11[Etape10],Testaverifiercontrôlée))</f>
        <v>0</v>
      </c>
      <c r="V8" s="12"/>
      <c r="W8" s="5">
        <f t="array" ref="W8">SUM(SUMIFS(Tableau11[MontantNovembre],Tableau11[Fournisseur],Ouvertes_Fournisseurs!$A8,Tableau11[Etape11],Testaverifiercontrôlée))</f>
        <v>650</v>
      </c>
      <c r="X8" s="12"/>
      <c r="Y8" s="5">
        <f t="array" ref="Y8">SUM(SUMIFS(Tableau11[Montantdécembre],Tableau11[Fournisseur],Ouvertes_Fournisseurs!$A8,Tableau11[Etape12],Testaverifiercontrôlée))</f>
        <v>0</v>
      </c>
      <c r="Z8" s="65"/>
    </row>
    <row r="9" spans="1:34" s="1" customFormat="1" ht="20" thickBot="1">
      <c r="A9" s="63"/>
      <c r="B9" s="64">
        <f>SUM(C9:Y9)</f>
        <v>2860</v>
      </c>
      <c r="C9" s="61">
        <f>SUM(Tableau7[Montant1])</f>
        <v>2210</v>
      </c>
      <c r="D9" s="61"/>
      <c r="E9" s="61">
        <f>SUM(Tableau7[Montant2])</f>
        <v>0</v>
      </c>
      <c r="F9" s="61"/>
      <c r="G9" s="61">
        <f>SUM(Tableau7[Montant3])</f>
        <v>0</v>
      </c>
      <c r="H9" s="61"/>
      <c r="I9" s="61">
        <f>SUM(Tableau7[Montant4])</f>
        <v>0</v>
      </c>
      <c r="J9" s="61"/>
      <c r="K9" s="61">
        <f>SUM(Tableau7[Montant5])</f>
        <v>0</v>
      </c>
      <c r="L9" s="61"/>
      <c r="M9" s="61">
        <f>SUM(Tableau7[Montant6])</f>
        <v>0</v>
      </c>
      <c r="N9" s="61"/>
      <c r="O9" s="61">
        <f>SUM(Tableau7[Montant7])</f>
        <v>0</v>
      </c>
      <c r="P9" s="61"/>
      <c r="Q9" s="61">
        <f>SUM(Tableau7[Montant8])</f>
        <v>0</v>
      </c>
      <c r="R9" s="61"/>
      <c r="S9" s="61">
        <f>SUM(Tableau7[Montant9])</f>
        <v>0</v>
      </c>
      <c r="T9" s="61"/>
      <c r="U9" s="61">
        <f>SUM(Tableau7[Montant10])</f>
        <v>0</v>
      </c>
      <c r="V9" s="61"/>
      <c r="W9" s="61">
        <f>SUM(Tableau7[Montant11])</f>
        <v>650</v>
      </c>
      <c r="X9" s="61"/>
      <c r="Y9" s="61">
        <f>SUM(Tableau7[Montant12])</f>
        <v>0</v>
      </c>
      <c r="Z9" s="34"/>
    </row>
  </sheetData>
  <sheetProtection selectLockedCells="1"/>
  <mergeCells count="1">
    <mergeCell ref="C1:I1"/>
  </mergeCells>
  <phoneticPr fontId="13" type="noConversion"/>
  <conditionalFormatting sqref="D6:D8 F6:F8 H6:H8 J6:J8 L6:L8 N6:N8 P6:P8 R6:R8 T6:T8">
    <cfRule type="expression" dxfId="11" priority="2">
      <formula>D6&lt;=TODAY()</formula>
    </cfRule>
    <cfRule type="expression" dxfId="10" priority="4">
      <formula>D6&gt;=TODAY()+$N$1</formula>
    </cfRule>
    <cfRule type="expression" dxfId="9" priority="7">
      <formula>D6&gt;TODAY()</formula>
    </cfRule>
  </conditionalFormatting>
  <conditionalFormatting sqref="V6:V8 X6:X8 Z6:Z8">
    <cfRule type="expression" dxfId="8" priority="3">
      <formula>V6=TODAY()+$N$1</formula>
    </cfRule>
    <cfRule type="expression" dxfId="7" priority="5">
      <formula>V6&gt;TODAY()</formula>
    </cfRule>
    <cfRule type="expression" dxfId="6" priority="6">
      <formula>V6&lt;=TODAY()</formula>
    </cfRule>
  </conditionalFormatting>
  <conditionalFormatting sqref="C6:Z8">
    <cfRule type="expression" dxfId="5" priority="1" stopIfTrue="1">
      <formula>C6=0</formula>
    </cfRule>
  </conditionalFormatting>
  <dataValidations count="2">
    <dataValidation type="list" allowBlank="1" showInputMessage="1" showErrorMessage="1" sqref="N1" xr:uid="{3C0BFA9B-9E58-3646-AE0B-F3CB8B74C448}">
      <formula1>INDIRECT("Data!jours")</formula1>
    </dataValidation>
    <dataValidation type="list" allowBlank="1" showInputMessage="1" showErrorMessage="1" sqref="A6:A8" xr:uid="{703D119E-D986-584B-A469-3744CB373730}">
      <formula1>INDIRECT("Tableau12[Fournisseur]")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E9EF-7DAC-D54D-B149-8A2781C1E0CD}">
  <sheetPr codeName="Feuil9"/>
  <dimension ref="A1:M721"/>
  <sheetViews>
    <sheetView zoomScaleNormal="100" workbookViewId="0">
      <selection activeCell="M1" sqref="M1:M1048576"/>
    </sheetView>
  </sheetViews>
  <sheetFormatPr baseColWidth="10" defaultRowHeight="16"/>
  <cols>
    <col min="1" max="1" width="25.5" bestFit="1" customWidth="1"/>
    <col min="2" max="2" width="25.5" customWidth="1"/>
    <col min="3" max="3" width="32" bestFit="1" customWidth="1"/>
    <col min="5" max="5" width="12.6640625" customWidth="1"/>
    <col min="7" max="7" width="16.33203125" bestFit="1" customWidth="1"/>
    <col min="16" max="16" width="37.6640625" bestFit="1" customWidth="1"/>
  </cols>
  <sheetData>
    <row r="1" spans="1:13">
      <c r="A1" s="7" t="s">
        <v>27</v>
      </c>
      <c r="B1" s="7"/>
      <c r="C1" t="s">
        <v>26</v>
      </c>
      <c r="E1" t="s">
        <v>36</v>
      </c>
      <c r="G1" t="s">
        <v>18</v>
      </c>
      <c r="I1" t="s">
        <v>23</v>
      </c>
      <c r="K1" t="s">
        <v>16</v>
      </c>
      <c r="M1" t="s">
        <v>3</v>
      </c>
    </row>
    <row r="2" spans="1:13" ht="19">
      <c r="A2" s="39" t="s">
        <v>93</v>
      </c>
      <c r="B2" s="39"/>
      <c r="C2" s="21" t="s">
        <v>96</v>
      </c>
      <c r="E2">
        <v>1</v>
      </c>
      <c r="G2" s="11">
        <v>15</v>
      </c>
      <c r="I2">
        <v>1</v>
      </c>
      <c r="K2" t="s">
        <v>16</v>
      </c>
      <c r="M2" t="s">
        <v>4</v>
      </c>
    </row>
    <row r="3" spans="1:13" ht="19">
      <c r="A3" s="39" t="s">
        <v>94</v>
      </c>
      <c r="B3" s="39"/>
      <c r="C3" s="21" t="s">
        <v>97</v>
      </c>
      <c r="E3">
        <v>2</v>
      </c>
      <c r="G3" s="11">
        <v>30</v>
      </c>
      <c r="I3">
        <v>2</v>
      </c>
      <c r="K3" t="s">
        <v>1</v>
      </c>
      <c r="M3" t="s">
        <v>5</v>
      </c>
    </row>
    <row r="4" spans="1:13" ht="19">
      <c r="A4" s="39" t="s">
        <v>95</v>
      </c>
      <c r="B4" s="39"/>
      <c r="C4" s="21" t="s">
        <v>98</v>
      </c>
      <c r="E4">
        <v>3</v>
      </c>
      <c r="G4" s="11">
        <v>45</v>
      </c>
      <c r="I4">
        <v>3</v>
      </c>
      <c r="K4" t="s">
        <v>2</v>
      </c>
      <c r="M4" t="s">
        <v>6</v>
      </c>
    </row>
    <row r="5" spans="1:13" ht="19">
      <c r="B5" s="39"/>
      <c r="C5" s="39"/>
      <c r="I5">
        <v>4</v>
      </c>
      <c r="M5" t="s">
        <v>7</v>
      </c>
    </row>
    <row r="6" spans="1:13" ht="19">
      <c r="B6" s="39"/>
      <c r="C6" s="39"/>
      <c r="I6">
        <v>5</v>
      </c>
      <c r="M6" t="s">
        <v>8</v>
      </c>
    </row>
    <row r="7" spans="1:13" ht="19">
      <c r="B7" s="39"/>
      <c r="C7" s="39"/>
      <c r="I7">
        <v>6</v>
      </c>
      <c r="M7" t="s">
        <v>9</v>
      </c>
    </row>
    <row r="8" spans="1:13" ht="19">
      <c r="B8" s="39"/>
      <c r="C8" s="39"/>
      <c r="I8">
        <v>7</v>
      </c>
      <c r="M8" t="s">
        <v>10</v>
      </c>
    </row>
    <row r="9" spans="1:13" ht="19">
      <c r="B9" s="39"/>
      <c r="C9" s="39"/>
      <c r="I9">
        <v>8</v>
      </c>
      <c r="M9" t="s">
        <v>11</v>
      </c>
    </row>
    <row r="10" spans="1:13" ht="19">
      <c r="B10" s="39"/>
      <c r="C10" s="39"/>
      <c r="I10">
        <v>9</v>
      </c>
      <c r="M10" t="s">
        <v>12</v>
      </c>
    </row>
    <row r="11" spans="1:13" ht="19">
      <c r="B11" s="39"/>
      <c r="C11" s="39"/>
      <c r="I11">
        <v>10</v>
      </c>
      <c r="M11" t="s">
        <v>13</v>
      </c>
    </row>
    <row r="12" spans="1:13" ht="19">
      <c r="B12" s="39"/>
      <c r="C12" s="39"/>
      <c r="I12">
        <v>11</v>
      </c>
      <c r="M12" t="s">
        <v>14</v>
      </c>
    </row>
    <row r="13" spans="1:13" ht="19">
      <c r="B13" s="39"/>
      <c r="C13" s="39"/>
      <c r="I13">
        <v>12</v>
      </c>
      <c r="M13" t="s">
        <v>15</v>
      </c>
    </row>
    <row r="14" spans="1:13" ht="19">
      <c r="B14" s="39"/>
      <c r="C14" s="39"/>
      <c r="I14">
        <v>13</v>
      </c>
    </row>
    <row r="15" spans="1:13" ht="19">
      <c r="B15" s="39"/>
      <c r="C15" s="39"/>
      <c r="I15">
        <v>14</v>
      </c>
    </row>
    <row r="16" spans="1:13" ht="19">
      <c r="B16" s="39"/>
      <c r="C16" s="39"/>
      <c r="I16">
        <v>15</v>
      </c>
    </row>
    <row r="17" spans="2:9" ht="19">
      <c r="B17" s="39"/>
      <c r="C17" s="39"/>
      <c r="I17">
        <v>16</v>
      </c>
    </row>
    <row r="18" spans="2:9" ht="19">
      <c r="B18" s="39"/>
      <c r="C18" s="39"/>
      <c r="I18">
        <v>17</v>
      </c>
    </row>
    <row r="19" spans="2:9" ht="19">
      <c r="B19" s="39"/>
      <c r="C19" s="39"/>
      <c r="I19">
        <v>18</v>
      </c>
    </row>
    <row r="20" spans="2:9" ht="19">
      <c r="B20" s="39"/>
      <c r="C20" s="39"/>
      <c r="I20">
        <v>19</v>
      </c>
    </row>
    <row r="21" spans="2:9" ht="19">
      <c r="B21" s="39"/>
      <c r="C21" s="39"/>
      <c r="I21">
        <v>20</v>
      </c>
    </row>
    <row r="22" spans="2:9" ht="19">
      <c r="B22" s="39"/>
      <c r="C22" s="39"/>
      <c r="I22">
        <v>21</v>
      </c>
    </row>
    <row r="23" spans="2:9" ht="19">
      <c r="B23" s="39"/>
      <c r="C23" s="39"/>
      <c r="I23">
        <v>22</v>
      </c>
    </row>
    <row r="24" spans="2:9" ht="19">
      <c r="B24" s="39"/>
      <c r="C24" s="39"/>
      <c r="I24">
        <v>23</v>
      </c>
    </row>
    <row r="25" spans="2:9" ht="19">
      <c r="B25" s="39"/>
      <c r="C25" s="39"/>
      <c r="I25">
        <v>24</v>
      </c>
    </row>
    <row r="26" spans="2:9" ht="19">
      <c r="B26" s="39"/>
      <c r="C26" s="39"/>
      <c r="I26">
        <v>25</v>
      </c>
    </row>
    <row r="27" spans="2:9" ht="19">
      <c r="B27" s="39"/>
      <c r="C27" s="39"/>
      <c r="I27">
        <v>26</v>
      </c>
    </row>
    <row r="28" spans="2:9" ht="19">
      <c r="B28" s="39"/>
      <c r="C28" s="39"/>
      <c r="I28">
        <v>27</v>
      </c>
    </row>
    <row r="29" spans="2:9" ht="19">
      <c r="B29" s="39"/>
      <c r="C29" s="39"/>
      <c r="I29">
        <v>28</v>
      </c>
    </row>
    <row r="30" spans="2:9" ht="19">
      <c r="B30" s="39"/>
      <c r="C30" s="39"/>
      <c r="I30">
        <v>29</v>
      </c>
    </row>
    <row r="31" spans="2:9" ht="19">
      <c r="B31" s="39"/>
      <c r="C31" s="39"/>
      <c r="I31">
        <v>30</v>
      </c>
    </row>
    <row r="32" spans="2:9" ht="19">
      <c r="B32" s="39"/>
      <c r="I32">
        <v>31</v>
      </c>
    </row>
    <row r="33" spans="2:9" ht="19">
      <c r="B33" s="39"/>
      <c r="I33">
        <v>32</v>
      </c>
    </row>
    <row r="34" spans="2:9" ht="19">
      <c r="B34" s="39"/>
      <c r="I34">
        <v>33</v>
      </c>
    </row>
    <row r="35" spans="2:9" ht="19">
      <c r="B35" s="39"/>
      <c r="I35">
        <v>34</v>
      </c>
    </row>
    <row r="36" spans="2:9" ht="19">
      <c r="B36" s="39"/>
      <c r="I36">
        <v>35</v>
      </c>
    </row>
    <row r="37" spans="2:9" ht="19">
      <c r="B37" s="39"/>
      <c r="I37">
        <v>36</v>
      </c>
    </row>
    <row r="38" spans="2:9" ht="19">
      <c r="B38" s="39"/>
      <c r="I38">
        <v>37</v>
      </c>
    </row>
    <row r="39" spans="2:9" ht="19">
      <c r="B39" s="39"/>
      <c r="I39">
        <v>38</v>
      </c>
    </row>
    <row r="40" spans="2:9" ht="19">
      <c r="B40" s="39"/>
      <c r="I40">
        <v>39</v>
      </c>
    </row>
    <row r="41" spans="2:9" ht="19">
      <c r="B41" s="39"/>
      <c r="I41">
        <v>40</v>
      </c>
    </row>
    <row r="42" spans="2:9" ht="19">
      <c r="B42" s="39"/>
      <c r="I42">
        <v>41</v>
      </c>
    </row>
    <row r="43" spans="2:9" ht="19">
      <c r="B43" s="39"/>
      <c r="I43">
        <v>42</v>
      </c>
    </row>
    <row r="44" spans="2:9" ht="19">
      <c r="B44" s="39"/>
      <c r="I44">
        <v>43</v>
      </c>
    </row>
    <row r="45" spans="2:9" ht="19">
      <c r="B45" s="39"/>
      <c r="I45">
        <v>44</v>
      </c>
    </row>
    <row r="46" spans="2:9" ht="19">
      <c r="B46" s="39"/>
      <c r="I46">
        <v>45</v>
      </c>
    </row>
    <row r="47" spans="2:9">
      <c r="I47">
        <v>46</v>
      </c>
    </row>
    <row r="48" spans="2:9">
      <c r="I48">
        <v>47</v>
      </c>
    </row>
    <row r="49" spans="9:9">
      <c r="I49">
        <v>48</v>
      </c>
    </row>
    <row r="50" spans="9:9">
      <c r="I50">
        <v>49</v>
      </c>
    </row>
    <row r="51" spans="9:9">
      <c r="I51">
        <v>50</v>
      </c>
    </row>
    <row r="52" spans="9:9">
      <c r="I52">
        <v>51</v>
      </c>
    </row>
    <row r="53" spans="9:9">
      <c r="I53">
        <v>52</v>
      </c>
    </row>
    <row r="54" spans="9:9">
      <c r="I54">
        <v>53</v>
      </c>
    </row>
    <row r="55" spans="9:9">
      <c r="I55">
        <v>54</v>
      </c>
    </row>
    <row r="56" spans="9:9">
      <c r="I56">
        <v>55</v>
      </c>
    </row>
    <row r="57" spans="9:9">
      <c r="I57">
        <v>56</v>
      </c>
    </row>
    <row r="58" spans="9:9">
      <c r="I58">
        <v>57</v>
      </c>
    </row>
    <row r="59" spans="9:9">
      <c r="I59">
        <v>58</v>
      </c>
    </row>
    <row r="60" spans="9:9">
      <c r="I60">
        <v>59</v>
      </c>
    </row>
    <row r="61" spans="9:9">
      <c r="I61">
        <v>60</v>
      </c>
    </row>
    <row r="62" spans="9:9">
      <c r="I62">
        <v>61</v>
      </c>
    </row>
    <row r="63" spans="9:9">
      <c r="I63">
        <v>62</v>
      </c>
    </row>
    <row r="64" spans="9:9">
      <c r="I64">
        <v>63</v>
      </c>
    </row>
    <row r="65" spans="9:9">
      <c r="I65">
        <v>64</v>
      </c>
    </row>
    <row r="66" spans="9:9">
      <c r="I66">
        <v>65</v>
      </c>
    </row>
    <row r="67" spans="9:9">
      <c r="I67">
        <v>66</v>
      </c>
    </row>
    <row r="68" spans="9:9">
      <c r="I68">
        <v>67</v>
      </c>
    </row>
    <row r="69" spans="9:9">
      <c r="I69">
        <v>68</v>
      </c>
    </row>
    <row r="70" spans="9:9">
      <c r="I70">
        <v>69</v>
      </c>
    </row>
    <row r="71" spans="9:9">
      <c r="I71">
        <v>70</v>
      </c>
    </row>
    <row r="72" spans="9:9">
      <c r="I72">
        <v>71</v>
      </c>
    </row>
    <row r="73" spans="9:9">
      <c r="I73">
        <v>72</v>
      </c>
    </row>
    <row r="74" spans="9:9">
      <c r="I74">
        <v>73</v>
      </c>
    </row>
    <row r="75" spans="9:9">
      <c r="I75">
        <v>74</v>
      </c>
    </row>
    <row r="76" spans="9:9">
      <c r="I76">
        <v>75</v>
      </c>
    </row>
    <row r="77" spans="9:9">
      <c r="I77">
        <v>76</v>
      </c>
    </row>
    <row r="78" spans="9:9">
      <c r="I78">
        <v>77</v>
      </c>
    </row>
    <row r="79" spans="9:9">
      <c r="I79">
        <v>78</v>
      </c>
    </row>
    <row r="80" spans="9:9">
      <c r="I80">
        <v>79</v>
      </c>
    </row>
    <row r="81" spans="9:9">
      <c r="I81">
        <v>80</v>
      </c>
    </row>
    <row r="82" spans="9:9">
      <c r="I82">
        <v>81</v>
      </c>
    </row>
    <row r="83" spans="9:9">
      <c r="I83">
        <v>82</v>
      </c>
    </row>
    <row r="84" spans="9:9">
      <c r="I84">
        <v>83</v>
      </c>
    </row>
    <row r="85" spans="9:9">
      <c r="I85">
        <v>84</v>
      </c>
    </row>
    <row r="86" spans="9:9">
      <c r="I86">
        <v>85</v>
      </c>
    </row>
    <row r="87" spans="9:9">
      <c r="I87">
        <v>86</v>
      </c>
    </row>
    <row r="88" spans="9:9">
      <c r="I88">
        <v>87</v>
      </c>
    </row>
    <row r="89" spans="9:9">
      <c r="I89">
        <v>88</v>
      </c>
    </row>
    <row r="90" spans="9:9">
      <c r="I90">
        <v>89</v>
      </c>
    </row>
    <row r="91" spans="9:9">
      <c r="I91">
        <v>90</v>
      </c>
    </row>
    <row r="92" spans="9:9">
      <c r="I92">
        <v>91</v>
      </c>
    </row>
    <row r="93" spans="9:9">
      <c r="I93">
        <v>92</v>
      </c>
    </row>
    <row r="94" spans="9:9">
      <c r="I94">
        <v>93</v>
      </c>
    </row>
    <row r="95" spans="9:9">
      <c r="I95">
        <v>94</v>
      </c>
    </row>
    <row r="96" spans="9:9">
      <c r="I96">
        <v>95</v>
      </c>
    </row>
    <row r="97" spans="9:9">
      <c r="I97">
        <v>96</v>
      </c>
    </row>
    <row r="98" spans="9:9">
      <c r="I98">
        <v>97</v>
      </c>
    </row>
    <row r="99" spans="9:9">
      <c r="I99">
        <v>98</v>
      </c>
    </row>
    <row r="100" spans="9:9">
      <c r="I100">
        <v>99</v>
      </c>
    </row>
    <row r="101" spans="9:9">
      <c r="I101">
        <v>100</v>
      </c>
    </row>
    <row r="102" spans="9:9">
      <c r="I102">
        <v>101</v>
      </c>
    </row>
    <row r="103" spans="9:9">
      <c r="I103">
        <v>102</v>
      </c>
    </row>
    <row r="104" spans="9:9">
      <c r="I104">
        <v>103</v>
      </c>
    </row>
    <row r="105" spans="9:9">
      <c r="I105">
        <v>104</v>
      </c>
    </row>
    <row r="106" spans="9:9">
      <c r="I106">
        <v>105</v>
      </c>
    </row>
    <row r="107" spans="9:9">
      <c r="I107">
        <v>106</v>
      </c>
    </row>
    <row r="108" spans="9:9">
      <c r="I108">
        <v>107</v>
      </c>
    </row>
    <row r="109" spans="9:9">
      <c r="I109">
        <v>108</v>
      </c>
    </row>
    <row r="110" spans="9:9">
      <c r="I110">
        <v>109</v>
      </c>
    </row>
    <row r="111" spans="9:9">
      <c r="I111">
        <v>110</v>
      </c>
    </row>
    <row r="112" spans="9:9">
      <c r="I112">
        <v>111</v>
      </c>
    </row>
    <row r="113" spans="9:9">
      <c r="I113">
        <v>112</v>
      </c>
    </row>
    <row r="114" spans="9:9">
      <c r="I114">
        <v>113</v>
      </c>
    </row>
    <row r="115" spans="9:9">
      <c r="I115">
        <v>114</v>
      </c>
    </row>
    <row r="116" spans="9:9">
      <c r="I116">
        <v>115</v>
      </c>
    </row>
    <row r="117" spans="9:9">
      <c r="I117">
        <v>116</v>
      </c>
    </row>
    <row r="118" spans="9:9">
      <c r="I118">
        <v>117</v>
      </c>
    </row>
    <row r="119" spans="9:9">
      <c r="I119">
        <v>118</v>
      </c>
    </row>
    <row r="120" spans="9:9">
      <c r="I120">
        <v>119</v>
      </c>
    </row>
    <row r="121" spans="9:9">
      <c r="I121">
        <v>120</v>
      </c>
    </row>
    <row r="122" spans="9:9">
      <c r="I122">
        <v>121</v>
      </c>
    </row>
    <row r="123" spans="9:9">
      <c r="I123">
        <v>122</v>
      </c>
    </row>
    <row r="124" spans="9:9">
      <c r="I124">
        <v>123</v>
      </c>
    </row>
    <row r="125" spans="9:9">
      <c r="I125">
        <v>124</v>
      </c>
    </row>
    <row r="126" spans="9:9">
      <c r="I126">
        <v>125</v>
      </c>
    </row>
    <row r="127" spans="9:9">
      <c r="I127">
        <v>126</v>
      </c>
    </row>
    <row r="128" spans="9:9">
      <c r="I128">
        <v>127</v>
      </c>
    </row>
    <row r="129" spans="9:9">
      <c r="I129">
        <v>128</v>
      </c>
    </row>
    <row r="130" spans="9:9">
      <c r="I130">
        <v>129</v>
      </c>
    </row>
    <row r="131" spans="9:9">
      <c r="I131">
        <v>130</v>
      </c>
    </row>
    <row r="132" spans="9:9">
      <c r="I132">
        <v>131</v>
      </c>
    </row>
    <row r="133" spans="9:9">
      <c r="I133">
        <v>132</v>
      </c>
    </row>
    <row r="134" spans="9:9">
      <c r="I134">
        <v>133</v>
      </c>
    </row>
    <row r="135" spans="9:9">
      <c r="I135">
        <v>134</v>
      </c>
    </row>
    <row r="136" spans="9:9">
      <c r="I136">
        <v>135</v>
      </c>
    </row>
    <row r="137" spans="9:9">
      <c r="I137">
        <v>136</v>
      </c>
    </row>
    <row r="138" spans="9:9">
      <c r="I138">
        <v>137</v>
      </c>
    </row>
    <row r="139" spans="9:9">
      <c r="I139">
        <v>138</v>
      </c>
    </row>
    <row r="140" spans="9:9">
      <c r="I140">
        <v>139</v>
      </c>
    </row>
    <row r="141" spans="9:9">
      <c r="I141">
        <v>140</v>
      </c>
    </row>
    <row r="142" spans="9:9">
      <c r="I142">
        <v>141</v>
      </c>
    </row>
    <row r="143" spans="9:9">
      <c r="I143">
        <v>142</v>
      </c>
    </row>
    <row r="144" spans="9:9">
      <c r="I144">
        <v>143</v>
      </c>
    </row>
    <row r="145" spans="9:9">
      <c r="I145">
        <v>144</v>
      </c>
    </row>
    <row r="146" spans="9:9">
      <c r="I146">
        <v>145</v>
      </c>
    </row>
    <row r="147" spans="9:9">
      <c r="I147">
        <v>146</v>
      </c>
    </row>
    <row r="148" spans="9:9">
      <c r="I148">
        <v>147</v>
      </c>
    </row>
    <row r="149" spans="9:9">
      <c r="I149">
        <v>148</v>
      </c>
    </row>
    <row r="150" spans="9:9">
      <c r="I150">
        <v>149</v>
      </c>
    </row>
    <row r="151" spans="9:9">
      <c r="I151">
        <v>150</v>
      </c>
    </row>
    <row r="152" spans="9:9">
      <c r="I152">
        <v>151</v>
      </c>
    </row>
    <row r="153" spans="9:9">
      <c r="I153">
        <v>152</v>
      </c>
    </row>
    <row r="154" spans="9:9">
      <c r="I154">
        <v>153</v>
      </c>
    </row>
    <row r="155" spans="9:9">
      <c r="I155">
        <v>154</v>
      </c>
    </row>
    <row r="156" spans="9:9">
      <c r="I156">
        <v>155</v>
      </c>
    </row>
    <row r="157" spans="9:9">
      <c r="I157">
        <v>156</v>
      </c>
    </row>
    <row r="158" spans="9:9">
      <c r="I158">
        <v>157</v>
      </c>
    </row>
    <row r="159" spans="9:9">
      <c r="I159">
        <v>158</v>
      </c>
    </row>
    <row r="160" spans="9:9">
      <c r="I160">
        <v>159</v>
      </c>
    </row>
    <row r="161" spans="9:9">
      <c r="I161">
        <v>160</v>
      </c>
    </row>
    <row r="162" spans="9:9">
      <c r="I162">
        <v>161</v>
      </c>
    </row>
    <row r="163" spans="9:9">
      <c r="I163">
        <v>162</v>
      </c>
    </row>
    <row r="164" spans="9:9">
      <c r="I164">
        <v>163</v>
      </c>
    </row>
    <row r="165" spans="9:9">
      <c r="I165">
        <v>164</v>
      </c>
    </row>
    <row r="166" spans="9:9">
      <c r="I166">
        <v>165</v>
      </c>
    </row>
    <row r="167" spans="9:9">
      <c r="I167">
        <v>166</v>
      </c>
    </row>
    <row r="168" spans="9:9">
      <c r="I168">
        <v>167</v>
      </c>
    </row>
    <row r="169" spans="9:9">
      <c r="I169">
        <v>168</v>
      </c>
    </row>
    <row r="170" spans="9:9">
      <c r="I170">
        <v>169</v>
      </c>
    </row>
    <row r="171" spans="9:9">
      <c r="I171">
        <v>170</v>
      </c>
    </row>
    <row r="172" spans="9:9">
      <c r="I172">
        <v>171</v>
      </c>
    </row>
    <row r="173" spans="9:9">
      <c r="I173">
        <v>172</v>
      </c>
    </row>
    <row r="174" spans="9:9">
      <c r="I174">
        <v>173</v>
      </c>
    </row>
    <row r="175" spans="9:9">
      <c r="I175">
        <v>174</v>
      </c>
    </row>
    <row r="176" spans="9:9">
      <c r="I176">
        <v>175</v>
      </c>
    </row>
    <row r="177" spans="9:9">
      <c r="I177">
        <v>176</v>
      </c>
    </row>
    <row r="178" spans="9:9">
      <c r="I178">
        <v>177</v>
      </c>
    </row>
    <row r="179" spans="9:9">
      <c r="I179">
        <v>178</v>
      </c>
    </row>
    <row r="180" spans="9:9">
      <c r="I180">
        <v>179</v>
      </c>
    </row>
    <row r="181" spans="9:9">
      <c r="I181">
        <v>180</v>
      </c>
    </row>
    <row r="182" spans="9:9">
      <c r="I182">
        <v>181</v>
      </c>
    </row>
    <row r="183" spans="9:9">
      <c r="I183">
        <v>182</v>
      </c>
    </row>
    <row r="184" spans="9:9">
      <c r="I184">
        <v>183</v>
      </c>
    </row>
    <row r="185" spans="9:9">
      <c r="I185">
        <v>184</v>
      </c>
    </row>
    <row r="186" spans="9:9">
      <c r="I186">
        <v>185</v>
      </c>
    </row>
    <row r="187" spans="9:9">
      <c r="I187">
        <v>186</v>
      </c>
    </row>
    <row r="188" spans="9:9">
      <c r="I188">
        <v>187</v>
      </c>
    </row>
    <row r="189" spans="9:9">
      <c r="I189">
        <v>188</v>
      </c>
    </row>
    <row r="190" spans="9:9">
      <c r="I190">
        <v>189</v>
      </c>
    </row>
    <row r="191" spans="9:9">
      <c r="I191">
        <v>190</v>
      </c>
    </row>
    <row r="192" spans="9:9">
      <c r="I192">
        <v>191</v>
      </c>
    </row>
    <row r="193" spans="9:9">
      <c r="I193">
        <v>192</v>
      </c>
    </row>
    <row r="194" spans="9:9">
      <c r="I194">
        <v>193</v>
      </c>
    </row>
    <row r="195" spans="9:9">
      <c r="I195">
        <v>194</v>
      </c>
    </row>
    <row r="196" spans="9:9">
      <c r="I196">
        <v>195</v>
      </c>
    </row>
    <row r="197" spans="9:9">
      <c r="I197">
        <v>196</v>
      </c>
    </row>
    <row r="198" spans="9:9">
      <c r="I198">
        <v>197</v>
      </c>
    </row>
    <row r="199" spans="9:9">
      <c r="I199">
        <v>198</v>
      </c>
    </row>
    <row r="200" spans="9:9">
      <c r="I200">
        <v>199</v>
      </c>
    </row>
    <row r="201" spans="9:9">
      <c r="I201">
        <v>200</v>
      </c>
    </row>
    <row r="202" spans="9:9">
      <c r="I202">
        <v>201</v>
      </c>
    </row>
    <row r="203" spans="9:9">
      <c r="I203">
        <v>202</v>
      </c>
    </row>
    <row r="204" spans="9:9">
      <c r="I204">
        <v>203</v>
      </c>
    </row>
    <row r="205" spans="9:9">
      <c r="I205">
        <v>204</v>
      </c>
    </row>
    <row r="206" spans="9:9">
      <c r="I206">
        <v>205</v>
      </c>
    </row>
    <row r="207" spans="9:9">
      <c r="I207">
        <v>206</v>
      </c>
    </row>
    <row r="208" spans="9:9">
      <c r="I208">
        <v>207</v>
      </c>
    </row>
    <row r="209" spans="9:9">
      <c r="I209">
        <v>208</v>
      </c>
    </row>
    <row r="210" spans="9:9">
      <c r="I210">
        <v>209</v>
      </c>
    </row>
    <row r="211" spans="9:9">
      <c r="I211">
        <v>210</v>
      </c>
    </row>
    <row r="212" spans="9:9">
      <c r="I212">
        <v>211</v>
      </c>
    </row>
    <row r="213" spans="9:9">
      <c r="I213">
        <v>212</v>
      </c>
    </row>
    <row r="214" spans="9:9">
      <c r="I214">
        <v>213</v>
      </c>
    </row>
    <row r="215" spans="9:9">
      <c r="I215">
        <v>214</v>
      </c>
    </row>
    <row r="216" spans="9:9">
      <c r="I216">
        <v>215</v>
      </c>
    </row>
    <row r="217" spans="9:9">
      <c r="I217">
        <v>216</v>
      </c>
    </row>
    <row r="218" spans="9:9">
      <c r="I218">
        <v>217</v>
      </c>
    </row>
    <row r="219" spans="9:9">
      <c r="I219">
        <v>218</v>
      </c>
    </row>
    <row r="220" spans="9:9">
      <c r="I220">
        <v>219</v>
      </c>
    </row>
    <row r="221" spans="9:9">
      <c r="I221">
        <v>220</v>
      </c>
    </row>
    <row r="222" spans="9:9">
      <c r="I222">
        <v>221</v>
      </c>
    </row>
    <row r="223" spans="9:9">
      <c r="I223">
        <v>222</v>
      </c>
    </row>
    <row r="224" spans="9:9">
      <c r="I224">
        <v>223</v>
      </c>
    </row>
    <row r="225" spans="9:9">
      <c r="I225">
        <v>224</v>
      </c>
    </row>
    <row r="226" spans="9:9">
      <c r="I226">
        <v>225</v>
      </c>
    </row>
    <row r="227" spans="9:9">
      <c r="I227">
        <v>226</v>
      </c>
    </row>
    <row r="228" spans="9:9">
      <c r="I228">
        <v>227</v>
      </c>
    </row>
    <row r="229" spans="9:9">
      <c r="I229">
        <v>228</v>
      </c>
    </row>
    <row r="230" spans="9:9">
      <c r="I230">
        <v>229</v>
      </c>
    </row>
    <row r="231" spans="9:9">
      <c r="I231">
        <v>230</v>
      </c>
    </row>
    <row r="232" spans="9:9">
      <c r="I232">
        <v>231</v>
      </c>
    </row>
    <row r="233" spans="9:9">
      <c r="I233">
        <v>232</v>
      </c>
    </row>
    <row r="234" spans="9:9">
      <c r="I234">
        <v>233</v>
      </c>
    </row>
    <row r="235" spans="9:9">
      <c r="I235">
        <v>234</v>
      </c>
    </row>
    <row r="236" spans="9:9">
      <c r="I236">
        <v>235</v>
      </c>
    </row>
    <row r="237" spans="9:9">
      <c r="I237">
        <v>236</v>
      </c>
    </row>
    <row r="238" spans="9:9">
      <c r="I238">
        <v>237</v>
      </c>
    </row>
    <row r="239" spans="9:9">
      <c r="I239">
        <v>238</v>
      </c>
    </row>
    <row r="240" spans="9:9">
      <c r="I240">
        <v>239</v>
      </c>
    </row>
    <row r="241" spans="9:9">
      <c r="I241">
        <v>240</v>
      </c>
    </row>
    <row r="242" spans="9:9">
      <c r="I242">
        <v>241</v>
      </c>
    </row>
    <row r="243" spans="9:9">
      <c r="I243">
        <v>242</v>
      </c>
    </row>
    <row r="244" spans="9:9">
      <c r="I244">
        <v>243</v>
      </c>
    </row>
    <row r="245" spans="9:9">
      <c r="I245">
        <v>244</v>
      </c>
    </row>
    <row r="246" spans="9:9">
      <c r="I246">
        <v>245</v>
      </c>
    </row>
    <row r="247" spans="9:9">
      <c r="I247">
        <v>246</v>
      </c>
    </row>
    <row r="248" spans="9:9">
      <c r="I248">
        <v>247</v>
      </c>
    </row>
    <row r="249" spans="9:9">
      <c r="I249">
        <v>248</v>
      </c>
    </row>
    <row r="250" spans="9:9">
      <c r="I250">
        <v>249</v>
      </c>
    </row>
    <row r="251" spans="9:9">
      <c r="I251">
        <v>250</v>
      </c>
    </row>
    <row r="252" spans="9:9">
      <c r="I252">
        <v>251</v>
      </c>
    </row>
    <row r="253" spans="9:9">
      <c r="I253">
        <v>252</v>
      </c>
    </row>
    <row r="254" spans="9:9">
      <c r="I254">
        <v>253</v>
      </c>
    </row>
    <row r="255" spans="9:9">
      <c r="I255">
        <v>254</v>
      </c>
    </row>
    <row r="256" spans="9:9">
      <c r="I256">
        <v>255</v>
      </c>
    </row>
    <row r="257" spans="9:9">
      <c r="I257">
        <v>256</v>
      </c>
    </row>
    <row r="258" spans="9:9">
      <c r="I258">
        <v>257</v>
      </c>
    </row>
    <row r="259" spans="9:9">
      <c r="I259">
        <v>258</v>
      </c>
    </row>
    <row r="260" spans="9:9">
      <c r="I260">
        <v>259</v>
      </c>
    </row>
    <row r="261" spans="9:9">
      <c r="I261">
        <v>260</v>
      </c>
    </row>
    <row r="262" spans="9:9">
      <c r="I262">
        <v>261</v>
      </c>
    </row>
    <row r="263" spans="9:9">
      <c r="I263">
        <v>262</v>
      </c>
    </row>
    <row r="264" spans="9:9">
      <c r="I264">
        <v>263</v>
      </c>
    </row>
    <row r="265" spans="9:9">
      <c r="I265">
        <v>264</v>
      </c>
    </row>
    <row r="266" spans="9:9">
      <c r="I266">
        <v>265</v>
      </c>
    </row>
    <row r="267" spans="9:9">
      <c r="I267">
        <v>266</v>
      </c>
    </row>
    <row r="268" spans="9:9">
      <c r="I268">
        <v>267</v>
      </c>
    </row>
    <row r="269" spans="9:9">
      <c r="I269">
        <v>268</v>
      </c>
    </row>
    <row r="270" spans="9:9">
      <c r="I270">
        <v>269</v>
      </c>
    </row>
    <row r="271" spans="9:9">
      <c r="I271">
        <v>270</v>
      </c>
    </row>
    <row r="272" spans="9:9">
      <c r="I272">
        <v>271</v>
      </c>
    </row>
    <row r="273" spans="9:9">
      <c r="I273">
        <v>272</v>
      </c>
    </row>
    <row r="274" spans="9:9">
      <c r="I274">
        <v>273</v>
      </c>
    </row>
    <row r="275" spans="9:9">
      <c r="I275">
        <v>274</v>
      </c>
    </row>
    <row r="276" spans="9:9">
      <c r="I276">
        <v>275</v>
      </c>
    </row>
    <row r="277" spans="9:9">
      <c r="I277">
        <v>276</v>
      </c>
    </row>
    <row r="278" spans="9:9">
      <c r="I278">
        <v>277</v>
      </c>
    </row>
    <row r="279" spans="9:9">
      <c r="I279">
        <v>278</v>
      </c>
    </row>
    <row r="280" spans="9:9">
      <c r="I280">
        <v>279</v>
      </c>
    </row>
    <row r="281" spans="9:9">
      <c r="I281">
        <v>280</v>
      </c>
    </row>
    <row r="282" spans="9:9">
      <c r="I282">
        <v>281</v>
      </c>
    </row>
    <row r="283" spans="9:9">
      <c r="I283">
        <v>282</v>
      </c>
    </row>
    <row r="284" spans="9:9">
      <c r="I284">
        <v>283</v>
      </c>
    </row>
    <row r="285" spans="9:9">
      <c r="I285">
        <v>284</v>
      </c>
    </row>
    <row r="286" spans="9:9">
      <c r="I286">
        <v>285</v>
      </c>
    </row>
    <row r="287" spans="9:9">
      <c r="I287">
        <v>286</v>
      </c>
    </row>
    <row r="288" spans="9:9">
      <c r="I288">
        <v>287</v>
      </c>
    </row>
    <row r="289" spans="9:9">
      <c r="I289">
        <v>288</v>
      </c>
    </row>
    <row r="290" spans="9:9">
      <c r="I290">
        <v>289</v>
      </c>
    </row>
    <row r="291" spans="9:9">
      <c r="I291">
        <v>290</v>
      </c>
    </row>
    <row r="292" spans="9:9">
      <c r="I292">
        <v>291</v>
      </c>
    </row>
    <row r="293" spans="9:9">
      <c r="I293">
        <v>292</v>
      </c>
    </row>
    <row r="294" spans="9:9">
      <c r="I294">
        <v>293</v>
      </c>
    </row>
    <row r="295" spans="9:9">
      <c r="I295">
        <v>294</v>
      </c>
    </row>
    <row r="296" spans="9:9">
      <c r="I296">
        <v>295</v>
      </c>
    </row>
    <row r="297" spans="9:9">
      <c r="I297">
        <v>296</v>
      </c>
    </row>
    <row r="298" spans="9:9">
      <c r="I298">
        <v>297</v>
      </c>
    </row>
    <row r="299" spans="9:9">
      <c r="I299">
        <v>298</v>
      </c>
    </row>
    <row r="300" spans="9:9">
      <c r="I300">
        <v>299</v>
      </c>
    </row>
    <row r="301" spans="9:9">
      <c r="I301">
        <v>300</v>
      </c>
    </row>
    <row r="302" spans="9:9">
      <c r="I302">
        <v>301</v>
      </c>
    </row>
    <row r="303" spans="9:9">
      <c r="I303">
        <v>302</v>
      </c>
    </row>
    <row r="304" spans="9:9">
      <c r="I304">
        <v>303</v>
      </c>
    </row>
    <row r="305" spans="9:9">
      <c r="I305">
        <v>304</v>
      </c>
    </row>
    <row r="306" spans="9:9">
      <c r="I306">
        <v>305</v>
      </c>
    </row>
    <row r="307" spans="9:9">
      <c r="I307">
        <v>306</v>
      </c>
    </row>
    <row r="308" spans="9:9">
      <c r="I308">
        <v>307</v>
      </c>
    </row>
    <row r="309" spans="9:9">
      <c r="I309">
        <v>308</v>
      </c>
    </row>
    <row r="310" spans="9:9">
      <c r="I310">
        <v>309</v>
      </c>
    </row>
    <row r="311" spans="9:9">
      <c r="I311">
        <v>310</v>
      </c>
    </row>
    <row r="312" spans="9:9">
      <c r="I312">
        <v>311</v>
      </c>
    </row>
    <row r="313" spans="9:9">
      <c r="I313">
        <v>312</v>
      </c>
    </row>
    <row r="314" spans="9:9">
      <c r="I314">
        <v>313</v>
      </c>
    </row>
    <row r="315" spans="9:9">
      <c r="I315">
        <v>314</v>
      </c>
    </row>
    <row r="316" spans="9:9">
      <c r="I316">
        <v>315</v>
      </c>
    </row>
    <row r="317" spans="9:9">
      <c r="I317">
        <v>316</v>
      </c>
    </row>
    <row r="318" spans="9:9">
      <c r="I318">
        <v>317</v>
      </c>
    </row>
    <row r="319" spans="9:9">
      <c r="I319">
        <v>318</v>
      </c>
    </row>
    <row r="320" spans="9:9">
      <c r="I320">
        <v>319</v>
      </c>
    </row>
    <row r="321" spans="9:9">
      <c r="I321">
        <v>320</v>
      </c>
    </row>
    <row r="322" spans="9:9">
      <c r="I322">
        <v>321</v>
      </c>
    </row>
    <row r="323" spans="9:9">
      <c r="I323">
        <v>322</v>
      </c>
    </row>
    <row r="324" spans="9:9">
      <c r="I324">
        <v>323</v>
      </c>
    </row>
    <row r="325" spans="9:9">
      <c r="I325">
        <v>324</v>
      </c>
    </row>
    <row r="326" spans="9:9">
      <c r="I326">
        <v>325</v>
      </c>
    </row>
    <row r="327" spans="9:9">
      <c r="I327">
        <v>326</v>
      </c>
    </row>
    <row r="328" spans="9:9">
      <c r="I328">
        <v>327</v>
      </c>
    </row>
    <row r="329" spans="9:9">
      <c r="I329">
        <v>328</v>
      </c>
    </row>
    <row r="330" spans="9:9">
      <c r="I330">
        <v>329</v>
      </c>
    </row>
    <row r="331" spans="9:9">
      <c r="I331">
        <v>330</v>
      </c>
    </row>
    <row r="332" spans="9:9">
      <c r="I332">
        <v>331</v>
      </c>
    </row>
    <row r="333" spans="9:9">
      <c r="I333">
        <v>332</v>
      </c>
    </row>
    <row r="334" spans="9:9">
      <c r="I334">
        <v>333</v>
      </c>
    </row>
    <row r="335" spans="9:9">
      <c r="I335">
        <v>334</v>
      </c>
    </row>
    <row r="336" spans="9:9">
      <c r="I336">
        <v>335</v>
      </c>
    </row>
    <row r="337" spans="9:9">
      <c r="I337">
        <v>336</v>
      </c>
    </row>
    <row r="338" spans="9:9">
      <c r="I338">
        <v>337</v>
      </c>
    </row>
    <row r="339" spans="9:9">
      <c r="I339">
        <v>338</v>
      </c>
    </row>
    <row r="340" spans="9:9">
      <c r="I340">
        <v>339</v>
      </c>
    </row>
    <row r="341" spans="9:9">
      <c r="I341">
        <v>340</v>
      </c>
    </row>
    <row r="342" spans="9:9">
      <c r="I342">
        <v>341</v>
      </c>
    </row>
    <row r="343" spans="9:9">
      <c r="I343">
        <v>342</v>
      </c>
    </row>
    <row r="344" spans="9:9">
      <c r="I344">
        <v>343</v>
      </c>
    </row>
    <row r="345" spans="9:9">
      <c r="I345">
        <v>344</v>
      </c>
    </row>
    <row r="346" spans="9:9">
      <c r="I346">
        <v>345</v>
      </c>
    </row>
    <row r="347" spans="9:9">
      <c r="I347">
        <v>346</v>
      </c>
    </row>
    <row r="348" spans="9:9">
      <c r="I348">
        <v>347</v>
      </c>
    </row>
    <row r="349" spans="9:9">
      <c r="I349">
        <v>348</v>
      </c>
    </row>
    <row r="350" spans="9:9">
      <c r="I350">
        <v>349</v>
      </c>
    </row>
    <row r="351" spans="9:9">
      <c r="I351">
        <v>350</v>
      </c>
    </row>
    <row r="352" spans="9:9">
      <c r="I352">
        <v>351</v>
      </c>
    </row>
    <row r="353" spans="9:9">
      <c r="I353">
        <v>352</v>
      </c>
    </row>
    <row r="354" spans="9:9">
      <c r="I354">
        <v>353</v>
      </c>
    </row>
    <row r="355" spans="9:9">
      <c r="I355">
        <v>354</v>
      </c>
    </row>
    <row r="356" spans="9:9">
      <c r="I356">
        <v>355</v>
      </c>
    </row>
    <row r="357" spans="9:9">
      <c r="I357">
        <v>356</v>
      </c>
    </row>
    <row r="358" spans="9:9">
      <c r="I358">
        <v>357</v>
      </c>
    </row>
    <row r="359" spans="9:9">
      <c r="I359">
        <v>358</v>
      </c>
    </row>
    <row r="360" spans="9:9">
      <c r="I360">
        <v>359</v>
      </c>
    </row>
    <row r="361" spans="9:9">
      <c r="I361">
        <v>360</v>
      </c>
    </row>
    <row r="362" spans="9:9">
      <c r="I362">
        <v>361</v>
      </c>
    </row>
    <row r="363" spans="9:9">
      <c r="I363">
        <v>362</v>
      </c>
    </row>
    <row r="364" spans="9:9">
      <c r="I364">
        <v>363</v>
      </c>
    </row>
    <row r="365" spans="9:9">
      <c r="I365">
        <v>364</v>
      </c>
    </row>
    <row r="366" spans="9:9">
      <c r="I366">
        <v>365</v>
      </c>
    </row>
    <row r="367" spans="9:9">
      <c r="I367">
        <v>366</v>
      </c>
    </row>
    <row r="368" spans="9:9">
      <c r="I368">
        <v>367</v>
      </c>
    </row>
    <row r="369" spans="9:9">
      <c r="I369">
        <v>368</v>
      </c>
    </row>
    <row r="370" spans="9:9">
      <c r="I370">
        <v>369</v>
      </c>
    </row>
    <row r="371" spans="9:9">
      <c r="I371">
        <v>370</v>
      </c>
    </row>
    <row r="372" spans="9:9">
      <c r="I372">
        <v>371</v>
      </c>
    </row>
    <row r="373" spans="9:9">
      <c r="I373">
        <v>372</v>
      </c>
    </row>
    <row r="374" spans="9:9">
      <c r="I374">
        <v>373</v>
      </c>
    </row>
    <row r="375" spans="9:9">
      <c r="I375">
        <v>374</v>
      </c>
    </row>
    <row r="376" spans="9:9">
      <c r="I376">
        <v>375</v>
      </c>
    </row>
    <row r="377" spans="9:9">
      <c r="I377">
        <v>376</v>
      </c>
    </row>
    <row r="378" spans="9:9">
      <c r="I378">
        <v>377</v>
      </c>
    </row>
    <row r="379" spans="9:9">
      <c r="I379">
        <v>378</v>
      </c>
    </row>
    <row r="380" spans="9:9">
      <c r="I380">
        <v>379</v>
      </c>
    </row>
    <row r="381" spans="9:9">
      <c r="I381">
        <v>380</v>
      </c>
    </row>
    <row r="382" spans="9:9">
      <c r="I382">
        <v>381</v>
      </c>
    </row>
    <row r="383" spans="9:9">
      <c r="I383">
        <v>382</v>
      </c>
    </row>
    <row r="384" spans="9:9">
      <c r="I384">
        <v>383</v>
      </c>
    </row>
    <row r="385" spans="9:9">
      <c r="I385">
        <v>384</v>
      </c>
    </row>
    <row r="386" spans="9:9">
      <c r="I386">
        <v>385</v>
      </c>
    </row>
    <row r="387" spans="9:9">
      <c r="I387">
        <v>386</v>
      </c>
    </row>
    <row r="388" spans="9:9">
      <c r="I388">
        <v>387</v>
      </c>
    </row>
    <row r="389" spans="9:9">
      <c r="I389">
        <v>388</v>
      </c>
    </row>
    <row r="390" spans="9:9">
      <c r="I390">
        <v>389</v>
      </c>
    </row>
    <row r="391" spans="9:9">
      <c r="I391">
        <v>390</v>
      </c>
    </row>
    <row r="392" spans="9:9">
      <c r="I392">
        <v>391</v>
      </c>
    </row>
    <row r="393" spans="9:9">
      <c r="I393">
        <v>392</v>
      </c>
    </row>
    <row r="394" spans="9:9">
      <c r="I394">
        <v>393</v>
      </c>
    </row>
    <row r="395" spans="9:9">
      <c r="I395">
        <v>394</v>
      </c>
    </row>
    <row r="396" spans="9:9">
      <c r="I396">
        <v>395</v>
      </c>
    </row>
    <row r="397" spans="9:9">
      <c r="I397">
        <v>396</v>
      </c>
    </row>
    <row r="398" spans="9:9">
      <c r="I398">
        <v>397</v>
      </c>
    </row>
    <row r="399" spans="9:9">
      <c r="I399">
        <v>398</v>
      </c>
    </row>
    <row r="400" spans="9:9">
      <c r="I400">
        <v>399</v>
      </c>
    </row>
    <row r="401" spans="9:9">
      <c r="I401">
        <v>400</v>
      </c>
    </row>
    <row r="402" spans="9:9">
      <c r="I402">
        <v>401</v>
      </c>
    </row>
    <row r="403" spans="9:9">
      <c r="I403">
        <v>402</v>
      </c>
    </row>
    <row r="404" spans="9:9">
      <c r="I404">
        <v>403</v>
      </c>
    </row>
    <row r="405" spans="9:9">
      <c r="I405">
        <v>404</v>
      </c>
    </row>
    <row r="406" spans="9:9">
      <c r="I406">
        <v>405</v>
      </c>
    </row>
    <row r="407" spans="9:9">
      <c r="I407">
        <v>406</v>
      </c>
    </row>
    <row r="408" spans="9:9">
      <c r="I408">
        <v>407</v>
      </c>
    </row>
    <row r="409" spans="9:9">
      <c r="I409">
        <v>408</v>
      </c>
    </row>
    <row r="410" spans="9:9">
      <c r="I410">
        <v>409</v>
      </c>
    </row>
    <row r="411" spans="9:9">
      <c r="I411">
        <v>410</v>
      </c>
    </row>
    <row r="412" spans="9:9">
      <c r="I412">
        <v>411</v>
      </c>
    </row>
    <row r="413" spans="9:9">
      <c r="I413">
        <v>412</v>
      </c>
    </row>
    <row r="414" spans="9:9">
      <c r="I414">
        <v>413</v>
      </c>
    </row>
    <row r="415" spans="9:9">
      <c r="I415">
        <v>414</v>
      </c>
    </row>
    <row r="416" spans="9:9">
      <c r="I416">
        <v>415</v>
      </c>
    </row>
    <row r="417" spans="9:9">
      <c r="I417">
        <v>416</v>
      </c>
    </row>
    <row r="418" spans="9:9">
      <c r="I418">
        <v>417</v>
      </c>
    </row>
    <row r="419" spans="9:9">
      <c r="I419">
        <v>418</v>
      </c>
    </row>
    <row r="420" spans="9:9">
      <c r="I420">
        <v>419</v>
      </c>
    </row>
    <row r="421" spans="9:9">
      <c r="I421">
        <v>420</v>
      </c>
    </row>
    <row r="422" spans="9:9">
      <c r="I422">
        <v>421</v>
      </c>
    </row>
    <row r="423" spans="9:9">
      <c r="I423">
        <v>422</v>
      </c>
    </row>
    <row r="424" spans="9:9">
      <c r="I424">
        <v>423</v>
      </c>
    </row>
    <row r="425" spans="9:9">
      <c r="I425">
        <v>424</v>
      </c>
    </row>
    <row r="426" spans="9:9">
      <c r="I426">
        <v>425</v>
      </c>
    </row>
    <row r="427" spans="9:9">
      <c r="I427">
        <v>426</v>
      </c>
    </row>
    <row r="428" spans="9:9">
      <c r="I428">
        <v>427</v>
      </c>
    </row>
    <row r="429" spans="9:9">
      <c r="I429">
        <v>428</v>
      </c>
    </row>
    <row r="430" spans="9:9">
      <c r="I430">
        <v>429</v>
      </c>
    </row>
    <row r="431" spans="9:9">
      <c r="I431">
        <v>430</v>
      </c>
    </row>
    <row r="432" spans="9:9">
      <c r="I432">
        <v>431</v>
      </c>
    </row>
    <row r="433" spans="9:9">
      <c r="I433">
        <v>432</v>
      </c>
    </row>
    <row r="434" spans="9:9">
      <c r="I434">
        <v>433</v>
      </c>
    </row>
    <row r="435" spans="9:9">
      <c r="I435">
        <v>434</v>
      </c>
    </row>
    <row r="436" spans="9:9">
      <c r="I436">
        <v>435</v>
      </c>
    </row>
    <row r="437" spans="9:9">
      <c r="I437">
        <v>436</v>
      </c>
    </row>
    <row r="438" spans="9:9">
      <c r="I438">
        <v>437</v>
      </c>
    </row>
    <row r="439" spans="9:9">
      <c r="I439">
        <v>438</v>
      </c>
    </row>
    <row r="440" spans="9:9">
      <c r="I440">
        <v>439</v>
      </c>
    </row>
    <row r="441" spans="9:9">
      <c r="I441">
        <v>440</v>
      </c>
    </row>
    <row r="442" spans="9:9">
      <c r="I442">
        <v>441</v>
      </c>
    </row>
    <row r="443" spans="9:9">
      <c r="I443">
        <v>442</v>
      </c>
    </row>
    <row r="444" spans="9:9">
      <c r="I444">
        <v>443</v>
      </c>
    </row>
    <row r="445" spans="9:9">
      <c r="I445">
        <v>444</v>
      </c>
    </row>
    <row r="446" spans="9:9">
      <c r="I446">
        <v>445</v>
      </c>
    </row>
    <row r="447" spans="9:9">
      <c r="I447">
        <v>446</v>
      </c>
    </row>
    <row r="448" spans="9:9">
      <c r="I448">
        <v>447</v>
      </c>
    </row>
    <row r="449" spans="9:9">
      <c r="I449">
        <v>448</v>
      </c>
    </row>
    <row r="450" spans="9:9">
      <c r="I450">
        <v>449</v>
      </c>
    </row>
    <row r="451" spans="9:9">
      <c r="I451">
        <v>450</v>
      </c>
    </row>
    <row r="452" spans="9:9">
      <c r="I452">
        <v>451</v>
      </c>
    </row>
    <row r="453" spans="9:9">
      <c r="I453">
        <v>452</v>
      </c>
    </row>
    <row r="454" spans="9:9">
      <c r="I454">
        <v>453</v>
      </c>
    </row>
    <row r="455" spans="9:9">
      <c r="I455">
        <v>454</v>
      </c>
    </row>
    <row r="456" spans="9:9">
      <c r="I456">
        <v>455</v>
      </c>
    </row>
    <row r="457" spans="9:9">
      <c r="I457">
        <v>456</v>
      </c>
    </row>
    <row r="458" spans="9:9">
      <c r="I458">
        <v>457</v>
      </c>
    </row>
    <row r="459" spans="9:9">
      <c r="I459">
        <v>458</v>
      </c>
    </row>
    <row r="460" spans="9:9">
      <c r="I460">
        <v>459</v>
      </c>
    </row>
    <row r="461" spans="9:9">
      <c r="I461">
        <v>460</v>
      </c>
    </row>
    <row r="462" spans="9:9">
      <c r="I462">
        <v>461</v>
      </c>
    </row>
    <row r="463" spans="9:9">
      <c r="I463">
        <v>462</v>
      </c>
    </row>
    <row r="464" spans="9:9">
      <c r="I464">
        <v>463</v>
      </c>
    </row>
    <row r="465" spans="9:9">
      <c r="I465">
        <v>464</v>
      </c>
    </row>
    <row r="466" spans="9:9">
      <c r="I466">
        <v>465</v>
      </c>
    </row>
    <row r="467" spans="9:9">
      <c r="I467">
        <v>466</v>
      </c>
    </row>
    <row r="468" spans="9:9">
      <c r="I468">
        <v>467</v>
      </c>
    </row>
    <row r="469" spans="9:9">
      <c r="I469">
        <v>468</v>
      </c>
    </row>
    <row r="470" spans="9:9">
      <c r="I470">
        <v>469</v>
      </c>
    </row>
    <row r="471" spans="9:9">
      <c r="I471">
        <v>470</v>
      </c>
    </row>
    <row r="472" spans="9:9">
      <c r="I472">
        <v>471</v>
      </c>
    </row>
    <row r="473" spans="9:9">
      <c r="I473">
        <v>472</v>
      </c>
    </row>
    <row r="474" spans="9:9">
      <c r="I474">
        <v>473</v>
      </c>
    </row>
    <row r="475" spans="9:9">
      <c r="I475">
        <v>474</v>
      </c>
    </row>
    <row r="476" spans="9:9">
      <c r="I476">
        <v>475</v>
      </c>
    </row>
    <row r="477" spans="9:9">
      <c r="I477">
        <v>476</v>
      </c>
    </row>
    <row r="478" spans="9:9">
      <c r="I478">
        <v>477</v>
      </c>
    </row>
    <row r="479" spans="9:9">
      <c r="I479">
        <v>478</v>
      </c>
    </row>
    <row r="480" spans="9:9">
      <c r="I480">
        <v>479</v>
      </c>
    </row>
    <row r="481" spans="9:9">
      <c r="I481">
        <v>480</v>
      </c>
    </row>
    <row r="482" spans="9:9">
      <c r="I482">
        <v>481</v>
      </c>
    </row>
    <row r="483" spans="9:9">
      <c r="I483">
        <v>482</v>
      </c>
    </row>
    <row r="484" spans="9:9">
      <c r="I484">
        <v>483</v>
      </c>
    </row>
    <row r="485" spans="9:9">
      <c r="I485">
        <v>484</v>
      </c>
    </row>
    <row r="486" spans="9:9">
      <c r="I486">
        <v>485</v>
      </c>
    </row>
    <row r="487" spans="9:9">
      <c r="I487">
        <v>486</v>
      </c>
    </row>
    <row r="488" spans="9:9">
      <c r="I488">
        <v>487</v>
      </c>
    </row>
    <row r="489" spans="9:9">
      <c r="I489">
        <v>488</v>
      </c>
    </row>
    <row r="490" spans="9:9">
      <c r="I490">
        <v>489</v>
      </c>
    </row>
    <row r="491" spans="9:9">
      <c r="I491">
        <v>490</v>
      </c>
    </row>
    <row r="492" spans="9:9">
      <c r="I492">
        <v>491</v>
      </c>
    </row>
    <row r="493" spans="9:9">
      <c r="I493">
        <v>492</v>
      </c>
    </row>
    <row r="494" spans="9:9">
      <c r="I494">
        <v>493</v>
      </c>
    </row>
    <row r="495" spans="9:9">
      <c r="I495">
        <v>494</v>
      </c>
    </row>
    <row r="496" spans="9:9">
      <c r="I496">
        <v>495</v>
      </c>
    </row>
    <row r="497" spans="9:9">
      <c r="I497">
        <v>496</v>
      </c>
    </row>
    <row r="498" spans="9:9">
      <c r="I498">
        <v>497</v>
      </c>
    </row>
    <row r="499" spans="9:9">
      <c r="I499">
        <v>498</v>
      </c>
    </row>
    <row r="500" spans="9:9">
      <c r="I500">
        <v>499</v>
      </c>
    </row>
    <row r="501" spans="9:9">
      <c r="I501">
        <v>500</v>
      </c>
    </row>
    <row r="502" spans="9:9">
      <c r="I502">
        <v>501</v>
      </c>
    </row>
    <row r="503" spans="9:9">
      <c r="I503">
        <v>502</v>
      </c>
    </row>
    <row r="504" spans="9:9">
      <c r="I504">
        <v>503</v>
      </c>
    </row>
    <row r="505" spans="9:9">
      <c r="I505">
        <v>504</v>
      </c>
    </row>
    <row r="506" spans="9:9">
      <c r="I506">
        <v>505</v>
      </c>
    </row>
    <row r="507" spans="9:9">
      <c r="I507">
        <v>506</v>
      </c>
    </row>
    <row r="508" spans="9:9">
      <c r="I508">
        <v>507</v>
      </c>
    </row>
    <row r="509" spans="9:9">
      <c r="I509">
        <v>508</v>
      </c>
    </row>
    <row r="510" spans="9:9">
      <c r="I510">
        <v>509</v>
      </c>
    </row>
    <row r="511" spans="9:9">
      <c r="I511">
        <v>510</v>
      </c>
    </row>
    <row r="512" spans="9:9">
      <c r="I512">
        <v>511</v>
      </c>
    </row>
    <row r="513" spans="9:9">
      <c r="I513">
        <v>512</v>
      </c>
    </row>
    <row r="514" spans="9:9">
      <c r="I514">
        <v>513</v>
      </c>
    </row>
    <row r="515" spans="9:9">
      <c r="I515">
        <v>514</v>
      </c>
    </row>
    <row r="516" spans="9:9">
      <c r="I516">
        <v>515</v>
      </c>
    </row>
    <row r="517" spans="9:9">
      <c r="I517">
        <v>516</v>
      </c>
    </row>
    <row r="518" spans="9:9">
      <c r="I518">
        <v>517</v>
      </c>
    </row>
    <row r="519" spans="9:9">
      <c r="I519">
        <v>518</v>
      </c>
    </row>
    <row r="520" spans="9:9">
      <c r="I520">
        <v>519</v>
      </c>
    </row>
    <row r="521" spans="9:9">
      <c r="I521">
        <v>520</v>
      </c>
    </row>
    <row r="522" spans="9:9">
      <c r="I522">
        <v>521</v>
      </c>
    </row>
    <row r="523" spans="9:9">
      <c r="I523">
        <v>522</v>
      </c>
    </row>
    <row r="524" spans="9:9">
      <c r="I524">
        <v>523</v>
      </c>
    </row>
    <row r="525" spans="9:9">
      <c r="I525">
        <v>524</v>
      </c>
    </row>
    <row r="526" spans="9:9">
      <c r="I526">
        <v>525</v>
      </c>
    </row>
    <row r="527" spans="9:9">
      <c r="I527">
        <v>526</v>
      </c>
    </row>
    <row r="528" spans="9:9">
      <c r="I528">
        <v>527</v>
      </c>
    </row>
    <row r="529" spans="9:9">
      <c r="I529">
        <v>528</v>
      </c>
    </row>
    <row r="530" spans="9:9">
      <c r="I530">
        <v>529</v>
      </c>
    </row>
    <row r="531" spans="9:9">
      <c r="I531">
        <v>530</v>
      </c>
    </row>
    <row r="532" spans="9:9">
      <c r="I532">
        <v>531</v>
      </c>
    </row>
    <row r="533" spans="9:9">
      <c r="I533">
        <v>532</v>
      </c>
    </row>
    <row r="534" spans="9:9">
      <c r="I534">
        <v>533</v>
      </c>
    </row>
    <row r="535" spans="9:9">
      <c r="I535">
        <v>534</v>
      </c>
    </row>
    <row r="536" spans="9:9">
      <c r="I536">
        <v>535</v>
      </c>
    </row>
    <row r="537" spans="9:9">
      <c r="I537">
        <v>536</v>
      </c>
    </row>
    <row r="538" spans="9:9">
      <c r="I538">
        <v>537</v>
      </c>
    </row>
    <row r="539" spans="9:9">
      <c r="I539">
        <v>538</v>
      </c>
    </row>
    <row r="540" spans="9:9">
      <c r="I540">
        <v>539</v>
      </c>
    </row>
    <row r="541" spans="9:9">
      <c r="I541">
        <v>540</v>
      </c>
    </row>
    <row r="542" spans="9:9">
      <c r="I542">
        <v>541</v>
      </c>
    </row>
    <row r="543" spans="9:9">
      <c r="I543">
        <v>542</v>
      </c>
    </row>
    <row r="544" spans="9:9">
      <c r="I544">
        <v>543</v>
      </c>
    </row>
    <row r="545" spans="9:9">
      <c r="I545">
        <v>544</v>
      </c>
    </row>
    <row r="546" spans="9:9">
      <c r="I546">
        <v>545</v>
      </c>
    </row>
    <row r="547" spans="9:9">
      <c r="I547">
        <v>546</v>
      </c>
    </row>
    <row r="548" spans="9:9">
      <c r="I548">
        <v>547</v>
      </c>
    </row>
    <row r="549" spans="9:9">
      <c r="I549">
        <v>548</v>
      </c>
    </row>
    <row r="550" spans="9:9">
      <c r="I550">
        <v>549</v>
      </c>
    </row>
    <row r="551" spans="9:9">
      <c r="I551">
        <v>550</v>
      </c>
    </row>
    <row r="552" spans="9:9">
      <c r="I552">
        <v>551</v>
      </c>
    </row>
    <row r="553" spans="9:9">
      <c r="I553">
        <v>552</v>
      </c>
    </row>
    <row r="554" spans="9:9">
      <c r="I554">
        <v>553</v>
      </c>
    </row>
    <row r="555" spans="9:9">
      <c r="I555">
        <v>554</v>
      </c>
    </row>
    <row r="556" spans="9:9">
      <c r="I556">
        <v>555</v>
      </c>
    </row>
    <row r="557" spans="9:9">
      <c r="I557">
        <v>556</v>
      </c>
    </row>
    <row r="558" spans="9:9">
      <c r="I558">
        <v>557</v>
      </c>
    </row>
    <row r="559" spans="9:9">
      <c r="I559">
        <v>558</v>
      </c>
    </row>
    <row r="560" spans="9:9">
      <c r="I560">
        <v>559</v>
      </c>
    </row>
    <row r="561" spans="9:9">
      <c r="I561">
        <v>560</v>
      </c>
    </row>
    <row r="562" spans="9:9">
      <c r="I562">
        <v>561</v>
      </c>
    </row>
    <row r="563" spans="9:9">
      <c r="I563">
        <v>562</v>
      </c>
    </row>
    <row r="564" spans="9:9">
      <c r="I564">
        <v>563</v>
      </c>
    </row>
    <row r="565" spans="9:9">
      <c r="I565">
        <v>564</v>
      </c>
    </row>
    <row r="566" spans="9:9">
      <c r="I566">
        <v>565</v>
      </c>
    </row>
    <row r="567" spans="9:9">
      <c r="I567">
        <v>566</v>
      </c>
    </row>
    <row r="568" spans="9:9">
      <c r="I568">
        <v>567</v>
      </c>
    </row>
    <row r="569" spans="9:9">
      <c r="I569">
        <v>568</v>
      </c>
    </row>
    <row r="570" spans="9:9">
      <c r="I570">
        <v>569</v>
      </c>
    </row>
    <row r="571" spans="9:9">
      <c r="I571">
        <v>570</v>
      </c>
    </row>
    <row r="572" spans="9:9">
      <c r="I572">
        <v>571</v>
      </c>
    </row>
    <row r="573" spans="9:9">
      <c r="I573">
        <v>572</v>
      </c>
    </row>
    <row r="574" spans="9:9">
      <c r="I574">
        <v>573</v>
      </c>
    </row>
    <row r="575" spans="9:9">
      <c r="I575">
        <v>574</v>
      </c>
    </row>
    <row r="576" spans="9:9">
      <c r="I576">
        <v>575</v>
      </c>
    </row>
    <row r="577" spans="9:9">
      <c r="I577">
        <v>576</v>
      </c>
    </row>
    <row r="578" spans="9:9">
      <c r="I578">
        <v>577</v>
      </c>
    </row>
    <row r="579" spans="9:9">
      <c r="I579">
        <v>578</v>
      </c>
    </row>
    <row r="580" spans="9:9">
      <c r="I580">
        <v>579</v>
      </c>
    </row>
    <row r="581" spans="9:9">
      <c r="I581">
        <v>580</v>
      </c>
    </row>
    <row r="582" spans="9:9">
      <c r="I582">
        <v>581</v>
      </c>
    </row>
    <row r="583" spans="9:9">
      <c r="I583">
        <v>582</v>
      </c>
    </row>
    <row r="584" spans="9:9">
      <c r="I584">
        <v>583</v>
      </c>
    </row>
    <row r="585" spans="9:9">
      <c r="I585">
        <v>584</v>
      </c>
    </row>
    <row r="586" spans="9:9">
      <c r="I586">
        <v>585</v>
      </c>
    </row>
    <row r="587" spans="9:9">
      <c r="I587">
        <v>586</v>
      </c>
    </row>
    <row r="588" spans="9:9">
      <c r="I588">
        <v>587</v>
      </c>
    </row>
    <row r="589" spans="9:9">
      <c r="I589">
        <v>588</v>
      </c>
    </row>
    <row r="590" spans="9:9">
      <c r="I590">
        <v>589</v>
      </c>
    </row>
    <row r="591" spans="9:9">
      <c r="I591">
        <v>590</v>
      </c>
    </row>
    <row r="592" spans="9:9">
      <c r="I592">
        <v>591</v>
      </c>
    </row>
    <row r="593" spans="9:9">
      <c r="I593">
        <v>592</v>
      </c>
    </row>
    <row r="594" spans="9:9">
      <c r="I594">
        <v>593</v>
      </c>
    </row>
    <row r="595" spans="9:9">
      <c r="I595">
        <v>594</v>
      </c>
    </row>
    <row r="596" spans="9:9">
      <c r="I596">
        <v>595</v>
      </c>
    </row>
    <row r="597" spans="9:9">
      <c r="I597">
        <v>596</v>
      </c>
    </row>
    <row r="598" spans="9:9">
      <c r="I598">
        <v>597</v>
      </c>
    </row>
    <row r="599" spans="9:9">
      <c r="I599">
        <v>598</v>
      </c>
    </row>
    <row r="600" spans="9:9">
      <c r="I600">
        <v>599</v>
      </c>
    </row>
    <row r="601" spans="9:9">
      <c r="I601">
        <v>600</v>
      </c>
    </row>
    <row r="602" spans="9:9">
      <c r="I602">
        <v>601</v>
      </c>
    </row>
    <row r="603" spans="9:9">
      <c r="I603">
        <v>602</v>
      </c>
    </row>
    <row r="604" spans="9:9">
      <c r="I604">
        <v>603</v>
      </c>
    </row>
    <row r="605" spans="9:9">
      <c r="I605">
        <v>604</v>
      </c>
    </row>
    <row r="606" spans="9:9">
      <c r="I606">
        <v>605</v>
      </c>
    </row>
    <row r="607" spans="9:9">
      <c r="I607">
        <v>606</v>
      </c>
    </row>
    <row r="608" spans="9:9">
      <c r="I608">
        <v>607</v>
      </c>
    </row>
    <row r="609" spans="9:9">
      <c r="I609">
        <v>608</v>
      </c>
    </row>
    <row r="610" spans="9:9">
      <c r="I610">
        <v>609</v>
      </c>
    </row>
    <row r="611" spans="9:9">
      <c r="I611">
        <v>610</v>
      </c>
    </row>
    <row r="612" spans="9:9">
      <c r="I612">
        <v>611</v>
      </c>
    </row>
    <row r="613" spans="9:9">
      <c r="I613">
        <v>612</v>
      </c>
    </row>
    <row r="614" spans="9:9">
      <c r="I614">
        <v>613</v>
      </c>
    </row>
    <row r="615" spans="9:9">
      <c r="I615">
        <v>614</v>
      </c>
    </row>
    <row r="616" spans="9:9">
      <c r="I616">
        <v>615</v>
      </c>
    </row>
    <row r="617" spans="9:9">
      <c r="I617">
        <v>616</v>
      </c>
    </row>
    <row r="618" spans="9:9">
      <c r="I618">
        <v>617</v>
      </c>
    </row>
    <row r="619" spans="9:9">
      <c r="I619">
        <v>618</v>
      </c>
    </row>
    <row r="620" spans="9:9">
      <c r="I620">
        <v>619</v>
      </c>
    </row>
    <row r="621" spans="9:9">
      <c r="I621">
        <v>620</v>
      </c>
    </row>
    <row r="622" spans="9:9">
      <c r="I622">
        <v>621</v>
      </c>
    </row>
    <row r="623" spans="9:9">
      <c r="I623">
        <v>622</v>
      </c>
    </row>
    <row r="624" spans="9:9">
      <c r="I624">
        <v>623</v>
      </c>
    </row>
    <row r="625" spans="9:9">
      <c r="I625">
        <v>624</v>
      </c>
    </row>
    <row r="626" spans="9:9">
      <c r="I626">
        <v>625</v>
      </c>
    </row>
    <row r="627" spans="9:9">
      <c r="I627">
        <v>626</v>
      </c>
    </row>
    <row r="628" spans="9:9">
      <c r="I628">
        <v>627</v>
      </c>
    </row>
    <row r="629" spans="9:9">
      <c r="I629">
        <v>628</v>
      </c>
    </row>
    <row r="630" spans="9:9">
      <c r="I630">
        <v>629</v>
      </c>
    </row>
    <row r="631" spans="9:9">
      <c r="I631">
        <v>630</v>
      </c>
    </row>
    <row r="632" spans="9:9">
      <c r="I632">
        <v>631</v>
      </c>
    </row>
    <row r="633" spans="9:9">
      <c r="I633">
        <v>632</v>
      </c>
    </row>
    <row r="634" spans="9:9">
      <c r="I634">
        <v>633</v>
      </c>
    </row>
    <row r="635" spans="9:9">
      <c r="I635">
        <v>634</v>
      </c>
    </row>
    <row r="636" spans="9:9">
      <c r="I636">
        <v>635</v>
      </c>
    </row>
    <row r="637" spans="9:9">
      <c r="I637">
        <v>636</v>
      </c>
    </row>
    <row r="638" spans="9:9">
      <c r="I638">
        <v>637</v>
      </c>
    </row>
    <row r="639" spans="9:9">
      <c r="I639">
        <v>638</v>
      </c>
    </row>
    <row r="640" spans="9:9">
      <c r="I640">
        <v>639</v>
      </c>
    </row>
    <row r="641" spans="9:9">
      <c r="I641">
        <v>640</v>
      </c>
    </row>
    <row r="642" spans="9:9">
      <c r="I642">
        <v>641</v>
      </c>
    </row>
    <row r="643" spans="9:9">
      <c r="I643">
        <v>642</v>
      </c>
    </row>
    <row r="644" spans="9:9">
      <c r="I644">
        <v>643</v>
      </c>
    </row>
    <row r="645" spans="9:9">
      <c r="I645">
        <v>644</v>
      </c>
    </row>
    <row r="646" spans="9:9">
      <c r="I646">
        <v>645</v>
      </c>
    </row>
    <row r="647" spans="9:9">
      <c r="I647">
        <v>646</v>
      </c>
    </row>
    <row r="648" spans="9:9">
      <c r="I648">
        <v>647</v>
      </c>
    </row>
    <row r="649" spans="9:9">
      <c r="I649">
        <v>648</v>
      </c>
    </row>
    <row r="650" spans="9:9">
      <c r="I650">
        <v>649</v>
      </c>
    </row>
    <row r="651" spans="9:9">
      <c r="I651">
        <v>650</v>
      </c>
    </row>
    <row r="652" spans="9:9">
      <c r="I652">
        <v>651</v>
      </c>
    </row>
    <row r="653" spans="9:9">
      <c r="I653">
        <v>652</v>
      </c>
    </row>
    <row r="654" spans="9:9">
      <c r="I654">
        <v>653</v>
      </c>
    </row>
    <row r="655" spans="9:9">
      <c r="I655">
        <v>654</v>
      </c>
    </row>
    <row r="656" spans="9:9">
      <c r="I656">
        <v>655</v>
      </c>
    </row>
    <row r="657" spans="9:9">
      <c r="I657">
        <v>656</v>
      </c>
    </row>
    <row r="658" spans="9:9">
      <c r="I658">
        <v>657</v>
      </c>
    </row>
    <row r="659" spans="9:9">
      <c r="I659">
        <v>658</v>
      </c>
    </row>
    <row r="660" spans="9:9">
      <c r="I660">
        <v>659</v>
      </c>
    </row>
    <row r="661" spans="9:9">
      <c r="I661">
        <v>660</v>
      </c>
    </row>
    <row r="662" spans="9:9">
      <c r="I662">
        <v>661</v>
      </c>
    </row>
    <row r="663" spans="9:9">
      <c r="I663">
        <v>662</v>
      </c>
    </row>
    <row r="664" spans="9:9">
      <c r="I664">
        <v>663</v>
      </c>
    </row>
    <row r="665" spans="9:9">
      <c r="I665">
        <v>664</v>
      </c>
    </row>
    <row r="666" spans="9:9">
      <c r="I666">
        <v>665</v>
      </c>
    </row>
    <row r="667" spans="9:9">
      <c r="I667">
        <v>666</v>
      </c>
    </row>
    <row r="668" spans="9:9">
      <c r="I668">
        <v>667</v>
      </c>
    </row>
    <row r="669" spans="9:9">
      <c r="I669">
        <v>668</v>
      </c>
    </row>
    <row r="670" spans="9:9">
      <c r="I670">
        <v>669</v>
      </c>
    </row>
    <row r="671" spans="9:9">
      <c r="I671">
        <v>670</v>
      </c>
    </row>
    <row r="672" spans="9:9">
      <c r="I672">
        <v>671</v>
      </c>
    </row>
    <row r="673" spans="9:9">
      <c r="I673">
        <v>672</v>
      </c>
    </row>
    <row r="674" spans="9:9">
      <c r="I674">
        <v>673</v>
      </c>
    </row>
    <row r="675" spans="9:9">
      <c r="I675">
        <v>674</v>
      </c>
    </row>
    <row r="676" spans="9:9">
      <c r="I676">
        <v>675</v>
      </c>
    </row>
    <row r="677" spans="9:9">
      <c r="I677">
        <v>676</v>
      </c>
    </row>
    <row r="678" spans="9:9">
      <c r="I678">
        <v>677</v>
      </c>
    </row>
    <row r="679" spans="9:9">
      <c r="I679">
        <v>678</v>
      </c>
    </row>
    <row r="680" spans="9:9">
      <c r="I680">
        <v>679</v>
      </c>
    </row>
    <row r="681" spans="9:9">
      <c r="I681">
        <v>680</v>
      </c>
    </row>
    <row r="682" spans="9:9">
      <c r="I682">
        <v>681</v>
      </c>
    </row>
    <row r="683" spans="9:9">
      <c r="I683">
        <v>682</v>
      </c>
    </row>
    <row r="684" spans="9:9">
      <c r="I684">
        <v>683</v>
      </c>
    </row>
    <row r="685" spans="9:9">
      <c r="I685">
        <v>684</v>
      </c>
    </row>
    <row r="686" spans="9:9">
      <c r="I686">
        <v>685</v>
      </c>
    </row>
    <row r="687" spans="9:9">
      <c r="I687">
        <v>686</v>
      </c>
    </row>
    <row r="688" spans="9:9">
      <c r="I688">
        <v>687</v>
      </c>
    </row>
    <row r="689" spans="9:9">
      <c r="I689">
        <v>688</v>
      </c>
    </row>
    <row r="690" spans="9:9">
      <c r="I690">
        <v>689</v>
      </c>
    </row>
    <row r="691" spans="9:9">
      <c r="I691">
        <v>690</v>
      </c>
    </row>
    <row r="692" spans="9:9">
      <c r="I692">
        <v>691</v>
      </c>
    </row>
    <row r="693" spans="9:9">
      <c r="I693">
        <v>692</v>
      </c>
    </row>
    <row r="694" spans="9:9">
      <c r="I694">
        <v>693</v>
      </c>
    </row>
    <row r="695" spans="9:9">
      <c r="I695">
        <v>694</v>
      </c>
    </row>
    <row r="696" spans="9:9">
      <c r="I696">
        <v>695</v>
      </c>
    </row>
    <row r="697" spans="9:9">
      <c r="I697">
        <v>696</v>
      </c>
    </row>
    <row r="698" spans="9:9">
      <c r="I698">
        <v>697</v>
      </c>
    </row>
    <row r="699" spans="9:9">
      <c r="I699">
        <v>698</v>
      </c>
    </row>
    <row r="700" spans="9:9">
      <c r="I700">
        <v>699</v>
      </c>
    </row>
    <row r="701" spans="9:9">
      <c r="I701">
        <v>700</v>
      </c>
    </row>
    <row r="702" spans="9:9">
      <c r="I702">
        <v>701</v>
      </c>
    </row>
    <row r="703" spans="9:9">
      <c r="I703">
        <v>702</v>
      </c>
    </row>
    <row r="704" spans="9:9">
      <c r="I704">
        <v>703</v>
      </c>
    </row>
    <row r="705" spans="9:9">
      <c r="I705">
        <v>704</v>
      </c>
    </row>
    <row r="706" spans="9:9">
      <c r="I706">
        <v>705</v>
      </c>
    </row>
    <row r="707" spans="9:9">
      <c r="I707">
        <v>706</v>
      </c>
    </row>
    <row r="708" spans="9:9">
      <c r="I708">
        <v>707</v>
      </c>
    </row>
    <row r="709" spans="9:9">
      <c r="I709">
        <v>708</v>
      </c>
    </row>
    <row r="710" spans="9:9">
      <c r="I710">
        <v>709</v>
      </c>
    </row>
    <row r="711" spans="9:9">
      <c r="I711">
        <v>710</v>
      </c>
    </row>
    <row r="712" spans="9:9">
      <c r="I712">
        <v>711</v>
      </c>
    </row>
    <row r="713" spans="9:9">
      <c r="I713">
        <v>712</v>
      </c>
    </row>
    <row r="714" spans="9:9">
      <c r="I714">
        <v>713</v>
      </c>
    </row>
    <row r="715" spans="9:9">
      <c r="I715">
        <v>714</v>
      </c>
    </row>
    <row r="716" spans="9:9">
      <c r="I716">
        <v>715</v>
      </c>
    </row>
    <row r="717" spans="9:9">
      <c r="I717">
        <v>716</v>
      </c>
    </row>
    <row r="718" spans="9:9">
      <c r="I718">
        <v>717</v>
      </c>
    </row>
    <row r="719" spans="9:9">
      <c r="I719">
        <v>718</v>
      </c>
    </row>
    <row r="720" spans="9:9">
      <c r="I720">
        <v>719</v>
      </c>
    </row>
    <row r="721" spans="9:9">
      <c r="I721">
        <v>720</v>
      </c>
    </row>
  </sheetData>
  <sheetProtection selectLockedCells="1"/>
  <phoneticPr fontId="13" type="noConversion"/>
  <conditionalFormatting sqref="G7:G13">
    <cfRule type="cellIs" dxfId="4" priority="8" operator="lessThan">
      <formula>#REF!</formula>
    </cfRule>
    <cfRule type="cellIs" dxfId="3" priority="9" operator="lessThan">
      <formula>#REF!</formula>
    </cfRule>
  </conditionalFormatting>
  <conditionalFormatting sqref="G7:G13">
    <cfRule type="cellIs" dxfId="2" priority="10" operator="lessThan">
      <formula>#REF!</formula>
    </cfRule>
    <cfRule type="cellIs" dxfId="1" priority="11" operator="lessThan">
      <formula>#REF!</formula>
    </cfRule>
  </conditionalFormatting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Saisie</vt:lpstr>
      <vt:lpstr>Ouvertes_Fournisseurs</vt:lpstr>
      <vt:lpstr>Data</vt:lpstr>
      <vt:lpstr>A_vérifier</vt:lpstr>
      <vt:lpstr>Bières</vt:lpstr>
      <vt:lpstr>Montant1</vt:lpstr>
      <vt:lpstr>Répartition</vt:lpstr>
      <vt:lpstr>Tableau9</vt:lpstr>
      <vt:lpstr>Testaverifiercontrôlée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Microsoft Office User</cp:lastModifiedBy>
  <dcterms:created xsi:type="dcterms:W3CDTF">2017-05-29T07:42:06Z</dcterms:created>
  <dcterms:modified xsi:type="dcterms:W3CDTF">2019-06-26T12:41:05Z</dcterms:modified>
</cp:coreProperties>
</file>