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saintpi\Desktop\"/>
    </mc:Choice>
  </mc:AlternateContent>
  <bookViews>
    <workbookView xWindow="0" yWindow="0" windowWidth="20490" windowHeight="7455" tabRatio="688"/>
  </bookViews>
  <sheets>
    <sheet name="Carnet de câbles" sheetId="1" r:id="rId1"/>
    <sheet name="52L" sheetId="8" r:id="rId2"/>
    <sheet name="52M" sheetId="9" r:id="rId3"/>
    <sheet name="52N" sheetId="10" r:id="rId4"/>
    <sheet name="52O" sheetId="11" r:id="rId5"/>
    <sheet name="52Q" sheetId="13" r:id="rId6"/>
    <sheet name="52R" sheetId="14" r:id="rId7"/>
    <sheet name="52S" sheetId="15" r:id="rId8"/>
    <sheet name="52T" sheetId="16" r:id="rId9"/>
    <sheet name="52H" sheetId="6" r:id="rId10"/>
    <sheet name="52K" sheetId="5" r:id="rId11"/>
    <sheet name="52C" sheetId="2" r:id="rId12"/>
    <sheet name="52G" sheetId="4" r:id="rId13"/>
    <sheet name="52P" sheetId="12" r:id="rId14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Z5" i="1" l="1"/>
  <c r="Y5" i="1"/>
  <c r="Z4" i="1"/>
  <c r="Y4" i="1"/>
  <c r="R5" i="1"/>
  <c r="AA5" i="1"/>
  <c r="T5" i="1"/>
  <c r="W5" i="1"/>
  <c r="S5" i="1"/>
  <c r="AA4" i="1"/>
  <c r="W4" i="1"/>
  <c r="R4" i="1"/>
  <c r="S4" i="1"/>
  <c r="T4" i="1"/>
  <c r="AH5" i="1" l="1"/>
  <c r="V5" i="1"/>
  <c r="X5" i="1"/>
  <c r="AD5" i="1"/>
  <c r="AC5" i="1"/>
  <c r="AB5" i="1"/>
  <c r="X4" i="1"/>
  <c r="AH4" i="1"/>
  <c r="V4" i="1"/>
  <c r="AB4" i="1"/>
  <c r="AD4" i="1"/>
  <c r="AC4" i="1"/>
  <c r="Z3" i="1"/>
  <c r="Y3" i="1"/>
  <c r="U5" i="1"/>
  <c r="U4" i="1"/>
  <c r="AA3" i="1"/>
  <c r="R3" i="1"/>
  <c r="T3" i="1" s="1"/>
  <c r="S3" i="1"/>
  <c r="W3" i="1"/>
  <c r="AE5" i="1" l="1"/>
  <c r="AF5" i="1" s="1"/>
  <c r="AG5" i="1" s="1"/>
  <c r="AE4" i="1"/>
  <c r="AF4" i="1" s="1"/>
  <c r="AG4" i="1" s="1"/>
  <c r="AH3" i="1"/>
  <c r="AD3" i="1"/>
  <c r="AC3" i="1"/>
  <c r="AB3" i="1"/>
  <c r="V3" i="1"/>
  <c r="U3" i="1"/>
  <c r="X3" i="1" l="1"/>
  <c r="AE3" i="1" l="1"/>
  <c r="AF3" i="1" s="1"/>
  <c r="AG3" i="1" l="1"/>
</calcChain>
</file>

<file path=xl/sharedStrings.xml><?xml version="1.0" encoding="utf-8"?>
<sst xmlns="http://schemas.openxmlformats.org/spreadsheetml/2006/main" count="294" uniqueCount="175">
  <si>
    <t>Numero</t>
  </si>
  <si>
    <t>Source</t>
  </si>
  <si>
    <t xml:space="preserve">Carnet de cable </t>
  </si>
  <si>
    <t>3A</t>
  </si>
  <si>
    <t>4A</t>
  </si>
  <si>
    <t>5A</t>
  </si>
  <si>
    <t>11A</t>
  </si>
  <si>
    <t>22A</t>
  </si>
  <si>
    <t>23A</t>
  </si>
  <si>
    <t>24A</t>
  </si>
  <si>
    <t>33A</t>
  </si>
  <si>
    <t>34A</t>
  </si>
  <si>
    <t xml:space="preserve">(*) un chemin de câbles avec couvercle est considéré comme une goulotte. =&gt; Conducteurs isolés ou câbles mono- ou multiconducteurs dans des goulottes fixées aux parois : en parcours horizontal. </t>
  </si>
  <si>
    <t>Mode de pose</t>
  </si>
  <si>
    <t>Methode de référence</t>
  </si>
  <si>
    <t>Facteur de correction</t>
  </si>
  <si>
    <t>B</t>
  </si>
  <si>
    <t>C</t>
  </si>
  <si>
    <t>E,F</t>
  </si>
  <si>
    <t>D</t>
  </si>
  <si>
    <t>Arrivée</t>
  </si>
  <si>
    <t>Longueur</t>
  </si>
  <si>
    <t>Températeure ambiante</t>
  </si>
  <si>
    <t>Température ambiante</t>
  </si>
  <si>
    <t>Elastiomère</t>
  </si>
  <si>
    <t>PVC</t>
  </si>
  <si>
    <t>PR/EPR</t>
  </si>
  <si>
    <t>Isolant</t>
  </si>
  <si>
    <t>Résistivité thermique</t>
  </si>
  <si>
    <t>Ame</t>
  </si>
  <si>
    <t>Cuivre</t>
  </si>
  <si>
    <t>Aluminium</t>
  </si>
  <si>
    <t>Température</t>
  </si>
  <si>
    <t>Résistivité thermique du terrain</t>
  </si>
  <si>
    <t>Humidité</t>
  </si>
  <si>
    <t>Pose immergée</t>
  </si>
  <si>
    <t>Terrains très humides</t>
  </si>
  <si>
    <t>Terrains humides</t>
  </si>
  <si>
    <t>Terrain dit normal</t>
  </si>
  <si>
    <t>Terrain sec</t>
  </si>
  <si>
    <t>Térrain très sec</t>
  </si>
  <si>
    <t>Nature du terrain</t>
  </si>
  <si>
    <t>Marécage sable</t>
  </si>
  <si>
    <t>Argile et calcaire</t>
  </si>
  <si>
    <t>Cendres et mâchefer</t>
  </si>
  <si>
    <t>Enfermés</t>
  </si>
  <si>
    <t>Simple couche sur les murs ou les planchers ou tablettes non perforées</t>
  </si>
  <si>
    <t>Simple couche au plafond</t>
  </si>
  <si>
    <t>Simple couche sur des tablettes perforées</t>
  </si>
  <si>
    <t>Simple couche sur des echelles à câbles, corbeaux,treillis soudés,etc</t>
  </si>
  <si>
    <t>B,C</t>
  </si>
  <si>
    <t>1, 2, 3, 3A, 4, 4A, 5, 5A, 21, 22, 22A, 23, 23A, 24, 24A, 25, 31,31A, 32, 32A, 33, 33A,34, 34A, 41, 42, 43,71</t>
  </si>
  <si>
    <t>11, 12</t>
  </si>
  <si>
    <t>14, 16, 17</t>
  </si>
  <si>
    <t>Nombre de couches</t>
  </si>
  <si>
    <t>Coefficient</t>
  </si>
  <si>
    <t>4 ou 5</t>
  </si>
  <si>
    <t>6 à 8</t>
  </si>
  <si>
    <t>9 et plus</t>
  </si>
  <si>
    <t>Nombre de conduits disposés verticalement</t>
  </si>
  <si>
    <t>Nombre de conduits disposés horizontalement</t>
  </si>
  <si>
    <t>Nombres de conduits disposés verticalement</t>
  </si>
  <si>
    <t>Nombre  de cables ou de circuits</t>
  </si>
  <si>
    <t>Nulle</t>
  </si>
  <si>
    <t>un dimamètre de câbles</t>
  </si>
  <si>
    <t>Modes de pose</t>
  </si>
  <si>
    <t>52G</t>
  </si>
  <si>
    <t>52K</t>
  </si>
  <si>
    <t>52L</t>
  </si>
  <si>
    <t>52M</t>
  </si>
  <si>
    <t>52N</t>
  </si>
  <si>
    <t>52O</t>
  </si>
  <si>
    <t>52P</t>
  </si>
  <si>
    <t>52Q</t>
  </si>
  <si>
    <t>52R</t>
  </si>
  <si>
    <t>52S</t>
  </si>
  <si>
    <t>52T</t>
  </si>
  <si>
    <t>Elastomère</t>
  </si>
  <si>
    <t>31A</t>
  </si>
  <si>
    <t>32A</t>
  </si>
  <si>
    <t>Nb de circuit</t>
  </si>
  <si>
    <t>Nb de couche</t>
  </si>
  <si>
    <t xml:space="preserve">Nb de conduits jointifs verticalement </t>
  </si>
  <si>
    <t>Nb de conduits jointifs horizontalement</t>
  </si>
  <si>
    <t>Dispostion des conduits</t>
  </si>
  <si>
    <t>Béton</t>
  </si>
  <si>
    <t>Distance entre câbles ou conduit</t>
  </si>
  <si>
    <t>Ktotal</t>
  </si>
  <si>
    <t>Iz</t>
  </si>
  <si>
    <t>Courant Ib</t>
  </si>
  <si>
    <t>Tension</t>
  </si>
  <si>
    <t>Monophasé</t>
  </si>
  <si>
    <t>Triphasé</t>
  </si>
  <si>
    <t xml:space="preserve">1-Conducteurs isolés dans des conduits encastrés dans les parois thermiquement isolantes. </t>
  </si>
  <si>
    <t xml:space="preserve">2-Câbles multiconducteurs dans des conduits encastrés dans des parois thermiquement isolantes. </t>
  </si>
  <si>
    <t xml:space="preserve">3-Conducteurs isolés dans des conduits en montage apparent. </t>
  </si>
  <si>
    <t xml:space="preserve">4-Câbles mono- ou multiconducteurs dans des conduits en montage apparent. </t>
  </si>
  <si>
    <t xml:space="preserve">5-Conducteurs isolés dans des conduits-profilés en montage apparent. </t>
  </si>
  <si>
    <t xml:space="preserve">6-Câbles mono- ou multiconducteurs dans des conduits-profilés en montage apparent </t>
  </si>
  <si>
    <t xml:space="preserve">7-Conducteurs isolés dans des conduits encastrés dans une paroi. </t>
  </si>
  <si>
    <t>8-Câbles mono- ou multiconducteurs dans des conduits encastrés dans une paroi.</t>
  </si>
  <si>
    <t>9-Câbles mono- ou multiconducteurs avec ou sans armure : fixés sur un mur.</t>
  </si>
  <si>
    <t>10-Câbles mono- ou multiconducteurs avec ou sans armure : fixés à un plafond.</t>
  </si>
  <si>
    <t>11-Câbles mono- ou multiconducteurs avec ou sans armure :  sur des chemins de câbles ou tablettes non perforés.(*)</t>
  </si>
  <si>
    <t>12-Câbles mono- ou multiconducteurs avec ou sans armure :  sur des chemins de câbles ou tablettes perforés, en parcours horizontal ou vertical. (*)</t>
  </si>
  <si>
    <t>13-Câbles mono- ou multiconducteurs avec ou sans armure : sur des treillis soudés ou sur des corbeaux.</t>
  </si>
  <si>
    <t xml:space="preserve">14-Câbles mono- ou multiconducteurs avec ou sans armure : sur échelles à câbles. </t>
  </si>
  <si>
    <t xml:space="preserve">15-Câbles mono- ou multiconducteurs suspendus à un câble porteur ou autoporteurs. </t>
  </si>
  <si>
    <t>16-Conducteurs nus ou isolés sur isolateurs.</t>
  </si>
  <si>
    <t xml:space="preserve">17-Câbles mono- ou multiconducteurs dans des vides de construction. </t>
  </si>
  <si>
    <t xml:space="preserve">18-Conducteurs isolés dans des conduits dans des vides de construction. </t>
  </si>
  <si>
    <t xml:space="preserve">19-Câbles mono- ou multiconducteurs dans des conduits dans des vides de construction. </t>
  </si>
  <si>
    <t xml:space="preserve">20-Conducteurs isolés dans des conduits-profilés dans des vides de construction. </t>
  </si>
  <si>
    <t xml:space="preserve">21-Câbles mono- ou multiconducteurs dans des conduits-profilés dans des vides de construction. </t>
  </si>
  <si>
    <t xml:space="preserve">22-Conducteurs isolés dans des conduits-profilés noyés dans la construction. </t>
  </si>
  <si>
    <t xml:space="preserve">23-Câbles mono- ou multiconducteurs dans des conduits-profilés noyés dans la construction. </t>
  </si>
  <si>
    <t>24-Câbles mono- ou multiconducteurs : dans l'espace entre plafond et faux plafond.</t>
  </si>
  <si>
    <t>25-Câbles mono- ou multiconducteurs : posés sur des faux plafonds suspendus non démontables.</t>
  </si>
  <si>
    <t xml:space="preserve">26-Conducteurs isolés ou câbles mono- ou multiconducteurs dans des goulottes fixées aux parois : en parcours horizontal. </t>
  </si>
  <si>
    <t>27-Conducteurs isolés ou câbles mono- ou multiconducteurs dans des goulottes fixées aux parois : en parcours vertical.</t>
  </si>
  <si>
    <t xml:space="preserve">28-Conducteurs isolés dans des goulottes encastrées dans des parois ou planchers. </t>
  </si>
  <si>
    <t xml:space="preserve">29-Câbles mono- ou multiconducteurs dans des goulottes encastrées dans des parois ou planchers. </t>
  </si>
  <si>
    <t>30-Conducteurs isolés dans des goulottes suspendues.</t>
  </si>
  <si>
    <t>31-Câbles mono- ou multiconducteurs dans des goulottes suspendues.</t>
  </si>
  <si>
    <t>32-Conducteurs isolés dans des conduits ou câbles mono- ou multiconducteurs dans des caniveaux fermés, en parcours horizontal ou vertical.</t>
  </si>
  <si>
    <t xml:space="preserve">33-Conducteurs isolés dans des conduits dans des caniveaux ventilés. </t>
  </si>
  <si>
    <t xml:space="preserve">34-Câbles mono- ou multiconducteurs dans des caniveaux ouverts ou ventilés. </t>
  </si>
  <si>
    <t xml:space="preserve">35-Câbles mono- ou multiconducteurs dans des conduits, des fourreaux ou des conduits-profilés enterrés. </t>
  </si>
  <si>
    <t xml:space="preserve">36-Câbles mono ou multiconducteurs enterrés sans protection mécanique complémentaire. </t>
  </si>
  <si>
    <t xml:space="preserve">37-Câbles mono ou multiconducteurs enterrés avec protection mécanique complémentaire. </t>
  </si>
  <si>
    <t xml:space="preserve">38-Conducteurs isolés dans des plinthes ou des moulures en bois. </t>
  </si>
  <si>
    <t xml:space="preserve">39-Conducteurs isolés dans des conduits ou câbles multiconducteurs dans des chambranles. </t>
  </si>
  <si>
    <t xml:space="preserve">40-Conducteurs isolés dans des conduits ou câbles multiconducteurs dans des huisseries de fenêtre. </t>
  </si>
  <si>
    <t>41-Câbles immergés dans l’eau.</t>
  </si>
  <si>
    <t>Section</t>
  </si>
  <si>
    <t>CBPVC3</t>
  </si>
  <si>
    <t>CBPVC2</t>
  </si>
  <si>
    <t>CBPR3</t>
  </si>
  <si>
    <t>CBPR2</t>
  </si>
  <si>
    <t>CCPVC3</t>
  </si>
  <si>
    <t>CCPVC2</t>
  </si>
  <si>
    <t>CCPR3</t>
  </si>
  <si>
    <t>CCPR2</t>
  </si>
  <si>
    <t>CEPVC3</t>
  </si>
  <si>
    <t>CEPVC2</t>
  </si>
  <si>
    <t>CEPR3</t>
  </si>
  <si>
    <t>CEPR2</t>
  </si>
  <si>
    <t>CFPVC3</t>
  </si>
  <si>
    <t>CFPVC2</t>
  </si>
  <si>
    <t>CFPR3</t>
  </si>
  <si>
    <t>CFPR2</t>
  </si>
  <si>
    <t>CDPVC3</t>
  </si>
  <si>
    <t>CDPVC2</t>
  </si>
  <si>
    <t>CDPR3</t>
  </si>
  <si>
    <t>CDPR2</t>
  </si>
  <si>
    <t>ABPVC3</t>
  </si>
  <si>
    <t>ABPVC2</t>
  </si>
  <si>
    <t>ABPR3</t>
  </si>
  <si>
    <t>ABPR2</t>
  </si>
  <si>
    <t>ACPVC3</t>
  </si>
  <si>
    <t>ACPVC2</t>
  </si>
  <si>
    <t>ACPR3</t>
  </si>
  <si>
    <t>ACPR2</t>
  </si>
  <si>
    <t>AEPVC3</t>
  </si>
  <si>
    <t>AEPVC2</t>
  </si>
  <si>
    <t>AEPR3</t>
  </si>
  <si>
    <t>AEPR2</t>
  </si>
  <si>
    <t>AFPVC3</t>
  </si>
  <si>
    <t>AFPVC2</t>
  </si>
  <si>
    <t>AFPR3</t>
  </si>
  <si>
    <t>AFPR2</t>
  </si>
  <si>
    <t>ADPVC3</t>
  </si>
  <si>
    <t>ADPVC2</t>
  </si>
  <si>
    <t>ADPR3</t>
  </si>
  <si>
    <t>ADPR2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</si>
</sst>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/>
    <xf numFmtId="0" fontId="0" fillId="0" borderId="0" xfId="0" applyAlignment="1">
      <alignment vertical="top"/>
    </xf>
    <xf numFmtId="0" fontId="0" fillId="2" borderId="0" xfId="0" applyFill="1"/>
    <xf numFmtId="0" fontId="0" fillId="2" borderId="0" xfId="0" applyFill="1" applyAlignment="1">
      <alignment textRotation="90"/>
    </xf>
    <xf numFmtId="0" fontId="0" fillId="2" borderId="1" xfId="0" applyFill="1" applyBorder="1" applyAlignment="1">
      <alignment textRotation="90"/>
    </xf>
    <xf numFmtId="0" fontId="0" fillId="2" borderId="1" xfId="0" applyFill="1" applyBorder="1"/>
    <xf numFmtId="0" fontId="0" fillId="3" borderId="1" xfId="0" applyFill="1" applyBorder="1"/>
    <xf numFmtId="0" fontId="0" fillId="4" borderId="1" xfId="0" applyFill="1" applyBorder="1"/>
    <xf numFmtId="0" fontId="0" fillId="4" borderId="0" xfId="0" applyFill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tabSelected="1" topLeftCell="A2" zoomScaleNormal="100" workbookViewId="0">
      <selection activeCell="F10" sqref="F10"/>
    </sheetView>
  </sheetViews>
  <sheetFormatPr baseColWidth="10" defaultRowHeight="15" x14ac:dyDescent="0.25"/>
  <cols>
    <col min="1" max="1" width="2.85546875" style="3" customWidth="1"/>
    <col min="2" max="4" width="11.42578125" style="3"/>
    <col min="5" max="5" width="3.7109375" style="3" customWidth="1"/>
    <col min="6" max="6" width="6.7109375" style="3" customWidth="1"/>
    <col min="7" max="7" width="6.28515625" style="3" customWidth="1"/>
    <col min="8" max="9" width="4" style="3" customWidth="1"/>
    <col min="10" max="10" width="6.42578125" style="3" customWidth="1"/>
    <col min="11" max="11" width="5.7109375" style="3" customWidth="1"/>
    <col min="12" max="12" width="5.28515625" style="3" customWidth="1"/>
    <col min="13" max="14" width="11.42578125" style="3"/>
    <col min="15" max="15" width="3.85546875" style="3" customWidth="1"/>
    <col min="16" max="16" width="10.7109375" style="3" customWidth="1"/>
    <col min="17" max="17" width="106" style="3" customWidth="1"/>
    <col min="18" max="18" width="4.7109375" style="3" customWidth="1"/>
    <col min="19" max="19" width="3.42578125" style="3" customWidth="1"/>
    <col min="20" max="20" width="4.42578125" style="3" customWidth="1"/>
    <col min="21" max="21" width="3.85546875" style="3" customWidth="1"/>
    <col min="22" max="23" width="4.7109375" style="3" customWidth="1"/>
    <col min="24" max="24" width="4.42578125" style="3" customWidth="1"/>
    <col min="25" max="25" width="3.5703125" style="3" customWidth="1"/>
    <col min="26" max="26" width="3.7109375" style="3" customWidth="1"/>
    <col min="27" max="28" width="3.5703125" style="3" customWidth="1"/>
    <col min="29" max="29" width="4.140625" style="3" customWidth="1"/>
    <col min="30" max="30" width="4" style="3" customWidth="1"/>
    <col min="31" max="31" width="5.28515625" style="3" customWidth="1"/>
    <col min="32" max="32" width="7.42578125" style="3" customWidth="1"/>
    <col min="33" max="33" width="7.28515625" style="3" customWidth="1"/>
    <col min="34" max="34" width="11.42578125" style="3"/>
    <col min="35" max="35" width="11.140625" style="3" customWidth="1"/>
    <col min="36" max="16384" width="11.42578125" style="3"/>
  </cols>
  <sheetData>
    <row r="1" spans="1:34" x14ac:dyDescent="0.25">
      <c r="A1" s="3" t="s">
        <v>2</v>
      </c>
      <c r="P1" s="3" t="s">
        <v>12</v>
      </c>
    </row>
    <row r="2" spans="1:34" s="4" customFormat="1" ht="175.5" customHeight="1" x14ac:dyDescent="0.25">
      <c r="A2" s="5" t="s">
        <v>0</v>
      </c>
      <c r="B2" s="5" t="s">
        <v>1</v>
      </c>
      <c r="C2" s="5" t="s">
        <v>20</v>
      </c>
      <c r="D2" s="5" t="s">
        <v>29</v>
      </c>
      <c r="E2" s="5" t="s">
        <v>80</v>
      </c>
      <c r="F2" s="5" t="s">
        <v>81</v>
      </c>
      <c r="G2" s="5" t="s">
        <v>84</v>
      </c>
      <c r="H2" s="5" t="s">
        <v>83</v>
      </c>
      <c r="I2" s="5" t="s">
        <v>82</v>
      </c>
      <c r="J2" s="5" t="s">
        <v>86</v>
      </c>
      <c r="K2" s="5" t="s">
        <v>28</v>
      </c>
      <c r="L2" s="5" t="s">
        <v>89</v>
      </c>
      <c r="M2" s="5" t="s">
        <v>27</v>
      </c>
      <c r="N2" s="5" t="s">
        <v>21</v>
      </c>
      <c r="O2" s="5" t="s">
        <v>22</v>
      </c>
      <c r="P2" s="5" t="s">
        <v>90</v>
      </c>
      <c r="Q2" s="5" t="s">
        <v>13</v>
      </c>
      <c r="R2" s="5" t="s">
        <v>13</v>
      </c>
      <c r="S2" s="5" t="s">
        <v>14</v>
      </c>
      <c r="T2" s="5" t="s">
        <v>66</v>
      </c>
      <c r="U2" s="5" t="s">
        <v>67</v>
      </c>
      <c r="V2" s="5" t="s">
        <v>68</v>
      </c>
      <c r="W2" s="5" t="s">
        <v>69</v>
      </c>
      <c r="X2" s="5" t="s">
        <v>70</v>
      </c>
      <c r="Y2" s="5" t="s">
        <v>71</v>
      </c>
      <c r="Z2" s="5" t="s">
        <v>72</v>
      </c>
      <c r="AA2" s="5" t="s">
        <v>73</v>
      </c>
      <c r="AB2" s="5" t="s">
        <v>74</v>
      </c>
      <c r="AC2" s="5" t="s">
        <v>75</v>
      </c>
      <c r="AD2" s="5" t="s">
        <v>76</v>
      </c>
      <c r="AE2" s="5" t="s">
        <v>87</v>
      </c>
      <c r="AF2" s="5" t="s">
        <v>88</v>
      </c>
      <c r="AG2" s="5" t="s">
        <v>134</v>
      </c>
    </row>
    <row r="3" spans="1:34" x14ac:dyDescent="0.25">
      <c r="A3" s="6">
        <v>1</v>
      </c>
      <c r="B3" s="6"/>
      <c r="C3" s="6"/>
      <c r="D3" s="7" t="s">
        <v>30</v>
      </c>
      <c r="E3" s="7">
        <v>6</v>
      </c>
      <c r="F3" s="7">
        <v>1</v>
      </c>
      <c r="G3" s="7" t="s">
        <v>85</v>
      </c>
      <c r="H3" s="7">
        <v>1</v>
      </c>
      <c r="I3" s="7">
        <v>1</v>
      </c>
      <c r="J3" s="7">
        <v>0.5</v>
      </c>
      <c r="K3" s="7">
        <v>1</v>
      </c>
      <c r="L3" s="7">
        <v>10</v>
      </c>
      <c r="M3" s="7" t="s">
        <v>25</v>
      </c>
      <c r="N3" s="6"/>
      <c r="O3" s="7">
        <v>20</v>
      </c>
      <c r="P3" s="7" t="s">
        <v>91</v>
      </c>
      <c r="Q3" s="7" t="s">
        <v>98</v>
      </c>
      <c r="R3" s="6" t="str">
        <f ca="1">VLOOKUP(INDIRECT("Q"&amp;ROW(A3)),'52C'!$1:$1048576,2,FALSE)</f>
        <v>4A</v>
      </c>
      <c r="S3" s="6" t="str">
        <f ca="1">VLOOKUP(INDIRECT("R"&amp;ROW(A3)),'52G'!$1:$1048576,2,FALSE)</f>
        <v>B</v>
      </c>
      <c r="T3" s="6">
        <f ca="1">VLOOKUP(INDIRECT("R"&amp;ROW(A3)),'52G'!$1:$1048576,3,FALSE)</f>
        <v>0.9</v>
      </c>
      <c r="U3" s="6">
        <f ca="1">IF($S3="D","1",VLOOKUP(INDIRECT("O"&amp;ROW(A3)),'52K'!$A$2:$D$19,IF($M3="PVC","3",IF($M3="PR/EPR","4","2")),TRUE))</f>
        <v>1.1200000000000001</v>
      </c>
      <c r="V3" s="6" t="str">
        <f ca="1">IF($S3="D",VLOOKUP(INDIRECT("O"&amp;ROW(A3)),'52L'!$A$2:$D$19,IF($M3="PVC","3",IF($M3="PR/EPR","4","2")),TRUE),"1")</f>
        <v>1</v>
      </c>
      <c r="W3" s="6">
        <f ca="1">VLOOKUP(INDIRECT("K"&amp;ROW(A3)),'52M'!$1:$1048576,2,FALSE)</f>
        <v>1</v>
      </c>
      <c r="X3" s="6">
        <f ca="1">IF($S3="D","1",VLOOKUP(VLOOKUP('Carnet de câbles'!$R3,'52N'!$A$8:$B$49,2,FALSE),'52N'!$A$2:$N$6,'Carnet de câbles'!$E3+2,FALSE))</f>
        <v>0.55000000000000004</v>
      </c>
      <c r="Y3" s="6" t="str">
        <f ca="1">IF($H3=1,"1",HLOOKUP(INDIRECT("F"&amp;ROW(A3)),'52O'!$A$1:$G$2,2,FALSE))</f>
        <v>1</v>
      </c>
      <c r="Z3" s="6" t="str">
        <f ca="1">IF($G3="Air",HLOOKUP(INDIRECT("H"&amp;ROW(A3)),'52P'!$A$2:$G$8,INDIRECT("I"&amp;ROW(A3))+1,FALSE),"1")</f>
        <v>1</v>
      </c>
      <c r="AA3" s="6">
        <f ca="1">IF($G3="Béton",HLOOKUP(INDIRECT("H"&amp;ROW(A3)),'52Q'!$A$2:$G$8,INDIRECT("I"&amp;ROW(A3))+1,FALSE),"1")</f>
        <v>1</v>
      </c>
      <c r="AB3" s="6" t="str">
        <f ca="1">IF(OR($R3=62,$R3=63),HLOOKUP(INDIRECT("J"&amp;ROW(A3)),'52R'!$A$1:$F$7,INDIRECT("E"&amp;ROW(A3))+1,FALSE),"1")</f>
        <v>1</v>
      </c>
      <c r="AC3" s="6" t="str">
        <f ca="1">IF($R3=61,HLOOKUP(INDIRECT("J"&amp;ROW(A3)),'52S'!$A$1:$F$7,($H3*$I3)+1,FALSE),"1")</f>
        <v>1</v>
      </c>
      <c r="AD3" s="6" t="str">
        <f ca="1">IF($R3=61,HLOOKUP(INDIRECT("E"&amp;ROW(A3)),'52T'!$A$1:$L$2,2,FALSE),"1")</f>
        <v>1</v>
      </c>
      <c r="AE3" s="6">
        <f ca="1">PRODUCT(T3:AD3)</f>
        <v>0.55440000000000023</v>
      </c>
      <c r="AF3" s="8">
        <f ca="1">ROUNDUP(L3/AE3,4)</f>
        <v>18.037600000000001</v>
      </c>
      <c r="AG3" s="6">
        <f ca="1">VLOOKUP(INDEX('52H'!A2:A21,RANK(LOOKUP(AF3,'52H'!A2:A21),'52H'!A2:A21,1)+1),'52H'!A1:AP21,IF(D3="Cuivre","42","41"),FALSE)</f>
        <v>2.5</v>
      </c>
      <c r="AH3" s="9" t="str">
        <f ca="1">IF(D3="Cuivre","C","A")&amp;S3&amp;IF(M3="PVC","PVC","PR")&amp;IF(P3="Triphasé","3","2")</f>
        <v>CBPVC2</v>
      </c>
    </row>
    <row r="4" spans="1:34" x14ac:dyDescent="0.25">
      <c r="A4" s="6">
        <v>1</v>
      </c>
      <c r="B4" s="6"/>
      <c r="C4" s="6"/>
      <c r="D4" s="7" t="s">
        <v>30</v>
      </c>
      <c r="E4" s="7">
        <v>6</v>
      </c>
      <c r="F4" s="7">
        <v>1</v>
      </c>
      <c r="G4" s="7" t="s">
        <v>85</v>
      </c>
      <c r="H4" s="7">
        <v>1</v>
      </c>
      <c r="I4" s="7">
        <v>1</v>
      </c>
      <c r="J4" s="7">
        <v>0.5</v>
      </c>
      <c r="K4" s="7">
        <v>1</v>
      </c>
      <c r="L4" s="7">
        <v>10</v>
      </c>
      <c r="M4" s="7" t="s">
        <v>25</v>
      </c>
      <c r="N4" s="6"/>
      <c r="O4" s="7">
        <v>20</v>
      </c>
      <c r="P4" s="7" t="s">
        <v>91</v>
      </c>
      <c r="Q4" s="7" t="s">
        <v>98</v>
      </c>
      <c r="R4" s="6" t="str">
        <f ca="1">VLOOKUP(INDIRECT("Q"&amp;ROW(A4)),'52C'!$1:$1048576,2,FALSE)</f>
        <v>4A</v>
      </c>
      <c r="S4" s="6" t="str">
        <f ca="1">VLOOKUP(INDIRECT("R"&amp;ROW(A4)),'52G'!$1:$1048576,2,FALSE)</f>
        <v>B</v>
      </c>
      <c r="T4" s="6">
        <f ca="1">VLOOKUP(INDIRECT("R"&amp;ROW(A4)),'52G'!$1:$1048576,3,FALSE)</f>
        <v>0.9</v>
      </c>
      <c r="U4" s="6">
        <f ca="1">IF($S4="D","1",VLOOKUP(INDIRECT("O"&amp;ROW(A4)),'52K'!$A$2:$D$19,IF($M4="PVC","3",IF($M4="PR/EPR","4","2")),TRUE))</f>
        <v>1.1200000000000001</v>
      </c>
      <c r="V4" s="6" t="str">
        <f ca="1">IF($S4="D",VLOOKUP(INDIRECT("O"&amp;ROW(A4)),'52L'!$A$2:$D$19,IF($M4="PVC","3",IF($M4="PR/EPR","4","2")),TRUE),"1")</f>
        <v>1</v>
      </c>
      <c r="W4" s="6">
        <f ca="1">VLOOKUP(INDIRECT("K"&amp;ROW(A4)),'52M'!$1:$1048576,2,FALSE)</f>
        <v>1</v>
      </c>
      <c r="X4" s="6">
        <f ca="1">IF($S4="D","1",VLOOKUP(VLOOKUP('Carnet de câbles'!$R4,'52N'!$A$8:$B$49,2,FALSE),'52N'!$A$2:$N$6,'Carnet de câbles'!$E4+2,FALSE))</f>
        <v>0.55000000000000004</v>
      </c>
      <c r="Y4" s="6" t="str">
        <f ca="1">IF($H4=1,"1",HLOOKUP(INDIRECT("F"&amp;ROW(A4)),'52O'!$A$1:$G$2,2,FALSE))</f>
        <v>1</v>
      </c>
      <c r="Z4" s="6" t="str">
        <f ca="1">IF($G4="Air",HLOOKUP(INDIRECT("H"&amp;ROW(A4)),'52P'!$A$2:$G$8,INDIRECT("I"&amp;ROW(A4))+1,FALSE),"1")</f>
        <v>1</v>
      </c>
      <c r="AA4" s="6">
        <f ca="1">IF($G4="Béton",HLOOKUP(INDIRECT("H"&amp;ROW(A4)),'52Q'!$A$2:$G$8,INDIRECT("I"&amp;ROW(A4))+1,FALSE),"1")</f>
        <v>1</v>
      </c>
      <c r="AB4" s="6" t="str">
        <f ca="1">IF(OR($R4=62,$R4=63),HLOOKUP(INDIRECT("J"&amp;ROW(A4)),'52R'!$A$1:$F$7,INDIRECT("E"&amp;ROW(A4))+1,FALSE),"1")</f>
        <v>1</v>
      </c>
      <c r="AC4" s="6" t="str">
        <f ca="1">IF($R4=61,HLOOKUP(INDIRECT("J"&amp;ROW(A4)),'52S'!$A$1:$F$7,($H4*$I4)+1,FALSE),"1")</f>
        <v>1</v>
      </c>
      <c r="AD4" s="6" t="str">
        <f ca="1">IF($R4=61,HLOOKUP(INDIRECT("E"&amp;ROW(A4)),'52T'!$A$1:$L$2,2,FALSE),"1")</f>
        <v>1</v>
      </c>
      <c r="AE4" s="6">
        <f ca="1">PRODUCT(T4:AD4)</f>
        <v>0.55440000000000023</v>
      </c>
      <c r="AF4" s="8">
        <f ca="1">ROUNDUP(L4/AE4,4)</f>
        <v>18.037600000000001</v>
      </c>
      <c r="AG4" s="6">
        <f ca="1">VLOOKUP(INDEX('52H'!A3:A22,RANK(LOOKUP(AF4,'52H'!A3:A22),'52H'!A3:A22,1)+1),'52H'!A2:AP22,IF(D4="Cuivre","42","41"),FALSE)</f>
        <v>2.5</v>
      </c>
      <c r="AH4" s="9" t="str">
        <f ca="1">IF(D4="Cuivre","C","A")&amp;S4&amp;IF(M4="PVC","PVC","PR")&amp;IF(P4="Triphasé","3","2")</f>
        <v>CBPVC2</v>
      </c>
    </row>
    <row r="5" spans="1:34" x14ac:dyDescent="0.25">
      <c r="A5" s="6">
        <v>1</v>
      </c>
      <c r="B5" s="6"/>
      <c r="C5" s="6"/>
      <c r="D5" s="7" t="s">
        <v>30</v>
      </c>
      <c r="E5" s="7">
        <v>6</v>
      </c>
      <c r="F5" s="7">
        <v>1</v>
      </c>
      <c r="G5" s="7" t="s">
        <v>85</v>
      </c>
      <c r="H5" s="7">
        <v>1</v>
      </c>
      <c r="I5" s="7">
        <v>1</v>
      </c>
      <c r="J5" s="7">
        <v>0.5</v>
      </c>
      <c r="K5" s="7">
        <v>1</v>
      </c>
      <c r="L5" s="7">
        <v>10</v>
      </c>
      <c r="M5" s="7" t="s">
        <v>25</v>
      </c>
      <c r="N5" s="6"/>
      <c r="O5" s="7">
        <v>20</v>
      </c>
      <c r="P5" s="7" t="s">
        <v>91</v>
      </c>
      <c r="Q5" s="7" t="s">
        <v>98</v>
      </c>
      <c r="R5" s="6" t="str">
        <f ca="1">VLOOKUP(INDIRECT("Q"&amp;ROW(A5)),'52C'!$1:$1048576,2,FALSE)</f>
        <v>4A</v>
      </c>
      <c r="S5" s="6" t="str">
        <f ca="1">VLOOKUP(INDIRECT("R"&amp;ROW(A5)),'52G'!$1:$1048576,2,FALSE)</f>
        <v>B</v>
      </c>
      <c r="T5" s="6">
        <f ca="1">VLOOKUP(INDIRECT("R"&amp;ROW(A5)),'52G'!$1:$1048576,3,FALSE)</f>
        <v>0.9</v>
      </c>
      <c r="U5" s="6">
        <f ca="1">IF($S5="D","1",VLOOKUP(INDIRECT("O"&amp;ROW(A5)),'52K'!$A$2:$D$19,IF($M5="PVC","3",IF($M5="PR/EPR","4","2")),TRUE))</f>
        <v>1.1200000000000001</v>
      </c>
      <c r="V5" s="6" t="str">
        <f ca="1">IF($S5="D",VLOOKUP(INDIRECT("O"&amp;ROW(A5)),'52L'!$A$2:$D$19,IF($M5="PVC","3",IF($M5="PR/EPR","4","2")),TRUE),"1")</f>
        <v>1</v>
      </c>
      <c r="W5" s="6">
        <f ca="1">VLOOKUP(INDIRECT("K"&amp;ROW(A5)),'52M'!$1:$1048576,2,FALSE)</f>
        <v>1</v>
      </c>
      <c r="X5" s="6">
        <f ca="1">IF($S5="D","1",VLOOKUP(VLOOKUP('Carnet de câbles'!$R5,'52N'!$A$8:$B$49,2,FALSE),'52N'!$A$2:$N$6,'Carnet de câbles'!$E5+2,FALSE))</f>
        <v>0.55000000000000004</v>
      </c>
      <c r="Y5" s="6" t="str">
        <f ca="1">IF($H5=1,"1",HLOOKUP(INDIRECT("F"&amp;ROW(A5)),'52O'!$A$1:$G$2,2,FALSE))</f>
        <v>1</v>
      </c>
      <c r="Z5" s="6" t="str">
        <f ca="1">IF($G5="Air",HLOOKUP(INDIRECT("H"&amp;ROW(A5)),'52P'!$A$2:$G$8,INDIRECT("I"&amp;ROW(A5))+1,FALSE),"1")</f>
        <v>1</v>
      </c>
      <c r="AA5" s="6">
        <f ca="1">IF($G5="Béton",HLOOKUP(INDIRECT("H"&amp;ROW(A5)),'52Q'!$A$2:$G$8,INDIRECT("I"&amp;ROW(A5))+1,FALSE),"1")</f>
        <v>1</v>
      </c>
      <c r="AB5" s="6" t="str">
        <f ca="1">IF(OR($R5=62,$R5=63),HLOOKUP(INDIRECT("J"&amp;ROW(A5)),'52R'!$A$1:$F$7,INDIRECT("E"&amp;ROW(A5))+1,FALSE),"1")</f>
        <v>1</v>
      </c>
      <c r="AC5" s="6" t="str">
        <f ca="1">IF($R5=61,HLOOKUP(INDIRECT("J"&amp;ROW(A5)),'52S'!$A$1:$F$7,($H5*$I5)+1,FALSE),"1")</f>
        <v>1</v>
      </c>
      <c r="AD5" s="6" t="str">
        <f ca="1">IF($R5=61,HLOOKUP(INDIRECT("E"&amp;ROW(A5)),'52T'!$A$1:$L$2,2,FALSE),"1")</f>
        <v>1</v>
      </c>
      <c r="AE5" s="6">
        <f ca="1">PRODUCT(T5:AD5)</f>
        <v>0.55440000000000023</v>
      </c>
      <c r="AF5" s="8">
        <f ca="1">ROUNDUP(L5/AE5,4)</f>
        <v>18.037600000000001</v>
      </c>
      <c r="AG5" s="6" t="e">
        <f ca="1">VLOOKUP(INDEX('52H'!A4:A23,RANK(LOOKUP(AF5,'52H'!A4:A23),'52H'!A4:A23,1)+1),'52H'!A3:AP23,IF(D5="Cuivre","42","41"),FALSE)</f>
        <v>#N/A</v>
      </c>
      <c r="AH5" s="9" t="str">
        <f ca="1">IF(D5="Cuivre","C","A")&amp;S5&amp;IF(M5="PVC","PVC","PR")&amp;IF(P5="Triphasé","3","2")</f>
        <v>CBPVC2</v>
      </c>
    </row>
    <row r="12" spans="1:34" ht="15" customHeight="1" x14ac:dyDescent="0.25"/>
  </sheetData>
  <dataConsolidate/>
  <dataValidations disablePrompts="1" count="3">
    <dataValidation type="list" allowBlank="1" showInputMessage="1" showErrorMessage="1" sqref="M3:M5">
      <formula1>"Elastomère,PVC,PR/EPR"</formula1>
    </dataValidation>
    <dataValidation type="list" allowBlank="1" showInputMessage="1" showErrorMessage="1" sqref="D3:D5">
      <formula1>"Cuivre,Aluminium"</formula1>
    </dataValidation>
    <dataValidation type="list" allowBlank="1" showInputMessage="1" showErrorMessage="1" sqref="G3:G5">
      <formula1>"Air,Béton"</formula1>
    </dataValidation>
  </dataValidations>
  <pageMargins left="0.7" right="0.7" top="0.75" bottom="0.75" header="0.3" footer="0.3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disablePrompts="1" count="9">
        <x14:dataValidation type="list" allowBlank="1" showInputMessage="1" showErrorMessage="1">
          <x14:formula1>
            <xm:f>'52C'!$A:$A</xm:f>
          </x14:formula1>
          <xm:sqref>Q3:Q5</xm:sqref>
        </x14:dataValidation>
        <x14:dataValidation type="list" allowBlank="1" showInputMessage="1" showErrorMessage="1">
          <x14:formula1>
            <xm:f>'52K'!$A$2:$A$19</xm:f>
          </x14:formula1>
          <xm:sqref>O3:O5</xm:sqref>
        </x14:dataValidation>
        <x14:dataValidation type="list" allowBlank="1" showInputMessage="1" showErrorMessage="1">
          <x14:formula1>
            <xm:f>'52M'!$A$2:$A$11</xm:f>
          </x14:formula1>
          <xm:sqref>K3:K5</xm:sqref>
        </x14:dataValidation>
        <x14:dataValidation type="list" allowBlank="1" showInputMessage="1" showErrorMessage="1">
          <x14:formula1>
            <xm:f>'52N'!$C$1:$N$1</xm:f>
          </x14:formula1>
          <xm:sqref>E3:E5</xm:sqref>
        </x14:dataValidation>
        <x14:dataValidation type="list" allowBlank="1" showInputMessage="1" showErrorMessage="1">
          <x14:formula1>
            <xm:f>'52P'!$B$2:$G$2</xm:f>
          </x14:formula1>
          <xm:sqref>H3:H5</xm:sqref>
        </x14:dataValidation>
        <x14:dataValidation type="list" allowBlank="1" showInputMessage="1" showErrorMessage="1">
          <x14:formula1>
            <xm:f>'52P'!$A$3:$A$8</xm:f>
          </x14:formula1>
          <xm:sqref>I3:I5</xm:sqref>
        </x14:dataValidation>
        <x14:dataValidation type="list" allowBlank="1" showInputMessage="1" showErrorMessage="1">
          <x14:formula1>
            <xm:f>'52O'!$B$1:$G$1</xm:f>
          </x14:formula1>
          <xm:sqref>F3:F5</xm:sqref>
        </x14:dataValidation>
        <x14:dataValidation type="list" allowBlank="1" showInputMessage="1" showErrorMessage="1">
          <x14:formula1>
            <xm:f>'52R'!$B$1:$F$1</xm:f>
          </x14:formula1>
          <xm:sqref>J3:J5</xm:sqref>
        </x14:dataValidation>
        <x14:dataValidation type="list" allowBlank="1" showInputMessage="1" showErrorMessage="1">
          <x14:formula1>
            <xm:f>'52H'!$AO$1:$AP$1</xm:f>
          </x14:formula1>
          <xm:sqref>P3:P5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workbookViewId="0">
      <selection activeCell="D6" sqref="D6"/>
    </sheetView>
  </sheetViews>
  <sheetFormatPr baseColWidth="10" defaultRowHeight="15" x14ac:dyDescent="0.25"/>
  <sheetData>
    <row r="1" spans="1:4" x14ac:dyDescent="0.25">
      <c r="A1" t="s">
        <v>32</v>
      </c>
      <c r="B1" t="s">
        <v>77</v>
      </c>
      <c r="C1" t="s">
        <v>25</v>
      </c>
      <c r="D1" t="s">
        <v>26</v>
      </c>
    </row>
    <row r="2" spans="1:4" x14ac:dyDescent="0.25">
      <c r="A2">
        <v>10</v>
      </c>
      <c r="B2">
        <v>0</v>
      </c>
      <c r="C2">
        <v>1.1000000000000001</v>
      </c>
      <c r="D2">
        <v>1.07</v>
      </c>
    </row>
    <row r="3" spans="1:4" x14ac:dyDescent="0.25">
      <c r="A3">
        <v>15</v>
      </c>
      <c r="B3">
        <v>0</v>
      </c>
      <c r="C3">
        <v>1.05</v>
      </c>
      <c r="D3">
        <v>1.04</v>
      </c>
    </row>
    <row r="4" spans="1:4" x14ac:dyDescent="0.25">
      <c r="A4">
        <v>20</v>
      </c>
      <c r="B4">
        <v>0</v>
      </c>
      <c r="C4">
        <v>0.95</v>
      </c>
      <c r="D4">
        <v>0.96</v>
      </c>
    </row>
    <row r="5" spans="1:4" x14ac:dyDescent="0.25">
      <c r="A5">
        <v>25</v>
      </c>
      <c r="B5">
        <v>0</v>
      </c>
      <c r="C5">
        <v>1</v>
      </c>
      <c r="D5">
        <v>1</v>
      </c>
    </row>
    <row r="6" spans="1:4" x14ac:dyDescent="0.25">
      <c r="A6">
        <v>30</v>
      </c>
      <c r="B6">
        <v>0</v>
      </c>
      <c r="C6">
        <v>0.89</v>
      </c>
      <c r="D6">
        <v>0.93</v>
      </c>
    </row>
    <row r="7" spans="1:4" x14ac:dyDescent="0.25">
      <c r="A7">
        <v>35</v>
      </c>
      <c r="B7">
        <v>0</v>
      </c>
      <c r="C7">
        <v>0.84</v>
      </c>
      <c r="D7">
        <v>0.89</v>
      </c>
    </row>
    <row r="8" spans="1:4" x14ac:dyDescent="0.25">
      <c r="A8">
        <v>40</v>
      </c>
      <c r="B8">
        <v>0</v>
      </c>
      <c r="C8">
        <v>0.77</v>
      </c>
      <c r="D8">
        <v>0.85</v>
      </c>
    </row>
    <row r="9" spans="1:4" x14ac:dyDescent="0.25">
      <c r="A9">
        <v>45</v>
      </c>
      <c r="B9">
        <v>0</v>
      </c>
      <c r="C9">
        <v>0.71</v>
      </c>
      <c r="D9">
        <v>0.8</v>
      </c>
    </row>
    <row r="10" spans="1:4" x14ac:dyDescent="0.25">
      <c r="A10">
        <v>50</v>
      </c>
      <c r="B10">
        <v>0</v>
      </c>
      <c r="C10">
        <v>0.63</v>
      </c>
      <c r="D10">
        <v>0.76</v>
      </c>
    </row>
    <row r="11" spans="1:4" x14ac:dyDescent="0.25">
      <c r="A11">
        <v>55</v>
      </c>
      <c r="B11">
        <v>0</v>
      </c>
      <c r="C11">
        <v>0.55000000000000004</v>
      </c>
      <c r="D11">
        <v>0.71</v>
      </c>
    </row>
    <row r="12" spans="1:4" x14ac:dyDescent="0.25">
      <c r="A12">
        <v>60</v>
      </c>
      <c r="B12">
        <v>0</v>
      </c>
      <c r="C12">
        <v>0.45</v>
      </c>
      <c r="D12">
        <v>0.65</v>
      </c>
    </row>
    <row r="13" spans="1:4" x14ac:dyDescent="0.25">
      <c r="A13">
        <v>65</v>
      </c>
      <c r="B13">
        <v>0</v>
      </c>
      <c r="D13">
        <v>0.6</v>
      </c>
    </row>
    <row r="14" spans="1:4" x14ac:dyDescent="0.25">
      <c r="A14">
        <v>70</v>
      </c>
      <c r="B14">
        <v>0</v>
      </c>
      <c r="D14">
        <v>0.53</v>
      </c>
    </row>
    <row r="15" spans="1:4" x14ac:dyDescent="0.25">
      <c r="A15">
        <v>75</v>
      </c>
      <c r="B15">
        <v>0</v>
      </c>
      <c r="D15">
        <v>0.46</v>
      </c>
    </row>
    <row r="16" spans="1:4" x14ac:dyDescent="0.25">
      <c r="A16">
        <v>80</v>
      </c>
      <c r="B16">
        <v>0</v>
      </c>
      <c r="D16">
        <v>0.38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workbookViewId="0">
      <selection activeCell="K8" sqref="K8"/>
    </sheetView>
  </sheetViews>
  <sheetFormatPr baseColWidth="10" defaultRowHeight="15" x14ac:dyDescent="0.25"/>
  <sheetData>
    <row r="1" spans="1:6" x14ac:dyDescent="0.25">
      <c r="A1" t="s">
        <v>33</v>
      </c>
      <c r="B1" t="s">
        <v>15</v>
      </c>
      <c r="C1" t="s">
        <v>34</v>
      </c>
      <c r="D1" s="16" t="s">
        <v>41</v>
      </c>
      <c r="E1" s="16"/>
      <c r="F1" s="16"/>
    </row>
    <row r="2" spans="1:6" x14ac:dyDescent="0.25">
      <c r="A2">
        <v>0.4</v>
      </c>
      <c r="B2">
        <v>1.25</v>
      </c>
      <c r="C2" t="s">
        <v>35</v>
      </c>
      <c r="D2" t="s">
        <v>42</v>
      </c>
    </row>
    <row r="3" spans="1:6" x14ac:dyDescent="0.25">
      <c r="A3">
        <v>0.5</v>
      </c>
      <c r="B3">
        <v>1.21</v>
      </c>
      <c r="C3" t="s">
        <v>36</v>
      </c>
      <c r="D3" t="s">
        <v>42</v>
      </c>
    </row>
    <row r="4" spans="1:6" x14ac:dyDescent="0.25">
      <c r="A4">
        <v>0.7</v>
      </c>
      <c r="B4">
        <v>1.1299999999999999</v>
      </c>
      <c r="C4" t="s">
        <v>37</v>
      </c>
      <c r="D4" t="s">
        <v>42</v>
      </c>
      <c r="E4" t="s">
        <v>43</v>
      </c>
    </row>
    <row r="5" spans="1:6" x14ac:dyDescent="0.25">
      <c r="A5">
        <v>0.85</v>
      </c>
      <c r="B5">
        <v>1.05</v>
      </c>
      <c r="C5" t="s">
        <v>38</v>
      </c>
      <c r="D5" t="s">
        <v>42</v>
      </c>
      <c r="E5" t="s">
        <v>43</v>
      </c>
    </row>
    <row r="6" spans="1:6" x14ac:dyDescent="0.25">
      <c r="A6">
        <v>1</v>
      </c>
      <c r="B6">
        <v>1</v>
      </c>
      <c r="C6" t="s">
        <v>39</v>
      </c>
      <c r="D6" t="s">
        <v>42</v>
      </c>
      <c r="E6" t="s">
        <v>43</v>
      </c>
      <c r="F6" t="s">
        <v>44</v>
      </c>
    </row>
    <row r="7" spans="1:6" x14ac:dyDescent="0.25">
      <c r="A7">
        <v>1.2</v>
      </c>
      <c r="B7">
        <v>0.94</v>
      </c>
      <c r="C7" t="s">
        <v>39</v>
      </c>
      <c r="D7" t="s">
        <v>42</v>
      </c>
      <c r="E7" t="s">
        <v>43</v>
      </c>
      <c r="F7" t="s">
        <v>44</v>
      </c>
    </row>
    <row r="8" spans="1:6" x14ac:dyDescent="0.25">
      <c r="A8">
        <v>1.5</v>
      </c>
      <c r="B8">
        <v>0.86</v>
      </c>
      <c r="C8" t="s">
        <v>40</v>
      </c>
      <c r="D8" t="s">
        <v>42</v>
      </c>
      <c r="E8" t="s">
        <v>43</v>
      </c>
      <c r="F8" t="s">
        <v>44</v>
      </c>
    </row>
    <row r="9" spans="1:6" x14ac:dyDescent="0.25">
      <c r="A9">
        <v>2</v>
      </c>
      <c r="B9">
        <v>0.76</v>
      </c>
      <c r="C9" t="s">
        <v>40</v>
      </c>
      <c r="D9" t="s">
        <v>42</v>
      </c>
      <c r="F9" t="s">
        <v>44</v>
      </c>
    </row>
    <row r="10" spans="1:6" x14ac:dyDescent="0.25">
      <c r="A10">
        <v>2.5</v>
      </c>
      <c r="B10">
        <v>0.7</v>
      </c>
      <c r="C10" t="s">
        <v>40</v>
      </c>
      <c r="D10" t="s">
        <v>42</v>
      </c>
      <c r="F10" t="s">
        <v>44</v>
      </c>
    </row>
    <row r="11" spans="1:6" x14ac:dyDescent="0.25">
      <c r="A11">
        <v>3</v>
      </c>
      <c r="B11">
        <v>0.65</v>
      </c>
      <c r="C11" t="s">
        <v>40</v>
      </c>
      <c r="D11" t="s">
        <v>42</v>
      </c>
      <c r="F11" t="s">
        <v>44</v>
      </c>
    </row>
  </sheetData>
  <mergeCells count="1">
    <mergeCell ref="D1:F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9"/>
  <sheetViews>
    <sheetView zoomScale="85" zoomScaleNormal="85" workbookViewId="0">
      <selection activeCell="G1" sqref="G1"/>
    </sheetView>
  </sheetViews>
  <sheetFormatPr baseColWidth="10" defaultRowHeight="15" x14ac:dyDescent="0.25"/>
  <sheetData>
    <row r="1" spans="1:16" x14ac:dyDescent="0.25">
      <c r="A1" s="1"/>
      <c r="B1" s="2"/>
      <c r="C1">
        <v>1</v>
      </c>
      <c r="D1">
        <v>2</v>
      </c>
      <c r="E1">
        <v>3</v>
      </c>
      <c r="F1">
        <v>4</v>
      </c>
      <c r="G1">
        <v>5</v>
      </c>
      <c r="H1">
        <v>6</v>
      </c>
      <c r="I1">
        <v>7</v>
      </c>
      <c r="J1">
        <v>8</v>
      </c>
      <c r="K1">
        <v>9</v>
      </c>
      <c r="L1">
        <v>12</v>
      </c>
      <c r="M1">
        <v>16</v>
      </c>
      <c r="N1">
        <v>20</v>
      </c>
      <c r="O1" s="1"/>
      <c r="P1" s="1"/>
    </row>
    <row r="2" spans="1:16" x14ac:dyDescent="0.25">
      <c r="A2">
        <v>1</v>
      </c>
      <c r="B2" t="s">
        <v>45</v>
      </c>
      <c r="C2">
        <v>1</v>
      </c>
      <c r="D2">
        <v>0.8</v>
      </c>
      <c r="E2">
        <v>0.7</v>
      </c>
      <c r="F2">
        <v>0.65</v>
      </c>
      <c r="G2">
        <v>0.6</v>
      </c>
      <c r="H2">
        <v>0.55000000000000004</v>
      </c>
      <c r="I2">
        <v>0.55000000000000004</v>
      </c>
      <c r="J2">
        <v>0.5</v>
      </c>
      <c r="K2">
        <v>0.5</v>
      </c>
      <c r="L2">
        <v>0.45</v>
      </c>
      <c r="M2">
        <v>0.4</v>
      </c>
      <c r="N2">
        <v>0.4</v>
      </c>
      <c r="O2" t="s">
        <v>50</v>
      </c>
      <c r="P2" t="s">
        <v>51</v>
      </c>
    </row>
    <row r="3" spans="1:16" x14ac:dyDescent="0.25">
      <c r="A3">
        <v>2</v>
      </c>
      <c r="B3" t="s">
        <v>46</v>
      </c>
      <c r="C3">
        <v>1</v>
      </c>
      <c r="D3">
        <v>0.85</v>
      </c>
      <c r="E3">
        <v>0.79</v>
      </c>
      <c r="F3">
        <v>0.75</v>
      </c>
      <c r="G3">
        <v>0.73</v>
      </c>
      <c r="H3">
        <v>0.72</v>
      </c>
      <c r="I3">
        <v>0.72</v>
      </c>
      <c r="J3">
        <v>0.71</v>
      </c>
      <c r="K3">
        <v>0.7</v>
      </c>
      <c r="L3" s="1">
        <v>0</v>
      </c>
      <c r="M3" s="1">
        <v>0</v>
      </c>
      <c r="N3" s="1">
        <v>0</v>
      </c>
      <c r="O3" t="s">
        <v>17</v>
      </c>
      <c r="P3" t="s">
        <v>52</v>
      </c>
    </row>
    <row r="4" spans="1:16" x14ac:dyDescent="0.25">
      <c r="A4">
        <v>3</v>
      </c>
      <c r="B4" t="s">
        <v>47</v>
      </c>
      <c r="C4">
        <v>1</v>
      </c>
      <c r="D4">
        <v>0.85</v>
      </c>
      <c r="E4">
        <v>0.76</v>
      </c>
      <c r="F4">
        <v>0.72</v>
      </c>
      <c r="G4">
        <v>0.69</v>
      </c>
      <c r="H4">
        <v>0.67</v>
      </c>
      <c r="I4">
        <v>0.66</v>
      </c>
      <c r="J4">
        <v>0.65</v>
      </c>
      <c r="K4">
        <v>0.64</v>
      </c>
      <c r="L4" s="1">
        <v>0</v>
      </c>
      <c r="M4" s="1">
        <v>0</v>
      </c>
      <c r="N4" s="1">
        <v>0</v>
      </c>
      <c r="P4" t="s">
        <v>6</v>
      </c>
    </row>
    <row r="5" spans="1:16" x14ac:dyDescent="0.25">
      <c r="A5">
        <v>4</v>
      </c>
      <c r="B5" t="s">
        <v>48</v>
      </c>
      <c r="C5">
        <v>1</v>
      </c>
      <c r="D5">
        <v>0.88</v>
      </c>
      <c r="E5">
        <v>0.82</v>
      </c>
      <c r="F5">
        <v>0.77</v>
      </c>
      <c r="G5">
        <v>0.75</v>
      </c>
      <c r="H5">
        <v>0.73</v>
      </c>
      <c r="I5">
        <v>0.73</v>
      </c>
      <c r="J5">
        <v>0.72</v>
      </c>
      <c r="K5">
        <v>0.72</v>
      </c>
      <c r="L5" s="1">
        <v>0</v>
      </c>
      <c r="M5" s="1">
        <v>0</v>
      </c>
      <c r="N5" s="1">
        <v>0</v>
      </c>
      <c r="O5" t="s">
        <v>18</v>
      </c>
      <c r="P5">
        <v>13</v>
      </c>
    </row>
    <row r="6" spans="1:16" x14ac:dyDescent="0.25">
      <c r="A6">
        <v>5</v>
      </c>
      <c r="B6" t="s">
        <v>49</v>
      </c>
      <c r="C6">
        <v>1</v>
      </c>
      <c r="D6">
        <v>0.88</v>
      </c>
      <c r="E6">
        <v>0.82</v>
      </c>
      <c r="F6">
        <v>0.8</v>
      </c>
      <c r="G6">
        <v>0.8</v>
      </c>
      <c r="H6">
        <v>0.79</v>
      </c>
      <c r="I6">
        <v>0.79</v>
      </c>
      <c r="J6">
        <v>0.78</v>
      </c>
      <c r="K6">
        <v>0.78</v>
      </c>
      <c r="L6" s="1">
        <v>0</v>
      </c>
      <c r="M6" s="1">
        <v>0</v>
      </c>
      <c r="N6" s="1">
        <v>0</v>
      </c>
      <c r="O6" t="s">
        <v>18</v>
      </c>
      <c r="P6" t="s">
        <v>53</v>
      </c>
    </row>
    <row r="8" spans="1:16" x14ac:dyDescent="0.25">
      <c r="A8">
        <v>1</v>
      </c>
      <c r="B8">
        <v>1</v>
      </c>
    </row>
    <row r="9" spans="1:16" x14ac:dyDescent="0.25">
      <c r="A9">
        <v>2</v>
      </c>
      <c r="B9">
        <v>1</v>
      </c>
    </row>
    <row r="10" spans="1:16" x14ac:dyDescent="0.25">
      <c r="A10">
        <v>3</v>
      </c>
      <c r="B10">
        <v>1</v>
      </c>
    </row>
    <row r="11" spans="1:16" x14ac:dyDescent="0.25">
      <c r="A11" t="s">
        <v>3</v>
      </c>
      <c r="B11">
        <v>1</v>
      </c>
    </row>
    <row r="12" spans="1:16" x14ac:dyDescent="0.25">
      <c r="A12">
        <v>4</v>
      </c>
      <c r="B12">
        <v>1</v>
      </c>
    </row>
    <row r="13" spans="1:16" x14ac:dyDescent="0.25">
      <c r="A13" t="s">
        <v>4</v>
      </c>
      <c r="B13">
        <v>1</v>
      </c>
    </row>
    <row r="14" spans="1:16" x14ac:dyDescent="0.25">
      <c r="A14">
        <v>5</v>
      </c>
      <c r="B14">
        <v>1</v>
      </c>
    </row>
    <row r="15" spans="1:16" x14ac:dyDescent="0.25">
      <c r="A15" t="s">
        <v>5</v>
      </c>
      <c r="B15">
        <v>1</v>
      </c>
    </row>
    <row r="16" spans="1:16" x14ac:dyDescent="0.25">
      <c r="A16">
        <v>11</v>
      </c>
      <c r="B16">
        <v>2</v>
      </c>
    </row>
    <row r="17" spans="1:2" x14ac:dyDescent="0.25">
      <c r="A17" t="s">
        <v>6</v>
      </c>
      <c r="B17">
        <v>3</v>
      </c>
    </row>
    <row r="18" spans="1:2" x14ac:dyDescent="0.25">
      <c r="A18">
        <v>12</v>
      </c>
      <c r="B18">
        <v>2</v>
      </c>
    </row>
    <row r="19" spans="1:2" x14ac:dyDescent="0.25">
      <c r="A19">
        <v>13</v>
      </c>
      <c r="B19">
        <v>4</v>
      </c>
    </row>
    <row r="20" spans="1:2" x14ac:dyDescent="0.25">
      <c r="A20">
        <v>14</v>
      </c>
      <c r="B20">
        <v>5</v>
      </c>
    </row>
    <row r="21" spans="1:2" x14ac:dyDescent="0.25">
      <c r="A21">
        <v>16</v>
      </c>
      <c r="B21">
        <v>5</v>
      </c>
    </row>
    <row r="22" spans="1:2" x14ac:dyDescent="0.25">
      <c r="A22">
        <v>17</v>
      </c>
      <c r="B22">
        <v>5</v>
      </c>
    </row>
    <row r="23" spans="1:2" x14ac:dyDescent="0.25">
      <c r="A23">
        <v>18</v>
      </c>
      <c r="B23">
        <v>0</v>
      </c>
    </row>
    <row r="24" spans="1:2" x14ac:dyDescent="0.25">
      <c r="A24">
        <v>21</v>
      </c>
      <c r="B24">
        <v>1</v>
      </c>
    </row>
    <row r="25" spans="1:2" x14ac:dyDescent="0.25">
      <c r="A25">
        <v>22</v>
      </c>
      <c r="B25">
        <v>1</v>
      </c>
    </row>
    <row r="26" spans="1:2" x14ac:dyDescent="0.25">
      <c r="A26" t="s">
        <v>7</v>
      </c>
      <c r="B26">
        <v>1</v>
      </c>
    </row>
    <row r="27" spans="1:2" x14ac:dyDescent="0.25">
      <c r="A27">
        <v>23</v>
      </c>
      <c r="B27">
        <v>1</v>
      </c>
    </row>
    <row r="28" spans="1:2" x14ac:dyDescent="0.25">
      <c r="A28" t="s">
        <v>8</v>
      </c>
      <c r="B28">
        <v>1</v>
      </c>
    </row>
    <row r="29" spans="1:2" x14ac:dyDescent="0.25">
      <c r="A29">
        <v>24</v>
      </c>
      <c r="B29">
        <v>1</v>
      </c>
    </row>
    <row r="30" spans="1:2" x14ac:dyDescent="0.25">
      <c r="A30" t="s">
        <v>9</v>
      </c>
      <c r="B30">
        <v>1</v>
      </c>
    </row>
    <row r="31" spans="1:2" x14ac:dyDescent="0.25">
      <c r="A31">
        <v>25</v>
      </c>
      <c r="B31">
        <v>1</v>
      </c>
    </row>
    <row r="32" spans="1:2" x14ac:dyDescent="0.25">
      <c r="A32">
        <v>31</v>
      </c>
      <c r="B32">
        <v>1</v>
      </c>
    </row>
    <row r="33" spans="1:2" x14ac:dyDescent="0.25">
      <c r="A33" t="s">
        <v>78</v>
      </c>
      <c r="B33">
        <v>1</v>
      </c>
    </row>
    <row r="34" spans="1:2" x14ac:dyDescent="0.25">
      <c r="A34">
        <v>32</v>
      </c>
      <c r="B34">
        <v>1</v>
      </c>
    </row>
    <row r="35" spans="1:2" x14ac:dyDescent="0.25">
      <c r="A35" t="s">
        <v>79</v>
      </c>
      <c r="B35">
        <v>1</v>
      </c>
    </row>
    <row r="36" spans="1:2" x14ac:dyDescent="0.25">
      <c r="A36">
        <v>33</v>
      </c>
      <c r="B36">
        <v>1</v>
      </c>
    </row>
    <row r="37" spans="1:2" x14ac:dyDescent="0.25">
      <c r="A37" t="s">
        <v>10</v>
      </c>
      <c r="B37">
        <v>1</v>
      </c>
    </row>
    <row r="38" spans="1:2" x14ac:dyDescent="0.25">
      <c r="A38">
        <v>34</v>
      </c>
      <c r="B38">
        <v>1</v>
      </c>
    </row>
    <row r="39" spans="1:2" x14ac:dyDescent="0.25">
      <c r="A39" t="s">
        <v>11</v>
      </c>
      <c r="B39">
        <v>1</v>
      </c>
    </row>
    <row r="40" spans="1:2" x14ac:dyDescent="0.25">
      <c r="A40">
        <v>41</v>
      </c>
      <c r="B40">
        <v>1</v>
      </c>
    </row>
    <row r="41" spans="1:2" x14ac:dyDescent="0.25">
      <c r="A41">
        <v>42</v>
      </c>
      <c r="B41">
        <v>1</v>
      </c>
    </row>
    <row r="42" spans="1:2" x14ac:dyDescent="0.25">
      <c r="A42">
        <v>43</v>
      </c>
      <c r="B42">
        <v>1</v>
      </c>
    </row>
    <row r="43" spans="1:2" x14ac:dyDescent="0.25">
      <c r="A43">
        <v>61</v>
      </c>
    </row>
    <row r="44" spans="1:2" x14ac:dyDescent="0.25">
      <c r="A44">
        <v>62</v>
      </c>
    </row>
    <row r="45" spans="1:2" x14ac:dyDescent="0.25">
      <c r="A45">
        <v>63</v>
      </c>
    </row>
    <row r="46" spans="1:2" x14ac:dyDescent="0.25">
      <c r="A46">
        <v>71</v>
      </c>
      <c r="B46">
        <v>1</v>
      </c>
    </row>
    <row r="47" spans="1:2" x14ac:dyDescent="0.25">
      <c r="A47">
        <v>73</v>
      </c>
    </row>
    <row r="48" spans="1:2" x14ac:dyDescent="0.25">
      <c r="A48">
        <v>74</v>
      </c>
    </row>
    <row r="49" spans="1:1" x14ac:dyDescent="0.25">
      <c r="A49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"/>
  <sheetViews>
    <sheetView workbookViewId="0">
      <selection activeCell="B3" sqref="B3"/>
    </sheetView>
  </sheetViews>
  <sheetFormatPr baseColWidth="10" defaultRowHeight="15" x14ac:dyDescent="0.25"/>
  <sheetData>
    <row r="1" spans="1:7" x14ac:dyDescent="0.25">
      <c r="A1" t="s">
        <v>54</v>
      </c>
      <c r="B1">
        <v>1</v>
      </c>
      <c r="C1">
        <v>2</v>
      </c>
      <c r="D1">
        <v>3</v>
      </c>
      <c r="E1" t="s">
        <v>56</v>
      </c>
      <c r="F1" t="s">
        <v>57</v>
      </c>
      <c r="G1" t="s">
        <v>58</v>
      </c>
    </row>
    <row r="2" spans="1:7" x14ac:dyDescent="0.25">
      <c r="A2" t="s">
        <v>55</v>
      </c>
      <c r="B2">
        <v>1</v>
      </c>
      <c r="C2">
        <v>0.8</v>
      </c>
      <c r="D2">
        <v>0.73</v>
      </c>
      <c r="E2">
        <v>0.7</v>
      </c>
      <c r="F2">
        <v>0.68</v>
      </c>
      <c r="G2">
        <v>0.66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workbookViewId="0">
      <selection activeCell="D7" sqref="D7"/>
    </sheetView>
  </sheetViews>
  <sheetFormatPr baseColWidth="10" defaultRowHeight="15" x14ac:dyDescent="0.25"/>
  <sheetData>
    <row r="1" spans="1:7" x14ac:dyDescent="0.25">
      <c r="A1" s="1" t="s">
        <v>61</v>
      </c>
      <c r="B1" t="s">
        <v>60</v>
      </c>
    </row>
    <row r="2" spans="1:7" x14ac:dyDescent="0.25">
      <c r="A2" s="1"/>
      <c r="B2">
        <v>1</v>
      </c>
      <c r="C2">
        <v>2</v>
      </c>
      <c r="D2">
        <v>3</v>
      </c>
      <c r="E2">
        <v>4</v>
      </c>
      <c r="F2">
        <v>5</v>
      </c>
      <c r="G2">
        <v>6</v>
      </c>
    </row>
    <row r="3" spans="1:7" x14ac:dyDescent="0.25">
      <c r="A3">
        <v>1</v>
      </c>
      <c r="B3">
        <v>1</v>
      </c>
      <c r="C3">
        <v>0.87</v>
      </c>
      <c r="D3">
        <v>0.77</v>
      </c>
      <c r="E3">
        <v>0.72</v>
      </c>
      <c r="F3">
        <v>0.68</v>
      </c>
      <c r="G3">
        <v>0.65</v>
      </c>
    </row>
    <row r="4" spans="1:7" x14ac:dyDescent="0.25">
      <c r="A4">
        <v>2</v>
      </c>
      <c r="B4">
        <v>0.87</v>
      </c>
      <c r="C4">
        <v>0.71</v>
      </c>
      <c r="D4">
        <v>0.62</v>
      </c>
      <c r="E4">
        <v>0.56999999999999995</v>
      </c>
      <c r="F4">
        <v>0.53</v>
      </c>
      <c r="G4">
        <v>0.5</v>
      </c>
    </row>
    <row r="5" spans="1:7" x14ac:dyDescent="0.25">
      <c r="A5">
        <v>3</v>
      </c>
      <c r="B5">
        <v>0.77</v>
      </c>
      <c r="C5">
        <v>0.62</v>
      </c>
      <c r="D5">
        <v>0.53</v>
      </c>
      <c r="E5">
        <v>0.48</v>
      </c>
      <c r="F5">
        <v>0.45</v>
      </c>
      <c r="G5">
        <v>0.42</v>
      </c>
    </row>
    <row r="6" spans="1:7" x14ac:dyDescent="0.25">
      <c r="A6">
        <v>4</v>
      </c>
      <c r="B6">
        <v>0.72</v>
      </c>
      <c r="C6">
        <v>0.56999999999999995</v>
      </c>
      <c r="D6">
        <v>0.48</v>
      </c>
      <c r="E6">
        <v>0.44</v>
      </c>
      <c r="F6">
        <v>0.4</v>
      </c>
      <c r="G6">
        <v>0.38</v>
      </c>
    </row>
    <row r="7" spans="1:7" x14ac:dyDescent="0.25">
      <c r="A7">
        <v>5</v>
      </c>
      <c r="B7">
        <v>0.68</v>
      </c>
      <c r="C7">
        <v>0.53</v>
      </c>
      <c r="D7">
        <v>0.45</v>
      </c>
      <c r="E7">
        <v>0.4</v>
      </c>
      <c r="F7">
        <v>0.37</v>
      </c>
      <c r="G7">
        <v>0.35</v>
      </c>
    </row>
    <row r="8" spans="1:7" x14ac:dyDescent="0.25">
      <c r="A8">
        <v>6</v>
      </c>
      <c r="B8">
        <v>0.65</v>
      </c>
      <c r="C8">
        <v>0.5</v>
      </c>
      <c r="D8">
        <v>0.42</v>
      </c>
      <c r="E8">
        <v>0.38</v>
      </c>
      <c r="F8">
        <v>0.35</v>
      </c>
      <c r="G8">
        <v>0.32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workbookViewId="0">
      <selection activeCell="I13" sqref="I13"/>
    </sheetView>
  </sheetViews>
  <sheetFormatPr baseColWidth="10" defaultRowHeight="15" x14ac:dyDescent="0.25"/>
  <sheetData>
    <row r="1" spans="1:8" x14ac:dyDescent="0.25">
      <c r="A1" t="s">
        <v>62</v>
      </c>
      <c r="B1" t="s">
        <v>63</v>
      </c>
      <c r="C1" t="s">
        <v>64</v>
      </c>
      <c r="D1">
        <v>0.25</v>
      </c>
      <c r="E1">
        <v>0.5</v>
      </c>
      <c r="F1">
        <v>1</v>
      </c>
      <c r="G1" t="s">
        <v>14</v>
      </c>
      <c r="H1" t="s">
        <v>65</v>
      </c>
    </row>
    <row r="2" spans="1:8" x14ac:dyDescent="0.25">
      <c r="A2">
        <v>1</v>
      </c>
      <c r="B2">
        <v>1</v>
      </c>
      <c r="C2">
        <v>1</v>
      </c>
      <c r="D2">
        <v>1</v>
      </c>
      <c r="E2">
        <v>1</v>
      </c>
      <c r="F2">
        <v>1</v>
      </c>
    </row>
    <row r="3" spans="1:8" x14ac:dyDescent="0.25">
      <c r="A3">
        <v>2</v>
      </c>
      <c r="B3">
        <v>0.76</v>
      </c>
      <c r="C3">
        <v>0.79</v>
      </c>
      <c r="D3">
        <v>0.84</v>
      </c>
      <c r="E3">
        <v>0.88</v>
      </c>
      <c r="F3">
        <v>0.92</v>
      </c>
      <c r="G3" t="s">
        <v>19</v>
      </c>
      <c r="H3">
        <v>61.63</v>
      </c>
    </row>
    <row r="4" spans="1:8" x14ac:dyDescent="0.25">
      <c r="A4">
        <v>3</v>
      </c>
      <c r="B4">
        <v>0.64</v>
      </c>
      <c r="C4">
        <v>0.67</v>
      </c>
      <c r="D4">
        <v>0.74</v>
      </c>
      <c r="E4">
        <v>0.79</v>
      </c>
      <c r="F4">
        <v>0.85</v>
      </c>
      <c r="G4" t="s">
        <v>19</v>
      </c>
      <c r="H4">
        <v>61.63</v>
      </c>
    </row>
    <row r="5" spans="1:8" x14ac:dyDescent="0.25">
      <c r="A5">
        <v>4</v>
      </c>
      <c r="B5">
        <v>0.56999999999999995</v>
      </c>
      <c r="C5">
        <v>0.61</v>
      </c>
      <c r="D5">
        <v>0.69</v>
      </c>
      <c r="E5">
        <v>0.75</v>
      </c>
      <c r="F5">
        <v>0.82</v>
      </c>
      <c r="G5" t="s">
        <v>19</v>
      </c>
      <c r="H5">
        <v>61.63</v>
      </c>
    </row>
    <row r="6" spans="1:8" x14ac:dyDescent="0.25">
      <c r="A6">
        <v>5</v>
      </c>
      <c r="B6">
        <v>0.52</v>
      </c>
      <c r="C6">
        <v>0.56000000000000005</v>
      </c>
      <c r="D6">
        <v>0.56000000000000005</v>
      </c>
      <c r="E6">
        <v>0.71</v>
      </c>
      <c r="F6">
        <v>0.8</v>
      </c>
      <c r="G6" t="s">
        <v>19</v>
      </c>
      <c r="H6">
        <v>61.63</v>
      </c>
    </row>
    <row r="7" spans="1:8" x14ac:dyDescent="0.25">
      <c r="A7">
        <v>6</v>
      </c>
      <c r="B7">
        <v>0.49</v>
      </c>
      <c r="C7">
        <v>0.53</v>
      </c>
      <c r="D7">
        <v>0.53</v>
      </c>
      <c r="E7">
        <v>0.69</v>
      </c>
      <c r="F7">
        <v>0.78</v>
      </c>
      <c r="G7" t="s">
        <v>19</v>
      </c>
      <c r="H7">
        <v>61.63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"/>
  <sheetViews>
    <sheetView workbookViewId="0">
      <selection activeCell="K12" sqref="K12:K13"/>
    </sheetView>
  </sheetViews>
  <sheetFormatPr baseColWidth="10" defaultRowHeight="15" x14ac:dyDescent="0.25"/>
  <sheetData>
    <row r="1" spans="1:8" x14ac:dyDescent="0.25">
      <c r="A1" t="s">
        <v>62</v>
      </c>
      <c r="B1" t="s">
        <v>63</v>
      </c>
      <c r="C1" t="s">
        <v>64</v>
      </c>
      <c r="D1">
        <v>0.25</v>
      </c>
      <c r="E1">
        <v>0.5</v>
      </c>
      <c r="F1">
        <v>1</v>
      </c>
      <c r="G1" t="s">
        <v>14</v>
      </c>
      <c r="H1" t="s">
        <v>65</v>
      </c>
    </row>
    <row r="2" spans="1:8" x14ac:dyDescent="0.25">
      <c r="A2">
        <v>1</v>
      </c>
      <c r="B2">
        <v>1</v>
      </c>
      <c r="C2">
        <v>1</v>
      </c>
      <c r="D2">
        <v>1</v>
      </c>
      <c r="E2">
        <v>1</v>
      </c>
      <c r="F2">
        <v>1</v>
      </c>
    </row>
    <row r="3" spans="1:8" x14ac:dyDescent="0.25">
      <c r="A3">
        <v>2</v>
      </c>
      <c r="B3">
        <v>0.87</v>
      </c>
      <c r="C3">
        <v>0.93</v>
      </c>
      <c r="D3">
        <v>0.93</v>
      </c>
      <c r="E3">
        <v>0.95</v>
      </c>
      <c r="F3">
        <v>0.97</v>
      </c>
      <c r="G3" t="s">
        <v>19</v>
      </c>
      <c r="H3">
        <v>61</v>
      </c>
    </row>
    <row r="4" spans="1:8" x14ac:dyDescent="0.25">
      <c r="A4">
        <v>3</v>
      </c>
      <c r="B4">
        <v>0.77</v>
      </c>
      <c r="C4">
        <v>0.87</v>
      </c>
      <c r="D4">
        <v>0.87</v>
      </c>
      <c r="E4">
        <v>0.91</v>
      </c>
      <c r="F4">
        <v>0.95</v>
      </c>
      <c r="G4" t="s">
        <v>19</v>
      </c>
      <c r="H4">
        <v>61</v>
      </c>
    </row>
    <row r="5" spans="1:8" x14ac:dyDescent="0.25">
      <c r="A5">
        <v>4</v>
      </c>
      <c r="B5">
        <v>0.72</v>
      </c>
      <c r="C5">
        <v>0.84</v>
      </c>
      <c r="D5">
        <v>0.84</v>
      </c>
      <c r="E5">
        <v>0.89</v>
      </c>
      <c r="F5">
        <v>0.94</v>
      </c>
      <c r="G5" t="s">
        <v>19</v>
      </c>
      <c r="H5">
        <v>61</v>
      </c>
    </row>
    <row r="6" spans="1:8" x14ac:dyDescent="0.25">
      <c r="A6">
        <v>5</v>
      </c>
      <c r="B6">
        <v>0.68</v>
      </c>
      <c r="C6">
        <v>0.81</v>
      </c>
      <c r="D6">
        <v>0.81</v>
      </c>
      <c r="E6">
        <v>0.87</v>
      </c>
      <c r="F6">
        <v>0.93</v>
      </c>
      <c r="G6" t="s">
        <v>19</v>
      </c>
      <c r="H6">
        <v>61</v>
      </c>
    </row>
    <row r="7" spans="1:8" x14ac:dyDescent="0.25">
      <c r="A7">
        <v>6</v>
      </c>
      <c r="B7">
        <v>0.65</v>
      </c>
      <c r="C7">
        <v>0.79</v>
      </c>
      <c r="D7">
        <v>0.79</v>
      </c>
      <c r="E7">
        <v>0.86</v>
      </c>
      <c r="F7">
        <v>0.93</v>
      </c>
      <c r="G7" t="s">
        <v>19</v>
      </c>
      <c r="H7">
        <v>61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"/>
  <sheetViews>
    <sheetView workbookViewId="0">
      <selection activeCell="M3" sqref="M3"/>
    </sheetView>
  </sheetViews>
  <sheetFormatPr baseColWidth="10" defaultRowHeight="15" x14ac:dyDescent="0.25"/>
  <sheetData>
    <row r="1" spans="1:14" x14ac:dyDescent="0.25">
      <c r="A1">
        <v>1</v>
      </c>
      <c r="B1">
        <v>2</v>
      </c>
      <c r="C1">
        <v>3</v>
      </c>
      <c r="D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12</v>
      </c>
      <c r="K1">
        <v>16</v>
      </c>
      <c r="L1">
        <v>20</v>
      </c>
    </row>
    <row r="2" spans="1:14" x14ac:dyDescent="0.25">
      <c r="A2">
        <v>1</v>
      </c>
      <c r="B2">
        <v>0.71</v>
      </c>
      <c r="C2">
        <v>0.57999999999999996</v>
      </c>
      <c r="D2">
        <v>0.5</v>
      </c>
      <c r="E2">
        <v>0.45</v>
      </c>
      <c r="F2">
        <v>0.41</v>
      </c>
      <c r="G2">
        <v>0.38</v>
      </c>
      <c r="H2">
        <v>0.35</v>
      </c>
      <c r="I2">
        <v>0.33</v>
      </c>
      <c r="J2">
        <v>0.28999999999999998</v>
      </c>
      <c r="K2">
        <v>0.25</v>
      </c>
      <c r="L2">
        <v>0.22</v>
      </c>
      <c r="M2" t="s">
        <v>19</v>
      </c>
      <c r="N2">
        <v>61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24"/>
  <sheetViews>
    <sheetView topLeftCell="N1" zoomScale="55" zoomScaleNormal="55" workbookViewId="0">
      <selection activeCell="AO4" sqref="AO4"/>
    </sheetView>
  </sheetViews>
  <sheetFormatPr baseColWidth="10" defaultRowHeight="15" x14ac:dyDescent="0.25"/>
  <cols>
    <col min="18" max="18" width="12.42578125" bestFit="1" customWidth="1"/>
  </cols>
  <sheetData>
    <row r="1" spans="1:42" x14ac:dyDescent="0.25">
      <c r="A1" s="10" t="s">
        <v>135</v>
      </c>
      <c r="B1" s="10" t="s">
        <v>136</v>
      </c>
      <c r="C1" s="10" t="s">
        <v>137</v>
      </c>
      <c r="D1" s="10" t="s">
        <v>138</v>
      </c>
      <c r="E1" s="10" t="s">
        <v>139</v>
      </c>
      <c r="F1" s="10" t="s">
        <v>140</v>
      </c>
      <c r="G1" s="10" t="s">
        <v>141</v>
      </c>
      <c r="H1" s="11" t="s">
        <v>142</v>
      </c>
      <c r="I1" s="10" t="s">
        <v>143</v>
      </c>
      <c r="J1" s="10" t="s">
        <v>144</v>
      </c>
      <c r="K1" s="10" t="s">
        <v>145</v>
      </c>
      <c r="L1" s="10" t="s">
        <v>146</v>
      </c>
      <c r="M1" s="10" t="s">
        <v>147</v>
      </c>
      <c r="N1" s="10" t="s">
        <v>148</v>
      </c>
      <c r="O1" s="10" t="s">
        <v>149</v>
      </c>
      <c r="P1" s="10" t="s">
        <v>150</v>
      </c>
      <c r="Q1" s="10" t="s">
        <v>151</v>
      </c>
      <c r="R1" s="10" t="s">
        <v>152</v>
      </c>
      <c r="S1" s="10" t="s">
        <v>153</v>
      </c>
      <c r="T1" s="10" t="s">
        <v>154</v>
      </c>
      <c r="U1" s="10" t="s">
        <v>155</v>
      </c>
      <c r="V1" s="10" t="s">
        <v>156</v>
      </c>
      <c r="W1" s="10" t="s">
        <v>157</v>
      </c>
      <c r="X1" s="10" t="s">
        <v>158</v>
      </c>
      <c r="Y1" s="10" t="s">
        <v>159</v>
      </c>
      <c r="Z1" s="10" t="s">
        <v>160</v>
      </c>
      <c r="AA1" s="10" t="s">
        <v>161</v>
      </c>
      <c r="AB1" s="10" t="s">
        <v>162</v>
      </c>
      <c r="AC1" s="10" t="s">
        <v>163</v>
      </c>
      <c r="AD1" s="10" t="s">
        <v>164</v>
      </c>
      <c r="AE1" s="10" t="s">
        <v>165</v>
      </c>
      <c r="AF1" s="10" t="s">
        <v>166</v>
      </c>
      <c r="AG1" s="10" t="s">
        <v>167</v>
      </c>
      <c r="AH1" s="10" t="s">
        <v>168</v>
      </c>
      <c r="AI1" s="10" t="s">
        <v>169</v>
      </c>
      <c r="AJ1" s="10" t="s">
        <v>170</v>
      </c>
      <c r="AK1" s="10" t="s">
        <v>171</v>
      </c>
      <c r="AL1" s="10" t="s">
        <v>172</v>
      </c>
      <c r="AM1" s="10" t="s">
        <v>173</v>
      </c>
      <c r="AN1" s="10" t="s">
        <v>174</v>
      </c>
      <c r="AO1" s="10" t="s">
        <v>91</v>
      </c>
      <c r="AP1" s="10" t="s">
        <v>92</v>
      </c>
    </row>
    <row r="2" spans="1:42" x14ac:dyDescent="0.25">
      <c r="A2" s="10">
        <v>0</v>
      </c>
      <c r="B2" s="10">
        <v>0</v>
      </c>
      <c r="C2" s="10">
        <v>0</v>
      </c>
      <c r="D2" s="10">
        <v>0</v>
      </c>
      <c r="E2" s="10">
        <v>0</v>
      </c>
      <c r="F2" s="10">
        <v>0</v>
      </c>
      <c r="G2" s="10">
        <v>0</v>
      </c>
      <c r="H2" s="11">
        <v>0</v>
      </c>
      <c r="I2" s="10">
        <v>0</v>
      </c>
      <c r="J2" s="10">
        <v>0</v>
      </c>
      <c r="K2" s="10">
        <v>0</v>
      </c>
      <c r="L2" s="10">
        <v>0</v>
      </c>
      <c r="M2" s="10">
        <v>0</v>
      </c>
      <c r="N2" s="10">
        <v>0</v>
      </c>
      <c r="O2" s="10">
        <v>0</v>
      </c>
      <c r="P2" s="10">
        <v>0</v>
      </c>
      <c r="Q2" s="10">
        <v>0</v>
      </c>
      <c r="R2" s="10">
        <v>0</v>
      </c>
      <c r="S2" s="10">
        <v>0</v>
      </c>
      <c r="T2" s="10">
        <v>0</v>
      </c>
      <c r="U2" s="10">
        <v>0</v>
      </c>
      <c r="V2" s="10">
        <v>0</v>
      </c>
      <c r="W2" s="10">
        <v>0</v>
      </c>
      <c r="X2" s="10">
        <v>0</v>
      </c>
      <c r="Y2" s="10">
        <v>0</v>
      </c>
      <c r="Z2" s="10">
        <v>0</v>
      </c>
      <c r="AA2" s="10">
        <v>0</v>
      </c>
      <c r="AB2" s="10">
        <v>0</v>
      </c>
      <c r="AC2" s="10">
        <v>0</v>
      </c>
      <c r="AD2" s="10">
        <v>0</v>
      </c>
      <c r="AE2" s="10">
        <v>0</v>
      </c>
      <c r="AF2" s="10">
        <v>0</v>
      </c>
      <c r="AG2" s="10">
        <v>0</v>
      </c>
      <c r="AH2" s="10">
        <v>0</v>
      </c>
      <c r="AI2" s="10">
        <v>0</v>
      </c>
      <c r="AJ2" s="10">
        <v>0</v>
      </c>
      <c r="AK2" s="10">
        <v>0</v>
      </c>
      <c r="AL2" s="10">
        <v>0</v>
      </c>
      <c r="AM2" s="10">
        <v>0</v>
      </c>
      <c r="AN2" s="10">
        <v>0</v>
      </c>
      <c r="AO2" s="10" t="s">
        <v>31</v>
      </c>
      <c r="AP2" s="10" t="s">
        <v>30</v>
      </c>
    </row>
    <row r="3" spans="1:42" x14ac:dyDescent="0.25">
      <c r="A3" s="10">
        <v>15.5</v>
      </c>
      <c r="B3" s="10">
        <v>17.5</v>
      </c>
      <c r="C3" s="10">
        <v>19.5</v>
      </c>
      <c r="D3" s="10">
        <v>23</v>
      </c>
      <c r="E3" s="10">
        <v>17.5</v>
      </c>
      <c r="F3" s="10">
        <v>19.5</v>
      </c>
      <c r="G3" s="10">
        <v>22</v>
      </c>
      <c r="H3" s="11">
        <v>24</v>
      </c>
      <c r="I3" s="10">
        <v>18.5</v>
      </c>
      <c r="J3" s="10">
        <v>22</v>
      </c>
      <c r="K3" s="10">
        <v>23</v>
      </c>
      <c r="L3" s="10">
        <v>26</v>
      </c>
      <c r="M3" s="10">
        <v>22</v>
      </c>
      <c r="N3" s="10">
        <v>23</v>
      </c>
      <c r="O3" s="10">
        <v>24</v>
      </c>
      <c r="P3" s="10">
        <v>0</v>
      </c>
      <c r="Q3" s="10">
        <v>26</v>
      </c>
      <c r="R3" s="10">
        <v>32</v>
      </c>
      <c r="S3" s="10">
        <v>31</v>
      </c>
      <c r="T3" s="10">
        <v>37</v>
      </c>
      <c r="U3" s="10">
        <v>39</v>
      </c>
      <c r="V3" s="10">
        <v>44</v>
      </c>
      <c r="W3" s="10">
        <v>49</v>
      </c>
      <c r="X3" s="10">
        <v>58</v>
      </c>
      <c r="Y3" s="10">
        <v>44</v>
      </c>
      <c r="Z3" s="10">
        <v>49</v>
      </c>
      <c r="AA3" s="10">
        <v>54</v>
      </c>
      <c r="AB3" s="10">
        <v>67</v>
      </c>
      <c r="AC3" s="10">
        <v>46</v>
      </c>
      <c r="AD3" s="10">
        <v>54</v>
      </c>
      <c r="AE3" s="10">
        <v>58</v>
      </c>
      <c r="AF3" s="10">
        <v>67</v>
      </c>
      <c r="AG3" s="10">
        <v>49</v>
      </c>
      <c r="AH3" s="10">
        <v>58</v>
      </c>
      <c r="AI3" s="10">
        <v>62</v>
      </c>
      <c r="AJ3" s="10">
        <v>0</v>
      </c>
      <c r="AK3" s="10">
        <v>57</v>
      </c>
      <c r="AL3" s="10">
        <v>68</v>
      </c>
      <c r="AM3" s="10">
        <v>67</v>
      </c>
      <c r="AN3" s="10">
        <v>80</v>
      </c>
      <c r="AO3" s="8">
        <v>10</v>
      </c>
      <c r="AP3" s="8">
        <v>1.5</v>
      </c>
    </row>
    <row r="4" spans="1:42" x14ac:dyDescent="0.25">
      <c r="A4" s="10">
        <v>21</v>
      </c>
      <c r="B4" s="10">
        <v>24</v>
      </c>
      <c r="C4" s="10">
        <v>27</v>
      </c>
      <c r="D4" s="10">
        <v>31</v>
      </c>
      <c r="E4" s="10">
        <v>24</v>
      </c>
      <c r="F4" s="10">
        <v>27</v>
      </c>
      <c r="G4" s="10">
        <v>30</v>
      </c>
      <c r="H4" s="11">
        <v>33</v>
      </c>
      <c r="I4" s="10">
        <v>25</v>
      </c>
      <c r="J4" s="10">
        <v>30</v>
      </c>
      <c r="K4" s="10">
        <v>31</v>
      </c>
      <c r="L4" s="10">
        <v>36</v>
      </c>
      <c r="M4" s="10">
        <v>30</v>
      </c>
      <c r="N4" s="10">
        <v>31</v>
      </c>
      <c r="O4" s="10">
        <v>33</v>
      </c>
      <c r="P4" s="10">
        <v>0</v>
      </c>
      <c r="Q4" s="10">
        <v>34</v>
      </c>
      <c r="R4" s="10">
        <v>42</v>
      </c>
      <c r="S4" s="10">
        <v>41</v>
      </c>
      <c r="T4" s="10">
        <v>48</v>
      </c>
      <c r="U4" s="10">
        <v>53</v>
      </c>
      <c r="V4" s="10">
        <v>59</v>
      </c>
      <c r="W4" s="10">
        <v>66</v>
      </c>
      <c r="X4" s="10">
        <v>77</v>
      </c>
      <c r="Y4" s="10">
        <v>59</v>
      </c>
      <c r="Z4" s="10">
        <v>66</v>
      </c>
      <c r="AA4" s="10">
        <v>73</v>
      </c>
      <c r="AB4" s="10">
        <v>91</v>
      </c>
      <c r="AC4" s="10">
        <v>61</v>
      </c>
      <c r="AD4" s="10">
        <v>73</v>
      </c>
      <c r="AE4" s="10">
        <v>77</v>
      </c>
      <c r="AF4" s="10">
        <v>91</v>
      </c>
      <c r="AG4" s="10">
        <v>66</v>
      </c>
      <c r="AH4" s="10">
        <v>77</v>
      </c>
      <c r="AI4" s="10">
        <v>84</v>
      </c>
      <c r="AJ4" s="10">
        <v>0</v>
      </c>
      <c r="AK4" s="10">
        <v>74</v>
      </c>
      <c r="AL4" s="10">
        <v>88</v>
      </c>
      <c r="AM4" s="10">
        <v>87</v>
      </c>
      <c r="AN4" s="10">
        <v>104</v>
      </c>
      <c r="AO4" s="8">
        <v>16</v>
      </c>
      <c r="AP4" s="8">
        <v>2.5</v>
      </c>
    </row>
    <row r="5" spans="1:42" x14ac:dyDescent="0.25">
      <c r="A5" s="10">
        <v>28</v>
      </c>
      <c r="B5" s="10">
        <v>32</v>
      </c>
      <c r="C5" s="10">
        <v>36</v>
      </c>
      <c r="D5" s="10">
        <v>42</v>
      </c>
      <c r="E5" s="10">
        <v>32</v>
      </c>
      <c r="F5" s="10">
        <v>36</v>
      </c>
      <c r="G5" s="10">
        <v>40</v>
      </c>
      <c r="H5" s="11">
        <v>45</v>
      </c>
      <c r="I5" s="10">
        <v>34</v>
      </c>
      <c r="J5" s="10">
        <v>40</v>
      </c>
      <c r="K5" s="10">
        <v>42</v>
      </c>
      <c r="L5" s="10">
        <v>49</v>
      </c>
      <c r="M5" s="10">
        <v>40</v>
      </c>
      <c r="N5" s="10">
        <v>42</v>
      </c>
      <c r="O5" s="10">
        <v>45</v>
      </c>
      <c r="P5" s="10">
        <v>0</v>
      </c>
      <c r="Q5" s="10">
        <v>44</v>
      </c>
      <c r="R5" s="10">
        <v>54</v>
      </c>
      <c r="S5" s="10">
        <v>53</v>
      </c>
      <c r="T5" s="10">
        <v>63</v>
      </c>
      <c r="U5" s="10">
        <v>70</v>
      </c>
      <c r="V5" s="10">
        <v>73</v>
      </c>
      <c r="W5" s="10">
        <v>83</v>
      </c>
      <c r="X5" s="10">
        <v>97</v>
      </c>
      <c r="Y5" s="10">
        <v>73</v>
      </c>
      <c r="Z5" s="10">
        <v>83</v>
      </c>
      <c r="AA5" s="10">
        <v>90</v>
      </c>
      <c r="AB5" s="10">
        <v>108</v>
      </c>
      <c r="AC5" s="10">
        <v>78</v>
      </c>
      <c r="AD5" s="10">
        <v>90</v>
      </c>
      <c r="AE5" s="10">
        <v>97</v>
      </c>
      <c r="AF5" s="10">
        <v>108</v>
      </c>
      <c r="AG5" s="10">
        <v>83</v>
      </c>
      <c r="AH5" s="10">
        <v>97</v>
      </c>
      <c r="AI5" s="10">
        <v>101</v>
      </c>
      <c r="AJ5" s="10">
        <v>121</v>
      </c>
      <c r="AK5" s="10">
        <v>94</v>
      </c>
      <c r="AL5" s="10">
        <v>114</v>
      </c>
      <c r="AM5" s="10">
        <v>111</v>
      </c>
      <c r="AN5" s="10">
        <v>133</v>
      </c>
      <c r="AO5" s="8">
        <v>25</v>
      </c>
      <c r="AP5" s="8">
        <v>4</v>
      </c>
    </row>
    <row r="6" spans="1:42" x14ac:dyDescent="0.25">
      <c r="A6" s="10">
        <v>36</v>
      </c>
      <c r="B6" s="10">
        <v>41</v>
      </c>
      <c r="C6" s="10">
        <v>48</v>
      </c>
      <c r="D6" s="10">
        <v>54</v>
      </c>
      <c r="E6" s="10">
        <v>41</v>
      </c>
      <c r="F6" s="10">
        <v>48</v>
      </c>
      <c r="G6" s="10">
        <v>51</v>
      </c>
      <c r="H6" s="11">
        <v>58</v>
      </c>
      <c r="I6" s="10">
        <v>43</v>
      </c>
      <c r="J6" s="10">
        <v>51</v>
      </c>
      <c r="K6" s="10">
        <v>54</v>
      </c>
      <c r="L6" s="10">
        <v>63</v>
      </c>
      <c r="M6" s="10">
        <v>51</v>
      </c>
      <c r="N6" s="10">
        <v>54</v>
      </c>
      <c r="O6" s="10">
        <v>58</v>
      </c>
      <c r="P6" s="10">
        <v>0</v>
      </c>
      <c r="Q6" s="10">
        <v>56</v>
      </c>
      <c r="R6" s="10">
        <v>67</v>
      </c>
      <c r="S6" s="10">
        <v>66</v>
      </c>
      <c r="T6" s="10">
        <v>80</v>
      </c>
      <c r="U6" s="10">
        <v>86</v>
      </c>
      <c r="V6" s="10">
        <v>90</v>
      </c>
      <c r="W6" s="10">
        <v>103</v>
      </c>
      <c r="X6" s="10">
        <v>120</v>
      </c>
      <c r="Y6" s="10">
        <v>90</v>
      </c>
      <c r="Z6" s="10">
        <v>103</v>
      </c>
      <c r="AA6" s="10">
        <v>112</v>
      </c>
      <c r="AB6" s="10">
        <v>135</v>
      </c>
      <c r="AC6" s="10">
        <v>96</v>
      </c>
      <c r="AD6" s="10">
        <v>112</v>
      </c>
      <c r="AE6" s="10">
        <v>120</v>
      </c>
      <c r="AF6" s="10">
        <v>135</v>
      </c>
      <c r="AG6" s="10">
        <v>103</v>
      </c>
      <c r="AH6" s="10">
        <v>120</v>
      </c>
      <c r="AI6" s="10">
        <v>126</v>
      </c>
      <c r="AJ6" s="10">
        <v>150</v>
      </c>
      <c r="AK6" s="10">
        <v>114</v>
      </c>
      <c r="AL6" s="10">
        <v>137</v>
      </c>
      <c r="AM6" s="10">
        <v>134</v>
      </c>
      <c r="AN6" s="10">
        <v>160</v>
      </c>
      <c r="AO6" s="8">
        <v>35</v>
      </c>
      <c r="AP6" s="8">
        <v>6</v>
      </c>
    </row>
    <row r="7" spans="1:42" x14ac:dyDescent="0.25">
      <c r="A7" s="10">
        <v>50</v>
      </c>
      <c r="B7" s="10">
        <v>57</v>
      </c>
      <c r="C7" s="10">
        <v>63</v>
      </c>
      <c r="D7" s="10">
        <v>75</v>
      </c>
      <c r="E7" s="10">
        <v>57</v>
      </c>
      <c r="F7" s="10">
        <v>63</v>
      </c>
      <c r="G7" s="10">
        <v>70</v>
      </c>
      <c r="H7" s="11">
        <v>80</v>
      </c>
      <c r="I7" s="10">
        <v>60</v>
      </c>
      <c r="J7" s="10">
        <v>70</v>
      </c>
      <c r="K7" s="10">
        <v>75</v>
      </c>
      <c r="L7" s="10">
        <v>86</v>
      </c>
      <c r="M7" s="10">
        <v>70</v>
      </c>
      <c r="N7" s="10">
        <v>75</v>
      </c>
      <c r="O7" s="10">
        <v>80</v>
      </c>
      <c r="P7" s="10">
        <v>0</v>
      </c>
      <c r="Q7" s="10">
        <v>74</v>
      </c>
      <c r="R7" s="10">
        <v>90</v>
      </c>
      <c r="S7" s="10">
        <v>87</v>
      </c>
      <c r="T7" s="10">
        <v>104</v>
      </c>
      <c r="U7" s="10">
        <v>104</v>
      </c>
      <c r="V7" s="10">
        <v>110</v>
      </c>
      <c r="W7" s="10">
        <v>125</v>
      </c>
      <c r="X7" s="10">
        <v>146</v>
      </c>
      <c r="Y7" s="10">
        <v>110</v>
      </c>
      <c r="Z7" s="10">
        <v>125</v>
      </c>
      <c r="AA7" s="10">
        <v>136</v>
      </c>
      <c r="AB7" s="10">
        <v>164</v>
      </c>
      <c r="AC7" s="10">
        <v>117</v>
      </c>
      <c r="AD7" s="10">
        <v>136</v>
      </c>
      <c r="AE7" s="10">
        <v>146</v>
      </c>
      <c r="AF7" s="10">
        <v>164</v>
      </c>
      <c r="AG7" s="10">
        <v>125</v>
      </c>
      <c r="AH7" s="10">
        <v>146</v>
      </c>
      <c r="AI7" s="10">
        <v>154</v>
      </c>
      <c r="AJ7" s="10">
        <v>184</v>
      </c>
      <c r="AK7" s="10">
        <v>134</v>
      </c>
      <c r="AL7" s="10">
        <v>161</v>
      </c>
      <c r="AM7" s="10">
        <v>160</v>
      </c>
      <c r="AN7" s="10">
        <v>188</v>
      </c>
      <c r="AO7" s="8">
        <v>50</v>
      </c>
      <c r="AP7" s="8">
        <v>10</v>
      </c>
    </row>
    <row r="8" spans="1:42" x14ac:dyDescent="0.25">
      <c r="A8" s="10">
        <v>68</v>
      </c>
      <c r="B8" s="10">
        <v>76</v>
      </c>
      <c r="C8" s="10">
        <v>85</v>
      </c>
      <c r="D8" s="10">
        <v>100</v>
      </c>
      <c r="E8" s="10">
        <v>76</v>
      </c>
      <c r="F8" s="10">
        <v>85</v>
      </c>
      <c r="G8" s="10">
        <v>94</v>
      </c>
      <c r="H8" s="11">
        <v>107</v>
      </c>
      <c r="I8" s="10">
        <v>80</v>
      </c>
      <c r="J8" s="10">
        <v>94</v>
      </c>
      <c r="K8" s="10">
        <v>100</v>
      </c>
      <c r="L8" s="10">
        <v>115</v>
      </c>
      <c r="M8" s="10">
        <v>94</v>
      </c>
      <c r="N8" s="10">
        <v>100</v>
      </c>
      <c r="O8" s="10">
        <v>107</v>
      </c>
      <c r="P8" s="10">
        <v>0</v>
      </c>
      <c r="Q8" s="10">
        <v>96</v>
      </c>
      <c r="R8" s="10">
        <v>116</v>
      </c>
      <c r="S8" s="10">
        <v>113</v>
      </c>
      <c r="T8" s="10">
        <v>136</v>
      </c>
      <c r="U8" s="10">
        <v>133</v>
      </c>
      <c r="V8" s="10">
        <v>140</v>
      </c>
      <c r="W8" s="10">
        <v>160</v>
      </c>
      <c r="X8" s="10">
        <v>187</v>
      </c>
      <c r="Y8" s="10">
        <v>140</v>
      </c>
      <c r="Z8" s="10">
        <v>160</v>
      </c>
      <c r="AA8" s="10">
        <v>174</v>
      </c>
      <c r="AB8" s="10">
        <v>211</v>
      </c>
      <c r="AC8" s="10">
        <v>150</v>
      </c>
      <c r="AD8" s="10">
        <v>174</v>
      </c>
      <c r="AE8" s="10">
        <v>187</v>
      </c>
      <c r="AF8" s="10">
        <v>211</v>
      </c>
      <c r="AG8" s="10">
        <v>160</v>
      </c>
      <c r="AH8" s="10">
        <v>187</v>
      </c>
      <c r="AI8" s="10">
        <v>198</v>
      </c>
      <c r="AJ8" s="10">
        <v>237</v>
      </c>
      <c r="AK8" s="10">
        <v>167</v>
      </c>
      <c r="AL8" s="10">
        <v>200</v>
      </c>
      <c r="AM8" s="10">
        <v>197</v>
      </c>
      <c r="AN8" s="10">
        <v>233</v>
      </c>
      <c r="AO8" s="8">
        <v>70</v>
      </c>
      <c r="AP8" s="8">
        <v>16</v>
      </c>
    </row>
    <row r="9" spans="1:42" x14ac:dyDescent="0.25">
      <c r="A9" s="10">
        <v>89</v>
      </c>
      <c r="B9" s="10">
        <v>96</v>
      </c>
      <c r="C9" s="10">
        <v>112</v>
      </c>
      <c r="D9" s="10">
        <v>127</v>
      </c>
      <c r="E9" s="10">
        <v>96</v>
      </c>
      <c r="F9" s="10">
        <v>112</v>
      </c>
      <c r="G9" s="10">
        <v>119</v>
      </c>
      <c r="H9" s="11">
        <v>138</v>
      </c>
      <c r="I9" s="10">
        <v>101</v>
      </c>
      <c r="J9" s="10">
        <v>119</v>
      </c>
      <c r="K9" s="10">
        <v>127</v>
      </c>
      <c r="L9" s="10">
        <v>149</v>
      </c>
      <c r="M9" s="10">
        <v>119</v>
      </c>
      <c r="N9" s="10">
        <v>127</v>
      </c>
      <c r="O9" s="10">
        <v>138</v>
      </c>
      <c r="P9" s="10">
        <v>161</v>
      </c>
      <c r="Q9" s="10">
        <v>123</v>
      </c>
      <c r="R9" s="10">
        <v>148</v>
      </c>
      <c r="S9" s="10">
        <v>144</v>
      </c>
      <c r="T9" s="10">
        <v>173</v>
      </c>
      <c r="U9" s="10">
        <v>161</v>
      </c>
      <c r="V9" s="10">
        <v>170</v>
      </c>
      <c r="W9" s="10">
        <v>195</v>
      </c>
      <c r="X9" s="10">
        <v>227</v>
      </c>
      <c r="Y9" s="10">
        <v>170</v>
      </c>
      <c r="Z9" s="10">
        <v>195</v>
      </c>
      <c r="AA9" s="10">
        <v>211</v>
      </c>
      <c r="AB9" s="10">
        <v>257</v>
      </c>
      <c r="AC9" s="10">
        <v>183</v>
      </c>
      <c r="AD9" s="10">
        <v>211</v>
      </c>
      <c r="AE9" s="10">
        <v>227</v>
      </c>
      <c r="AF9" s="10">
        <v>257</v>
      </c>
      <c r="AG9" s="10">
        <v>195</v>
      </c>
      <c r="AH9" s="10">
        <v>227</v>
      </c>
      <c r="AI9" s="10">
        <v>241</v>
      </c>
      <c r="AJ9" s="10">
        <v>289</v>
      </c>
      <c r="AK9" s="10">
        <v>197</v>
      </c>
      <c r="AL9" s="10">
        <v>237</v>
      </c>
      <c r="AM9" s="10">
        <v>234</v>
      </c>
      <c r="AN9" s="10">
        <v>275</v>
      </c>
      <c r="AO9" s="8">
        <v>95</v>
      </c>
      <c r="AP9" s="8">
        <v>25</v>
      </c>
    </row>
    <row r="10" spans="1:42" x14ac:dyDescent="0.25">
      <c r="A10" s="10">
        <v>110</v>
      </c>
      <c r="B10" s="10">
        <v>119</v>
      </c>
      <c r="C10" s="10">
        <v>138</v>
      </c>
      <c r="D10" s="10">
        <v>158</v>
      </c>
      <c r="E10" s="10">
        <v>119</v>
      </c>
      <c r="F10" s="10">
        <v>138</v>
      </c>
      <c r="G10" s="10">
        <v>147</v>
      </c>
      <c r="H10" s="11">
        <v>169</v>
      </c>
      <c r="I10" s="10">
        <v>126</v>
      </c>
      <c r="J10" s="10">
        <v>147</v>
      </c>
      <c r="K10" s="10">
        <v>158</v>
      </c>
      <c r="L10" s="10">
        <v>185</v>
      </c>
      <c r="M10" s="10">
        <v>147</v>
      </c>
      <c r="N10" s="10">
        <v>158</v>
      </c>
      <c r="O10" s="10">
        <v>169</v>
      </c>
      <c r="P10" s="10">
        <v>200</v>
      </c>
      <c r="Q10" s="10">
        <v>147</v>
      </c>
      <c r="R10" s="10">
        <v>178</v>
      </c>
      <c r="S10" s="10">
        <v>174</v>
      </c>
      <c r="T10" s="10">
        <v>208</v>
      </c>
      <c r="U10" s="10">
        <v>186</v>
      </c>
      <c r="V10" s="10">
        <v>197</v>
      </c>
      <c r="W10" s="10">
        <v>226</v>
      </c>
      <c r="X10" s="10">
        <v>263</v>
      </c>
      <c r="Y10" s="10">
        <v>197</v>
      </c>
      <c r="Z10" s="10">
        <v>226</v>
      </c>
      <c r="AA10" s="10">
        <v>245</v>
      </c>
      <c r="AB10" s="10">
        <v>300</v>
      </c>
      <c r="AC10" s="10">
        <v>212</v>
      </c>
      <c r="AD10" s="10">
        <v>245</v>
      </c>
      <c r="AE10" s="10">
        <v>263</v>
      </c>
      <c r="AF10" s="10">
        <v>300</v>
      </c>
      <c r="AG10" s="10">
        <v>226</v>
      </c>
      <c r="AH10" s="10">
        <v>263</v>
      </c>
      <c r="AI10" s="10">
        <v>280</v>
      </c>
      <c r="AJ10" s="10">
        <v>337</v>
      </c>
      <c r="AK10" s="10">
        <v>224</v>
      </c>
      <c r="AL10" s="10">
        <v>270</v>
      </c>
      <c r="AM10" s="10">
        <v>266</v>
      </c>
      <c r="AN10" s="10">
        <v>314</v>
      </c>
      <c r="AO10" s="8">
        <v>120</v>
      </c>
      <c r="AP10" s="8">
        <v>35</v>
      </c>
    </row>
    <row r="11" spans="1:42" x14ac:dyDescent="0.25">
      <c r="A11" s="10">
        <v>134</v>
      </c>
      <c r="B11" s="10">
        <v>144</v>
      </c>
      <c r="C11" s="10">
        <v>168</v>
      </c>
      <c r="D11" s="10">
        <v>192</v>
      </c>
      <c r="E11" s="10">
        <v>144</v>
      </c>
      <c r="F11" s="10">
        <v>168</v>
      </c>
      <c r="G11" s="10">
        <v>179</v>
      </c>
      <c r="H11" s="11">
        <v>207</v>
      </c>
      <c r="I11" s="10">
        <v>153</v>
      </c>
      <c r="J11" s="10">
        <v>179</v>
      </c>
      <c r="K11" s="10">
        <v>192</v>
      </c>
      <c r="L11" s="10">
        <v>225</v>
      </c>
      <c r="M11" s="10">
        <v>179</v>
      </c>
      <c r="N11" s="10">
        <v>192</v>
      </c>
      <c r="O11" s="10">
        <v>207</v>
      </c>
      <c r="P11" s="10">
        <v>242</v>
      </c>
      <c r="Q11" s="10">
        <v>174</v>
      </c>
      <c r="R11" s="10">
        <v>211</v>
      </c>
      <c r="S11" s="10">
        <v>206</v>
      </c>
      <c r="T11" s="10">
        <v>247</v>
      </c>
      <c r="U11" s="10"/>
      <c r="V11" s="10">
        <v>227</v>
      </c>
      <c r="W11" s="10">
        <v>261</v>
      </c>
      <c r="X11" s="10">
        <v>304</v>
      </c>
      <c r="Y11" s="10">
        <v>227</v>
      </c>
      <c r="Z11" s="10">
        <v>261</v>
      </c>
      <c r="AA11" s="10">
        <v>283</v>
      </c>
      <c r="AB11" s="10">
        <v>346</v>
      </c>
      <c r="AC11" s="10">
        <v>245</v>
      </c>
      <c r="AD11" s="10">
        <v>283</v>
      </c>
      <c r="AE11" s="10">
        <v>304</v>
      </c>
      <c r="AF11" s="10">
        <v>346</v>
      </c>
      <c r="AG11" s="10">
        <v>261</v>
      </c>
      <c r="AH11" s="10">
        <v>304</v>
      </c>
      <c r="AI11" s="10">
        <v>324</v>
      </c>
      <c r="AJ11" s="10">
        <v>389</v>
      </c>
      <c r="AK11" s="10">
        <v>254</v>
      </c>
      <c r="AL11" s="10">
        <v>304</v>
      </c>
      <c r="AM11" s="10">
        <v>300</v>
      </c>
      <c r="AN11" s="10">
        <v>359</v>
      </c>
      <c r="AO11" s="8">
        <v>150</v>
      </c>
      <c r="AP11" s="8">
        <v>50</v>
      </c>
    </row>
    <row r="12" spans="1:42" x14ac:dyDescent="0.25">
      <c r="A12" s="10">
        <v>171</v>
      </c>
      <c r="B12" s="10">
        <v>184</v>
      </c>
      <c r="C12" s="10">
        <v>213</v>
      </c>
      <c r="D12" s="10">
        <v>246</v>
      </c>
      <c r="E12" s="10">
        <v>184</v>
      </c>
      <c r="F12" s="10">
        <v>213</v>
      </c>
      <c r="G12" s="10">
        <v>229</v>
      </c>
      <c r="H12" s="11">
        <v>268</v>
      </c>
      <c r="I12" s="10">
        <v>196</v>
      </c>
      <c r="J12" s="10">
        <v>229</v>
      </c>
      <c r="K12" s="10">
        <v>246</v>
      </c>
      <c r="L12" s="10">
        <v>289</v>
      </c>
      <c r="M12" s="10">
        <v>229</v>
      </c>
      <c r="N12" s="10">
        <v>246</v>
      </c>
      <c r="O12" s="10">
        <v>268</v>
      </c>
      <c r="P12" s="10">
        <v>310</v>
      </c>
      <c r="Q12" s="10">
        <v>216</v>
      </c>
      <c r="R12" s="10">
        <v>261</v>
      </c>
      <c r="S12" s="10">
        <v>254</v>
      </c>
      <c r="T12" s="10">
        <v>304</v>
      </c>
      <c r="U12" s="10"/>
      <c r="V12" s="10">
        <v>259</v>
      </c>
      <c r="W12" s="10">
        <v>298</v>
      </c>
      <c r="X12" s="10">
        <v>347</v>
      </c>
      <c r="Y12" s="10">
        <v>259</v>
      </c>
      <c r="Z12" s="10">
        <v>298</v>
      </c>
      <c r="AA12" s="10">
        <v>323</v>
      </c>
      <c r="AB12" s="10">
        <v>397</v>
      </c>
      <c r="AC12" s="10">
        <v>280</v>
      </c>
      <c r="AD12" s="10">
        <v>323</v>
      </c>
      <c r="AE12" s="10">
        <v>347</v>
      </c>
      <c r="AF12" s="10">
        <v>397</v>
      </c>
      <c r="AG12" s="10">
        <v>298</v>
      </c>
      <c r="AH12" s="10">
        <v>347</v>
      </c>
      <c r="AI12" s="10">
        <v>371</v>
      </c>
      <c r="AJ12" s="10">
        <v>447</v>
      </c>
      <c r="AK12" s="10">
        <v>285</v>
      </c>
      <c r="AL12" s="10">
        <v>343</v>
      </c>
      <c r="AM12" s="10">
        <v>337</v>
      </c>
      <c r="AN12" s="10">
        <v>398</v>
      </c>
      <c r="AO12" s="8">
        <v>185</v>
      </c>
      <c r="AP12" s="8">
        <v>70</v>
      </c>
    </row>
    <row r="13" spans="1:42" x14ac:dyDescent="0.25">
      <c r="A13" s="10">
        <v>207</v>
      </c>
      <c r="B13" s="10">
        <v>223</v>
      </c>
      <c r="C13" s="10">
        <v>258</v>
      </c>
      <c r="D13" s="10">
        <v>298</v>
      </c>
      <c r="E13" s="10">
        <v>223</v>
      </c>
      <c r="F13" s="10">
        <v>258</v>
      </c>
      <c r="G13" s="10">
        <v>278</v>
      </c>
      <c r="H13" s="11">
        <v>328</v>
      </c>
      <c r="I13" s="10">
        <v>238</v>
      </c>
      <c r="J13" s="10">
        <v>278</v>
      </c>
      <c r="K13" s="10">
        <v>298</v>
      </c>
      <c r="L13" s="10">
        <v>352</v>
      </c>
      <c r="M13" s="10">
        <v>278</v>
      </c>
      <c r="N13" s="10">
        <v>298</v>
      </c>
      <c r="O13" s="10">
        <v>328</v>
      </c>
      <c r="P13" s="10">
        <v>377</v>
      </c>
      <c r="Q13" s="10">
        <v>256</v>
      </c>
      <c r="R13" s="10">
        <v>308</v>
      </c>
      <c r="S13" s="10">
        <v>301</v>
      </c>
      <c r="T13" s="10">
        <v>360</v>
      </c>
      <c r="U13" s="10"/>
      <c r="V13" s="10">
        <v>305</v>
      </c>
      <c r="W13" s="10">
        <v>352</v>
      </c>
      <c r="X13" s="10">
        <v>409</v>
      </c>
      <c r="Y13" s="10">
        <v>305</v>
      </c>
      <c r="Z13" s="10">
        <v>352</v>
      </c>
      <c r="AA13" s="10">
        <v>382</v>
      </c>
      <c r="AB13" s="10">
        <v>470</v>
      </c>
      <c r="AC13" s="10">
        <v>330</v>
      </c>
      <c r="AD13" s="10">
        <v>382</v>
      </c>
      <c r="AE13" s="10">
        <v>409</v>
      </c>
      <c r="AF13" s="10">
        <v>470</v>
      </c>
      <c r="AG13" s="10">
        <v>352</v>
      </c>
      <c r="AH13" s="10">
        <v>409</v>
      </c>
      <c r="AI13" s="10">
        <v>439</v>
      </c>
      <c r="AJ13" s="10">
        <v>530</v>
      </c>
      <c r="AK13" s="10">
        <v>328</v>
      </c>
      <c r="AL13" s="10">
        <v>396</v>
      </c>
      <c r="AM13" s="10">
        <v>388</v>
      </c>
      <c r="AN13" s="10">
        <v>458</v>
      </c>
      <c r="AO13" s="8">
        <v>240</v>
      </c>
      <c r="AP13" s="8">
        <v>95</v>
      </c>
    </row>
    <row r="14" spans="1:42" x14ac:dyDescent="0.25">
      <c r="A14" s="10">
        <v>239</v>
      </c>
      <c r="B14" s="10">
        <v>259</v>
      </c>
      <c r="C14" s="10">
        <v>299</v>
      </c>
      <c r="D14" s="10">
        <v>346</v>
      </c>
      <c r="E14" s="10">
        <v>259</v>
      </c>
      <c r="F14" s="10">
        <v>299</v>
      </c>
      <c r="G14" s="10">
        <v>322</v>
      </c>
      <c r="H14" s="11">
        <v>382</v>
      </c>
      <c r="I14" s="10">
        <v>276</v>
      </c>
      <c r="J14" s="10">
        <v>322</v>
      </c>
      <c r="K14" s="10">
        <v>346</v>
      </c>
      <c r="L14" s="10">
        <v>410</v>
      </c>
      <c r="M14" s="10">
        <v>322</v>
      </c>
      <c r="N14" s="10">
        <v>346</v>
      </c>
      <c r="O14" s="10">
        <v>382</v>
      </c>
      <c r="P14" s="10">
        <v>437</v>
      </c>
      <c r="Q14" s="10">
        <v>290</v>
      </c>
      <c r="R14" s="10">
        <v>351</v>
      </c>
      <c r="S14" s="10">
        <v>343</v>
      </c>
      <c r="T14" s="10">
        <v>410</v>
      </c>
      <c r="U14" s="10"/>
      <c r="V14" s="10">
        <v>351</v>
      </c>
      <c r="W14" s="10">
        <v>406</v>
      </c>
      <c r="X14" s="10">
        <v>471</v>
      </c>
      <c r="Y14" s="10">
        <v>351</v>
      </c>
      <c r="Z14" s="10">
        <v>406</v>
      </c>
      <c r="AA14" s="10">
        <v>440</v>
      </c>
      <c r="AB14" s="10">
        <v>543</v>
      </c>
      <c r="AC14" s="10">
        <v>381</v>
      </c>
      <c r="AD14" s="10">
        <v>440</v>
      </c>
      <c r="AE14" s="10">
        <v>471</v>
      </c>
      <c r="AF14" s="10">
        <v>543</v>
      </c>
      <c r="AG14" s="10">
        <v>406</v>
      </c>
      <c r="AH14" s="10">
        <v>471</v>
      </c>
      <c r="AI14" s="10">
        <v>508</v>
      </c>
      <c r="AJ14" s="10">
        <v>613</v>
      </c>
      <c r="AK14" s="10">
        <v>371</v>
      </c>
      <c r="AL14" s="10">
        <v>447</v>
      </c>
      <c r="AM14" s="10">
        <v>440</v>
      </c>
      <c r="AN14" s="10">
        <v>520</v>
      </c>
      <c r="AO14" s="8">
        <v>300</v>
      </c>
      <c r="AP14" s="8">
        <v>120</v>
      </c>
    </row>
    <row r="15" spans="1:42" x14ac:dyDescent="0.25">
      <c r="A15" s="10"/>
      <c r="B15" s="10">
        <v>299</v>
      </c>
      <c r="C15" s="10">
        <v>344</v>
      </c>
      <c r="D15" s="10">
        <v>395</v>
      </c>
      <c r="E15" s="10">
        <v>299</v>
      </c>
      <c r="F15" s="10">
        <v>344</v>
      </c>
      <c r="G15" s="10">
        <v>371</v>
      </c>
      <c r="H15" s="11">
        <v>441</v>
      </c>
      <c r="I15" s="10">
        <v>319</v>
      </c>
      <c r="J15" s="10">
        <v>371</v>
      </c>
      <c r="K15" s="10">
        <v>395</v>
      </c>
      <c r="L15" s="10">
        <v>473</v>
      </c>
      <c r="M15" s="10">
        <v>371</v>
      </c>
      <c r="N15" s="10">
        <v>395</v>
      </c>
      <c r="O15" s="10">
        <v>441</v>
      </c>
      <c r="P15" s="10">
        <v>504</v>
      </c>
      <c r="Q15" s="10">
        <v>328</v>
      </c>
      <c r="R15" s="10">
        <v>397</v>
      </c>
      <c r="S15" s="10">
        <v>387</v>
      </c>
      <c r="T15" s="10">
        <v>463</v>
      </c>
      <c r="U15" s="10"/>
      <c r="V15" s="10"/>
      <c r="W15" s="10"/>
      <c r="X15" s="10">
        <v>600</v>
      </c>
      <c r="Y15" s="10"/>
      <c r="Z15" s="10"/>
      <c r="AA15" s="10">
        <v>526</v>
      </c>
      <c r="AB15" s="10"/>
      <c r="AC15" s="10"/>
      <c r="AD15" s="10">
        <v>526</v>
      </c>
      <c r="AE15" s="10">
        <v>600</v>
      </c>
      <c r="AF15" s="10"/>
      <c r="AG15" s="10"/>
      <c r="AH15" s="10">
        <v>600</v>
      </c>
      <c r="AI15" s="10">
        <v>663</v>
      </c>
      <c r="AJ15" s="10">
        <v>740</v>
      </c>
      <c r="AK15" s="10"/>
      <c r="AL15" s="10"/>
      <c r="AM15" s="10"/>
      <c r="AN15" s="10"/>
      <c r="AO15" s="8">
        <v>400</v>
      </c>
      <c r="AP15" s="8">
        <v>150</v>
      </c>
    </row>
    <row r="16" spans="1:42" x14ac:dyDescent="0.25">
      <c r="A16" s="10"/>
      <c r="B16" s="10">
        <v>341</v>
      </c>
      <c r="C16" s="10">
        <v>392</v>
      </c>
      <c r="D16" s="10">
        <v>450</v>
      </c>
      <c r="E16" s="10">
        <v>341</v>
      </c>
      <c r="F16" s="10">
        <v>392</v>
      </c>
      <c r="G16" s="10">
        <v>424</v>
      </c>
      <c r="H16" s="11">
        <v>506</v>
      </c>
      <c r="I16" s="10">
        <v>364</v>
      </c>
      <c r="J16" s="10">
        <v>424</v>
      </c>
      <c r="K16" s="10">
        <v>450</v>
      </c>
      <c r="L16" s="10">
        <v>542</v>
      </c>
      <c r="M16" s="10">
        <v>424</v>
      </c>
      <c r="N16" s="10">
        <v>450</v>
      </c>
      <c r="O16" s="10">
        <v>506</v>
      </c>
      <c r="P16" s="10">
        <v>575</v>
      </c>
      <c r="Q16" s="10">
        <v>367</v>
      </c>
      <c r="R16" s="10">
        <v>445</v>
      </c>
      <c r="S16" s="10">
        <v>434</v>
      </c>
      <c r="T16" s="10">
        <v>518</v>
      </c>
      <c r="U16" s="10"/>
      <c r="V16" s="10"/>
      <c r="W16" s="10"/>
      <c r="X16" s="10">
        <v>694</v>
      </c>
      <c r="Y16" s="10"/>
      <c r="Z16" s="10"/>
      <c r="AA16" s="10">
        <v>610</v>
      </c>
      <c r="AB16" s="10"/>
      <c r="AC16" s="10"/>
      <c r="AD16" s="10">
        <v>610</v>
      </c>
      <c r="AE16" s="10">
        <v>694</v>
      </c>
      <c r="AF16" s="10"/>
      <c r="AG16" s="10"/>
      <c r="AH16" s="10">
        <v>694</v>
      </c>
      <c r="AI16" s="10">
        <v>770</v>
      </c>
      <c r="AJ16" s="10">
        <v>856</v>
      </c>
      <c r="AK16" s="10"/>
      <c r="AL16" s="10"/>
      <c r="AM16" s="10"/>
      <c r="AN16" s="10"/>
      <c r="AO16" s="8">
        <v>500</v>
      </c>
      <c r="AP16" s="8">
        <v>185</v>
      </c>
    </row>
    <row r="17" spans="1:42" x14ac:dyDescent="0.25">
      <c r="A17" s="10"/>
      <c r="B17" s="10">
        <v>403</v>
      </c>
      <c r="C17" s="10">
        <v>461</v>
      </c>
      <c r="D17" s="10">
        <v>538</v>
      </c>
      <c r="E17" s="10">
        <v>403</v>
      </c>
      <c r="F17" s="10">
        <v>461</v>
      </c>
      <c r="G17" s="10">
        <v>500</v>
      </c>
      <c r="H17" s="11">
        <v>599</v>
      </c>
      <c r="I17" s="10">
        <v>430</v>
      </c>
      <c r="J17" s="10">
        <v>500</v>
      </c>
      <c r="K17" s="10">
        <v>538</v>
      </c>
      <c r="L17" s="10">
        <v>641</v>
      </c>
      <c r="M17" s="10">
        <v>500</v>
      </c>
      <c r="N17" s="10">
        <v>538</v>
      </c>
      <c r="O17" s="10">
        <v>599</v>
      </c>
      <c r="P17" s="10">
        <v>679</v>
      </c>
      <c r="Q17" s="10">
        <v>424</v>
      </c>
      <c r="R17" s="10">
        <v>514</v>
      </c>
      <c r="S17" s="10">
        <v>501</v>
      </c>
      <c r="T17" s="10">
        <v>598</v>
      </c>
      <c r="U17" s="10"/>
      <c r="V17" s="10"/>
      <c r="W17" s="10"/>
      <c r="X17" s="10">
        <v>808</v>
      </c>
      <c r="Y17" s="10"/>
      <c r="Z17" s="10"/>
      <c r="AA17" s="10">
        <v>711</v>
      </c>
      <c r="AB17" s="10"/>
      <c r="AC17" s="10"/>
      <c r="AD17" s="10">
        <v>711</v>
      </c>
      <c r="AE17" s="10">
        <v>808</v>
      </c>
      <c r="AF17" s="10"/>
      <c r="AG17" s="10"/>
      <c r="AH17" s="10">
        <v>808</v>
      </c>
      <c r="AI17" s="10">
        <v>899</v>
      </c>
      <c r="AJ17" s="10">
        <v>996</v>
      </c>
      <c r="AK17" s="10"/>
      <c r="AL17" s="10"/>
      <c r="AM17" s="10"/>
      <c r="AN17" s="10"/>
      <c r="AO17" s="8">
        <v>630</v>
      </c>
      <c r="AP17" s="8">
        <v>240</v>
      </c>
    </row>
    <row r="18" spans="1:42" x14ac:dyDescent="0.25">
      <c r="A18" s="10"/>
      <c r="B18" s="10">
        <v>464</v>
      </c>
      <c r="C18" s="10">
        <v>530</v>
      </c>
      <c r="D18" s="10">
        <v>621</v>
      </c>
      <c r="E18" s="10">
        <v>464</v>
      </c>
      <c r="F18" s="10">
        <v>530</v>
      </c>
      <c r="G18" s="10">
        <v>576</v>
      </c>
      <c r="H18" s="11">
        <v>693</v>
      </c>
      <c r="I18" s="10">
        <v>497</v>
      </c>
      <c r="J18" s="10">
        <v>576</v>
      </c>
      <c r="K18" s="10">
        <v>621</v>
      </c>
      <c r="L18" s="10">
        <v>741</v>
      </c>
      <c r="M18" s="10">
        <v>576</v>
      </c>
      <c r="N18" s="10">
        <v>621</v>
      </c>
      <c r="O18" s="10">
        <v>693</v>
      </c>
      <c r="P18" s="10">
        <v>783</v>
      </c>
      <c r="Q18" s="10">
        <v>480</v>
      </c>
      <c r="R18" s="10">
        <v>581</v>
      </c>
      <c r="S18" s="10">
        <v>565</v>
      </c>
      <c r="T18" s="10">
        <v>677</v>
      </c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8"/>
      <c r="AP18" s="8">
        <v>300</v>
      </c>
    </row>
    <row r="19" spans="1:42" x14ac:dyDescent="0.25">
      <c r="A19" s="10"/>
      <c r="B19" s="10"/>
      <c r="C19" s="10"/>
      <c r="D19" s="10">
        <v>754</v>
      </c>
      <c r="E19" s="10"/>
      <c r="F19" s="10"/>
      <c r="G19" s="10">
        <v>656</v>
      </c>
      <c r="H19" s="11">
        <v>825</v>
      </c>
      <c r="I19" s="10"/>
      <c r="J19" s="10">
        <v>656</v>
      </c>
      <c r="K19" s="10">
        <v>754</v>
      </c>
      <c r="L19" s="10"/>
      <c r="M19" s="10">
        <v>656</v>
      </c>
      <c r="N19" s="10">
        <v>754</v>
      </c>
      <c r="O19" s="10">
        <v>825</v>
      </c>
      <c r="P19" s="10">
        <v>940</v>
      </c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8"/>
      <c r="AP19" s="8">
        <v>400</v>
      </c>
    </row>
    <row r="20" spans="1:42" x14ac:dyDescent="0.25">
      <c r="A20" s="10"/>
      <c r="B20" s="10"/>
      <c r="C20" s="10"/>
      <c r="D20" s="10">
        <v>868</v>
      </c>
      <c r="E20" s="10"/>
      <c r="F20" s="10"/>
      <c r="G20" s="10">
        <v>749</v>
      </c>
      <c r="H20" s="11">
        <v>946</v>
      </c>
      <c r="I20" s="10"/>
      <c r="J20" s="10">
        <v>749</v>
      </c>
      <c r="K20" s="10">
        <v>868</v>
      </c>
      <c r="L20" s="10"/>
      <c r="M20" s="10">
        <v>749</v>
      </c>
      <c r="N20" s="10">
        <v>868</v>
      </c>
      <c r="O20" s="10">
        <v>946</v>
      </c>
      <c r="P20" s="10">
        <v>1083</v>
      </c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8"/>
      <c r="AP20" s="8">
        <v>500</v>
      </c>
    </row>
    <row r="21" spans="1:42" x14ac:dyDescent="0.25">
      <c r="A21" s="12"/>
      <c r="B21" s="12"/>
      <c r="C21" s="12"/>
      <c r="D21" s="12">
        <v>1005</v>
      </c>
      <c r="E21" s="12"/>
      <c r="F21" s="12"/>
      <c r="G21" s="12">
        <v>855</v>
      </c>
      <c r="H21" s="13">
        <v>1088</v>
      </c>
      <c r="I21" s="10"/>
      <c r="J21" s="10">
        <v>855</v>
      </c>
      <c r="K21" s="10">
        <v>1005</v>
      </c>
      <c r="L21" s="10"/>
      <c r="M21" s="10">
        <v>855</v>
      </c>
      <c r="N21" s="10">
        <v>1005</v>
      </c>
      <c r="O21" s="10">
        <v>1088</v>
      </c>
      <c r="P21" s="10">
        <v>1254</v>
      </c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8"/>
      <c r="AP21" s="8">
        <v>630</v>
      </c>
    </row>
    <row r="22" spans="1:42" x14ac:dyDescent="0.25">
      <c r="A22" s="15"/>
      <c r="B22" s="15"/>
      <c r="C22" s="15"/>
      <c r="D22" s="15"/>
      <c r="E22" s="15"/>
      <c r="F22" s="15"/>
      <c r="G22" s="15"/>
      <c r="H22" s="15"/>
    </row>
    <row r="23" spans="1:42" x14ac:dyDescent="0.25">
      <c r="A23" s="14"/>
      <c r="B23" s="14"/>
      <c r="C23" s="14"/>
      <c r="D23" s="14"/>
      <c r="E23" s="14"/>
      <c r="F23" s="14"/>
      <c r="G23" s="14"/>
      <c r="H23" s="14"/>
    </row>
    <row r="24" spans="1:42" x14ac:dyDescent="0.25">
      <c r="A24" s="14"/>
      <c r="B24" s="14"/>
      <c r="C24" s="14"/>
      <c r="D24" s="14"/>
      <c r="E24" s="14"/>
      <c r="F24" s="14"/>
      <c r="G24" s="14"/>
      <c r="H24" s="14"/>
    </row>
  </sheetData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workbookViewId="0">
      <selection activeCell="G10" sqref="G10"/>
    </sheetView>
  </sheetViews>
  <sheetFormatPr baseColWidth="10" defaultRowHeight="15" x14ac:dyDescent="0.25"/>
  <cols>
    <col min="1" max="1" width="22.7109375" customWidth="1"/>
  </cols>
  <sheetData>
    <row r="1" spans="1:4" x14ac:dyDescent="0.25">
      <c r="A1" t="s">
        <v>23</v>
      </c>
      <c r="B1" t="s">
        <v>24</v>
      </c>
      <c r="C1" t="s">
        <v>25</v>
      </c>
      <c r="D1" t="s">
        <v>26</v>
      </c>
    </row>
    <row r="2" spans="1:4" x14ac:dyDescent="0.25">
      <c r="A2">
        <v>10</v>
      </c>
      <c r="B2">
        <v>1.29</v>
      </c>
      <c r="C2">
        <v>1.22</v>
      </c>
      <c r="D2">
        <v>1.1499999999999999</v>
      </c>
    </row>
    <row r="3" spans="1:4" x14ac:dyDescent="0.25">
      <c r="A3">
        <v>15</v>
      </c>
      <c r="B3">
        <v>1.22</v>
      </c>
      <c r="C3">
        <v>1.17</v>
      </c>
      <c r="D3">
        <v>1.1200000000000001</v>
      </c>
    </row>
    <row r="4" spans="1:4" x14ac:dyDescent="0.25">
      <c r="A4">
        <v>20</v>
      </c>
      <c r="B4">
        <v>1.1499999999999999</v>
      </c>
      <c r="C4">
        <v>1.1200000000000001</v>
      </c>
      <c r="D4">
        <v>1.08</v>
      </c>
    </row>
    <row r="5" spans="1:4" x14ac:dyDescent="0.25">
      <c r="A5">
        <v>25</v>
      </c>
      <c r="B5">
        <v>1.07</v>
      </c>
      <c r="C5">
        <v>1.06</v>
      </c>
      <c r="D5">
        <v>1.04</v>
      </c>
    </row>
    <row r="6" spans="1:4" x14ac:dyDescent="0.25">
      <c r="A6">
        <v>30</v>
      </c>
      <c r="B6">
        <v>1</v>
      </c>
      <c r="C6">
        <v>1</v>
      </c>
      <c r="D6">
        <v>1</v>
      </c>
    </row>
    <row r="7" spans="1:4" x14ac:dyDescent="0.25">
      <c r="A7">
        <v>35</v>
      </c>
      <c r="B7">
        <v>0.93</v>
      </c>
      <c r="C7">
        <v>0.94</v>
      </c>
      <c r="D7">
        <v>0.96</v>
      </c>
    </row>
    <row r="8" spans="1:4" x14ac:dyDescent="0.25">
      <c r="A8">
        <v>40</v>
      </c>
      <c r="B8">
        <v>0.82</v>
      </c>
      <c r="C8">
        <v>0.87</v>
      </c>
      <c r="D8">
        <v>0.91</v>
      </c>
    </row>
    <row r="9" spans="1:4" x14ac:dyDescent="0.25">
      <c r="A9">
        <v>45</v>
      </c>
      <c r="B9">
        <v>0.71</v>
      </c>
      <c r="C9">
        <v>0.79</v>
      </c>
      <c r="D9">
        <v>0.87</v>
      </c>
    </row>
    <row r="10" spans="1:4" x14ac:dyDescent="0.25">
      <c r="A10">
        <v>50</v>
      </c>
      <c r="B10">
        <v>0.57999999999999996</v>
      </c>
      <c r="C10">
        <v>0.71</v>
      </c>
      <c r="D10">
        <v>0.82</v>
      </c>
    </row>
    <row r="11" spans="1:4" x14ac:dyDescent="0.25">
      <c r="A11">
        <v>55</v>
      </c>
      <c r="B11">
        <v>0</v>
      </c>
      <c r="C11">
        <v>0.61</v>
      </c>
      <c r="D11">
        <v>0.76</v>
      </c>
    </row>
    <row r="12" spans="1:4" x14ac:dyDescent="0.25">
      <c r="A12">
        <v>60</v>
      </c>
      <c r="B12">
        <v>0</v>
      </c>
      <c r="C12">
        <v>0.5</v>
      </c>
      <c r="D12">
        <v>0.71</v>
      </c>
    </row>
    <row r="13" spans="1:4" x14ac:dyDescent="0.25">
      <c r="A13">
        <v>65</v>
      </c>
      <c r="B13">
        <v>0</v>
      </c>
      <c r="C13">
        <v>0</v>
      </c>
      <c r="D13">
        <v>0.65</v>
      </c>
    </row>
    <row r="14" spans="1:4" x14ac:dyDescent="0.25">
      <c r="A14">
        <v>70</v>
      </c>
      <c r="B14">
        <v>0</v>
      </c>
      <c r="C14">
        <v>0</v>
      </c>
      <c r="D14">
        <v>0.57999999999999996</v>
      </c>
    </row>
    <row r="15" spans="1:4" x14ac:dyDescent="0.25">
      <c r="A15">
        <v>75</v>
      </c>
      <c r="B15">
        <v>0</v>
      </c>
      <c r="C15">
        <v>0</v>
      </c>
      <c r="D15">
        <v>0.5</v>
      </c>
    </row>
    <row r="16" spans="1:4" x14ac:dyDescent="0.25">
      <c r="A16">
        <v>80</v>
      </c>
      <c r="B16">
        <v>0</v>
      </c>
      <c r="C16">
        <v>0</v>
      </c>
      <c r="D16">
        <v>0.41</v>
      </c>
    </row>
    <row r="17" spans="1:4" x14ac:dyDescent="0.25">
      <c r="A17">
        <v>85</v>
      </c>
      <c r="B17">
        <v>0</v>
      </c>
      <c r="C17">
        <v>0</v>
      </c>
      <c r="D17">
        <v>0</v>
      </c>
    </row>
    <row r="18" spans="1:4" x14ac:dyDescent="0.25">
      <c r="A18">
        <v>90</v>
      </c>
      <c r="B18">
        <v>0</v>
      </c>
      <c r="C18">
        <v>0</v>
      </c>
      <c r="D18">
        <v>0</v>
      </c>
    </row>
    <row r="19" spans="1:4" x14ac:dyDescent="0.25">
      <c r="A19">
        <v>95</v>
      </c>
      <c r="B19">
        <v>0</v>
      </c>
      <c r="C19">
        <v>0</v>
      </c>
      <c r="D19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1"/>
  <sheetViews>
    <sheetView workbookViewId="0">
      <selection activeCell="A42" sqref="A42"/>
    </sheetView>
  </sheetViews>
  <sheetFormatPr baseColWidth="10" defaultRowHeight="15" x14ac:dyDescent="0.25"/>
  <cols>
    <col min="1" max="1" width="129.140625" customWidth="1"/>
  </cols>
  <sheetData>
    <row r="1" spans="1:2" x14ac:dyDescent="0.25">
      <c r="A1" t="s">
        <v>93</v>
      </c>
      <c r="B1">
        <v>1</v>
      </c>
    </row>
    <row r="2" spans="1:2" x14ac:dyDescent="0.25">
      <c r="A2" t="s">
        <v>94</v>
      </c>
      <c r="B2">
        <v>2</v>
      </c>
    </row>
    <row r="3" spans="1:2" x14ac:dyDescent="0.25">
      <c r="A3" t="s">
        <v>95</v>
      </c>
      <c r="B3">
        <v>3</v>
      </c>
    </row>
    <row r="4" spans="1:2" x14ac:dyDescent="0.25">
      <c r="A4" t="s">
        <v>96</v>
      </c>
      <c r="B4" t="s">
        <v>3</v>
      </c>
    </row>
    <row r="5" spans="1:2" x14ac:dyDescent="0.25">
      <c r="A5" t="s">
        <v>97</v>
      </c>
      <c r="B5">
        <v>4</v>
      </c>
    </row>
    <row r="6" spans="1:2" x14ac:dyDescent="0.25">
      <c r="A6" t="s">
        <v>98</v>
      </c>
      <c r="B6" t="s">
        <v>4</v>
      </c>
    </row>
    <row r="7" spans="1:2" x14ac:dyDescent="0.25">
      <c r="A7" t="s">
        <v>99</v>
      </c>
      <c r="B7">
        <v>5</v>
      </c>
    </row>
    <row r="8" spans="1:2" x14ac:dyDescent="0.25">
      <c r="A8" t="s">
        <v>100</v>
      </c>
      <c r="B8" t="s">
        <v>5</v>
      </c>
    </row>
    <row r="9" spans="1:2" x14ac:dyDescent="0.25">
      <c r="A9" t="s">
        <v>101</v>
      </c>
      <c r="B9">
        <v>11</v>
      </c>
    </row>
    <row r="10" spans="1:2" x14ac:dyDescent="0.25">
      <c r="A10" t="s">
        <v>102</v>
      </c>
      <c r="B10" t="s">
        <v>6</v>
      </c>
    </row>
    <row r="11" spans="1:2" x14ac:dyDescent="0.25">
      <c r="A11" t="s">
        <v>103</v>
      </c>
      <c r="B11">
        <v>12</v>
      </c>
    </row>
    <row r="12" spans="1:2" x14ac:dyDescent="0.25">
      <c r="A12" t="s">
        <v>104</v>
      </c>
      <c r="B12">
        <v>13</v>
      </c>
    </row>
    <row r="13" spans="1:2" x14ac:dyDescent="0.25">
      <c r="A13" t="s">
        <v>105</v>
      </c>
      <c r="B13">
        <v>14</v>
      </c>
    </row>
    <row r="14" spans="1:2" x14ac:dyDescent="0.25">
      <c r="A14" t="s">
        <v>106</v>
      </c>
      <c r="B14">
        <v>16</v>
      </c>
    </row>
    <row r="15" spans="1:2" x14ac:dyDescent="0.25">
      <c r="A15" t="s">
        <v>107</v>
      </c>
      <c r="B15">
        <v>17</v>
      </c>
    </row>
    <row r="16" spans="1:2" x14ac:dyDescent="0.25">
      <c r="A16" t="s">
        <v>108</v>
      </c>
      <c r="B16">
        <v>18</v>
      </c>
    </row>
    <row r="17" spans="1:2" x14ac:dyDescent="0.25">
      <c r="A17" t="s">
        <v>109</v>
      </c>
      <c r="B17">
        <v>21</v>
      </c>
    </row>
    <row r="18" spans="1:2" x14ac:dyDescent="0.25">
      <c r="A18" t="s">
        <v>110</v>
      </c>
      <c r="B18">
        <v>22</v>
      </c>
    </row>
    <row r="19" spans="1:2" x14ac:dyDescent="0.25">
      <c r="A19" t="s">
        <v>111</v>
      </c>
      <c r="B19" t="s">
        <v>7</v>
      </c>
    </row>
    <row r="20" spans="1:2" x14ac:dyDescent="0.25">
      <c r="A20" t="s">
        <v>112</v>
      </c>
      <c r="B20">
        <v>23</v>
      </c>
    </row>
    <row r="21" spans="1:2" x14ac:dyDescent="0.25">
      <c r="A21" t="s">
        <v>113</v>
      </c>
      <c r="B21" t="s">
        <v>8</v>
      </c>
    </row>
    <row r="22" spans="1:2" x14ac:dyDescent="0.25">
      <c r="A22" t="s">
        <v>114</v>
      </c>
      <c r="B22">
        <v>24</v>
      </c>
    </row>
    <row r="23" spans="1:2" x14ac:dyDescent="0.25">
      <c r="A23" t="s">
        <v>115</v>
      </c>
      <c r="B23" t="s">
        <v>9</v>
      </c>
    </row>
    <row r="24" spans="1:2" x14ac:dyDescent="0.25">
      <c r="A24" t="s">
        <v>116</v>
      </c>
      <c r="B24">
        <v>25</v>
      </c>
    </row>
    <row r="25" spans="1:2" x14ac:dyDescent="0.25">
      <c r="A25" t="s">
        <v>117</v>
      </c>
      <c r="B25">
        <v>25</v>
      </c>
    </row>
    <row r="26" spans="1:2" x14ac:dyDescent="0.25">
      <c r="A26" t="s">
        <v>118</v>
      </c>
      <c r="B26">
        <v>31</v>
      </c>
    </row>
    <row r="27" spans="1:2" x14ac:dyDescent="0.25">
      <c r="A27" t="s">
        <v>119</v>
      </c>
      <c r="B27">
        <v>32</v>
      </c>
    </row>
    <row r="28" spans="1:2" x14ac:dyDescent="0.25">
      <c r="A28" t="s">
        <v>120</v>
      </c>
      <c r="B28">
        <v>33</v>
      </c>
    </row>
    <row r="29" spans="1:2" x14ac:dyDescent="0.25">
      <c r="A29" t="s">
        <v>121</v>
      </c>
      <c r="B29" t="s">
        <v>10</v>
      </c>
    </row>
    <row r="30" spans="1:2" x14ac:dyDescent="0.25">
      <c r="A30" t="s">
        <v>122</v>
      </c>
      <c r="B30">
        <v>34</v>
      </c>
    </row>
    <row r="31" spans="1:2" x14ac:dyDescent="0.25">
      <c r="A31" t="s">
        <v>123</v>
      </c>
      <c r="B31" t="s">
        <v>11</v>
      </c>
    </row>
    <row r="32" spans="1:2" x14ac:dyDescent="0.25">
      <c r="A32" t="s">
        <v>124</v>
      </c>
      <c r="B32">
        <v>41</v>
      </c>
    </row>
    <row r="33" spans="1:2" x14ac:dyDescent="0.25">
      <c r="A33" t="s">
        <v>125</v>
      </c>
      <c r="B33">
        <v>42</v>
      </c>
    </row>
    <row r="34" spans="1:2" x14ac:dyDescent="0.25">
      <c r="A34" t="s">
        <v>126</v>
      </c>
      <c r="B34">
        <v>43</v>
      </c>
    </row>
    <row r="35" spans="1:2" x14ac:dyDescent="0.25">
      <c r="A35" t="s">
        <v>127</v>
      </c>
      <c r="B35">
        <v>61</v>
      </c>
    </row>
    <row r="36" spans="1:2" x14ac:dyDescent="0.25">
      <c r="A36" t="s">
        <v>128</v>
      </c>
      <c r="B36">
        <v>62</v>
      </c>
    </row>
    <row r="37" spans="1:2" x14ac:dyDescent="0.25">
      <c r="A37" t="s">
        <v>129</v>
      </c>
      <c r="B37">
        <v>63</v>
      </c>
    </row>
    <row r="38" spans="1:2" x14ac:dyDescent="0.25">
      <c r="A38" t="s">
        <v>130</v>
      </c>
      <c r="B38">
        <v>71</v>
      </c>
    </row>
    <row r="39" spans="1:2" x14ac:dyDescent="0.25">
      <c r="A39" t="s">
        <v>131</v>
      </c>
      <c r="B39">
        <v>73</v>
      </c>
    </row>
    <row r="40" spans="1:2" x14ac:dyDescent="0.25">
      <c r="A40" t="s">
        <v>132</v>
      </c>
      <c r="B40">
        <v>74</v>
      </c>
    </row>
    <row r="41" spans="1:2" x14ac:dyDescent="0.25">
      <c r="A41" t="s">
        <v>133</v>
      </c>
      <c r="B41">
        <v>81</v>
      </c>
    </row>
  </sheetData>
  <pageMargins left="0.7" right="0.7" top="0.75" bottom="0.75" header="0.3" footer="0.3"/>
  <pageSetup paperSize="9" orientation="portrait" horizontalDpi="4294967292" verticalDpi="4294967292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3"/>
  <sheetViews>
    <sheetView workbookViewId="0">
      <selection activeCell="C39" sqref="C39"/>
    </sheetView>
  </sheetViews>
  <sheetFormatPr baseColWidth="10" defaultRowHeight="15" x14ac:dyDescent="0.25"/>
  <sheetData>
    <row r="1" spans="1:3" x14ac:dyDescent="0.25">
      <c r="A1">
        <v>1</v>
      </c>
      <c r="B1" t="s">
        <v>16</v>
      </c>
      <c r="C1">
        <v>0.77</v>
      </c>
    </row>
    <row r="2" spans="1:3" x14ac:dyDescent="0.25">
      <c r="A2">
        <v>2</v>
      </c>
      <c r="B2" t="s">
        <v>16</v>
      </c>
      <c r="C2">
        <v>0.7</v>
      </c>
    </row>
    <row r="3" spans="1:3" x14ac:dyDescent="0.25">
      <c r="A3">
        <v>3</v>
      </c>
      <c r="B3" t="s">
        <v>16</v>
      </c>
      <c r="C3">
        <v>1</v>
      </c>
    </row>
    <row r="4" spans="1:3" x14ac:dyDescent="0.25">
      <c r="A4" t="s">
        <v>3</v>
      </c>
      <c r="B4" t="s">
        <v>16</v>
      </c>
      <c r="C4">
        <v>0.9</v>
      </c>
    </row>
    <row r="5" spans="1:3" x14ac:dyDescent="0.25">
      <c r="A5">
        <v>4</v>
      </c>
      <c r="B5" t="s">
        <v>16</v>
      </c>
      <c r="C5">
        <v>1</v>
      </c>
    </row>
    <row r="6" spans="1:3" x14ac:dyDescent="0.25">
      <c r="A6" t="s">
        <v>4</v>
      </c>
      <c r="B6" t="s">
        <v>16</v>
      </c>
      <c r="C6">
        <v>0.9</v>
      </c>
    </row>
    <row r="7" spans="1:3" x14ac:dyDescent="0.25">
      <c r="A7">
        <v>5</v>
      </c>
      <c r="B7" t="s">
        <v>16</v>
      </c>
      <c r="C7">
        <v>1</v>
      </c>
    </row>
    <row r="8" spans="1:3" x14ac:dyDescent="0.25">
      <c r="A8" t="s">
        <v>5</v>
      </c>
      <c r="B8" t="s">
        <v>16</v>
      </c>
      <c r="C8">
        <v>0.9</v>
      </c>
    </row>
    <row r="9" spans="1:3" x14ac:dyDescent="0.25">
      <c r="A9">
        <v>11</v>
      </c>
      <c r="B9" t="s">
        <v>17</v>
      </c>
      <c r="C9">
        <v>1</v>
      </c>
    </row>
    <row r="10" spans="1:3" x14ac:dyDescent="0.25">
      <c r="A10" t="s">
        <v>6</v>
      </c>
      <c r="B10" t="s">
        <v>17</v>
      </c>
      <c r="C10">
        <v>0.95</v>
      </c>
    </row>
    <row r="11" spans="1:3" x14ac:dyDescent="0.25">
      <c r="A11">
        <v>12</v>
      </c>
      <c r="B11" t="s">
        <v>17</v>
      </c>
      <c r="C11">
        <v>1</v>
      </c>
    </row>
    <row r="12" spans="1:3" x14ac:dyDescent="0.25">
      <c r="A12">
        <v>13</v>
      </c>
      <c r="B12" t="s">
        <v>18</v>
      </c>
      <c r="C12">
        <v>1</v>
      </c>
    </row>
    <row r="13" spans="1:3" x14ac:dyDescent="0.25">
      <c r="A13">
        <v>14</v>
      </c>
      <c r="B13" t="s">
        <v>18</v>
      </c>
      <c r="C13">
        <v>1</v>
      </c>
    </row>
    <row r="14" spans="1:3" x14ac:dyDescent="0.25">
      <c r="A14">
        <v>16</v>
      </c>
      <c r="B14" t="s">
        <v>18</v>
      </c>
      <c r="C14">
        <v>1</v>
      </c>
    </row>
    <row r="15" spans="1:3" x14ac:dyDescent="0.25">
      <c r="A15">
        <v>17</v>
      </c>
      <c r="B15" t="s">
        <v>18</v>
      </c>
      <c r="C15">
        <v>1</v>
      </c>
    </row>
    <row r="16" spans="1:3" x14ac:dyDescent="0.25">
      <c r="A16">
        <v>18</v>
      </c>
      <c r="B16" t="s">
        <v>17</v>
      </c>
      <c r="C16">
        <v>1.21</v>
      </c>
    </row>
    <row r="17" spans="1:3" x14ac:dyDescent="0.25">
      <c r="A17">
        <v>21</v>
      </c>
      <c r="B17" t="s">
        <v>16</v>
      </c>
      <c r="C17">
        <v>0.95</v>
      </c>
    </row>
    <row r="18" spans="1:3" x14ac:dyDescent="0.25">
      <c r="A18">
        <v>22</v>
      </c>
      <c r="B18" t="s">
        <v>16</v>
      </c>
      <c r="C18">
        <v>0.95</v>
      </c>
    </row>
    <row r="19" spans="1:3" x14ac:dyDescent="0.25">
      <c r="A19" t="s">
        <v>7</v>
      </c>
      <c r="B19" t="s">
        <v>16</v>
      </c>
      <c r="C19">
        <v>0.86499999999999999</v>
      </c>
    </row>
    <row r="20" spans="1:3" x14ac:dyDescent="0.25">
      <c r="A20">
        <v>23</v>
      </c>
      <c r="B20" t="s">
        <v>16</v>
      </c>
      <c r="C20">
        <v>0.95</v>
      </c>
    </row>
    <row r="21" spans="1:3" x14ac:dyDescent="0.25">
      <c r="A21" t="s">
        <v>8</v>
      </c>
      <c r="B21" t="s">
        <v>16</v>
      </c>
      <c r="C21">
        <v>0.86499999999999999</v>
      </c>
    </row>
    <row r="22" spans="1:3" x14ac:dyDescent="0.25">
      <c r="A22">
        <v>24</v>
      </c>
      <c r="B22" t="s">
        <v>16</v>
      </c>
      <c r="C22">
        <v>0.95</v>
      </c>
    </row>
    <row r="23" spans="1:3" x14ac:dyDescent="0.25">
      <c r="A23" t="s">
        <v>9</v>
      </c>
      <c r="B23" t="s">
        <v>16</v>
      </c>
      <c r="C23">
        <v>0.86499999999999999</v>
      </c>
    </row>
    <row r="24" spans="1:3" x14ac:dyDescent="0.25">
      <c r="A24">
        <v>25</v>
      </c>
      <c r="B24" t="s">
        <v>16</v>
      </c>
      <c r="C24">
        <v>0.95</v>
      </c>
    </row>
    <row r="25" spans="1:3" x14ac:dyDescent="0.25">
      <c r="A25">
        <v>25</v>
      </c>
      <c r="B25" t="s">
        <v>16</v>
      </c>
      <c r="C25">
        <v>0.95</v>
      </c>
    </row>
    <row r="26" spans="1:3" x14ac:dyDescent="0.25">
      <c r="A26">
        <v>31</v>
      </c>
      <c r="B26" t="s">
        <v>16</v>
      </c>
      <c r="C26">
        <v>1</v>
      </c>
    </row>
    <row r="27" spans="1:3" x14ac:dyDescent="0.25">
      <c r="A27" t="s">
        <v>78</v>
      </c>
      <c r="B27" t="s">
        <v>16</v>
      </c>
      <c r="C27">
        <v>0.9</v>
      </c>
    </row>
    <row r="28" spans="1:3" x14ac:dyDescent="0.25">
      <c r="A28">
        <v>32</v>
      </c>
      <c r="B28" t="s">
        <v>16</v>
      </c>
      <c r="C28">
        <v>1</v>
      </c>
    </row>
    <row r="29" spans="1:3" x14ac:dyDescent="0.25">
      <c r="A29" t="s">
        <v>79</v>
      </c>
      <c r="B29" t="s">
        <v>16</v>
      </c>
      <c r="C29">
        <v>0.9</v>
      </c>
    </row>
    <row r="30" spans="1:3" x14ac:dyDescent="0.25">
      <c r="A30">
        <v>33</v>
      </c>
      <c r="B30" t="s">
        <v>16</v>
      </c>
      <c r="C30">
        <v>1</v>
      </c>
    </row>
    <row r="31" spans="1:3" x14ac:dyDescent="0.25">
      <c r="A31" t="s">
        <v>10</v>
      </c>
      <c r="B31" t="s">
        <v>16</v>
      </c>
      <c r="C31">
        <v>0.9</v>
      </c>
    </row>
    <row r="32" spans="1:3" x14ac:dyDescent="0.25">
      <c r="A32">
        <v>34</v>
      </c>
      <c r="B32" t="s">
        <v>16</v>
      </c>
      <c r="C32">
        <v>1</v>
      </c>
    </row>
    <row r="33" spans="1:3" x14ac:dyDescent="0.25">
      <c r="A33" t="s">
        <v>11</v>
      </c>
      <c r="B33" t="s">
        <v>16</v>
      </c>
      <c r="C33">
        <v>0.9</v>
      </c>
    </row>
    <row r="34" spans="1:3" x14ac:dyDescent="0.25">
      <c r="A34">
        <v>41</v>
      </c>
      <c r="B34" t="s">
        <v>16</v>
      </c>
      <c r="C34">
        <v>0.95</v>
      </c>
    </row>
    <row r="35" spans="1:3" x14ac:dyDescent="0.25">
      <c r="A35">
        <v>42</v>
      </c>
      <c r="B35" t="s">
        <v>16</v>
      </c>
      <c r="C35">
        <v>1</v>
      </c>
    </row>
    <row r="36" spans="1:3" x14ac:dyDescent="0.25">
      <c r="A36">
        <v>43</v>
      </c>
      <c r="B36" t="s">
        <v>16</v>
      </c>
      <c r="C36">
        <v>1</v>
      </c>
    </row>
    <row r="37" spans="1:3" x14ac:dyDescent="0.25">
      <c r="A37">
        <v>61</v>
      </c>
      <c r="B37" t="s">
        <v>19</v>
      </c>
      <c r="C37">
        <v>0.8</v>
      </c>
    </row>
    <row r="38" spans="1:3" x14ac:dyDescent="0.25">
      <c r="A38">
        <v>62</v>
      </c>
      <c r="B38" t="s">
        <v>19</v>
      </c>
      <c r="C38">
        <v>1</v>
      </c>
    </row>
    <row r="39" spans="1:3" x14ac:dyDescent="0.25">
      <c r="A39">
        <v>63</v>
      </c>
      <c r="B39" t="s">
        <v>19</v>
      </c>
      <c r="C39">
        <v>1</v>
      </c>
    </row>
    <row r="40" spans="1:3" x14ac:dyDescent="0.25">
      <c r="A40">
        <v>71</v>
      </c>
      <c r="B40" t="s">
        <v>16</v>
      </c>
      <c r="C40">
        <v>1</v>
      </c>
    </row>
    <row r="41" spans="1:3" x14ac:dyDescent="0.25">
      <c r="A41">
        <v>73</v>
      </c>
      <c r="B41" t="s">
        <v>16</v>
      </c>
      <c r="C41">
        <v>0.9</v>
      </c>
    </row>
    <row r="42" spans="1:3" x14ac:dyDescent="0.25">
      <c r="A42">
        <v>74</v>
      </c>
      <c r="B42" t="s">
        <v>16</v>
      </c>
      <c r="C42">
        <v>0.9</v>
      </c>
    </row>
    <row r="43" spans="1:3" x14ac:dyDescent="0.25">
      <c r="A43">
        <v>81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workbookViewId="0">
      <selection activeCell="D12" sqref="D12"/>
    </sheetView>
  </sheetViews>
  <sheetFormatPr baseColWidth="10" defaultRowHeight="15" x14ac:dyDescent="0.25"/>
  <sheetData>
    <row r="1" spans="1:7" x14ac:dyDescent="0.25">
      <c r="A1" s="1" t="s">
        <v>59</v>
      </c>
      <c r="B1" t="s">
        <v>60</v>
      </c>
    </row>
    <row r="2" spans="1:7" x14ac:dyDescent="0.25">
      <c r="A2" s="1"/>
      <c r="B2">
        <v>1</v>
      </c>
      <c r="C2">
        <v>2</v>
      </c>
      <c r="D2">
        <v>3</v>
      </c>
      <c r="E2">
        <v>4</v>
      </c>
      <c r="F2">
        <v>5</v>
      </c>
      <c r="G2">
        <v>6</v>
      </c>
    </row>
    <row r="3" spans="1:7" x14ac:dyDescent="0.25">
      <c r="A3">
        <v>1</v>
      </c>
      <c r="B3">
        <v>1</v>
      </c>
      <c r="C3">
        <v>0.94</v>
      </c>
      <c r="D3">
        <v>0.91</v>
      </c>
      <c r="E3">
        <v>0.88</v>
      </c>
      <c r="F3">
        <v>0.87</v>
      </c>
      <c r="G3">
        <v>0.86</v>
      </c>
    </row>
    <row r="4" spans="1:7" x14ac:dyDescent="0.25">
      <c r="A4">
        <v>2</v>
      </c>
      <c r="B4">
        <v>0.92</v>
      </c>
      <c r="C4">
        <v>0.87</v>
      </c>
      <c r="D4">
        <v>0.84</v>
      </c>
      <c r="E4">
        <v>0.81</v>
      </c>
      <c r="F4">
        <v>0.8</v>
      </c>
      <c r="G4">
        <v>0.79</v>
      </c>
    </row>
    <row r="5" spans="1:7" x14ac:dyDescent="0.25">
      <c r="A5">
        <v>3</v>
      </c>
      <c r="B5">
        <v>0.85</v>
      </c>
      <c r="C5">
        <v>0.81</v>
      </c>
      <c r="D5">
        <v>0.78</v>
      </c>
      <c r="E5">
        <v>0.76</v>
      </c>
      <c r="F5">
        <v>0.75</v>
      </c>
      <c r="G5">
        <v>0.74</v>
      </c>
    </row>
    <row r="6" spans="1:7" x14ac:dyDescent="0.25">
      <c r="A6">
        <v>4</v>
      </c>
      <c r="B6">
        <v>0.82</v>
      </c>
      <c r="C6">
        <v>0.78</v>
      </c>
      <c r="D6">
        <v>0.74</v>
      </c>
      <c r="E6">
        <v>0.73</v>
      </c>
      <c r="F6">
        <v>0.72</v>
      </c>
      <c r="G6">
        <v>0.72</v>
      </c>
    </row>
    <row r="7" spans="1:7" x14ac:dyDescent="0.25">
      <c r="A7">
        <v>5</v>
      </c>
      <c r="B7">
        <v>0.8</v>
      </c>
      <c r="C7">
        <v>0.76</v>
      </c>
      <c r="D7">
        <v>0.72</v>
      </c>
      <c r="E7">
        <v>0.71</v>
      </c>
      <c r="F7">
        <v>0.7</v>
      </c>
      <c r="G7">
        <v>0.7</v>
      </c>
    </row>
    <row r="8" spans="1:7" x14ac:dyDescent="0.25">
      <c r="A8">
        <v>6</v>
      </c>
      <c r="B8">
        <v>0.79</v>
      </c>
      <c r="C8">
        <v>0.75</v>
      </c>
      <c r="D8">
        <v>0.71</v>
      </c>
      <c r="E8">
        <v>0.7</v>
      </c>
      <c r="F8">
        <v>0.69</v>
      </c>
      <c r="G8">
        <v>0.68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14</vt:i4>
      </vt:variant>
    </vt:vector>
  </HeadingPairs>
  <TitlesOfParts>
    <vt:vector size="14" baseType="lpstr">
      <vt:lpstr>Carnet de câbles</vt:lpstr>
      <vt:lpstr>52L</vt:lpstr>
      <vt:lpstr>52M</vt:lpstr>
      <vt:lpstr>52N</vt:lpstr>
      <vt:lpstr>52O</vt:lpstr>
      <vt:lpstr>52Q</vt:lpstr>
      <vt:lpstr>52R</vt:lpstr>
      <vt:lpstr>52S</vt:lpstr>
      <vt:lpstr>52T</vt:lpstr>
      <vt:lpstr>52H</vt:lpstr>
      <vt:lpstr>52K</vt:lpstr>
      <vt:lpstr>52C</vt:lpstr>
      <vt:lpstr>52G</vt:lpstr>
      <vt:lpstr>52P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Fsaintpi</dc:creator>
  <cp:lastModifiedBy>Fsaintpi</cp:lastModifiedBy>
  <dcterms:created xsi:type="dcterms:W3CDTF">2019-06-24T07:56:14Z</dcterms:created>
  <dcterms:modified xsi:type="dcterms:W3CDTF">2019-06-25T14:33:34Z</dcterms:modified>
</cp:coreProperties>
</file>