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3380" windowHeight="7620"/>
  </bookViews>
  <sheets>
    <sheet name="Feuil1" sheetId="1" r:id="rId1"/>
    <sheet name="thierry" sheetId="3" r:id="rId2"/>
    <sheet name="Feuil1 (2)" sheetId="2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4" i="1"/>
  <c r="E63"/>
  <c r="C36"/>
  <c r="C34"/>
  <c r="E16"/>
  <c r="E17"/>
  <c r="E28"/>
  <c r="E29"/>
  <c r="E40"/>
  <c r="E41"/>
  <c r="E47"/>
  <c r="E52"/>
  <c r="E53"/>
  <c r="E54"/>
  <c r="E59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E273" i="3"/>
  <c r="D62" i="1"/>
  <c r="E62" s="1"/>
  <c r="D61"/>
  <c r="E61" s="1"/>
  <c r="D60"/>
  <c r="E60" s="1"/>
  <c r="D59"/>
  <c r="D58"/>
  <c r="E58" s="1"/>
  <c r="D57"/>
  <c r="E57" s="1"/>
  <c r="D56"/>
  <c r="E56" s="1"/>
  <c r="D55"/>
  <c r="E55" s="1"/>
  <c r="D54"/>
  <c r="D53"/>
  <c r="D52"/>
  <c r="D51"/>
  <c r="E51" s="1"/>
  <c r="D50"/>
  <c r="E50" s="1"/>
  <c r="D49"/>
  <c r="E49" s="1"/>
  <c r="D48"/>
  <c r="E48" s="1"/>
  <c r="D47"/>
  <c r="D46"/>
  <c r="E46" s="1"/>
  <c r="D45"/>
  <c r="E45" s="1"/>
  <c r="D44"/>
  <c r="E44" s="1"/>
  <c r="D43"/>
  <c r="E43" s="1"/>
  <c r="D42"/>
  <c r="E42" s="1"/>
  <c r="D41"/>
  <c r="D40"/>
  <c r="D39"/>
  <c r="E39" s="1"/>
  <c r="D38"/>
  <c r="E38" s="1"/>
  <c r="D37"/>
  <c r="E37" s="1"/>
  <c r="D36"/>
  <c r="E36" s="1"/>
  <c r="D35"/>
  <c r="E35" s="1"/>
  <c r="D34"/>
  <c r="E34" s="1"/>
  <c r="D33"/>
  <c r="E33" s="1"/>
  <c r="D32"/>
  <c r="E32" s="1"/>
  <c r="D31"/>
  <c r="E31" s="1"/>
  <c r="D30"/>
  <c r="E30" s="1"/>
  <c r="D29"/>
  <c r="D28"/>
  <c r="D27"/>
  <c r="E27" s="1"/>
  <c r="D26"/>
  <c r="E26" s="1"/>
  <c r="D25"/>
  <c r="E25" s="1"/>
  <c r="D24"/>
  <c r="E24" s="1"/>
  <c r="D23"/>
  <c r="E23" s="1"/>
  <c r="D22"/>
  <c r="E22" s="1"/>
  <c r="D21"/>
  <c r="E21" s="1"/>
  <c r="D20"/>
  <c r="E20" s="1"/>
  <c r="D19"/>
  <c r="E19" s="1"/>
  <c r="D18"/>
  <c r="E18" s="1"/>
  <c r="D17"/>
  <c r="D16"/>
  <c r="D15"/>
  <c r="E15" s="1"/>
  <c r="D14"/>
  <c r="E14" s="1"/>
  <c r="D13"/>
  <c r="E13" s="1"/>
  <c r="D12"/>
  <c r="E12" s="1"/>
  <c r="D11"/>
  <c r="E11" s="1"/>
  <c r="D10"/>
  <c r="E10" s="1"/>
  <c r="D9"/>
  <c r="E9" s="1"/>
  <c r="D8"/>
  <c r="E8" s="1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C7"/>
  <c r="C8"/>
  <c r="C33"/>
  <c r="C35"/>
  <c r="C37"/>
  <c r="C38"/>
  <c r="C39"/>
  <c r="C4"/>
  <c r="C3"/>
  <c r="D7"/>
  <c r="E7" s="1"/>
  <c r="D6"/>
  <c r="E6" s="1"/>
  <c r="D5"/>
  <c r="E5" s="1"/>
  <c r="D4"/>
  <c r="E4" s="1"/>
  <c r="D3"/>
  <c r="E3" s="1"/>
  <c r="F7"/>
  <c r="F6"/>
  <c r="F5"/>
  <c r="F4"/>
  <c r="F3"/>
  <c r="E271" i="3"/>
  <c r="D271"/>
  <c r="E268"/>
  <c r="D268"/>
  <c r="E266"/>
  <c r="E264"/>
  <c r="D264"/>
  <c r="D263"/>
  <c r="E263" s="1"/>
  <c r="D261"/>
  <c r="E261" s="1"/>
  <c r="D260"/>
  <c r="E260" s="1"/>
  <c r="D258"/>
  <c r="E258" s="1"/>
  <c r="E257"/>
  <c r="D257"/>
  <c r="E256"/>
  <c r="D256"/>
  <c r="D254"/>
  <c r="E254" s="1"/>
  <c r="E253"/>
  <c r="D253"/>
  <c r="D252"/>
  <c r="E252" s="1"/>
  <c r="D250"/>
  <c r="E250" s="1"/>
  <c r="E249"/>
  <c r="D249"/>
  <c r="E247"/>
  <c r="D247"/>
  <c r="E244"/>
  <c r="E243"/>
  <c r="D243"/>
  <c r="E241"/>
  <c r="D241"/>
  <c r="E240"/>
  <c r="D240"/>
  <c r="E238"/>
  <c r="D238"/>
  <c r="E236"/>
  <c r="E235"/>
  <c r="D235"/>
  <c r="D234"/>
  <c r="E234" s="1"/>
  <c r="E231"/>
  <c r="D231"/>
  <c r="D230"/>
  <c r="E230" s="1"/>
  <c r="E228"/>
  <c r="E227"/>
  <c r="D227"/>
  <c r="D225"/>
  <c r="E225" s="1"/>
  <c r="D224"/>
  <c r="E224" s="1"/>
  <c r="E223"/>
  <c r="D223"/>
  <c r="E221"/>
  <c r="D221"/>
  <c r="E219"/>
  <c r="D219"/>
  <c r="E216"/>
  <c r="E215"/>
  <c r="D215"/>
  <c r="E213"/>
  <c r="D213"/>
  <c r="E210"/>
  <c r="E209"/>
  <c r="D209"/>
  <c r="E208"/>
  <c r="D208"/>
  <c r="E206"/>
  <c r="D205"/>
  <c r="E205" s="1"/>
  <c r="E204"/>
  <c r="D204"/>
  <c r="E202"/>
  <c r="D201"/>
  <c r="E201" s="1"/>
  <c r="E200"/>
  <c r="D200"/>
  <c r="E199"/>
  <c r="D199"/>
  <c r="E196"/>
  <c r="D196"/>
  <c r="E194"/>
  <c r="D194"/>
  <c r="E192"/>
  <c r="E190"/>
  <c r="D190"/>
  <c r="D189"/>
  <c r="E189" s="1"/>
  <c r="E187"/>
  <c r="E185"/>
  <c r="D184"/>
  <c r="E184" s="1"/>
  <c r="D183"/>
  <c r="E183" s="1"/>
  <c r="E182"/>
  <c r="D182"/>
  <c r="E180"/>
  <c r="D179"/>
  <c r="E179" s="1"/>
  <c r="E177"/>
  <c r="D177"/>
  <c r="E176"/>
  <c r="D176"/>
  <c r="E175"/>
  <c r="D175"/>
  <c r="E171"/>
  <c r="D171"/>
  <c r="D169"/>
  <c r="E169" s="1"/>
  <c r="D168"/>
  <c r="E168" s="1"/>
  <c r="E167"/>
  <c r="E166"/>
  <c r="D166"/>
  <c r="E164"/>
  <c r="E163"/>
  <c r="D163"/>
  <c r="E162"/>
  <c r="D162"/>
  <c r="D160"/>
  <c r="E160" s="1"/>
  <c r="D157"/>
  <c r="E157" s="1"/>
  <c r="E156"/>
  <c r="D156"/>
  <c r="E155"/>
  <c r="D155"/>
  <c r="E154"/>
  <c r="E152"/>
  <c r="E151"/>
  <c r="D151"/>
  <c r="D149"/>
  <c r="E149" s="1"/>
  <c r="D148"/>
  <c r="E148" s="1"/>
  <c r="E145"/>
  <c r="D145"/>
  <c r="E141"/>
  <c r="D141"/>
  <c r="E139"/>
  <c r="D138"/>
  <c r="E138" s="1"/>
  <c r="E136"/>
  <c r="D135"/>
  <c r="E135" s="1"/>
  <c r="D134"/>
  <c r="E134" s="1"/>
  <c r="E133"/>
  <c r="D133"/>
  <c r="E131"/>
  <c r="D131"/>
  <c r="E130"/>
  <c r="D130"/>
  <c r="E128"/>
  <c r="D128"/>
  <c r="E126"/>
  <c r="E125"/>
  <c r="D125"/>
  <c r="D124"/>
  <c r="E124" s="1"/>
  <c r="E121"/>
  <c r="E120"/>
  <c r="D120"/>
  <c r="E118"/>
  <c r="D118"/>
  <c r="E116"/>
  <c r="E115"/>
  <c r="D115"/>
  <c r="E114"/>
  <c r="D114"/>
  <c r="D112"/>
  <c r="E112" s="1"/>
  <c r="E110"/>
  <c r="E109"/>
  <c r="D109"/>
  <c r="E108"/>
  <c r="D108"/>
  <c r="E107"/>
  <c r="D107"/>
  <c r="D105"/>
  <c r="E105" s="1"/>
  <c r="D104"/>
  <c r="E104" s="1"/>
  <c r="E102"/>
  <c r="E101"/>
  <c r="D101"/>
  <c r="D100"/>
  <c r="E100" s="1"/>
  <c r="E98"/>
  <c r="E97"/>
  <c r="D97"/>
  <c r="D96"/>
  <c r="E96" s="1"/>
  <c r="D95"/>
  <c r="E95" s="1"/>
  <c r="E94"/>
  <c r="E93"/>
  <c r="D93"/>
  <c r="D92"/>
  <c r="E92" s="1"/>
  <c r="D90"/>
  <c r="E90" s="1"/>
  <c r="E88"/>
  <c r="E86"/>
  <c r="E85"/>
  <c r="D85"/>
  <c r="D84"/>
  <c r="E84" s="1"/>
  <c r="E82"/>
  <c r="D82"/>
  <c r="E80"/>
  <c r="E79"/>
  <c r="D79"/>
  <c r="E77"/>
  <c r="D77"/>
  <c r="D76"/>
  <c r="E76" s="1"/>
  <c r="D75"/>
  <c r="E75" s="1"/>
  <c r="E73"/>
  <c r="D73"/>
  <c r="E72"/>
  <c r="D72"/>
  <c r="E70"/>
  <c r="D70"/>
  <c r="E69"/>
  <c r="E68"/>
  <c r="D68"/>
  <c r="E67"/>
  <c r="D67"/>
  <c r="D65"/>
  <c r="E65" s="1"/>
  <c r="D63"/>
  <c r="E63" s="1"/>
  <c r="E62"/>
  <c r="E60"/>
  <c r="D60"/>
  <c r="E59"/>
  <c r="D59"/>
  <c r="D58"/>
  <c r="E58" s="1"/>
  <c r="D56"/>
  <c r="E56" s="1"/>
  <c r="E54"/>
  <c r="D54"/>
  <c r="E52"/>
  <c r="D52"/>
  <c r="E50"/>
  <c r="D49"/>
  <c r="E49" s="1"/>
  <c r="E48"/>
  <c r="D48"/>
  <c r="E47"/>
  <c r="D47"/>
  <c r="E46"/>
  <c r="E45"/>
  <c r="D45"/>
  <c r="E44"/>
  <c r="D44"/>
  <c r="E41"/>
  <c r="D41"/>
  <c r="E38"/>
  <c r="D38"/>
  <c r="D36"/>
  <c r="E36" s="1"/>
  <c r="D34"/>
  <c r="E34" s="1"/>
  <c r="E33"/>
  <c r="D33"/>
  <c r="E31"/>
  <c r="D31"/>
  <c r="E29"/>
  <c r="E28"/>
  <c r="E25"/>
  <c r="D25"/>
  <c r="D24"/>
  <c r="E24" s="1"/>
  <c r="D23"/>
  <c r="E23" s="1"/>
  <c r="E16"/>
  <c r="D16"/>
  <c r="E15"/>
  <c r="D14"/>
  <c r="E14" s="1"/>
  <c r="E13"/>
  <c r="D13"/>
  <c r="E11"/>
  <c r="D11"/>
  <c r="E10"/>
  <c r="D10"/>
  <c r="D9"/>
  <c r="E9" s="1"/>
  <c r="D7"/>
  <c r="E7" s="1"/>
  <c r="D6"/>
  <c r="E6" s="1"/>
  <c r="E5"/>
  <c r="D5"/>
  <c r="D64" i="1" l="1"/>
  <c r="C16" i="2"/>
  <c r="C15"/>
  <c r="C14"/>
  <c r="C13"/>
  <c r="B13"/>
  <c r="D8"/>
  <c r="B8"/>
  <c r="D7"/>
  <c r="D9" s="1"/>
  <c r="D6"/>
  <c r="B6"/>
  <c r="D5"/>
  <c r="B5"/>
  <c r="D4"/>
  <c r="B4"/>
  <c r="D3"/>
  <c r="B3"/>
  <c r="B9" s="1"/>
  <c r="C5" i="1" l="1"/>
  <c r="C6"/>
  <c r="D65" l="1"/>
</calcChain>
</file>

<file path=xl/sharedStrings.xml><?xml version="1.0" encoding="utf-8"?>
<sst xmlns="http://schemas.openxmlformats.org/spreadsheetml/2006/main" count="1851" uniqueCount="526">
  <si>
    <t>Agent 1</t>
  </si>
  <si>
    <t>Agent 2</t>
  </si>
  <si>
    <t>Agent 3</t>
  </si>
  <si>
    <t>Agent 4</t>
  </si>
  <si>
    <t>Heures mensuelles</t>
  </si>
  <si>
    <t>Heures Hebdo</t>
  </si>
  <si>
    <t>Heures à effectuer</t>
  </si>
  <si>
    <t>Mensuelles</t>
  </si>
  <si>
    <t>Hebdo</t>
  </si>
  <si>
    <t>Nom du chantier</t>
  </si>
  <si>
    <t xml:space="preserve"> Chantier A</t>
  </si>
  <si>
    <t xml:space="preserve"> Chantier B</t>
  </si>
  <si>
    <t xml:space="preserve"> Chantier C</t>
  </si>
  <si>
    <t xml:space="preserve"> Chantier D</t>
  </si>
  <si>
    <t xml:space="preserve"> Chantier E</t>
  </si>
  <si>
    <t xml:space="preserve"> Chantier F</t>
  </si>
  <si>
    <t>Résultat</t>
  </si>
  <si>
    <t>Verification</t>
  </si>
  <si>
    <t>Chantier C</t>
  </si>
  <si>
    <t>Chantier A</t>
  </si>
  <si>
    <t>Chantier D + E+ F</t>
  </si>
  <si>
    <t>Répartition hebdomadaire</t>
  </si>
  <si>
    <t>Répartition mensuelle</t>
  </si>
  <si>
    <t>ORGANISATION AIA</t>
  </si>
  <si>
    <t xml:space="preserve">BAT   </t>
  </si>
  <si>
    <t>LOCAUX</t>
  </si>
  <si>
    <t>TEMPS / JOUR</t>
  </si>
  <si>
    <t>TEMPS HEBDO</t>
  </si>
  <si>
    <t>TEMPS / MOIS</t>
  </si>
  <si>
    <t>NOMBRE D'AGENT</t>
  </si>
  <si>
    <t>LUNDI</t>
  </si>
  <si>
    <t xml:space="preserve">MARDI </t>
  </si>
  <si>
    <t>MERCREDI</t>
  </si>
  <si>
    <t>JEUDI</t>
  </si>
  <si>
    <t>VENDREDI</t>
  </si>
  <si>
    <t>HEURE DEBUT</t>
  </si>
  <si>
    <t>HEURE FIN</t>
  </si>
  <si>
    <t>AGENTS</t>
  </si>
  <si>
    <t>contrat</t>
  </si>
  <si>
    <t>CONTRAT ANNNEXE 7</t>
  </si>
  <si>
    <t>BAT 1</t>
  </si>
  <si>
    <t>Poste de garde</t>
  </si>
  <si>
    <t>Bureaux</t>
  </si>
  <si>
    <t>0h28</t>
  </si>
  <si>
    <t>7h25</t>
  </si>
  <si>
    <t>7h53</t>
  </si>
  <si>
    <t>A</t>
  </si>
  <si>
    <t>Sanitaires</t>
  </si>
  <si>
    <t>0h12</t>
  </si>
  <si>
    <t>8h05</t>
  </si>
  <si>
    <t>Resto</t>
  </si>
  <si>
    <t>0h10</t>
  </si>
  <si>
    <t>BAT 2</t>
  </si>
  <si>
    <t>Moyen de soutien</t>
  </si>
  <si>
    <t>0h55</t>
  </si>
  <si>
    <t>8H30</t>
  </si>
  <si>
    <t>9H25</t>
  </si>
  <si>
    <t>D</t>
  </si>
  <si>
    <t>0h08</t>
  </si>
  <si>
    <t>8H22</t>
  </si>
  <si>
    <t>Boisson</t>
  </si>
  <si>
    <t>0h07</t>
  </si>
  <si>
    <t>8h15</t>
  </si>
  <si>
    <t>BAT 3</t>
  </si>
  <si>
    <t>Réparation Equipements</t>
  </si>
  <si>
    <t>1h31</t>
  </si>
  <si>
    <t>10h30</t>
  </si>
  <si>
    <t>12h01</t>
  </si>
  <si>
    <t>Y1</t>
  </si>
  <si>
    <t>0h13</t>
  </si>
  <si>
    <t>9H</t>
  </si>
  <si>
    <t>9H13</t>
  </si>
  <si>
    <t>y 1</t>
  </si>
  <si>
    <t>Ateliers</t>
  </si>
  <si>
    <t>1 autolaveuse</t>
  </si>
  <si>
    <t>0h25</t>
  </si>
  <si>
    <t>11H14</t>
  </si>
  <si>
    <t>11H39</t>
  </si>
  <si>
    <t>Y2</t>
  </si>
  <si>
    <t>3 (8h58)</t>
  </si>
  <si>
    <t>1h42</t>
  </si>
  <si>
    <t>7H18</t>
  </si>
  <si>
    <t>9H00</t>
  </si>
  <si>
    <t>y1</t>
  </si>
  <si>
    <t>1h17</t>
  </si>
  <si>
    <t>9h13</t>
  </si>
  <si>
    <t>2h59</t>
  </si>
  <si>
    <t>10H17</t>
  </si>
  <si>
    <t>Y3</t>
  </si>
  <si>
    <t>BAT 3 bis</t>
  </si>
  <si>
    <t>Réparation Equipement</t>
  </si>
  <si>
    <t>1h00</t>
  </si>
  <si>
    <t>10h38</t>
  </si>
  <si>
    <t>11h38</t>
  </si>
  <si>
    <t>A2</t>
  </si>
  <si>
    <t>9H07</t>
  </si>
  <si>
    <t>A1</t>
  </si>
  <si>
    <t>2 (6h41)</t>
  </si>
  <si>
    <t>7h18</t>
  </si>
  <si>
    <t>1h39</t>
  </si>
  <si>
    <t>9h07</t>
  </si>
  <si>
    <t>10h46</t>
  </si>
  <si>
    <t>3h21</t>
  </si>
  <si>
    <t>10h39</t>
  </si>
  <si>
    <t>Salles Blanches</t>
  </si>
  <si>
    <t>0H13</t>
  </si>
  <si>
    <t>11h51</t>
  </si>
  <si>
    <t>BAT 3 ter</t>
  </si>
  <si>
    <t>Banc d'essais kérosène</t>
  </si>
  <si>
    <t>0h16</t>
  </si>
  <si>
    <t>11h45</t>
  </si>
  <si>
    <t>Z</t>
  </si>
  <si>
    <t xml:space="preserve">BAT 4 </t>
  </si>
  <si>
    <t>Réparation Radars</t>
  </si>
  <si>
    <t>0h22</t>
  </si>
  <si>
    <t>10h50</t>
  </si>
  <si>
    <t>11h12</t>
  </si>
  <si>
    <t>9h</t>
  </si>
  <si>
    <t>1h43</t>
  </si>
  <si>
    <t>BAT 4 bis + ter</t>
  </si>
  <si>
    <t xml:space="preserve">Bureaux </t>
  </si>
  <si>
    <t>0h27</t>
  </si>
  <si>
    <t>11h39</t>
  </si>
  <si>
    <t>1 autolaveuse (même personne)</t>
  </si>
  <si>
    <t>0h15</t>
  </si>
  <si>
    <t>11h54</t>
  </si>
  <si>
    <t>BAT 5c + 5e</t>
  </si>
  <si>
    <t>Direction Administration</t>
  </si>
  <si>
    <t>2h25</t>
  </si>
  <si>
    <t>5h</t>
  </si>
  <si>
    <t xml:space="preserve">A </t>
  </si>
  <si>
    <t>B</t>
  </si>
  <si>
    <t>2h27</t>
  </si>
  <si>
    <t>7h27</t>
  </si>
  <si>
    <t>C</t>
  </si>
  <si>
    <t xml:space="preserve">Sanitaires </t>
  </si>
  <si>
    <t>0h48</t>
  </si>
  <si>
    <t xml:space="preserve">Boisson </t>
  </si>
  <si>
    <t>8h22</t>
  </si>
  <si>
    <t>BAT 6</t>
  </si>
  <si>
    <t>Composite Traitement de surfaces</t>
  </si>
  <si>
    <t>1h34</t>
  </si>
  <si>
    <t>7h26</t>
  </si>
  <si>
    <t>9h00</t>
  </si>
  <si>
    <t>9h22</t>
  </si>
  <si>
    <t>1h21</t>
  </si>
  <si>
    <t>10h43</t>
  </si>
  <si>
    <t>BAT 7</t>
  </si>
  <si>
    <t>Médiathéque</t>
  </si>
  <si>
    <t>0h19</t>
  </si>
  <si>
    <t>8h24</t>
  </si>
  <si>
    <t>BAT 8</t>
  </si>
  <si>
    <t>7h33</t>
  </si>
  <si>
    <t>E</t>
  </si>
  <si>
    <t>BAT 8 bis</t>
  </si>
  <si>
    <t>0h29</t>
  </si>
  <si>
    <t>8h02</t>
  </si>
  <si>
    <t>BAT 9</t>
  </si>
  <si>
    <t>0h46</t>
  </si>
  <si>
    <t>10h10</t>
  </si>
  <si>
    <t>10h56</t>
  </si>
  <si>
    <t>0h58</t>
  </si>
  <si>
    <t>0h53</t>
  </si>
  <si>
    <t>10h00</t>
  </si>
  <si>
    <t>0h30</t>
  </si>
  <si>
    <t>BAT 11</t>
  </si>
  <si>
    <t>Garage sécurité logemments</t>
  </si>
  <si>
    <t>F</t>
  </si>
  <si>
    <t>1h12</t>
  </si>
  <si>
    <t>9h34</t>
  </si>
  <si>
    <t>10h22</t>
  </si>
  <si>
    <t>0h20</t>
  </si>
  <si>
    <t>10h42</t>
  </si>
  <si>
    <t>BAT 12</t>
  </si>
  <si>
    <t>Métrologie Infirmerie Services social</t>
  </si>
  <si>
    <t>11H32</t>
  </si>
  <si>
    <t>2h07</t>
  </si>
  <si>
    <t>BAT 13</t>
  </si>
  <si>
    <t>Chaufferie congénération</t>
  </si>
  <si>
    <t>0h21</t>
  </si>
  <si>
    <t>8h44</t>
  </si>
  <si>
    <t>8h54</t>
  </si>
  <si>
    <t>BAT 14</t>
  </si>
  <si>
    <t>Plan fixes stockage</t>
  </si>
  <si>
    <t>12h03</t>
  </si>
  <si>
    <t>1 autolaveuse (même pers)</t>
  </si>
  <si>
    <t>0h49</t>
  </si>
  <si>
    <t>12h52</t>
  </si>
  <si>
    <t>BAT 15</t>
  </si>
  <si>
    <t>Réparation hélico stockage</t>
  </si>
  <si>
    <t>v</t>
  </si>
  <si>
    <t>0h33</t>
  </si>
  <si>
    <t>9h40</t>
  </si>
  <si>
    <t>0h59</t>
  </si>
  <si>
    <t xml:space="preserve">1 autolaveuse   </t>
  </si>
  <si>
    <t>2h16</t>
  </si>
  <si>
    <t>12h55</t>
  </si>
  <si>
    <t>V</t>
  </si>
  <si>
    <t>BAT 17</t>
  </si>
  <si>
    <t>Stockage SPD</t>
  </si>
  <si>
    <t xml:space="preserve">Ateliers </t>
  </si>
  <si>
    <t>13h00</t>
  </si>
  <si>
    <t>13h48</t>
  </si>
  <si>
    <t>x</t>
  </si>
  <si>
    <t>BAT 18</t>
  </si>
  <si>
    <t>Magasin Général</t>
  </si>
  <si>
    <t>X</t>
  </si>
  <si>
    <t>0h57</t>
  </si>
  <si>
    <t>10H04</t>
  </si>
  <si>
    <t>10H29</t>
  </si>
  <si>
    <t xml:space="preserve">1 Autolaveuse </t>
  </si>
  <si>
    <t>2h49</t>
  </si>
  <si>
    <t>BAT 18 ter</t>
  </si>
  <si>
    <t>0h45</t>
  </si>
  <si>
    <t>0h17</t>
  </si>
  <si>
    <t>11h31</t>
  </si>
  <si>
    <t>12h00</t>
  </si>
  <si>
    <t>BAT 18 e</t>
  </si>
  <si>
    <t>Magasin métaux</t>
  </si>
  <si>
    <t>12h08</t>
  </si>
  <si>
    <t>12h18</t>
  </si>
  <si>
    <t>13h04</t>
  </si>
  <si>
    <t>BAT 19</t>
  </si>
  <si>
    <t>Bancs vario alternateurs</t>
  </si>
  <si>
    <t>0h32</t>
  </si>
  <si>
    <t>13h36</t>
  </si>
  <si>
    <t>13h46</t>
  </si>
  <si>
    <t>BAT 20</t>
  </si>
  <si>
    <t>Formage</t>
  </si>
  <si>
    <t>7h43</t>
  </si>
  <si>
    <t>I</t>
  </si>
  <si>
    <t>0h34</t>
  </si>
  <si>
    <t>8h17</t>
  </si>
  <si>
    <t>11h25</t>
  </si>
  <si>
    <t>13h08</t>
  </si>
  <si>
    <t>BAT 21</t>
  </si>
  <si>
    <t>CND</t>
  </si>
  <si>
    <t>J</t>
  </si>
  <si>
    <t>2h13</t>
  </si>
  <si>
    <t>11h20</t>
  </si>
  <si>
    <t>0H39</t>
  </si>
  <si>
    <t>11h59</t>
  </si>
  <si>
    <t>1h33</t>
  </si>
  <si>
    <t>13h32</t>
  </si>
  <si>
    <t>BAT 22</t>
  </si>
  <si>
    <t>Mécanique</t>
  </si>
  <si>
    <t>0h43</t>
  </si>
  <si>
    <t>9h41</t>
  </si>
  <si>
    <t>9h53</t>
  </si>
  <si>
    <t>1h32</t>
  </si>
  <si>
    <t>Salle Blanches</t>
  </si>
  <si>
    <t>BAT 25</t>
  </si>
  <si>
    <t>Maintenance Avion</t>
  </si>
  <si>
    <t>1h30</t>
  </si>
  <si>
    <t>12h09</t>
  </si>
  <si>
    <t>13h39</t>
  </si>
  <si>
    <t>N</t>
  </si>
  <si>
    <t>2h24</t>
  </si>
  <si>
    <t>9h45</t>
  </si>
  <si>
    <t>BAT 25 bis</t>
  </si>
  <si>
    <t>Maintenance Contrôle Bureau d'étude</t>
  </si>
  <si>
    <t>2 (6h21)</t>
  </si>
  <si>
    <t>K</t>
  </si>
  <si>
    <t>4h32</t>
  </si>
  <si>
    <t>2H41</t>
  </si>
  <si>
    <t>10H49</t>
  </si>
  <si>
    <t>13H30</t>
  </si>
  <si>
    <t>L 1</t>
  </si>
  <si>
    <t>13H39</t>
  </si>
  <si>
    <t>14H00</t>
  </si>
  <si>
    <t xml:space="preserve"> SAUF VENDREDI 2 PERSONNES</t>
  </si>
  <si>
    <t>1h15</t>
  </si>
  <si>
    <t>13h30</t>
  </si>
  <si>
    <t>14h45</t>
  </si>
  <si>
    <t>BAT 25 ter</t>
  </si>
  <si>
    <t>Transit chantier rafale</t>
  </si>
  <si>
    <t>1h20</t>
  </si>
  <si>
    <t>9H29</t>
  </si>
  <si>
    <t>L1</t>
  </si>
  <si>
    <t>8H41</t>
  </si>
  <si>
    <t>BAT 26</t>
  </si>
  <si>
    <t>Maintenance avion</t>
  </si>
  <si>
    <t>M</t>
  </si>
  <si>
    <t>1h40</t>
  </si>
  <si>
    <t>9h43</t>
  </si>
  <si>
    <t>11H23</t>
  </si>
  <si>
    <t>BAT 26 bis</t>
  </si>
  <si>
    <t>Bureaux maintenance avion</t>
  </si>
  <si>
    <t>2 (3h51)</t>
  </si>
  <si>
    <t>1H42</t>
  </si>
  <si>
    <t>0H14</t>
  </si>
  <si>
    <t>9H21</t>
  </si>
  <si>
    <t>9h21</t>
  </si>
  <si>
    <t>2 (0h47)</t>
  </si>
  <si>
    <t>0H24</t>
  </si>
  <si>
    <t>9H44</t>
  </si>
  <si>
    <t>9H45</t>
  </si>
  <si>
    <t>BAT 26 ter</t>
  </si>
  <si>
    <t xml:space="preserve">Bureaux   </t>
  </si>
  <si>
    <t>4H28</t>
  </si>
  <si>
    <t>11H46</t>
  </si>
  <si>
    <t>O</t>
  </si>
  <si>
    <t>0h54</t>
  </si>
  <si>
    <t>12H40</t>
  </si>
  <si>
    <t>BAT 27</t>
  </si>
  <si>
    <t>Chantier aéronef</t>
  </si>
  <si>
    <t>S</t>
  </si>
  <si>
    <t>12h14</t>
  </si>
  <si>
    <t>13h34</t>
  </si>
  <si>
    <t>R</t>
  </si>
  <si>
    <t>BAT 28</t>
  </si>
  <si>
    <t>13h51</t>
  </si>
  <si>
    <t>15h06</t>
  </si>
  <si>
    <t>BAT 27 bis + 28 bis</t>
  </si>
  <si>
    <t>Bureaux Chantiers spéciaux</t>
  </si>
  <si>
    <t>2(7h51)</t>
  </si>
  <si>
    <t>s</t>
  </si>
  <si>
    <t>2h14</t>
  </si>
  <si>
    <t>11h27</t>
  </si>
  <si>
    <t>3h56</t>
  </si>
  <si>
    <t>13h03</t>
  </si>
  <si>
    <t>2 (1h34)</t>
  </si>
  <si>
    <t>0h47</t>
  </si>
  <si>
    <t>BAT 29</t>
  </si>
  <si>
    <t>BAT 30</t>
  </si>
  <si>
    <t>T</t>
  </si>
  <si>
    <t>BAT 29 bis+ 30 bis</t>
  </si>
  <si>
    <t>Bureaux Chantiers aéronef</t>
  </si>
  <si>
    <t>2 (1h33)</t>
  </si>
  <si>
    <t>11h36</t>
  </si>
  <si>
    <t>11h30</t>
  </si>
  <si>
    <t>U</t>
  </si>
  <si>
    <t>2(6h50)</t>
  </si>
  <si>
    <t>3h25</t>
  </si>
  <si>
    <t>BAT 32</t>
  </si>
  <si>
    <t>Peinture</t>
  </si>
  <si>
    <t>2(3h40)</t>
  </si>
  <si>
    <t>1h50</t>
  </si>
  <si>
    <t>10H12</t>
  </si>
  <si>
    <t>P</t>
  </si>
  <si>
    <t>1h51</t>
  </si>
  <si>
    <t>10h13</t>
  </si>
  <si>
    <t>Q</t>
  </si>
  <si>
    <t>Sanitaire</t>
  </si>
  <si>
    <t>2(0h37)</t>
  </si>
  <si>
    <t>10h31</t>
  </si>
  <si>
    <t>10h32</t>
  </si>
  <si>
    <t>8H15</t>
  </si>
  <si>
    <t xml:space="preserve">BAT 33 </t>
  </si>
  <si>
    <t>Décapage</t>
  </si>
  <si>
    <t>10H30</t>
  </si>
  <si>
    <t>11h13</t>
  </si>
  <si>
    <t>11h33</t>
  </si>
  <si>
    <t>11H31</t>
  </si>
  <si>
    <t>BAT 35</t>
  </si>
  <si>
    <t>Hangar piste</t>
  </si>
  <si>
    <t>1h10</t>
  </si>
  <si>
    <t>ATELIER</t>
  </si>
  <si>
    <t>BAT 35 bis</t>
  </si>
  <si>
    <t>Bureaux piste</t>
  </si>
  <si>
    <t>11h07</t>
  </si>
  <si>
    <t>12h24</t>
  </si>
  <si>
    <t>W</t>
  </si>
  <si>
    <t>0h23</t>
  </si>
  <si>
    <t>12h47</t>
  </si>
  <si>
    <t>BAT 36</t>
  </si>
  <si>
    <t>1h24</t>
  </si>
  <si>
    <t>10H15</t>
  </si>
  <si>
    <t>b2</t>
  </si>
  <si>
    <t xml:space="preserve">BAT 36 bis </t>
  </si>
  <si>
    <t>2h38</t>
  </si>
  <si>
    <t>9h56</t>
  </si>
  <si>
    <t>B 2</t>
  </si>
  <si>
    <t>10h17</t>
  </si>
  <si>
    <t>B2</t>
  </si>
  <si>
    <t>BAT 37</t>
  </si>
  <si>
    <t>Maintenance moteur</t>
  </si>
  <si>
    <t>1h16</t>
  </si>
  <si>
    <t>10h29</t>
  </si>
  <si>
    <t>0h38</t>
  </si>
  <si>
    <t>11h09</t>
  </si>
  <si>
    <t>BAT 38</t>
  </si>
  <si>
    <t>Halls Kérosène</t>
  </si>
  <si>
    <t>11H09</t>
  </si>
  <si>
    <t>BAT 47</t>
  </si>
  <si>
    <t>Aéroclub</t>
  </si>
  <si>
    <t>11h00</t>
  </si>
  <si>
    <t>11H15</t>
  </si>
  <si>
    <t>C3</t>
  </si>
  <si>
    <t>10h28</t>
  </si>
  <si>
    <t>11H01</t>
  </si>
  <si>
    <t>BAT 50</t>
  </si>
  <si>
    <t>Salle de sport</t>
  </si>
  <si>
    <t>1h19</t>
  </si>
  <si>
    <t>12H42</t>
  </si>
  <si>
    <t>13H14</t>
  </si>
  <si>
    <t>10H36</t>
  </si>
  <si>
    <t>BAT 50 bis</t>
  </si>
  <si>
    <t>Club House</t>
  </si>
  <si>
    <t>14h00</t>
  </si>
  <si>
    <t>C 3</t>
  </si>
  <si>
    <t>0H51</t>
  </si>
  <si>
    <t>0H52</t>
  </si>
  <si>
    <t>14h17</t>
  </si>
  <si>
    <t>BAT 51</t>
  </si>
  <si>
    <t>Informatique</t>
  </si>
  <si>
    <t>2(3h)</t>
  </si>
  <si>
    <t>3H00</t>
  </si>
  <si>
    <t>11H22</t>
  </si>
  <si>
    <t>G</t>
  </si>
  <si>
    <t>2(0h30)</t>
  </si>
  <si>
    <t>0H30</t>
  </si>
  <si>
    <t>11H52</t>
  </si>
  <si>
    <t>BAT 52</t>
  </si>
  <si>
    <t>Hall pyrothéchnique</t>
  </si>
  <si>
    <t>0h14</t>
  </si>
  <si>
    <t>11H30</t>
  </si>
  <si>
    <t>11H44</t>
  </si>
  <si>
    <t>a cote du 36</t>
  </si>
  <si>
    <t>11H54</t>
  </si>
  <si>
    <t>BAT 53</t>
  </si>
  <si>
    <t>Gros porteur</t>
  </si>
  <si>
    <t>2(5h35)</t>
  </si>
  <si>
    <t>4H08</t>
  </si>
  <si>
    <t>7H35</t>
  </si>
  <si>
    <t>11H43</t>
  </si>
  <si>
    <t>D1</t>
  </si>
  <si>
    <t>4H09</t>
  </si>
  <si>
    <t>7H34</t>
  </si>
  <si>
    <t>1H27</t>
  </si>
  <si>
    <t>9H01</t>
  </si>
  <si>
    <t>D2</t>
  </si>
  <si>
    <t>1(1h46)</t>
  </si>
  <si>
    <t>1H47</t>
  </si>
  <si>
    <t>12H00</t>
  </si>
  <si>
    <t>D 2</t>
  </si>
  <si>
    <t>1H04</t>
  </si>
  <si>
    <t>14H34</t>
  </si>
  <si>
    <t>BAT 101</t>
  </si>
  <si>
    <t>Salle polyvalente</t>
  </si>
  <si>
    <t>2h17</t>
  </si>
  <si>
    <t>10H20</t>
  </si>
  <si>
    <t>12H37</t>
  </si>
  <si>
    <t>E2</t>
  </si>
  <si>
    <t>E 2</t>
  </si>
  <si>
    <t>0H58</t>
  </si>
  <si>
    <t>14H28</t>
  </si>
  <si>
    <t>9H55</t>
  </si>
  <si>
    <t>BAT 105</t>
  </si>
  <si>
    <t>Radio</t>
  </si>
  <si>
    <t>1(5h35)</t>
  </si>
  <si>
    <t>E1</t>
  </si>
  <si>
    <t>3h53</t>
  </si>
  <si>
    <t>1(0h52)</t>
  </si>
  <si>
    <t>0h52</t>
  </si>
  <si>
    <t>13h52</t>
  </si>
  <si>
    <t>BAT 106</t>
  </si>
  <si>
    <t>Oxygène bourrellerie</t>
  </si>
  <si>
    <t>2(3h32)</t>
  </si>
  <si>
    <t>3h32</t>
  </si>
  <si>
    <t>F1</t>
  </si>
  <si>
    <t>2 (0h33)</t>
  </si>
  <si>
    <t>12h28</t>
  </si>
  <si>
    <t>BAT 108</t>
  </si>
  <si>
    <t>Formation</t>
  </si>
  <si>
    <t>2(4h55)</t>
  </si>
  <si>
    <t>4h55</t>
  </si>
  <si>
    <t>13h17</t>
  </si>
  <si>
    <t>G1</t>
  </si>
  <si>
    <t>2(0h52)</t>
  </si>
  <si>
    <t>14h10</t>
  </si>
  <si>
    <t>BAT 111</t>
  </si>
  <si>
    <t>Usages divers</t>
  </si>
  <si>
    <t>0h51</t>
  </si>
  <si>
    <t>8h09</t>
  </si>
  <si>
    <t>G2</t>
  </si>
  <si>
    <t>8h21</t>
  </si>
  <si>
    <t>BAT 113+114</t>
  </si>
  <si>
    <t>Stockage armée de l'air</t>
  </si>
  <si>
    <t>2(3h50)</t>
  </si>
  <si>
    <t>3h50</t>
  </si>
  <si>
    <t>12h11</t>
  </si>
  <si>
    <t>2(0h06)</t>
  </si>
  <si>
    <t>"</t>
  </si>
  <si>
    <t>1h28</t>
  </si>
  <si>
    <t>14h09</t>
  </si>
  <si>
    <t>15h37</t>
  </si>
  <si>
    <t>BAT 145+146</t>
  </si>
  <si>
    <t>Logements Gendarmerie</t>
  </si>
  <si>
    <t>1H52</t>
  </si>
  <si>
    <t>Divers</t>
  </si>
  <si>
    <t>Batiments Modulaire</t>
  </si>
  <si>
    <t>0h26</t>
  </si>
  <si>
    <t>13H20</t>
  </si>
  <si>
    <t>13H46</t>
  </si>
  <si>
    <t>h1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</si>
  <si>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</si>
  <si>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</si>
  <si>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</si>
  <si>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</si>
  <si>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</si>
  <si>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</si>
  <si>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</si>
  <si>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</si>
  <si>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</si>
  <si>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</si>
  <si>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</si>
  <si>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</si>
  <si>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</si>
  <si>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</si>
  <si>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</si>
  <si>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</si>
  <si>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</si>
  <si>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</si>
  <si>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</si>
  <si>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</si>
  <si>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</si>
  <si>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</si>
  <si>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</si>
  <si>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</si>
  <si>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</si>
  <si>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</si>
  <si>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</si>
  <si>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</si>
  <si>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</si>
  <si>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Divers 2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</si>
</sst>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0.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69E4F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2">
    <xf numFmtId="0" fontId="0" fillId="0" borderId="0" xfId="0"/>
    <xf numFmtId="0" fontId="0" fillId="0" borderId="1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6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4" xfId="0" applyBorder="1"/>
    <xf numFmtId="43" fontId="0" fillId="0" borderId="3" xfId="1" applyFont="1" applyBorder="1"/>
    <xf numFmtId="43" fontId="0" fillId="0" borderId="2" xfId="1" applyFont="1" applyBorder="1"/>
    <xf numFmtId="43" fontId="0" fillId="0" borderId="10" xfId="1" applyFont="1" applyBorder="1"/>
    <xf numFmtId="43" fontId="0" fillId="0" borderId="5" xfId="1" applyFont="1" applyBorder="1"/>
    <xf numFmtId="43" fontId="0" fillId="0" borderId="7" xfId="1" applyFont="1" applyBorder="1"/>
    <xf numFmtId="43" fontId="0" fillId="0" borderId="4" xfId="1" applyFont="1" applyBorder="1"/>
    <xf numFmtId="43" fontId="0" fillId="0" borderId="12" xfId="1" applyFont="1" applyBorder="1"/>
    <xf numFmtId="43" fontId="0" fillId="0" borderId="13" xfId="1" applyFont="1" applyBorder="1"/>
    <xf numFmtId="43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1" xfId="0" applyBorder="1" applyAlignment="1">
      <alignment horizont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0" fillId="0" borderId="28" xfId="0" applyBorder="1"/>
    <xf numFmtId="0" fontId="0" fillId="0" borderId="29" xfId="0" applyBorder="1"/>
    <xf numFmtId="0" fontId="3" fillId="2" borderId="30" xfId="0" applyFont="1" applyFill="1" applyBorder="1"/>
    <xf numFmtId="0" fontId="3" fillId="0" borderId="31" xfId="0" applyFont="1" applyBorder="1"/>
    <xf numFmtId="0" fontId="0" fillId="0" borderId="31" xfId="0" applyBorder="1"/>
    <xf numFmtId="2" fontId="0" fillId="0" borderId="31" xfId="0" applyNumberFormat="1" applyBorder="1"/>
    <xf numFmtId="0" fontId="0" fillId="0" borderId="32" xfId="0" applyBorder="1"/>
    <xf numFmtId="0" fontId="0" fillId="0" borderId="30" xfId="0" applyBorder="1"/>
    <xf numFmtId="0" fontId="3" fillId="0" borderId="33" xfId="0" applyFont="1" applyBorder="1" applyAlignment="1">
      <alignment horizontal="center"/>
    </xf>
    <xf numFmtId="0" fontId="0" fillId="0" borderId="34" xfId="0" applyBorder="1"/>
    <xf numFmtId="0" fontId="0" fillId="0" borderId="10" xfId="0" applyBorder="1"/>
    <xf numFmtId="0" fontId="0" fillId="2" borderId="8" xfId="0" applyFill="1" applyBorder="1"/>
    <xf numFmtId="0" fontId="0" fillId="0" borderId="1" xfId="0" applyBorder="1"/>
    <xf numFmtId="16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/>
    </xf>
    <xf numFmtId="0" fontId="3" fillId="3" borderId="36" xfId="0" applyFont="1" applyFill="1" applyBorder="1" applyAlignment="1">
      <alignment horizontal="center"/>
    </xf>
    <xf numFmtId="0" fontId="0" fillId="0" borderId="37" xfId="0" applyBorder="1"/>
    <xf numFmtId="0" fontId="0" fillId="4" borderId="37" xfId="0" applyFill="1" applyBorder="1"/>
    <xf numFmtId="0" fontId="0" fillId="2" borderId="38" xfId="0" applyFill="1" applyBorder="1"/>
    <xf numFmtId="0" fontId="0" fillId="0" borderId="39" xfId="0" applyBorder="1"/>
    <xf numFmtId="164" fontId="0" fillId="0" borderId="39" xfId="0" applyNumberFormat="1" applyBorder="1" applyAlignment="1">
      <alignment horizontal="center"/>
    </xf>
    <xf numFmtId="0" fontId="0" fillId="0" borderId="39" xfId="0" applyBorder="1" applyAlignment="1">
      <alignment horizontal="center"/>
    </xf>
    <xf numFmtId="2" fontId="0" fillId="0" borderId="39" xfId="0" applyNumberFormat="1" applyBorder="1" applyAlignment="1">
      <alignment horizontal="center"/>
    </xf>
    <xf numFmtId="0" fontId="3" fillId="5" borderId="38" xfId="0" applyFont="1" applyFill="1" applyBorder="1" applyAlignment="1">
      <alignment horizontal="center"/>
    </xf>
    <xf numFmtId="0" fontId="3" fillId="5" borderId="40" xfId="0" applyFont="1" applyFill="1" applyBorder="1" applyAlignment="1">
      <alignment horizontal="center"/>
    </xf>
    <xf numFmtId="0" fontId="3" fillId="5" borderId="41" xfId="0" applyFont="1" applyFill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2" fontId="0" fillId="0" borderId="31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0" fontId="3" fillId="6" borderId="35" xfId="0" applyFont="1" applyFill="1" applyBorder="1" applyAlignment="1">
      <alignment horizontal="center"/>
    </xf>
    <xf numFmtId="0" fontId="3" fillId="6" borderId="36" xfId="0" applyFont="1" applyFill="1" applyBorder="1" applyAlignment="1">
      <alignment horizontal="center"/>
    </xf>
    <xf numFmtId="0" fontId="0" fillId="0" borderId="27" xfId="0" applyBorder="1"/>
    <xf numFmtId="0" fontId="2" fillId="0" borderId="39" xfId="0" applyFont="1" applyBorder="1"/>
    <xf numFmtId="20" fontId="3" fillId="6" borderId="38" xfId="0" applyNumberFormat="1" applyFont="1" applyFill="1" applyBorder="1" applyAlignment="1">
      <alignment horizontal="center"/>
    </xf>
    <xf numFmtId="0" fontId="3" fillId="6" borderId="40" xfId="0" applyFont="1" applyFill="1" applyBorder="1" applyAlignment="1">
      <alignment horizontal="center"/>
    </xf>
    <xf numFmtId="0" fontId="3" fillId="6" borderId="41" xfId="0" applyFont="1" applyFill="1" applyBorder="1" applyAlignment="1">
      <alignment horizontal="center"/>
    </xf>
    <xf numFmtId="0" fontId="0" fillId="4" borderId="42" xfId="0" applyFill="1" applyBorder="1"/>
    <xf numFmtId="0" fontId="0" fillId="0" borderId="12" xfId="0" applyBorder="1"/>
    <xf numFmtId="0" fontId="3" fillId="0" borderId="30" xfId="0" applyFont="1" applyBorder="1"/>
    <xf numFmtId="0" fontId="3" fillId="0" borderId="31" xfId="0" applyFont="1" applyBorder="1" applyAlignment="1"/>
    <xf numFmtId="0" fontId="3" fillId="0" borderId="4" xfId="0" applyFont="1" applyBorder="1" applyAlignment="1">
      <alignment horizontal="center"/>
    </xf>
    <xf numFmtId="0" fontId="0" fillId="0" borderId="8" xfId="0" applyBorder="1"/>
    <xf numFmtId="0" fontId="3" fillId="7" borderId="8" xfId="0" applyFont="1" applyFill="1" applyBorder="1" applyAlignment="1">
      <alignment horizontal="center"/>
    </xf>
    <xf numFmtId="0" fontId="3" fillId="7" borderId="35" xfId="0" applyFont="1" applyFill="1" applyBorder="1" applyAlignment="1">
      <alignment horizontal="center"/>
    </xf>
    <xf numFmtId="0" fontId="2" fillId="0" borderId="1" xfId="0" applyFont="1" applyBorder="1"/>
    <xf numFmtId="20" fontId="3" fillId="7" borderId="35" xfId="0" applyNumberFormat="1" applyFont="1" applyFill="1" applyBorder="1" applyAlignment="1">
      <alignment horizontal="center"/>
    </xf>
    <xf numFmtId="0" fontId="0" fillId="8" borderId="1" xfId="0" applyFill="1" applyBorder="1"/>
    <xf numFmtId="164" fontId="0" fillId="8" borderId="6" xfId="0" applyNumberFormat="1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2" fontId="0" fillId="8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0" fillId="4" borderId="28" xfId="0" applyFill="1" applyBorder="1"/>
    <xf numFmtId="0" fontId="3" fillId="0" borderId="8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0" fillId="0" borderId="38" xfId="0" applyBorder="1"/>
    <xf numFmtId="0" fontId="0" fillId="0" borderId="40" xfId="0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4" xfId="0" applyFont="1" applyBorder="1"/>
    <xf numFmtId="0" fontId="3" fillId="0" borderId="6" xfId="0" applyFont="1" applyBorder="1" applyAlignment="1"/>
    <xf numFmtId="164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9" borderId="8" xfId="0" applyFont="1" applyFill="1" applyBorder="1" applyAlignment="1">
      <alignment horizontal="center"/>
    </xf>
    <xf numFmtId="0" fontId="3" fillId="9" borderId="35" xfId="0" applyFont="1" applyFill="1" applyBorder="1" applyAlignment="1">
      <alignment horizontal="center"/>
    </xf>
    <xf numFmtId="0" fontId="3" fillId="9" borderId="9" xfId="0" applyFont="1" applyFill="1" applyBorder="1" applyAlignment="1">
      <alignment horizontal="center"/>
    </xf>
    <xf numFmtId="0" fontId="0" fillId="9" borderId="37" xfId="0" applyFill="1" applyBorder="1"/>
    <xf numFmtId="0" fontId="0" fillId="4" borderId="10" xfId="0" applyFill="1" applyBorder="1"/>
    <xf numFmtId="0" fontId="0" fillId="4" borderId="11" xfId="0" applyFill="1" applyBorder="1"/>
    <xf numFmtId="20" fontId="3" fillId="9" borderId="35" xfId="0" applyNumberFormat="1" applyFont="1" applyFill="1" applyBorder="1" applyAlignment="1">
      <alignment horizontal="center"/>
    </xf>
    <xf numFmtId="0" fontId="0" fillId="0" borderId="43" xfId="0" applyBorder="1"/>
    <xf numFmtId="0" fontId="2" fillId="0" borderId="5" xfId="0" applyFont="1" applyBorder="1"/>
    <xf numFmtId="164" fontId="0" fillId="0" borderId="7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9" borderId="38" xfId="0" applyFill="1" applyBorder="1" applyAlignment="1">
      <alignment horizontal="center"/>
    </xf>
    <xf numFmtId="0" fontId="0" fillId="9" borderId="40" xfId="0" applyFill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45" xfId="0" applyBorder="1" applyAlignment="1">
      <alignment horizontal="center"/>
    </xf>
    <xf numFmtId="0" fontId="3" fillId="10" borderId="38" xfId="0" applyFont="1" applyFill="1" applyBorder="1" applyAlignment="1">
      <alignment horizontal="center"/>
    </xf>
    <xf numFmtId="0" fontId="3" fillId="10" borderId="40" xfId="0" applyFont="1" applyFill="1" applyBorder="1" applyAlignment="1">
      <alignment horizontal="center"/>
    </xf>
    <xf numFmtId="0" fontId="3" fillId="10" borderId="46" xfId="0" applyFont="1" applyFill="1" applyBorder="1" applyAlignment="1">
      <alignment horizontal="center"/>
    </xf>
    <xf numFmtId="0" fontId="3" fillId="0" borderId="6" xfId="0" applyFont="1" applyBorder="1"/>
    <xf numFmtId="0" fontId="0" fillId="10" borderId="44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3" fillId="10" borderId="8" xfId="0" applyFont="1" applyFill="1" applyBorder="1" applyAlignment="1">
      <alignment horizontal="center"/>
    </xf>
    <xf numFmtId="0" fontId="3" fillId="10" borderId="35" xfId="0" applyFont="1" applyFill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0" fontId="3" fillId="10" borderId="43" xfId="0" applyNumberFormat="1" applyFont="1" applyFill="1" applyBorder="1" applyAlignment="1">
      <alignment horizontal="center"/>
    </xf>
    <xf numFmtId="20" fontId="3" fillId="10" borderId="2" xfId="0" applyNumberFormat="1" applyFont="1" applyFill="1" applyBorder="1" applyAlignment="1">
      <alignment horizontal="center"/>
    </xf>
    <xf numFmtId="0" fontId="3" fillId="10" borderId="43" xfId="0" applyFont="1" applyFill="1" applyBorder="1" applyAlignment="1">
      <alignment horizontal="center"/>
    </xf>
    <xf numFmtId="0" fontId="0" fillId="10" borderId="30" xfId="0" applyFill="1" applyBorder="1" applyAlignment="1">
      <alignment horizontal="center"/>
    </xf>
    <xf numFmtId="0" fontId="0" fillId="10" borderId="32" xfId="0" applyFill="1" applyBorder="1" applyAlignment="1">
      <alignment horizontal="center"/>
    </xf>
    <xf numFmtId="0" fontId="0" fillId="10" borderId="35" xfId="0" applyFill="1" applyBorder="1" applyAlignment="1">
      <alignment horizontal="center"/>
    </xf>
    <xf numFmtId="0" fontId="0" fillId="8" borderId="39" xfId="0" applyFill="1" applyBorder="1"/>
    <xf numFmtId="164" fontId="0" fillId="8" borderId="39" xfId="0" applyNumberFormat="1" applyFill="1" applyBorder="1" applyAlignment="1">
      <alignment horizontal="center"/>
    </xf>
    <xf numFmtId="0" fontId="0" fillId="8" borderId="39" xfId="0" applyFill="1" applyBorder="1" applyAlignment="1">
      <alignment horizontal="center"/>
    </xf>
    <xf numFmtId="2" fontId="0" fillId="8" borderId="39" xfId="0" applyNumberFormat="1" applyFill="1" applyBorder="1" applyAlignment="1">
      <alignment horizontal="center"/>
    </xf>
    <xf numFmtId="0" fontId="0" fillId="8" borderId="39" xfId="0" applyFill="1" applyBorder="1" applyAlignment="1">
      <alignment horizontal="center" wrapText="1"/>
    </xf>
    <xf numFmtId="0" fontId="0" fillId="8" borderId="40" xfId="0" applyFill="1" applyBorder="1" applyAlignment="1">
      <alignment horizontal="center"/>
    </xf>
    <xf numFmtId="0" fontId="0" fillId="0" borderId="44" xfId="0" applyBorder="1" applyAlignment="1">
      <alignment horizontal="center"/>
    </xf>
    <xf numFmtId="0" fontId="3" fillId="11" borderId="8" xfId="0" applyFont="1" applyFill="1" applyBorder="1" applyAlignment="1">
      <alignment horizontal="center"/>
    </xf>
    <xf numFmtId="0" fontId="3" fillId="11" borderId="35" xfId="0" applyFont="1" applyFill="1" applyBorder="1" applyAlignment="1">
      <alignment horizontal="center"/>
    </xf>
    <xf numFmtId="0" fontId="3" fillId="12" borderId="8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3" fillId="12" borderId="43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center"/>
    </xf>
    <xf numFmtId="0" fontId="0" fillId="0" borderId="37" xfId="0" applyBorder="1" applyAlignment="1"/>
    <xf numFmtId="0" fontId="3" fillId="11" borderId="38" xfId="0" applyFont="1" applyFill="1" applyBorder="1" applyAlignment="1">
      <alignment horizontal="center"/>
    </xf>
    <xf numFmtId="0" fontId="3" fillId="11" borderId="40" xfId="0" applyFont="1" applyFill="1" applyBorder="1" applyAlignment="1">
      <alignment horizontal="center"/>
    </xf>
    <xf numFmtId="0" fontId="3" fillId="11" borderId="2" xfId="0" applyFont="1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3" fillId="3" borderId="4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/>
    </xf>
    <xf numFmtId="0" fontId="3" fillId="0" borderId="30" xfId="0" applyFont="1" applyFill="1" applyBorder="1"/>
    <xf numFmtId="0" fontId="5" fillId="13" borderId="38" xfId="0" applyFont="1" applyFill="1" applyBorder="1" applyAlignment="1">
      <alignment horizontal="center"/>
    </xf>
    <xf numFmtId="0" fontId="5" fillId="13" borderId="40" xfId="0" applyFont="1" applyFill="1" applyBorder="1" applyAlignment="1">
      <alignment horizontal="center"/>
    </xf>
    <xf numFmtId="0" fontId="5" fillId="13" borderId="41" xfId="0" applyFont="1" applyFill="1" applyBorder="1" applyAlignment="1">
      <alignment horizontal="center"/>
    </xf>
    <xf numFmtId="0" fontId="5" fillId="13" borderId="44" xfId="0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/>
    </xf>
    <xf numFmtId="0" fontId="5" fillId="13" borderId="33" xfId="0" applyFont="1" applyFill="1" applyBorder="1" applyAlignment="1">
      <alignment horizontal="center"/>
    </xf>
    <xf numFmtId="0" fontId="0" fillId="13" borderId="37" xfId="0" applyFill="1" applyBorder="1"/>
    <xf numFmtId="0" fontId="3" fillId="0" borderId="43" xfId="0" applyFont="1" applyBorder="1"/>
    <xf numFmtId="0" fontId="5" fillId="13" borderId="43" xfId="0" applyFont="1" applyFill="1" applyBorder="1" applyAlignment="1">
      <alignment horizontal="center"/>
    </xf>
    <xf numFmtId="0" fontId="5" fillId="13" borderId="2" xfId="0" applyFont="1" applyFill="1" applyBorder="1" applyAlignment="1">
      <alignment horizontal="center"/>
    </xf>
    <xf numFmtId="0" fontId="5" fillId="13" borderId="30" xfId="0" applyFont="1" applyFill="1" applyBorder="1" applyAlignment="1">
      <alignment horizontal="center"/>
    </xf>
    <xf numFmtId="0" fontId="5" fillId="13" borderId="32" xfId="0" applyFont="1" applyFill="1" applyBorder="1" applyAlignment="1">
      <alignment horizontal="center"/>
    </xf>
    <xf numFmtId="0" fontId="5" fillId="13" borderId="8" xfId="0" applyFont="1" applyFill="1" applyBorder="1" applyAlignment="1">
      <alignment horizontal="center"/>
    </xf>
    <xf numFmtId="0" fontId="5" fillId="13" borderId="35" xfId="0" applyFont="1" applyFill="1" applyBorder="1" applyAlignment="1">
      <alignment horizontal="center"/>
    </xf>
    <xf numFmtId="0" fontId="5" fillId="13" borderId="36" xfId="0" applyFont="1" applyFill="1" applyBorder="1" applyAlignment="1">
      <alignment horizontal="center"/>
    </xf>
    <xf numFmtId="0" fontId="0" fillId="8" borderId="1" xfId="0" applyFill="1" applyBorder="1" applyAlignment="1">
      <alignment horizontal="center" wrapText="1"/>
    </xf>
    <xf numFmtId="0" fontId="0" fillId="0" borderId="42" xfId="0" applyBorder="1"/>
    <xf numFmtId="0" fontId="3" fillId="0" borderId="41" xfId="0" applyFont="1" applyBorder="1" applyAlignment="1">
      <alignment horizontal="center"/>
    </xf>
    <xf numFmtId="0" fontId="6" fillId="0" borderId="0" xfId="0" applyFont="1"/>
    <xf numFmtId="0" fontId="3" fillId="0" borderId="44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8" borderId="8" xfId="0" applyFont="1" applyFill="1" applyBorder="1" applyAlignment="1">
      <alignment horizontal="center"/>
    </xf>
    <xf numFmtId="0" fontId="3" fillId="8" borderId="35" xfId="0" applyFont="1" applyFill="1" applyBorder="1" applyAlignment="1">
      <alignment horizontal="center"/>
    </xf>
    <xf numFmtId="0" fontId="0" fillId="8" borderId="37" xfId="0" applyFill="1" applyBorder="1"/>
    <xf numFmtId="0" fontId="3" fillId="5" borderId="43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0" fillId="6" borderId="10" xfId="0" applyFill="1" applyBorder="1"/>
    <xf numFmtId="0" fontId="3" fillId="6" borderId="43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12" borderId="36" xfId="0" applyFont="1" applyFill="1" applyBorder="1" applyAlignment="1">
      <alignment horizontal="center"/>
    </xf>
    <xf numFmtId="0" fontId="3" fillId="6" borderId="38" xfId="0" applyFont="1" applyFill="1" applyBorder="1" applyAlignment="1">
      <alignment horizontal="center"/>
    </xf>
    <xf numFmtId="20" fontId="3" fillId="0" borderId="44" xfId="0" applyNumberFormat="1" applyFont="1" applyBorder="1" applyAlignment="1">
      <alignment horizontal="center"/>
    </xf>
    <xf numFmtId="20" fontId="3" fillId="0" borderId="8" xfId="0" applyNumberFormat="1" applyFont="1" applyBorder="1" applyAlignment="1">
      <alignment horizontal="center"/>
    </xf>
    <xf numFmtId="0" fontId="0" fillId="8" borderId="5" xfId="0" applyFill="1" applyBorder="1"/>
    <xf numFmtId="164" fontId="0" fillId="8" borderId="7" xfId="0" applyNumberFormat="1" applyFill="1" applyBorder="1" applyAlignment="1">
      <alignment horizontal="center"/>
    </xf>
    <xf numFmtId="164" fontId="0" fillId="8" borderId="5" xfId="0" applyNumberFormat="1" applyFill="1" applyBorder="1" applyAlignment="1">
      <alignment horizontal="center"/>
    </xf>
    <xf numFmtId="2" fontId="0" fillId="8" borderId="5" xfId="0" applyNumberFormat="1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3" fillId="8" borderId="43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8" borderId="41" xfId="0" applyFont="1" applyFill="1" applyBorder="1" applyAlignment="1">
      <alignment horizontal="center"/>
    </xf>
    <xf numFmtId="0" fontId="3" fillId="14" borderId="38" xfId="0" applyFont="1" applyFill="1" applyBorder="1" applyAlignment="1">
      <alignment horizontal="center"/>
    </xf>
    <xf numFmtId="0" fontId="3" fillId="14" borderId="40" xfId="0" applyFont="1" applyFill="1" applyBorder="1" applyAlignment="1">
      <alignment horizontal="center"/>
    </xf>
    <xf numFmtId="0" fontId="0" fillId="8" borderId="34" xfId="0" applyFill="1" applyBorder="1"/>
    <xf numFmtId="0" fontId="3" fillId="14" borderId="44" xfId="0" applyFont="1" applyFill="1" applyBorder="1" applyAlignment="1">
      <alignment horizontal="center"/>
    </xf>
    <xf numFmtId="0" fontId="3" fillId="14" borderId="4" xfId="0" applyFont="1" applyFill="1" applyBorder="1" applyAlignment="1">
      <alignment horizontal="center"/>
    </xf>
    <xf numFmtId="0" fontId="3" fillId="14" borderId="8" xfId="0" applyFont="1" applyFill="1" applyBorder="1" applyAlignment="1">
      <alignment horizontal="center"/>
    </xf>
    <xf numFmtId="0" fontId="3" fillId="14" borderId="35" xfId="0" applyFont="1" applyFill="1" applyBorder="1" applyAlignment="1">
      <alignment horizontal="center"/>
    </xf>
    <xf numFmtId="0" fontId="0" fillId="14" borderId="37" xfId="0" applyFill="1" applyBorder="1" applyAlignment="1">
      <alignment horizontal="center"/>
    </xf>
    <xf numFmtId="0" fontId="0" fillId="0" borderId="37" xfId="0" applyBorder="1" applyAlignment="1">
      <alignment horizontal="center"/>
    </xf>
    <xf numFmtId="20" fontId="3" fillId="14" borderId="8" xfId="0" applyNumberFormat="1" applyFont="1" applyFill="1" applyBorder="1" applyAlignment="1">
      <alignment horizontal="center"/>
    </xf>
    <xf numFmtId="0" fontId="3" fillId="14" borderId="30" xfId="0" applyFont="1" applyFill="1" applyBorder="1" applyAlignment="1">
      <alignment horizontal="center"/>
    </xf>
    <xf numFmtId="0" fontId="3" fillId="14" borderId="32" xfId="0" applyFont="1" applyFill="1" applyBorder="1" applyAlignment="1">
      <alignment horizontal="center"/>
    </xf>
    <xf numFmtId="0" fontId="0" fillId="8" borderId="37" xfId="0" applyFill="1" applyBorder="1" applyAlignment="1">
      <alignment horizontal="center"/>
    </xf>
    <xf numFmtId="0" fontId="5" fillId="0" borderId="44" xfId="0" applyFont="1" applyBorder="1"/>
    <xf numFmtId="0" fontId="6" fillId="0" borderId="1" xfId="0" applyFont="1" applyBorder="1"/>
    <xf numFmtId="0" fontId="0" fillId="8" borderId="5" xfId="0" applyFill="1" applyBorder="1" applyAlignment="1">
      <alignment horizontal="center" wrapText="1"/>
    </xf>
    <xf numFmtId="0" fontId="3" fillId="14" borderId="43" xfId="0" applyFont="1" applyFill="1" applyBorder="1" applyAlignment="1">
      <alignment horizontal="center"/>
    </xf>
    <xf numFmtId="0" fontId="3" fillId="14" borderId="2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6" fillId="0" borderId="39" xfId="0" applyFont="1" applyBorder="1"/>
    <xf numFmtId="0" fontId="3" fillId="15" borderId="44" xfId="0" applyFont="1" applyFill="1" applyBorder="1" applyAlignment="1">
      <alignment horizontal="center"/>
    </xf>
    <xf numFmtId="0" fontId="3" fillId="15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15" borderId="8" xfId="0" applyFont="1" applyFill="1" applyBorder="1" applyAlignment="1">
      <alignment horizontal="center"/>
    </xf>
    <xf numFmtId="0" fontId="3" fillId="15" borderId="35" xfId="0" applyFont="1" applyFill="1" applyBorder="1" applyAlignment="1">
      <alignment horizontal="center"/>
    </xf>
    <xf numFmtId="0" fontId="3" fillId="4" borderId="35" xfId="0" applyFont="1" applyFill="1" applyBorder="1" applyAlignment="1">
      <alignment horizontal="center"/>
    </xf>
    <xf numFmtId="0" fontId="3" fillId="15" borderId="43" xfId="0" applyFont="1" applyFill="1" applyBorder="1" applyAlignment="1">
      <alignment horizontal="center"/>
    </xf>
    <xf numFmtId="0" fontId="3" fillId="15" borderId="2" xfId="0" applyFont="1" applyFill="1" applyBorder="1" applyAlignment="1">
      <alignment horizontal="center"/>
    </xf>
    <xf numFmtId="0" fontId="0" fillId="8" borderId="42" xfId="0" applyFill="1" applyBorder="1"/>
    <xf numFmtId="0" fontId="3" fillId="8" borderId="38" xfId="0" applyFont="1" applyFill="1" applyBorder="1" applyAlignment="1">
      <alignment horizontal="center"/>
    </xf>
    <xf numFmtId="0" fontId="3" fillId="8" borderId="40" xfId="0" applyFont="1" applyFill="1" applyBorder="1" applyAlignment="1">
      <alignment horizontal="center"/>
    </xf>
    <xf numFmtId="0" fontId="0" fillId="15" borderId="34" xfId="0" applyFill="1" applyBorder="1"/>
    <xf numFmtId="0" fontId="3" fillId="8" borderId="36" xfId="0" applyFont="1" applyFill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16" borderId="8" xfId="0" applyFont="1" applyFill="1" applyBorder="1" applyAlignment="1">
      <alignment horizontal="center"/>
    </xf>
    <xf numFmtId="0" fontId="3" fillId="16" borderId="35" xfId="0" applyFont="1" applyFill="1" applyBorder="1" applyAlignment="1">
      <alignment horizontal="center"/>
    </xf>
    <xf numFmtId="0" fontId="6" fillId="8" borderId="39" xfId="0" applyFont="1" applyFill="1" applyBorder="1" applyAlignment="1">
      <alignment horizontal="center"/>
    </xf>
    <xf numFmtId="0" fontId="3" fillId="16" borderId="38" xfId="0" applyFont="1" applyFill="1" applyBorder="1" applyAlignment="1">
      <alignment horizontal="center"/>
    </xf>
    <xf numFmtId="0" fontId="3" fillId="16" borderId="40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17" borderId="8" xfId="0" applyFont="1" applyFill="1" applyBorder="1" applyAlignment="1">
      <alignment horizontal="center"/>
    </xf>
    <xf numFmtId="0" fontId="3" fillId="17" borderId="35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0" fillId="18" borderId="5" xfId="0" applyFill="1" applyBorder="1" applyAlignment="1">
      <alignment horizontal="left" indent="1"/>
    </xf>
    <xf numFmtId="0" fontId="0" fillId="18" borderId="5" xfId="0" applyFill="1" applyBorder="1" applyAlignment="1">
      <alignment horizontal="center"/>
    </xf>
    <xf numFmtId="0" fontId="3" fillId="4" borderId="43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left" indent="1"/>
    </xf>
    <xf numFmtId="0" fontId="3" fillId="17" borderId="43" xfId="0" applyFont="1" applyFill="1" applyBorder="1" applyAlignment="1">
      <alignment horizontal="center"/>
    </xf>
    <xf numFmtId="0" fontId="3" fillId="17" borderId="2" xfId="0" applyFont="1" applyFill="1" applyBorder="1" applyAlignment="1">
      <alignment horizontal="center"/>
    </xf>
    <xf numFmtId="0" fontId="3" fillId="17" borderId="38" xfId="0" applyFont="1" applyFill="1" applyBorder="1" applyAlignment="1">
      <alignment horizontal="center"/>
    </xf>
    <xf numFmtId="0" fontId="3" fillId="17" borderId="40" xfId="0" applyFont="1" applyFill="1" applyBorder="1" applyAlignment="1">
      <alignment horizontal="center"/>
    </xf>
    <xf numFmtId="0" fontId="3" fillId="16" borderId="43" xfId="0" applyFont="1" applyFill="1" applyBorder="1" applyAlignment="1">
      <alignment horizontal="center"/>
    </xf>
    <xf numFmtId="0" fontId="3" fillId="16" borderId="2" xfId="0" applyFont="1" applyFill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16" borderId="30" xfId="0" applyFont="1" applyFill="1" applyBorder="1" applyAlignment="1">
      <alignment horizontal="center"/>
    </xf>
    <xf numFmtId="0" fontId="3" fillId="16" borderId="32" xfId="0" applyFont="1" applyFill="1" applyBorder="1" applyAlignment="1">
      <alignment horizontal="center"/>
    </xf>
    <xf numFmtId="0" fontId="3" fillId="16" borderId="45" xfId="0" applyFont="1" applyFill="1" applyBorder="1" applyAlignment="1">
      <alignment horizontal="center"/>
    </xf>
    <xf numFmtId="0" fontId="3" fillId="16" borderId="9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16" borderId="46" xfId="0" applyFont="1" applyFill="1" applyBorder="1" applyAlignment="1">
      <alignment horizontal="center"/>
    </xf>
    <xf numFmtId="164" fontId="3" fillId="0" borderId="6" xfId="0" applyNumberFormat="1" applyFont="1" applyBorder="1" applyAlignment="1">
      <alignment horizontal="center"/>
    </xf>
    <xf numFmtId="0" fontId="3" fillId="19" borderId="8" xfId="0" applyFont="1" applyFill="1" applyBorder="1" applyAlignment="1">
      <alignment horizontal="center"/>
    </xf>
    <xf numFmtId="0" fontId="3" fillId="19" borderId="35" xfId="0" applyFont="1" applyFill="1" applyBorder="1" applyAlignment="1">
      <alignment horizontal="center"/>
    </xf>
    <xf numFmtId="0" fontId="3" fillId="19" borderId="9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19" borderId="38" xfId="0" applyFont="1" applyFill="1" applyBorder="1" applyAlignment="1">
      <alignment horizontal="center"/>
    </xf>
    <xf numFmtId="0" fontId="3" fillId="19" borderId="40" xfId="0" applyFont="1" applyFill="1" applyBorder="1" applyAlignment="1">
      <alignment horizontal="center"/>
    </xf>
    <xf numFmtId="0" fontId="3" fillId="19" borderId="46" xfId="0" applyFont="1" applyFill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8" borderId="46" xfId="0" applyFont="1" applyFill="1" applyBorder="1" applyAlignment="1">
      <alignment horizontal="center"/>
    </xf>
    <xf numFmtId="164" fontId="3" fillId="0" borderId="31" xfId="0" applyNumberFormat="1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3" fillId="20" borderId="44" xfId="0" applyFont="1" applyFill="1" applyBorder="1" applyAlignment="1">
      <alignment horizontal="center"/>
    </xf>
    <xf numFmtId="0" fontId="3" fillId="20" borderId="4" xfId="0" applyFont="1" applyFill="1" applyBorder="1" applyAlignment="1">
      <alignment horizontal="center"/>
    </xf>
    <xf numFmtId="0" fontId="3" fillId="20" borderId="35" xfId="0" applyFont="1" applyFill="1" applyBorder="1" applyAlignment="1">
      <alignment horizontal="center"/>
    </xf>
    <xf numFmtId="0" fontId="3" fillId="20" borderId="8" xfId="0" applyFont="1" applyFill="1" applyBorder="1" applyAlignment="1">
      <alignment horizontal="center"/>
    </xf>
    <xf numFmtId="0" fontId="3" fillId="20" borderId="38" xfId="0" applyFont="1" applyFill="1" applyBorder="1" applyAlignment="1">
      <alignment horizontal="center"/>
    </xf>
    <xf numFmtId="0" fontId="3" fillId="20" borderId="40" xfId="0" applyFont="1" applyFill="1" applyBorder="1" applyAlignment="1">
      <alignment horizontal="center"/>
    </xf>
    <xf numFmtId="0" fontId="3" fillId="5" borderId="35" xfId="0" applyFont="1" applyFill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2" borderId="4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4" borderId="34" xfId="0" applyFill="1" applyBorder="1"/>
    <xf numFmtId="0" fontId="3" fillId="2" borderId="8" xfId="0" applyFont="1" applyFill="1" applyBorder="1" applyAlignment="1">
      <alignment horizontal="center"/>
    </xf>
    <xf numFmtId="0" fontId="3" fillId="2" borderId="35" xfId="0" applyFont="1" applyFill="1" applyBorder="1" applyAlignment="1">
      <alignment horizontal="center"/>
    </xf>
    <xf numFmtId="0" fontId="3" fillId="2" borderId="38" xfId="0" applyFont="1" applyFill="1" applyBorder="1" applyAlignment="1">
      <alignment horizontal="center"/>
    </xf>
    <xf numFmtId="0" fontId="3" fillId="2" borderId="40" xfId="0" applyFont="1" applyFill="1" applyBorder="1" applyAlignment="1">
      <alignment horizontal="center"/>
    </xf>
    <xf numFmtId="0" fontId="3" fillId="2" borderId="4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1" borderId="44" xfId="0" applyFont="1" applyFill="1" applyBorder="1" applyAlignment="1">
      <alignment horizontal="center"/>
    </xf>
    <xf numFmtId="0" fontId="3" fillId="21" borderId="4" xfId="0" applyFont="1" applyFill="1" applyBorder="1" applyAlignment="1">
      <alignment horizontal="center"/>
    </xf>
    <xf numFmtId="0" fontId="3" fillId="21" borderId="35" xfId="0" applyFont="1" applyFill="1" applyBorder="1" applyAlignment="1">
      <alignment horizontal="center"/>
    </xf>
    <xf numFmtId="0" fontId="3" fillId="21" borderId="8" xfId="0" applyFont="1" applyFill="1" applyBorder="1" applyAlignment="1">
      <alignment horizontal="center"/>
    </xf>
    <xf numFmtId="0" fontId="3" fillId="21" borderId="43" xfId="0" applyFont="1" applyFill="1" applyBorder="1" applyAlignment="1">
      <alignment horizontal="center"/>
    </xf>
    <xf numFmtId="0" fontId="3" fillId="21" borderId="2" xfId="0" applyFont="1" applyFill="1" applyBorder="1" applyAlignment="1">
      <alignment horizontal="center"/>
    </xf>
    <xf numFmtId="0" fontId="5" fillId="0" borderId="31" xfId="0" applyFont="1" applyBorder="1"/>
    <xf numFmtId="0" fontId="3" fillId="21" borderId="30" xfId="0" applyFont="1" applyFill="1" applyBorder="1" applyAlignment="1">
      <alignment horizontal="center"/>
    </xf>
    <xf numFmtId="0" fontId="3" fillId="21" borderId="32" xfId="0" applyFont="1" applyFill="1" applyBorder="1" applyAlignment="1">
      <alignment horizontal="center"/>
    </xf>
    <xf numFmtId="0" fontId="3" fillId="22" borderId="43" xfId="0" applyFont="1" applyFill="1" applyBorder="1" applyAlignment="1">
      <alignment horizontal="center"/>
    </xf>
    <xf numFmtId="0" fontId="3" fillId="22" borderId="2" xfId="0" applyFont="1" applyFill="1" applyBorder="1" applyAlignment="1">
      <alignment horizontal="center"/>
    </xf>
    <xf numFmtId="0" fontId="3" fillId="22" borderId="30" xfId="0" applyFont="1" applyFill="1" applyBorder="1" applyAlignment="1">
      <alignment horizontal="center"/>
    </xf>
    <xf numFmtId="0" fontId="3" fillId="22" borderId="32" xfId="0" applyFont="1" applyFill="1" applyBorder="1" applyAlignment="1">
      <alignment horizontal="center"/>
    </xf>
    <xf numFmtId="0" fontId="3" fillId="22" borderId="45" xfId="0" applyFont="1" applyFill="1" applyBorder="1" applyAlignment="1">
      <alignment horizontal="center"/>
    </xf>
    <xf numFmtId="0" fontId="0" fillId="22" borderId="8" xfId="0" applyFill="1" applyBorder="1" applyAlignment="1">
      <alignment horizontal="center"/>
    </xf>
    <xf numFmtId="0" fontId="0" fillId="22" borderId="35" xfId="0" applyFill="1" applyBorder="1" applyAlignment="1">
      <alignment horizontal="center"/>
    </xf>
    <xf numFmtId="0" fontId="0" fillId="22" borderId="9" xfId="0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21" borderId="44" xfId="0" applyFill="1" applyBorder="1" applyAlignment="1">
      <alignment horizontal="center"/>
    </xf>
    <xf numFmtId="0" fontId="0" fillId="21" borderId="4" xfId="0" applyFill="1" applyBorder="1" applyAlignment="1">
      <alignment horizontal="center"/>
    </xf>
    <xf numFmtId="0" fontId="0" fillId="21" borderId="8" xfId="0" applyFill="1" applyBorder="1" applyAlignment="1">
      <alignment horizontal="center"/>
    </xf>
    <xf numFmtId="0" fontId="0" fillId="21" borderId="35" xfId="0" applyFill="1" applyBorder="1" applyAlignment="1">
      <alignment horizontal="center"/>
    </xf>
    <xf numFmtId="0" fontId="3" fillId="22" borderId="38" xfId="0" applyFont="1" applyFill="1" applyBorder="1" applyAlignment="1">
      <alignment horizontal="center"/>
    </xf>
    <xf numFmtId="0" fontId="3" fillId="22" borderId="40" xfId="0" applyFont="1" applyFill="1" applyBorder="1" applyAlignment="1">
      <alignment horizontal="center"/>
    </xf>
    <xf numFmtId="0" fontId="3" fillId="22" borderId="35" xfId="0" applyFont="1" applyFill="1" applyBorder="1" applyAlignment="1">
      <alignment horizontal="center"/>
    </xf>
    <xf numFmtId="0" fontId="0" fillId="11" borderId="34" xfId="0" applyFill="1" applyBorder="1"/>
    <xf numFmtId="0" fontId="0" fillId="11" borderId="37" xfId="0" applyFill="1" applyBorder="1"/>
    <xf numFmtId="0" fontId="0" fillId="4" borderId="4" xfId="0" applyFill="1" applyBorder="1" applyAlignment="1">
      <alignment horizontal="center"/>
    </xf>
    <xf numFmtId="0" fontId="0" fillId="4" borderId="44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11" borderId="37" xfId="0" applyFill="1" applyBorder="1" applyAlignment="1">
      <alignment horizontal="right" indent="1"/>
    </xf>
    <xf numFmtId="0" fontId="0" fillId="0" borderId="10" xfId="0" applyFill="1" applyBorder="1" applyAlignment="1">
      <alignment horizontal="left" indent="1"/>
    </xf>
    <xf numFmtId="0" fontId="0" fillId="0" borderId="11" xfId="0" applyBorder="1" applyAlignment="1">
      <alignment horizontal="left" indent="1"/>
    </xf>
    <xf numFmtId="0" fontId="0" fillId="4" borderId="35" xfId="0" applyFill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11" borderId="37" xfId="0" applyFill="1" applyBorder="1" applyAlignment="1">
      <alignment horizontal="left" indent="1"/>
    </xf>
    <xf numFmtId="0" fontId="3" fillId="8" borderId="49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0" fillId="4" borderId="48" xfId="0" applyFill="1" applyBorder="1" applyAlignment="1">
      <alignment horizontal="center"/>
    </xf>
    <xf numFmtId="0" fontId="6" fillId="4" borderId="1" xfId="0" applyFont="1" applyFill="1" applyBorder="1"/>
    <xf numFmtId="0" fontId="6" fillId="4" borderId="5" xfId="0" applyFont="1" applyFill="1" applyBorder="1"/>
    <xf numFmtId="0" fontId="0" fillId="18" borderId="39" xfId="0" applyFill="1" applyBorder="1" applyAlignment="1">
      <alignment horizontal="center"/>
    </xf>
    <xf numFmtId="0" fontId="0" fillId="4" borderId="50" xfId="0" applyFill="1" applyBorder="1" applyAlignment="1">
      <alignment horizontal="center"/>
    </xf>
    <xf numFmtId="0" fontId="0" fillId="11" borderId="42" xfId="0" applyFill="1" applyBorder="1"/>
    <xf numFmtId="0" fontId="0" fillId="0" borderId="10" xfId="0" applyFill="1" applyBorder="1" applyAlignment="1">
      <alignment horizontal="center"/>
    </xf>
    <xf numFmtId="0" fontId="3" fillId="23" borderId="35" xfId="0" applyFont="1" applyFill="1" applyBorder="1" applyAlignment="1">
      <alignment horizontal="center"/>
    </xf>
    <xf numFmtId="0" fontId="3" fillId="23" borderId="40" xfId="0" applyFont="1" applyFill="1" applyBorder="1" applyAlignment="1">
      <alignment horizontal="center"/>
    </xf>
    <xf numFmtId="0" fontId="3" fillId="22" borderId="44" xfId="0" applyFont="1" applyFill="1" applyBorder="1" applyAlignment="1">
      <alignment horizontal="center"/>
    </xf>
    <xf numFmtId="0" fontId="3" fillId="22" borderId="4" xfId="0" applyFont="1" applyFill="1" applyBorder="1" applyAlignment="1">
      <alignment horizontal="center"/>
    </xf>
    <xf numFmtId="0" fontId="3" fillId="22" borderId="8" xfId="0" applyFont="1" applyFill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0" fillId="0" borderId="52" xfId="0" applyBorder="1"/>
    <xf numFmtId="0" fontId="0" fillId="4" borderId="23" xfId="0" applyFill="1" applyBorder="1"/>
    <xf numFmtId="164" fontId="0" fillId="4" borderId="24" xfId="0" applyNumberFormat="1" applyFill="1" applyBorder="1" applyAlignment="1">
      <alignment horizontal="center"/>
    </xf>
    <xf numFmtId="2" fontId="0" fillId="4" borderId="24" xfId="0" applyNumberFormat="1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3" fillId="18" borderId="53" xfId="0" applyFont="1" applyFill="1" applyBorder="1" applyAlignment="1">
      <alignment horizontal="center"/>
    </xf>
    <xf numFmtId="0" fontId="3" fillId="18" borderId="25" xfId="0" applyFont="1" applyFill="1" applyBorder="1" applyAlignment="1">
      <alignment horizontal="center"/>
    </xf>
    <xf numFmtId="0" fontId="3" fillId="18" borderId="2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18" borderId="43" xfId="0" applyFont="1" applyFill="1" applyBorder="1" applyAlignment="1">
      <alignment horizontal="center"/>
    </xf>
    <xf numFmtId="0" fontId="3" fillId="18" borderId="2" xfId="0" applyFont="1" applyFill="1" applyBorder="1" applyAlignment="1">
      <alignment horizontal="center"/>
    </xf>
    <xf numFmtId="0" fontId="0" fillId="18" borderId="46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4" borderId="40" xfId="0" applyFill="1" applyBorder="1" applyAlignment="1">
      <alignment horizontal="center"/>
    </xf>
    <xf numFmtId="0" fontId="0" fillId="4" borderId="46" xfId="0" applyFill="1" applyBorder="1" applyAlignment="1">
      <alignment horizontal="center"/>
    </xf>
    <xf numFmtId="0" fontId="0" fillId="8" borderId="28" xfId="0" applyFill="1" applyBorder="1"/>
    <xf numFmtId="0" fontId="0" fillId="0" borderId="48" xfId="0" applyBorder="1" applyAlignment="1">
      <alignment horizontal="center"/>
    </xf>
    <xf numFmtId="0" fontId="0" fillId="15" borderId="35" xfId="0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24" borderId="35" xfId="0" applyFill="1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3" fillId="0" borderId="49" xfId="0" applyFont="1" applyBorder="1"/>
    <xf numFmtId="0" fontId="0" fillId="0" borderId="2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24" borderId="56" xfId="0" applyFill="1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1" xfId="0" applyBorder="1" applyAlignment="1">
      <alignment horizontal="center"/>
    </xf>
    <xf numFmtId="0" fontId="3" fillId="0" borderId="42" xfId="0" applyFont="1" applyBorder="1"/>
    <xf numFmtId="0" fontId="3" fillId="0" borderId="12" xfId="0" applyFont="1" applyBorder="1" applyAlignment="1">
      <alignment horizontal="right"/>
    </xf>
    <xf numFmtId="0" fontId="0" fillId="0" borderId="0" xfId="0" applyAlignment="1">
      <alignment horizontal="right"/>
    </xf>
    <xf numFmtId="0" fontId="0" fillId="0" borderId="18" xfId="0" applyBorder="1"/>
    <xf numFmtId="0" fontId="0" fillId="0" borderId="19" xfId="0" applyBorder="1"/>
    <xf numFmtId="0" fontId="0" fillId="0" borderId="0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2" fontId="0" fillId="0" borderId="0" xfId="0" applyNumberFormat="1"/>
    <xf numFmtId="43" fontId="0" fillId="0" borderId="44" xfId="1" applyFont="1" applyBorder="1"/>
    <xf numFmtId="43" fontId="0" fillId="0" borderId="48" xfId="1" applyFont="1" applyBorder="1"/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523876</xdr:colOff>
      <xdr:row>0</xdr:row>
      <xdr:rowOff>19050</xdr:rowOff>
    </xdr:from>
    <xdr:to>
      <xdr:col>7</xdr:col>
      <xdr:colOff>219075</xdr:colOff>
      <xdr:row>1</xdr:row>
      <xdr:rowOff>85724</xdr:rowOff>
    </xdr:to>
    <xdr:sp macro="[0]!RepartionHebdo" textlink="">
      <xdr:nvSpPr>
        <xdr:cNvPr id="2" name="ZoneTexte 1"/>
        <xdr:cNvSpPr txBox="1"/>
      </xdr:nvSpPr>
      <xdr:spPr>
        <a:xfrm>
          <a:off x="6457951" y="19050"/>
          <a:ext cx="885824" cy="2571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Répartition</a:t>
          </a:r>
        </a:p>
      </xdr:txBody>
    </xdr:sp>
    <xdr:clientData fPrintsWithSheet="0"/>
  </xdr:twoCellAnchor>
  <xdr:twoCellAnchor>
    <xdr:from>
      <xdr:col>1</xdr:col>
      <xdr:colOff>704849</xdr:colOff>
      <xdr:row>65</xdr:row>
      <xdr:rowOff>57150</xdr:rowOff>
    </xdr:from>
    <xdr:to>
      <xdr:col>3</xdr:col>
      <xdr:colOff>390525</xdr:colOff>
      <xdr:row>71</xdr:row>
      <xdr:rowOff>180975</xdr:rowOff>
    </xdr:to>
    <xdr:sp macro="" textlink="">
      <xdr:nvSpPr>
        <xdr:cNvPr id="3" name="ZoneTexte 2"/>
        <xdr:cNvSpPr txBox="1"/>
      </xdr:nvSpPr>
      <xdr:spPr>
        <a:xfrm>
          <a:off x="1476374" y="1971675"/>
          <a:ext cx="2076451" cy="1266825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Laiseer vides, sous le tableau, les colonnes</a:t>
          </a:r>
          <a:r>
            <a:rPr lang="fr-FR" sz="1100" baseline="0"/>
            <a:t> A et F.</a:t>
          </a:r>
        </a:p>
        <a:p>
          <a:endParaRPr lang="fr-FR" sz="1100" baseline="0"/>
        </a:p>
        <a:p>
          <a:r>
            <a:rPr lang="fr-FR" sz="1100" baseline="0"/>
            <a:t>Mais das le tableau, on peut ajouter autant d'agents et de chantiers que l'on veut.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65"/>
  <sheetViews>
    <sheetView tabSelected="1" workbookViewId="0">
      <selection activeCell="E31" sqref="E31"/>
    </sheetView>
  </sheetViews>
  <sheetFormatPr baseColWidth="10" defaultRowHeight="15"/>
  <cols>
    <col min="1" max="1" width="11.5703125" customWidth="1"/>
    <col min="2" max="2" width="20.140625" customWidth="1"/>
    <col min="3" max="3" width="15.7109375" customWidth="1"/>
    <col min="5" max="5" width="13.5703125" customWidth="1"/>
    <col min="6" max="6" width="16.5703125" customWidth="1"/>
    <col min="7" max="7" width="17.85546875" customWidth="1"/>
    <col min="8" max="8" width="9.85546875" style="18" customWidth="1"/>
    <col min="9" max="15" width="11.42578125" style="18"/>
  </cols>
  <sheetData>
    <row r="1" spans="1:23">
      <c r="B1" s="394" t="s">
        <v>4</v>
      </c>
      <c r="C1" s="396" t="s">
        <v>5</v>
      </c>
      <c r="D1" s="398" t="s">
        <v>6</v>
      </c>
      <c r="E1" s="399"/>
      <c r="F1" s="400"/>
      <c r="K1" s="18" t="s">
        <v>21</v>
      </c>
    </row>
    <row r="2" spans="1:23">
      <c r="B2" s="395"/>
      <c r="C2" s="397"/>
      <c r="D2" s="5" t="s">
        <v>7</v>
      </c>
      <c r="E2" s="1" t="s">
        <v>8</v>
      </c>
      <c r="F2" s="6" t="s">
        <v>9</v>
      </c>
      <c r="I2" s="18" t="s">
        <v>40</v>
      </c>
      <c r="J2" s="18" t="s">
        <v>11</v>
      </c>
      <c r="K2" s="18" t="s">
        <v>12</v>
      </c>
      <c r="L2" s="18" t="s">
        <v>13</v>
      </c>
      <c r="M2" s="18" t="s">
        <v>14</v>
      </c>
      <c r="V2" t="s">
        <v>15</v>
      </c>
    </row>
    <row r="3" spans="1:23">
      <c r="A3" s="2" t="s">
        <v>0</v>
      </c>
      <c r="B3" s="9">
        <v>86.67</v>
      </c>
      <c r="C3" s="10">
        <f>+B3/52*12</f>
        <v>20.000769230769233</v>
      </c>
      <c r="D3" s="11">
        <f>+SUM(thierry!E5:E7)</f>
        <v>16.3</v>
      </c>
      <c r="E3" s="12">
        <f>+D3/52*12</f>
        <v>3.7615384615384615</v>
      </c>
      <c r="F3" s="7" t="str">
        <f>+thierry!A4</f>
        <v>BAT 1</v>
      </c>
      <c r="H3" s="18" t="s">
        <v>0</v>
      </c>
      <c r="I3" s="19">
        <v>22</v>
      </c>
      <c r="J3" s="20">
        <v>13</v>
      </c>
      <c r="K3" s="20">
        <v>0</v>
      </c>
      <c r="L3" s="20">
        <v>0</v>
      </c>
      <c r="M3" s="20">
        <v>0</v>
      </c>
      <c r="N3" s="20">
        <v>0</v>
      </c>
      <c r="O3" s="20">
        <v>0</v>
      </c>
      <c r="P3" s="385">
        <v>0</v>
      </c>
      <c r="Q3" s="385">
        <v>0</v>
      </c>
      <c r="R3" s="385">
        <v>0</v>
      </c>
      <c r="S3" s="385">
        <v>0</v>
      </c>
      <c r="T3" s="385">
        <v>0</v>
      </c>
      <c r="U3" s="385">
        <v>0</v>
      </c>
      <c r="V3" s="386">
        <v>0</v>
      </c>
      <c r="W3">
        <v>35</v>
      </c>
    </row>
    <row r="4" spans="1:23">
      <c r="A4" s="3" t="s">
        <v>1</v>
      </c>
      <c r="B4" s="9">
        <v>151.66999999999999</v>
      </c>
      <c r="C4" s="9">
        <f>+B4/52*12</f>
        <v>35.00076923076923</v>
      </c>
      <c r="D4" s="11">
        <f>+SUM(thierry!E9:E11)</f>
        <v>25.3</v>
      </c>
      <c r="E4" s="13">
        <f>+D4/52*12</f>
        <v>5.8384615384615381</v>
      </c>
      <c r="F4" s="7" t="str">
        <f>+thierry!A8</f>
        <v>BAT 2</v>
      </c>
      <c r="H4" s="18" t="s">
        <v>1</v>
      </c>
      <c r="I4" s="21">
        <v>0</v>
      </c>
      <c r="J4" s="22">
        <v>20</v>
      </c>
      <c r="K4" s="22">
        <v>0</v>
      </c>
      <c r="L4" s="22">
        <v>0</v>
      </c>
      <c r="M4" s="22">
        <v>0</v>
      </c>
      <c r="N4" s="22">
        <v>0</v>
      </c>
      <c r="O4" s="22">
        <v>0</v>
      </c>
      <c r="P4" s="387">
        <v>0</v>
      </c>
      <c r="Q4" s="387">
        <v>0</v>
      </c>
      <c r="R4" s="387">
        <v>0</v>
      </c>
      <c r="S4" s="387">
        <v>0</v>
      </c>
      <c r="T4" s="387">
        <v>0</v>
      </c>
      <c r="U4" s="387">
        <v>0</v>
      </c>
      <c r="V4" s="388">
        <v>0</v>
      </c>
      <c r="W4">
        <v>20</v>
      </c>
    </row>
    <row r="5" spans="1:23">
      <c r="A5" s="3" t="s">
        <v>2</v>
      </c>
      <c r="B5" s="9">
        <v>140.83000000000001</v>
      </c>
      <c r="C5" s="9">
        <f t="shared" ref="C5:C39" si="0">+B5/52*12</f>
        <v>32.49923076923077</v>
      </c>
      <c r="D5" s="11">
        <f>+SUM(thierry!E13:E16)</f>
        <v>233.5</v>
      </c>
      <c r="E5" s="13">
        <f t="shared" ref="E5:E62" si="1">+D5/52*12</f>
        <v>53.88461538461538</v>
      </c>
      <c r="F5" s="7" t="str">
        <f>+thierry!A12</f>
        <v>BAT 3</v>
      </c>
      <c r="H5" s="18" t="s">
        <v>2</v>
      </c>
      <c r="I5" s="21">
        <v>0</v>
      </c>
      <c r="J5" s="22">
        <v>2</v>
      </c>
      <c r="K5" s="22">
        <v>20</v>
      </c>
      <c r="L5" s="22">
        <v>0</v>
      </c>
      <c r="M5" s="22">
        <v>0</v>
      </c>
      <c r="N5" s="22">
        <v>0</v>
      </c>
      <c r="O5" s="22">
        <v>0</v>
      </c>
      <c r="P5" s="387">
        <v>0</v>
      </c>
      <c r="Q5" s="387">
        <v>0</v>
      </c>
      <c r="R5" s="387">
        <v>0</v>
      </c>
      <c r="S5" s="387">
        <v>0</v>
      </c>
      <c r="T5" s="387">
        <v>0</v>
      </c>
      <c r="U5" s="387">
        <v>0</v>
      </c>
      <c r="V5" s="388">
        <v>0</v>
      </c>
      <c r="W5">
        <v>22</v>
      </c>
    </row>
    <row r="6" spans="1:23">
      <c r="A6" s="3" t="s">
        <v>3</v>
      </c>
      <c r="B6" s="9">
        <v>130</v>
      </c>
      <c r="C6" s="9">
        <f t="shared" si="0"/>
        <v>30</v>
      </c>
      <c r="D6" s="11">
        <f>+SUM(thierry!E23:E29)</f>
        <v>178.29999999999995</v>
      </c>
      <c r="E6" s="13">
        <f t="shared" si="1"/>
        <v>41.146153846153837</v>
      </c>
      <c r="F6" s="7" t="str">
        <f>+thierry!A22</f>
        <v>BAT 3 bis</v>
      </c>
      <c r="H6" s="18" t="s">
        <v>3</v>
      </c>
      <c r="I6" s="23">
        <v>0</v>
      </c>
      <c r="J6" s="24">
        <v>0</v>
      </c>
      <c r="K6" s="24">
        <v>0</v>
      </c>
      <c r="L6" s="24">
        <v>12</v>
      </c>
      <c r="M6" s="24">
        <v>10</v>
      </c>
      <c r="N6" s="24">
        <v>0</v>
      </c>
      <c r="O6" s="24">
        <v>0</v>
      </c>
      <c r="P6" s="389">
        <v>0</v>
      </c>
      <c r="Q6" s="389">
        <v>0</v>
      </c>
      <c r="R6" s="389">
        <v>0</v>
      </c>
      <c r="S6" s="389">
        <v>0</v>
      </c>
      <c r="T6" s="389">
        <v>0</v>
      </c>
      <c r="U6" s="389">
        <v>0</v>
      </c>
      <c r="V6" s="390">
        <v>3</v>
      </c>
      <c r="W6">
        <v>25</v>
      </c>
    </row>
    <row r="7" spans="1:23">
      <c r="A7" s="3" t="s">
        <v>496</v>
      </c>
      <c r="B7" s="9">
        <v>117</v>
      </c>
      <c r="C7" s="9">
        <f t="shared" si="0"/>
        <v>27</v>
      </c>
      <c r="D7" s="11">
        <f>+SUM(thierry!E31)</f>
        <v>5.9</v>
      </c>
      <c r="E7" s="13">
        <f t="shared" si="1"/>
        <v>1.3615384615384616</v>
      </c>
      <c r="F7" s="7" t="str">
        <f>+thierry!A30</f>
        <v>BAT 3 ter</v>
      </c>
      <c r="I7" s="18">
        <v>22</v>
      </c>
      <c r="J7" s="18">
        <v>35</v>
      </c>
      <c r="K7" s="18">
        <v>20</v>
      </c>
      <c r="L7" s="18">
        <v>12</v>
      </c>
      <c r="M7" s="18">
        <v>10</v>
      </c>
      <c r="V7">
        <v>3</v>
      </c>
    </row>
    <row r="8" spans="1:23">
      <c r="A8" s="3" t="s">
        <v>497</v>
      </c>
      <c r="B8" s="9">
        <v>99.67</v>
      </c>
      <c r="C8" s="9">
        <f t="shared" si="0"/>
        <v>23.000769230769233</v>
      </c>
      <c r="D8" s="11">
        <f>+SUM(thierry!E33:E36)</f>
        <v>84.5</v>
      </c>
      <c r="E8" s="13">
        <f t="shared" si="1"/>
        <v>19.5</v>
      </c>
      <c r="F8" s="7" t="str">
        <f>+thierry!A32</f>
        <v xml:space="preserve">BAT 4 </v>
      </c>
    </row>
    <row r="9" spans="1:23">
      <c r="A9" s="3" t="s">
        <v>498</v>
      </c>
      <c r="B9" s="9">
        <v>151.66999999999999</v>
      </c>
      <c r="C9" s="9">
        <f t="shared" si="0"/>
        <v>35.00076923076923</v>
      </c>
      <c r="D9" s="11">
        <f>+SUM(thierry!E38:E39)</f>
        <v>10.68</v>
      </c>
      <c r="E9" s="13">
        <f t="shared" si="1"/>
        <v>2.4646153846153847</v>
      </c>
      <c r="F9" s="7" t="str">
        <f>+thierry!A37</f>
        <v>BAT 4 bis + ter</v>
      </c>
    </row>
    <row r="10" spans="1:23">
      <c r="A10" s="3" t="s">
        <v>499</v>
      </c>
      <c r="B10" s="9">
        <v>140.83000000000001</v>
      </c>
      <c r="C10" s="9">
        <f t="shared" si="0"/>
        <v>32.49923076923077</v>
      </c>
      <c r="D10" s="11">
        <f>+SUM(thierry!E41:E45)</f>
        <v>177.8</v>
      </c>
      <c r="E10" s="13">
        <f t="shared" si="1"/>
        <v>41.030769230769238</v>
      </c>
      <c r="F10" s="7" t="str">
        <f>+thierry!A40</f>
        <v>BAT 5c + 5e</v>
      </c>
    </row>
    <row r="11" spans="1:23">
      <c r="A11" s="3" t="s">
        <v>500</v>
      </c>
      <c r="B11" s="9">
        <v>134.33000000000001</v>
      </c>
      <c r="C11" s="9">
        <f t="shared" si="0"/>
        <v>30.99923076923077</v>
      </c>
      <c r="D11" s="11">
        <f>+SUM(thierry!E47:E50)</f>
        <v>47.499999999999993</v>
      </c>
      <c r="E11" s="13">
        <f t="shared" si="1"/>
        <v>10.96153846153846</v>
      </c>
      <c r="F11" s="7" t="str">
        <f>+thierry!A46</f>
        <v>BAT 6</v>
      </c>
    </row>
    <row r="12" spans="1:23">
      <c r="A12" s="3" t="s">
        <v>501</v>
      </c>
      <c r="B12" s="9">
        <v>78</v>
      </c>
      <c r="C12" s="9">
        <f t="shared" si="0"/>
        <v>18</v>
      </c>
      <c r="D12" s="11">
        <f>+SUM(thierry!E52)</f>
        <v>7</v>
      </c>
      <c r="E12" s="13">
        <f t="shared" si="1"/>
        <v>1.6153846153846154</v>
      </c>
      <c r="F12" s="7" t="str">
        <f>+thierry!A51</f>
        <v>BAT 7</v>
      </c>
    </row>
    <row r="13" spans="1:23">
      <c r="A13" s="3" t="s">
        <v>502</v>
      </c>
      <c r="B13" s="9">
        <v>75.83</v>
      </c>
      <c r="C13" s="9">
        <f t="shared" si="0"/>
        <v>17.499230769230767</v>
      </c>
      <c r="D13" s="11">
        <f>+thierry!E54</f>
        <v>5.4</v>
      </c>
      <c r="E13" s="13">
        <f t="shared" si="1"/>
        <v>1.2461538461538462</v>
      </c>
      <c r="F13" s="7" t="str">
        <f>+thierry!A53</f>
        <v>BAT 8</v>
      </c>
    </row>
    <row r="14" spans="1:23">
      <c r="A14" s="3" t="s">
        <v>503</v>
      </c>
      <c r="B14" s="9">
        <v>134.33000000000001</v>
      </c>
      <c r="C14" s="9">
        <f t="shared" si="0"/>
        <v>30.99923076923077</v>
      </c>
      <c r="D14" s="11">
        <f>+thierry!E56</f>
        <v>10.5</v>
      </c>
      <c r="E14" s="13">
        <f t="shared" si="1"/>
        <v>2.4230769230769234</v>
      </c>
      <c r="F14" s="7" t="str">
        <f>+thierry!A55</f>
        <v>BAT 8 bis</v>
      </c>
    </row>
    <row r="15" spans="1:23">
      <c r="A15" s="3" t="s">
        <v>504</v>
      </c>
      <c r="B15" s="9">
        <v>151.66999999999999</v>
      </c>
      <c r="C15" s="9">
        <f t="shared" si="0"/>
        <v>35.00076923076923</v>
      </c>
      <c r="D15" s="11">
        <f>+thierry!E58+thierry!E59+thierry!E60+thierry!E62+thierry!E63</f>
        <v>67</v>
      </c>
      <c r="E15" s="13">
        <f t="shared" si="1"/>
        <v>15.461538461538463</v>
      </c>
      <c r="F15" s="7" t="str">
        <f>+thierry!A57</f>
        <v>BAT 9</v>
      </c>
    </row>
    <row r="16" spans="1:23">
      <c r="A16" s="3" t="s">
        <v>505</v>
      </c>
      <c r="B16" s="9">
        <v>78</v>
      </c>
      <c r="C16" s="9">
        <f t="shared" si="0"/>
        <v>18</v>
      </c>
      <c r="D16" s="11">
        <f>+thierry!E65+thierry!E67+thierry!E68+thierry!E69+thierry!E70</f>
        <v>73.5</v>
      </c>
      <c r="E16" s="13">
        <f t="shared" si="1"/>
        <v>16.961538461538463</v>
      </c>
      <c r="F16" s="7" t="str">
        <f>+thierry!A64</f>
        <v>BAT 11</v>
      </c>
    </row>
    <row r="17" spans="1:6">
      <c r="A17" s="3" t="s">
        <v>506</v>
      </c>
      <c r="B17" s="9">
        <v>151.66999999999999</v>
      </c>
      <c r="C17" s="9">
        <f t="shared" si="0"/>
        <v>35.00076923076923</v>
      </c>
      <c r="D17" s="11">
        <f>+thierry!E73+thierry!E72</f>
        <v>52.6</v>
      </c>
      <c r="E17" s="13">
        <f t="shared" si="1"/>
        <v>12.138461538461538</v>
      </c>
      <c r="F17" s="7" t="str">
        <f>+thierry!A71</f>
        <v>BAT 12</v>
      </c>
    </row>
    <row r="18" spans="1:6">
      <c r="A18" s="3" t="s">
        <v>507</v>
      </c>
      <c r="B18" s="9">
        <v>151.66999999999999</v>
      </c>
      <c r="C18" s="9">
        <f t="shared" si="0"/>
        <v>35.00076923076923</v>
      </c>
      <c r="D18" s="11">
        <f>+thierry!E75+thierry!E76+thierry!E77</f>
        <v>16.8</v>
      </c>
      <c r="E18" s="13">
        <f t="shared" si="1"/>
        <v>3.8769230769230774</v>
      </c>
      <c r="F18" s="7" t="str">
        <f>+thierry!A74</f>
        <v>BAT 13</v>
      </c>
    </row>
    <row r="19" spans="1:6">
      <c r="A19" s="3" t="s">
        <v>508</v>
      </c>
      <c r="B19" s="9">
        <v>151.66999999999999</v>
      </c>
      <c r="C19" s="9">
        <f t="shared" si="0"/>
        <v>35.00076923076923</v>
      </c>
      <c r="D19" s="11">
        <f>+thierry!E79+thierry!E80</f>
        <v>7.8</v>
      </c>
      <c r="E19" s="13">
        <f t="shared" si="1"/>
        <v>1.7999999999999998</v>
      </c>
      <c r="F19" s="7" t="str">
        <f>+thierry!A78</f>
        <v>BAT 14</v>
      </c>
    </row>
    <row r="20" spans="1:6">
      <c r="A20" s="3" t="s">
        <v>509</v>
      </c>
      <c r="B20" s="9">
        <v>65</v>
      </c>
      <c r="C20" s="9">
        <f t="shared" si="0"/>
        <v>15</v>
      </c>
      <c r="D20" s="11">
        <f>+thierry!E82+thierry!E84+thierry!E85+thierry!E86</f>
        <v>82.300000000000011</v>
      </c>
      <c r="E20" s="13">
        <f t="shared" si="1"/>
        <v>18.992307692307694</v>
      </c>
      <c r="F20" s="7" t="str">
        <f>+thierry!A81</f>
        <v>BAT 15</v>
      </c>
    </row>
    <row r="21" spans="1:6">
      <c r="A21" s="3" t="s">
        <v>510</v>
      </c>
      <c r="B21" s="9">
        <v>119.17</v>
      </c>
      <c r="C21" s="9">
        <f t="shared" si="0"/>
        <v>27.50076923076923</v>
      </c>
      <c r="D21" s="11">
        <f>+thierry!E88</f>
        <v>3.5</v>
      </c>
      <c r="E21" s="13">
        <f t="shared" si="1"/>
        <v>0.80769230769230771</v>
      </c>
      <c r="F21" s="7" t="str">
        <f>+thierry!A87</f>
        <v>BAT 17</v>
      </c>
    </row>
    <row r="22" spans="1:6">
      <c r="A22" s="3" t="s">
        <v>511</v>
      </c>
      <c r="B22" s="9">
        <v>151.66999999999999</v>
      </c>
      <c r="C22" s="9">
        <f t="shared" si="0"/>
        <v>35.00076923076923</v>
      </c>
      <c r="D22" s="11">
        <f>+thierry!E90+thierry!E91+thierry!E92+thierry!E93+thierry!E94</f>
        <v>81.2</v>
      </c>
      <c r="E22" s="13">
        <f t="shared" si="1"/>
        <v>18.738461538461539</v>
      </c>
      <c r="F22" s="7" t="str">
        <f>+thierry!A89</f>
        <v>BAT 18</v>
      </c>
    </row>
    <row r="23" spans="1:6">
      <c r="A23" s="3" t="s">
        <v>512</v>
      </c>
      <c r="B23" s="9">
        <v>104</v>
      </c>
      <c r="C23" s="9">
        <f t="shared" si="0"/>
        <v>24</v>
      </c>
      <c r="D23" s="11">
        <f>+thierry!E96+thierry!E97+thierry!E98</f>
        <v>24.400000000000002</v>
      </c>
      <c r="E23" s="13">
        <f t="shared" si="1"/>
        <v>5.6307692307692312</v>
      </c>
      <c r="F23" s="7" t="str">
        <f>+thierry!A95</f>
        <v>BAT 18 ter</v>
      </c>
    </row>
    <row r="24" spans="1:6">
      <c r="A24" s="3" t="s">
        <v>513</v>
      </c>
      <c r="B24" s="9">
        <v>65</v>
      </c>
      <c r="C24" s="9">
        <f t="shared" si="0"/>
        <v>15</v>
      </c>
      <c r="D24" s="11">
        <f>+thierry!E100+thierry!E101+thierry!E102</f>
        <v>9.8000000000000007</v>
      </c>
      <c r="E24" s="13">
        <f t="shared" si="1"/>
        <v>2.2615384615384619</v>
      </c>
      <c r="F24" s="7" t="str">
        <f>+thierry!A99</f>
        <v>BAT 18 e</v>
      </c>
    </row>
    <row r="25" spans="1:6">
      <c r="A25" s="3" t="s">
        <v>514</v>
      </c>
      <c r="B25" s="9">
        <v>151.66999999999999</v>
      </c>
      <c r="C25" s="9">
        <f t="shared" si="0"/>
        <v>35.00076923076923</v>
      </c>
      <c r="D25" s="11">
        <f>+thierry!E104+thierry!E105</f>
        <v>15.299999999999999</v>
      </c>
      <c r="E25" s="13">
        <f t="shared" si="1"/>
        <v>3.5307692307692302</v>
      </c>
      <c r="F25" s="7" t="str">
        <f>+thierry!A103</f>
        <v>BAT 19</v>
      </c>
    </row>
    <row r="26" spans="1:6">
      <c r="A26" s="3" t="s">
        <v>515</v>
      </c>
      <c r="B26" s="9">
        <v>151.66999999999999</v>
      </c>
      <c r="C26" s="9">
        <f t="shared" si="0"/>
        <v>35.00076923076923</v>
      </c>
      <c r="D26" s="11">
        <f>+thierry!E107+thierry!E108+thierry!E109+thierry!E110</f>
        <v>31</v>
      </c>
      <c r="E26" s="13">
        <f t="shared" si="1"/>
        <v>7.1538461538461533</v>
      </c>
      <c r="F26" s="7" t="str">
        <f>+thierry!A106</f>
        <v>BAT 20</v>
      </c>
    </row>
    <row r="27" spans="1:6">
      <c r="A27" s="3" t="s">
        <v>516</v>
      </c>
      <c r="B27" s="9">
        <v>151.66999999999999</v>
      </c>
      <c r="C27" s="9">
        <f t="shared" si="0"/>
        <v>35.00076923076923</v>
      </c>
      <c r="D27" s="11">
        <f>+thierry!E112+thierry!E114+thierry!E115+thierry!E116</f>
        <v>108.10000000000001</v>
      </c>
      <c r="E27" s="13">
        <f t="shared" si="1"/>
        <v>24.946153846153848</v>
      </c>
      <c r="F27" s="7" t="str">
        <f>+thierry!A111</f>
        <v>BAT 21</v>
      </c>
    </row>
    <row r="28" spans="1:6">
      <c r="A28" s="3" t="s">
        <v>517</v>
      </c>
      <c r="B28" s="9">
        <v>43.33</v>
      </c>
      <c r="C28" s="9">
        <f t="shared" si="0"/>
        <v>9.9992307692307687</v>
      </c>
      <c r="D28" s="11">
        <f>+thierry!E118+thierry!E120+thierry!E121</f>
        <v>38.799999999999997</v>
      </c>
      <c r="E28" s="13">
        <f t="shared" si="1"/>
        <v>8.9538461538461522</v>
      </c>
      <c r="F28" s="7" t="str">
        <f>+thierry!A117</f>
        <v>BAT 22</v>
      </c>
    </row>
    <row r="29" spans="1:6">
      <c r="A29" s="3" t="s">
        <v>518</v>
      </c>
      <c r="B29" s="9">
        <v>28.17</v>
      </c>
      <c r="C29" s="9">
        <f t="shared" si="0"/>
        <v>6.5007692307692313</v>
      </c>
      <c r="D29" s="11">
        <f>+thierry!E124+thierry!E125+thierry!E126</f>
        <v>45.4</v>
      </c>
      <c r="E29" s="13">
        <f t="shared" si="1"/>
        <v>10.476923076923077</v>
      </c>
      <c r="F29" s="7" t="str">
        <f>+thierry!A123</f>
        <v>BAT 25</v>
      </c>
    </row>
    <row r="30" spans="1:6">
      <c r="A30" s="3" t="s">
        <v>519</v>
      </c>
      <c r="B30" s="9">
        <v>140.83000000000001</v>
      </c>
      <c r="C30" s="9">
        <f t="shared" si="0"/>
        <v>32.49923076923077</v>
      </c>
      <c r="D30" s="11">
        <f>+thierry!E128+thierry!E130+thierry!E131+thierry!E133</f>
        <v>222.2</v>
      </c>
      <c r="E30" s="13">
        <f t="shared" si="1"/>
        <v>51.276923076923076</v>
      </c>
      <c r="F30" s="7" t="str">
        <f>+thierry!A127</f>
        <v>BAT 25 bis</v>
      </c>
    </row>
    <row r="31" spans="1:6">
      <c r="A31" s="3" t="s">
        <v>520</v>
      </c>
      <c r="B31" s="9">
        <v>43.33</v>
      </c>
      <c r="C31" s="9">
        <f t="shared" si="0"/>
        <v>9.9992307692307687</v>
      </c>
      <c r="D31" s="11">
        <f>+thierry!E135+thierry!E136</f>
        <v>32.6</v>
      </c>
      <c r="E31" s="13">
        <f t="shared" si="1"/>
        <v>7.523076923076923</v>
      </c>
      <c r="F31" s="7" t="str">
        <f>+thierry!A134</f>
        <v>BAT 25 ter</v>
      </c>
    </row>
    <row r="32" spans="1:6">
      <c r="A32" s="3" t="s">
        <v>521</v>
      </c>
      <c r="B32" s="9">
        <v>151.66999999999999</v>
      </c>
      <c r="C32" s="9">
        <f t="shared" si="0"/>
        <v>35.00076923076923</v>
      </c>
      <c r="D32" s="11">
        <f>+thierry!E138+thierry!E139</f>
        <v>9.6</v>
      </c>
      <c r="E32" s="13">
        <f t="shared" si="1"/>
        <v>2.2153846153846151</v>
      </c>
      <c r="F32" s="7" t="str">
        <f>+thierry!A137</f>
        <v>BAT 26</v>
      </c>
    </row>
    <row r="33" spans="1:23">
      <c r="A33" s="3" t="s">
        <v>522</v>
      </c>
      <c r="B33" s="9">
        <v>140.83000000000001</v>
      </c>
      <c r="C33" s="9">
        <f t="shared" si="0"/>
        <v>32.49923076923077</v>
      </c>
      <c r="D33" s="11">
        <f>+thierry!E141+thierry!E145</f>
        <v>100.6</v>
      </c>
      <c r="E33" s="13">
        <f t="shared" si="1"/>
        <v>23.215384615384615</v>
      </c>
      <c r="F33" s="7" t="str">
        <f>+thierry!A140</f>
        <v>BAT 26 bis</v>
      </c>
    </row>
    <row r="34" spans="1:23">
      <c r="A34" s="3" t="s">
        <v>523</v>
      </c>
      <c r="B34" s="9">
        <v>147.33000000000001</v>
      </c>
      <c r="C34" s="9">
        <f t="shared" si="0"/>
        <v>33.99923076923077</v>
      </c>
      <c r="D34" s="11">
        <f>+thierry!E148+thierry!E149</f>
        <v>116.1</v>
      </c>
      <c r="E34" s="13">
        <f t="shared" si="1"/>
        <v>26.792307692307695</v>
      </c>
      <c r="F34" s="7" t="str">
        <f>+thierry!A147</f>
        <v>BAT 26 ter</v>
      </c>
      <c r="K34" s="18" t="s">
        <v>22</v>
      </c>
    </row>
    <row r="35" spans="1:23">
      <c r="A35" s="3" t="s">
        <v>524</v>
      </c>
      <c r="B35" s="9">
        <v>147.33000000000001</v>
      </c>
      <c r="C35" s="9">
        <f t="shared" si="0"/>
        <v>33.99923076923077</v>
      </c>
      <c r="D35" s="11">
        <f>+thierry!E151+thierry!E152</f>
        <v>8.1999999999999993</v>
      </c>
      <c r="E35" s="13">
        <f t="shared" si="1"/>
        <v>1.8923076923076922</v>
      </c>
      <c r="F35" s="7" t="str">
        <f>+thierry!A150</f>
        <v>BAT 27</v>
      </c>
      <c r="I35" s="18" t="s">
        <v>40</v>
      </c>
      <c r="J35" s="18" t="s">
        <v>11</v>
      </c>
      <c r="K35" s="18" t="s">
        <v>12</v>
      </c>
      <c r="L35" s="18" t="s">
        <v>13</v>
      </c>
      <c r="M35" s="18" t="s">
        <v>14</v>
      </c>
      <c r="V35" t="s">
        <v>15</v>
      </c>
    </row>
    <row r="36" spans="1:23">
      <c r="A36" s="3"/>
      <c r="B36" s="9"/>
      <c r="C36" s="9">
        <f t="shared" si="0"/>
        <v>0</v>
      </c>
      <c r="D36" s="11">
        <f>+thierry!E154</f>
        <v>5.4</v>
      </c>
      <c r="E36" s="13">
        <f t="shared" si="1"/>
        <v>1.2461538461538462</v>
      </c>
      <c r="F36" s="7" t="str">
        <f>+thierry!A153</f>
        <v>BAT 28</v>
      </c>
      <c r="H36" s="18" t="s">
        <v>0</v>
      </c>
      <c r="I36" s="19">
        <v>95.33</v>
      </c>
      <c r="J36" s="20">
        <v>56.33</v>
      </c>
      <c r="K36" s="20"/>
      <c r="L36" s="20"/>
      <c r="M36" s="20"/>
      <c r="N36" s="20"/>
      <c r="O36" s="20"/>
      <c r="P36" s="385"/>
      <c r="Q36" s="385"/>
      <c r="R36" s="385"/>
      <c r="S36" s="385"/>
      <c r="T36" s="385"/>
      <c r="U36" s="385"/>
      <c r="V36" s="386"/>
      <c r="W36">
        <v>151.66999999999999</v>
      </c>
    </row>
    <row r="37" spans="1:23">
      <c r="A37" s="3"/>
      <c r="B37" s="9"/>
      <c r="C37" s="9">
        <f t="shared" si="0"/>
        <v>0</v>
      </c>
      <c r="D37" s="11">
        <f>+thierry!E156+thierry!E157+thierry!E160+thierry!E162</f>
        <v>379.4</v>
      </c>
      <c r="E37" s="13">
        <f t="shared" si="1"/>
        <v>87.553846153846152</v>
      </c>
      <c r="F37" s="7" t="str">
        <f>+thierry!A155</f>
        <v>BAT 27 bis + 28 bis</v>
      </c>
      <c r="H37" s="18" t="s">
        <v>1</v>
      </c>
      <c r="I37" s="21"/>
      <c r="J37" s="22">
        <v>86.67</v>
      </c>
      <c r="K37" s="22"/>
      <c r="L37" s="22"/>
      <c r="M37" s="22"/>
      <c r="N37" s="22"/>
      <c r="O37" s="22"/>
      <c r="P37" s="387"/>
      <c r="Q37" s="387"/>
      <c r="R37" s="387"/>
      <c r="S37" s="387"/>
      <c r="T37" s="387"/>
      <c r="U37" s="387"/>
      <c r="V37" s="388"/>
      <c r="W37">
        <v>86.67</v>
      </c>
    </row>
    <row r="38" spans="1:23">
      <c r="A38" s="3"/>
      <c r="B38" s="9"/>
      <c r="C38" s="9">
        <f t="shared" si="0"/>
        <v>0</v>
      </c>
      <c r="D38" s="11">
        <f>+thierry!E164</f>
        <v>5.4</v>
      </c>
      <c r="E38" s="13">
        <f t="shared" si="1"/>
        <v>1.2461538461538462</v>
      </c>
      <c r="F38" s="7" t="str">
        <f>+thierry!A163</f>
        <v>BAT 29</v>
      </c>
      <c r="H38" s="18" t="s">
        <v>2</v>
      </c>
      <c r="I38" s="21"/>
      <c r="J38" s="22">
        <v>8.67</v>
      </c>
      <c r="K38" s="22">
        <v>86.67</v>
      </c>
      <c r="L38" s="22"/>
      <c r="M38" s="22"/>
      <c r="N38" s="22"/>
      <c r="O38" s="22"/>
      <c r="P38" s="387"/>
      <c r="Q38" s="387"/>
      <c r="R38" s="387"/>
      <c r="S38" s="387"/>
      <c r="T38" s="387"/>
      <c r="U38" s="387"/>
      <c r="V38" s="388"/>
      <c r="W38">
        <v>95.33</v>
      </c>
    </row>
    <row r="39" spans="1:23">
      <c r="A39" s="3"/>
      <c r="B39" s="9"/>
      <c r="C39" s="9">
        <f t="shared" si="0"/>
        <v>0</v>
      </c>
      <c r="D39" s="11">
        <f>+thierry!E166+thierry!E167</f>
        <v>7</v>
      </c>
      <c r="E39" s="13">
        <f t="shared" si="1"/>
        <v>1.6153846153846154</v>
      </c>
      <c r="F39" s="7" t="str">
        <f>+thierry!A165</f>
        <v>BAT 30</v>
      </c>
      <c r="H39" s="18" t="s">
        <v>3</v>
      </c>
      <c r="I39" s="23"/>
      <c r="J39" s="24"/>
      <c r="K39" s="24"/>
      <c r="L39" s="24">
        <v>52</v>
      </c>
      <c r="M39" s="24">
        <v>43.33</v>
      </c>
      <c r="N39" s="24"/>
      <c r="O39" s="24"/>
      <c r="P39" s="389"/>
      <c r="Q39" s="389"/>
      <c r="R39" s="389"/>
      <c r="S39" s="389"/>
      <c r="T39" s="389"/>
      <c r="U39" s="389"/>
      <c r="V39" s="390">
        <v>13</v>
      </c>
      <c r="W39">
        <v>108.33</v>
      </c>
    </row>
    <row r="40" spans="1:23">
      <c r="A40" s="3"/>
      <c r="B40" s="9"/>
      <c r="C40" s="9"/>
      <c r="D40" s="11">
        <f>+thierry!E169+thierry!E171</f>
        <v>181.7</v>
      </c>
      <c r="E40" s="13">
        <f t="shared" si="1"/>
        <v>41.930769230769229</v>
      </c>
      <c r="F40" s="7" t="str">
        <f>+thierry!A168</f>
        <v>BAT 29 bis+ 30 bis</v>
      </c>
      <c r="I40" s="22"/>
      <c r="J40" s="22"/>
      <c r="K40" s="22"/>
      <c r="L40" s="22"/>
      <c r="M40" s="22"/>
      <c r="N40" s="22"/>
      <c r="O40" s="22"/>
      <c r="P40" s="387"/>
      <c r="Q40" s="387"/>
      <c r="R40" s="387"/>
      <c r="S40" s="387"/>
      <c r="T40" s="387"/>
      <c r="U40" s="387"/>
      <c r="V40" s="387"/>
    </row>
    <row r="41" spans="1:23">
      <c r="A41" s="3"/>
      <c r="B41" s="9"/>
      <c r="C41" s="9"/>
      <c r="D41" s="11">
        <f>+thierry!E175+thierry!E177+thierry!E179+thierry!E180</f>
        <v>96.7</v>
      </c>
      <c r="E41" s="13">
        <f t="shared" si="1"/>
        <v>22.315384615384616</v>
      </c>
      <c r="F41" s="7" t="str">
        <f>+thierry!A174</f>
        <v>BAT 32</v>
      </c>
      <c r="I41" s="22"/>
      <c r="J41" s="22"/>
      <c r="K41" s="22"/>
      <c r="L41" s="22"/>
      <c r="M41" s="22"/>
      <c r="N41" s="22"/>
      <c r="O41" s="22"/>
      <c r="P41" s="387"/>
      <c r="Q41" s="387"/>
      <c r="R41" s="387"/>
      <c r="S41" s="387"/>
      <c r="T41" s="387"/>
      <c r="U41" s="387"/>
      <c r="V41" s="387"/>
    </row>
    <row r="42" spans="1:23">
      <c r="A42" s="3"/>
      <c r="B42" s="9"/>
      <c r="C42" s="9"/>
      <c r="D42" s="11">
        <f>+thierry!E182+thierry!E183+thierry!E184+thierry!E185</f>
        <v>26</v>
      </c>
      <c r="E42" s="13">
        <f t="shared" si="1"/>
        <v>6</v>
      </c>
      <c r="F42" s="7" t="str">
        <f>+thierry!A181</f>
        <v xml:space="preserve">BAT 33 </v>
      </c>
      <c r="I42" s="22"/>
      <c r="J42" s="22"/>
      <c r="K42" s="22"/>
      <c r="L42" s="22"/>
      <c r="M42" s="22"/>
      <c r="N42" s="22"/>
      <c r="O42" s="22"/>
      <c r="P42" s="387"/>
      <c r="Q42" s="387"/>
      <c r="R42" s="387"/>
      <c r="S42" s="387"/>
      <c r="T42" s="387"/>
      <c r="U42" s="387"/>
      <c r="V42" s="387"/>
    </row>
    <row r="43" spans="1:23">
      <c r="A43" s="3"/>
      <c r="B43" s="9"/>
      <c r="C43" s="9"/>
      <c r="D43" s="11">
        <f>+thierry!E187</f>
        <v>5.0999999999999996</v>
      </c>
      <c r="E43" s="13">
        <f t="shared" si="1"/>
        <v>1.176923076923077</v>
      </c>
      <c r="F43" s="7" t="str">
        <f>+thierry!A186</f>
        <v>BAT 35</v>
      </c>
      <c r="I43" s="22"/>
      <c r="J43" s="22"/>
      <c r="K43" s="22"/>
      <c r="L43" s="22"/>
      <c r="M43" s="22"/>
      <c r="N43" s="22"/>
      <c r="O43" s="22"/>
      <c r="P43" s="387"/>
      <c r="Q43" s="387"/>
      <c r="R43" s="387"/>
      <c r="S43" s="387"/>
      <c r="T43" s="387"/>
      <c r="U43" s="387"/>
      <c r="V43" s="387"/>
    </row>
    <row r="44" spans="1:23">
      <c r="A44" s="3"/>
      <c r="B44" s="9"/>
      <c r="C44" s="9"/>
      <c r="D44" s="11">
        <f>+thierry!E189+thierry!E190</f>
        <v>36</v>
      </c>
      <c r="E44" s="13">
        <f t="shared" si="1"/>
        <v>8.3076923076923066</v>
      </c>
      <c r="F44" s="7" t="str">
        <f>+thierry!A188</f>
        <v>BAT 35 bis</v>
      </c>
      <c r="I44" s="22"/>
      <c r="J44" s="22"/>
      <c r="K44" s="22"/>
      <c r="L44" s="22"/>
      <c r="M44" s="22"/>
      <c r="N44" s="22"/>
      <c r="O44" s="22"/>
      <c r="P44" s="387"/>
      <c r="Q44" s="387"/>
      <c r="R44" s="387"/>
      <c r="S44" s="387"/>
      <c r="T44" s="387"/>
      <c r="U44" s="387"/>
      <c r="V44" s="387"/>
    </row>
    <row r="45" spans="1:23">
      <c r="A45" s="3"/>
      <c r="B45" s="9"/>
      <c r="C45" s="9"/>
      <c r="D45" s="11">
        <f>+thierry!E192</f>
        <v>6.1</v>
      </c>
      <c r="E45" s="13">
        <f t="shared" si="1"/>
        <v>1.4076923076923076</v>
      </c>
      <c r="F45" s="7" t="str">
        <f>+thierry!A191</f>
        <v>BAT 36</v>
      </c>
      <c r="I45" s="22"/>
      <c r="J45" s="22"/>
      <c r="K45" s="22"/>
      <c r="L45" s="22"/>
      <c r="M45" s="22"/>
      <c r="N45" s="22"/>
      <c r="O45" s="22"/>
      <c r="P45" s="387"/>
      <c r="Q45" s="387"/>
      <c r="R45" s="387"/>
      <c r="S45" s="387"/>
      <c r="T45" s="387"/>
      <c r="U45" s="387"/>
      <c r="V45" s="387"/>
    </row>
    <row r="46" spans="1:23">
      <c r="A46" s="3"/>
      <c r="B46" s="9"/>
      <c r="C46" s="9"/>
      <c r="D46" s="11">
        <f>+thierry!E194+thierry!E196</f>
        <v>64.400000000000006</v>
      </c>
      <c r="E46" s="13">
        <f t="shared" si="1"/>
        <v>14.861538461538462</v>
      </c>
      <c r="F46" s="7" t="str">
        <f>+thierry!A193</f>
        <v xml:space="preserve">BAT 36 bis </v>
      </c>
      <c r="I46" s="22"/>
      <c r="J46" s="22"/>
      <c r="K46" s="22"/>
      <c r="L46" s="22"/>
      <c r="M46" s="22"/>
      <c r="N46" s="22"/>
      <c r="O46" s="22"/>
      <c r="P46" s="387"/>
      <c r="Q46" s="387"/>
      <c r="R46" s="387"/>
      <c r="S46" s="387"/>
      <c r="T46" s="387"/>
      <c r="U46" s="387"/>
      <c r="V46" s="387"/>
    </row>
    <row r="47" spans="1:23">
      <c r="A47" s="3"/>
      <c r="B47" s="9"/>
      <c r="C47" s="9"/>
      <c r="D47" s="11">
        <f>+thierry!E199+thierry!E200+thierry!E201+thierry!E202</f>
        <v>48.100000000000009</v>
      </c>
      <c r="E47" s="13">
        <f t="shared" si="1"/>
        <v>11.100000000000001</v>
      </c>
      <c r="F47" s="7" t="str">
        <f>+thierry!A198</f>
        <v>BAT 37</v>
      </c>
      <c r="I47" s="22"/>
      <c r="J47" s="22"/>
      <c r="K47" s="22"/>
      <c r="L47" s="22"/>
      <c r="M47" s="22"/>
      <c r="N47" s="22"/>
      <c r="O47" s="22"/>
      <c r="P47" s="387"/>
      <c r="Q47" s="387"/>
      <c r="R47" s="387"/>
      <c r="S47" s="387"/>
      <c r="T47" s="387"/>
      <c r="U47" s="387"/>
      <c r="V47" s="387"/>
    </row>
    <row r="48" spans="1:23">
      <c r="A48" s="3"/>
      <c r="B48" s="9"/>
      <c r="C48" s="9"/>
      <c r="D48" s="11">
        <f>+thierry!E204+thierry!E205+thierry!E206</f>
        <v>23</v>
      </c>
      <c r="E48" s="13">
        <f t="shared" si="1"/>
        <v>5.3076923076923075</v>
      </c>
      <c r="F48" s="7" t="str">
        <f>+thierry!A203</f>
        <v>BAT 38</v>
      </c>
      <c r="I48" s="22"/>
      <c r="J48" s="22"/>
      <c r="K48" s="22"/>
      <c r="L48" s="22"/>
      <c r="M48" s="22"/>
      <c r="N48" s="22"/>
      <c r="O48" s="22"/>
      <c r="P48" s="387"/>
      <c r="Q48" s="387"/>
      <c r="R48" s="387"/>
      <c r="S48" s="387"/>
      <c r="T48" s="387"/>
      <c r="U48" s="387"/>
      <c r="V48" s="387"/>
    </row>
    <row r="49" spans="1:22">
      <c r="A49" s="3"/>
      <c r="B49" s="9"/>
      <c r="C49" s="9"/>
      <c r="D49" s="11">
        <f>+thierry!E208+thierry!E209+thierry!E210</f>
        <v>10.6</v>
      </c>
      <c r="E49" s="13">
        <f t="shared" si="1"/>
        <v>2.4461538461538463</v>
      </c>
      <c r="F49" s="7" t="str">
        <f>+thierry!A207</f>
        <v>BAT 47</v>
      </c>
      <c r="I49" s="22"/>
      <c r="J49" s="22"/>
      <c r="K49" s="22"/>
      <c r="L49" s="22"/>
      <c r="M49" s="22"/>
      <c r="N49" s="22"/>
      <c r="O49" s="22"/>
      <c r="P49" s="387"/>
      <c r="Q49" s="387"/>
      <c r="R49" s="387"/>
      <c r="S49" s="387"/>
      <c r="T49" s="387"/>
      <c r="U49" s="387"/>
      <c r="V49" s="387"/>
    </row>
    <row r="50" spans="1:22">
      <c r="A50" s="3"/>
      <c r="B50" s="9"/>
      <c r="C50" s="9"/>
      <c r="D50" s="11">
        <f>+thierry!E213+thierry!E215+thierry!E216</f>
        <v>42.2</v>
      </c>
      <c r="E50" s="13">
        <f t="shared" si="1"/>
        <v>9.7384615384615394</v>
      </c>
      <c r="F50" s="7" t="str">
        <f>+thierry!A211</f>
        <v>BAT 50</v>
      </c>
      <c r="I50" s="22"/>
      <c r="J50" s="22"/>
      <c r="K50" s="22"/>
      <c r="L50" s="22"/>
      <c r="M50" s="22"/>
      <c r="N50" s="22"/>
      <c r="O50" s="22"/>
      <c r="P50" s="387"/>
      <c r="Q50" s="387"/>
      <c r="R50" s="387"/>
      <c r="S50" s="387"/>
      <c r="T50" s="387"/>
      <c r="U50" s="387"/>
      <c r="V50" s="387"/>
    </row>
    <row r="51" spans="1:22">
      <c r="A51" s="3"/>
      <c r="B51" s="9"/>
      <c r="C51" s="9"/>
      <c r="D51" s="11">
        <f>+thierry!E219+thierry!E221</f>
        <v>22.900000000000002</v>
      </c>
      <c r="E51" s="13">
        <f t="shared" si="1"/>
        <v>5.2846153846153854</v>
      </c>
      <c r="F51" s="7" t="str">
        <f>+thierry!A217</f>
        <v>BAT 50 bis</v>
      </c>
      <c r="I51" s="22"/>
      <c r="J51" s="22"/>
      <c r="K51" s="22"/>
      <c r="L51" s="22"/>
      <c r="M51" s="22"/>
      <c r="N51" s="22"/>
      <c r="O51" s="22"/>
      <c r="P51" s="387"/>
      <c r="Q51" s="387"/>
      <c r="R51" s="387"/>
      <c r="S51" s="387"/>
      <c r="T51" s="387"/>
      <c r="U51" s="387"/>
      <c r="V51" s="387"/>
    </row>
    <row r="52" spans="1:22">
      <c r="A52" s="3"/>
      <c r="B52" s="9"/>
      <c r="C52" s="9"/>
      <c r="D52" s="11">
        <f>+thierry!E223+thierry!E224+thierry!E225</f>
        <v>79.2</v>
      </c>
      <c r="E52" s="13">
        <f t="shared" si="1"/>
        <v>18.276923076923079</v>
      </c>
      <c r="F52" s="7" t="str">
        <f>+thierry!A222</f>
        <v>BAT 51</v>
      </c>
      <c r="I52" s="22"/>
      <c r="J52" s="22"/>
      <c r="K52" s="22"/>
      <c r="L52" s="22"/>
      <c r="M52" s="22"/>
      <c r="N52" s="22"/>
      <c r="O52" s="22"/>
      <c r="P52" s="387"/>
      <c r="Q52" s="387"/>
      <c r="R52" s="387"/>
      <c r="S52" s="387"/>
      <c r="T52" s="387"/>
      <c r="U52" s="387"/>
      <c r="V52" s="387"/>
    </row>
    <row r="53" spans="1:22">
      <c r="A53" s="3"/>
      <c r="B53" s="9"/>
      <c r="C53" s="9"/>
      <c r="D53" s="11">
        <f>+thierry!E227+thierry!E228</f>
        <v>5.7</v>
      </c>
      <c r="E53" s="13">
        <f t="shared" si="1"/>
        <v>1.3153846153846154</v>
      </c>
      <c r="F53" s="7" t="str">
        <f>+thierry!A226</f>
        <v>BAT 52</v>
      </c>
      <c r="I53" s="22"/>
      <c r="J53" s="22"/>
      <c r="K53" s="22"/>
      <c r="L53" s="22"/>
      <c r="M53" s="22"/>
      <c r="N53" s="22"/>
      <c r="O53" s="22"/>
      <c r="P53" s="387"/>
      <c r="Q53" s="387"/>
      <c r="R53" s="387"/>
      <c r="S53" s="387"/>
      <c r="T53" s="387"/>
      <c r="U53" s="387"/>
      <c r="V53" s="387"/>
    </row>
    <row r="54" spans="1:22">
      <c r="A54" s="3"/>
      <c r="B54" s="9"/>
      <c r="C54" s="9"/>
      <c r="D54" s="11">
        <f>+SUM(thierry!E230:E238)</f>
        <v>316.89999999999998</v>
      </c>
      <c r="E54" s="13">
        <f t="shared" si="1"/>
        <v>73.130769230769218</v>
      </c>
      <c r="F54" s="7" t="str">
        <f>+thierry!A229</f>
        <v>BAT 53</v>
      </c>
      <c r="I54" s="22"/>
      <c r="J54" s="22"/>
      <c r="K54" s="22"/>
      <c r="L54" s="22"/>
      <c r="M54" s="22"/>
      <c r="N54" s="22"/>
      <c r="O54" s="22"/>
      <c r="P54" s="387"/>
      <c r="Q54" s="387"/>
      <c r="R54" s="387"/>
      <c r="S54" s="387"/>
      <c r="T54" s="387"/>
      <c r="U54" s="387"/>
      <c r="V54" s="387"/>
    </row>
    <row r="55" spans="1:22">
      <c r="A55" s="3"/>
      <c r="B55" s="9"/>
      <c r="C55" s="9"/>
      <c r="D55" s="11">
        <f>+thierry!E240+thierry!E241+thierry!E243+thierry!E244</f>
        <v>89.600000000000009</v>
      </c>
      <c r="E55" s="13">
        <f t="shared" si="1"/>
        <v>20.676923076923078</v>
      </c>
      <c r="F55" s="7" t="str">
        <f>+thierry!A239</f>
        <v>BAT 101</v>
      </c>
      <c r="I55" s="22"/>
      <c r="J55" s="22"/>
      <c r="K55" s="22"/>
      <c r="L55" s="22"/>
      <c r="M55" s="22"/>
      <c r="N55" s="22"/>
      <c r="O55" s="22"/>
      <c r="P55" s="387"/>
      <c r="Q55" s="387"/>
      <c r="R55" s="387"/>
      <c r="S55" s="387"/>
      <c r="T55" s="387"/>
      <c r="U55" s="387"/>
      <c r="V55" s="387"/>
    </row>
    <row r="56" spans="1:22">
      <c r="A56" s="3"/>
      <c r="B56" s="9"/>
      <c r="C56" s="9"/>
      <c r="D56" s="11">
        <f>+thierry!E247+thierry!E249+thierry!E250</f>
        <v>142.1</v>
      </c>
      <c r="E56" s="13">
        <f t="shared" si="1"/>
        <v>32.792307692307695</v>
      </c>
      <c r="F56" s="7" t="str">
        <f>+thierry!A245</f>
        <v>BAT 105</v>
      </c>
      <c r="I56" s="22"/>
      <c r="J56" s="22"/>
      <c r="K56" s="22"/>
      <c r="L56" s="22"/>
      <c r="M56" s="22"/>
      <c r="N56" s="22"/>
      <c r="O56" s="22"/>
      <c r="P56" s="387"/>
      <c r="Q56" s="387"/>
      <c r="R56" s="387"/>
      <c r="S56" s="387"/>
      <c r="T56" s="387"/>
      <c r="U56" s="387"/>
      <c r="V56" s="387"/>
    </row>
    <row r="57" spans="1:22">
      <c r="A57" s="3"/>
      <c r="B57" s="9"/>
      <c r="C57" s="9"/>
      <c r="D57" s="11">
        <f>+thierry!E252+thierry!E253+thierry!E254</f>
        <v>91.2</v>
      </c>
      <c r="E57" s="13">
        <f t="shared" si="1"/>
        <v>21.046153846153846</v>
      </c>
      <c r="F57" s="7" t="str">
        <f>+thierry!A251</f>
        <v>BAT 106</v>
      </c>
      <c r="I57" s="22"/>
      <c r="J57" s="22"/>
      <c r="K57" s="22"/>
      <c r="L57" s="22"/>
      <c r="M57" s="22"/>
      <c r="N57" s="22"/>
      <c r="O57" s="22"/>
      <c r="P57" s="387"/>
      <c r="Q57" s="387"/>
      <c r="R57" s="387"/>
      <c r="S57" s="387"/>
      <c r="T57" s="387"/>
      <c r="U57" s="387"/>
      <c r="V57" s="387"/>
    </row>
    <row r="58" spans="1:22">
      <c r="A58" s="3"/>
      <c r="B58" s="9"/>
      <c r="C58" s="9"/>
      <c r="D58" s="11">
        <f>+thierry!E256+thierry!E257+thierry!E258</f>
        <v>128.20000000000002</v>
      </c>
      <c r="E58" s="13">
        <f t="shared" si="1"/>
        <v>29.584615384615386</v>
      </c>
      <c r="F58" s="7" t="str">
        <f>+thierry!A255</f>
        <v>BAT 108</v>
      </c>
      <c r="I58" s="22"/>
      <c r="J58" s="22"/>
      <c r="K58" s="22"/>
      <c r="L58" s="22"/>
      <c r="M58" s="22"/>
      <c r="N58" s="22"/>
      <c r="O58" s="22"/>
      <c r="P58" s="387"/>
      <c r="Q58" s="387"/>
      <c r="R58" s="387"/>
      <c r="S58" s="387"/>
      <c r="T58" s="387"/>
      <c r="U58" s="387"/>
      <c r="V58" s="387"/>
    </row>
    <row r="59" spans="1:22">
      <c r="A59" s="3"/>
      <c r="B59" s="9"/>
      <c r="C59" s="9"/>
      <c r="D59" s="11">
        <f>+thierry!E260+thierry!E261</f>
        <v>22.4</v>
      </c>
      <c r="E59" s="13">
        <f t="shared" si="1"/>
        <v>5.1692307692307686</v>
      </c>
      <c r="F59" s="7" t="str">
        <f>+thierry!A259</f>
        <v>BAT 111</v>
      </c>
      <c r="I59" s="22"/>
      <c r="J59" s="22"/>
      <c r="K59" s="22"/>
      <c r="L59" s="22"/>
      <c r="M59" s="22"/>
      <c r="N59" s="22"/>
      <c r="O59" s="22"/>
      <c r="P59" s="387"/>
      <c r="Q59" s="387"/>
      <c r="R59" s="387"/>
      <c r="S59" s="387"/>
      <c r="T59" s="387"/>
      <c r="U59" s="387"/>
      <c r="V59" s="387"/>
    </row>
    <row r="60" spans="1:22">
      <c r="A60" s="3"/>
      <c r="B60" s="9"/>
      <c r="C60" s="9"/>
      <c r="D60" s="11">
        <f>+thierry!E263+thierry!E264+thierry!E266</f>
        <v>92.000000000000014</v>
      </c>
      <c r="E60" s="13">
        <f t="shared" si="1"/>
        <v>21.230769230769234</v>
      </c>
      <c r="F60" s="7" t="str">
        <f>+thierry!A262</f>
        <v>BAT 113+114</v>
      </c>
      <c r="I60" s="22"/>
      <c r="J60" s="22"/>
      <c r="K60" s="22"/>
      <c r="L60" s="22"/>
      <c r="M60" s="22"/>
      <c r="N60" s="22"/>
      <c r="O60" s="22"/>
      <c r="P60" s="387"/>
      <c r="Q60" s="387"/>
      <c r="R60" s="387"/>
      <c r="S60" s="387"/>
      <c r="T60" s="387"/>
      <c r="U60" s="387"/>
      <c r="V60" s="387"/>
    </row>
    <row r="61" spans="1:22">
      <c r="A61" s="3"/>
      <c r="B61" s="9"/>
      <c r="C61" s="9"/>
      <c r="D61" s="11">
        <f>+thierry!E268</f>
        <v>40.4</v>
      </c>
      <c r="E61" s="13">
        <f t="shared" si="1"/>
        <v>9.3230769230769237</v>
      </c>
      <c r="F61" s="7" t="str">
        <f>+thierry!A267</f>
        <v>BAT 145+146</v>
      </c>
      <c r="I61" s="22"/>
      <c r="J61" s="22"/>
      <c r="K61" s="22"/>
      <c r="L61" s="22"/>
      <c r="M61" s="22"/>
      <c r="N61" s="22"/>
      <c r="O61" s="22"/>
      <c r="P61" s="387"/>
      <c r="Q61" s="387"/>
      <c r="R61" s="387"/>
      <c r="S61" s="387"/>
      <c r="T61" s="387"/>
      <c r="U61" s="387"/>
      <c r="V61" s="387"/>
    </row>
    <row r="62" spans="1:22">
      <c r="A62" s="3"/>
      <c r="B62" s="9"/>
      <c r="C62" s="9"/>
      <c r="D62" s="11">
        <f>+thierry!E271</f>
        <v>9.6</v>
      </c>
      <c r="E62" s="13">
        <f t="shared" si="1"/>
        <v>2.2153846153846151</v>
      </c>
      <c r="F62" s="7" t="str">
        <f>+thierry!A270</f>
        <v>Divers</v>
      </c>
      <c r="I62" s="22"/>
      <c r="J62" s="22"/>
      <c r="K62" s="22"/>
      <c r="L62" s="22"/>
      <c r="M62" s="22"/>
      <c r="N62" s="22"/>
      <c r="O62" s="22"/>
      <c r="P62" s="387"/>
      <c r="Q62" s="387"/>
      <c r="R62" s="387"/>
      <c r="S62" s="387"/>
      <c r="T62" s="387"/>
      <c r="U62" s="387"/>
      <c r="V62" s="387"/>
    </row>
    <row r="63" spans="1:22" ht="15.75" thickBot="1">
      <c r="A63" s="4"/>
      <c r="B63" s="14"/>
      <c r="C63" s="393"/>
      <c r="D63" s="392">
        <v>1.4</v>
      </c>
      <c r="E63" s="16">
        <f>+D63/52*12</f>
        <v>0.32307692307692304</v>
      </c>
      <c r="F63" s="8" t="s">
        <v>525</v>
      </c>
      <c r="V63">
        <v>13</v>
      </c>
    </row>
    <row r="64" spans="1:22">
      <c r="B64" s="17">
        <f>SUM(B3:B63)</f>
        <v>3928.18</v>
      </c>
      <c r="C64" s="17"/>
      <c r="D64" s="17">
        <f>SUM(D3:D63)</f>
        <v>3928.1799999999985</v>
      </c>
    </row>
    <row r="65" spans="4:4">
      <c r="D65" s="17">
        <f>+D64-B64</f>
        <v>0</v>
      </c>
    </row>
  </sheetData>
  <mergeCells count="3">
    <mergeCell ref="B1:B2"/>
    <mergeCell ref="C1:C2"/>
    <mergeCell ref="D1:F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S273"/>
  <sheetViews>
    <sheetView workbookViewId="0">
      <pane ySplit="3" topLeftCell="A259" activePane="bottomLeft" state="frozen"/>
      <selection pane="bottomLeft" activeCell="E274" sqref="E274"/>
    </sheetView>
  </sheetViews>
  <sheetFormatPr baseColWidth="10" defaultRowHeight="15"/>
  <cols>
    <col min="1" max="1" width="16.7109375" customWidth="1"/>
    <col min="2" max="2" width="16.5703125" customWidth="1"/>
    <col min="3" max="3" width="12.85546875" customWidth="1"/>
    <col min="4" max="4" width="12.5703125" customWidth="1"/>
    <col min="5" max="5" width="17.7109375" customWidth="1"/>
    <col min="6" max="6" width="16.42578125" customWidth="1"/>
    <col min="7" max="8" width="7" customWidth="1"/>
    <col min="9" max="9" width="6.42578125" customWidth="1"/>
    <col min="10" max="10" width="7" customWidth="1"/>
    <col min="11" max="11" width="6.5703125" customWidth="1"/>
    <col min="12" max="12" width="13.5703125" customWidth="1"/>
    <col min="13" max="13" width="13.42578125" customWidth="1"/>
    <col min="14" max="14" width="9.85546875" customWidth="1"/>
  </cols>
  <sheetData>
    <row r="1" spans="1:17" ht="21">
      <c r="A1" s="401" t="s">
        <v>23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</row>
    <row r="2" spans="1:17" ht="24.75" customHeight="1" thickBot="1"/>
    <row r="3" spans="1:17" ht="24.95" customHeight="1" thickBot="1">
      <c r="A3" s="25" t="s">
        <v>24</v>
      </c>
      <c r="B3" s="26" t="s">
        <v>25</v>
      </c>
      <c r="C3" s="26" t="s">
        <v>26</v>
      </c>
      <c r="D3" s="26" t="s">
        <v>27</v>
      </c>
      <c r="E3" s="26" t="s">
        <v>28</v>
      </c>
      <c r="F3" s="26" t="s">
        <v>29</v>
      </c>
      <c r="G3" s="26" t="s">
        <v>30</v>
      </c>
      <c r="H3" s="26" t="s">
        <v>31</v>
      </c>
      <c r="I3" s="26" t="s">
        <v>32</v>
      </c>
      <c r="J3" s="26" t="s">
        <v>33</v>
      </c>
      <c r="K3" s="27" t="s">
        <v>34</v>
      </c>
      <c r="L3" s="28" t="s">
        <v>35</v>
      </c>
      <c r="M3" s="29" t="s">
        <v>36</v>
      </c>
      <c r="N3" s="30" t="s">
        <v>37</v>
      </c>
      <c r="O3" s="31" t="s">
        <v>38</v>
      </c>
      <c r="P3" s="30" t="s">
        <v>39</v>
      </c>
      <c r="Q3" s="32"/>
    </row>
    <row r="4" spans="1:17" ht="24.95" customHeight="1">
      <c r="A4" s="33" t="s">
        <v>40</v>
      </c>
      <c r="B4" s="34" t="s">
        <v>41</v>
      </c>
      <c r="C4" s="35"/>
      <c r="D4" s="35"/>
      <c r="E4" s="36"/>
      <c r="F4" s="35"/>
      <c r="G4" s="35"/>
      <c r="H4" s="35"/>
      <c r="I4" s="35"/>
      <c r="J4" s="35"/>
      <c r="K4" s="37"/>
      <c r="L4" s="38"/>
      <c r="M4" s="37"/>
      <c r="N4" s="39"/>
      <c r="O4" s="40"/>
      <c r="P4" s="41"/>
      <c r="Q4" s="7"/>
    </row>
    <row r="5" spans="1:17" ht="24.95" customHeight="1">
      <c r="A5" s="42"/>
      <c r="B5" s="43" t="s">
        <v>42</v>
      </c>
      <c r="C5" s="44">
        <v>0.48</v>
      </c>
      <c r="D5" s="1">
        <f>C5*5</f>
        <v>2.4</v>
      </c>
      <c r="E5" s="45">
        <f t="shared" ref="E5:E76" si="0">ROUND(D5*4.33,1)</f>
        <v>10.4</v>
      </c>
      <c r="F5" s="1">
        <v>1</v>
      </c>
      <c r="G5" s="1" t="s">
        <v>43</v>
      </c>
      <c r="H5" s="1" t="s">
        <v>43</v>
      </c>
      <c r="I5" s="1" t="s">
        <v>43</v>
      </c>
      <c r="J5" s="1" t="s">
        <v>43</v>
      </c>
      <c r="K5" s="1" t="s">
        <v>43</v>
      </c>
      <c r="L5" s="46" t="s">
        <v>44</v>
      </c>
      <c r="M5" s="47" t="s">
        <v>45</v>
      </c>
      <c r="N5" s="48" t="s">
        <v>46</v>
      </c>
      <c r="O5" s="49">
        <v>73.61</v>
      </c>
      <c r="P5" s="41">
        <v>78</v>
      </c>
      <c r="Q5" s="7"/>
    </row>
    <row r="6" spans="1:17" ht="24.95" customHeight="1">
      <c r="A6" s="42"/>
      <c r="B6" s="43" t="s">
        <v>47</v>
      </c>
      <c r="C6" s="44">
        <v>0.21199999999999999</v>
      </c>
      <c r="D6" s="1">
        <f t="shared" ref="D6:D77" si="1">C6*5</f>
        <v>1.06</v>
      </c>
      <c r="E6" s="45">
        <f t="shared" si="0"/>
        <v>4.5999999999999996</v>
      </c>
      <c r="F6" s="1">
        <v>1</v>
      </c>
      <c r="G6" s="1" t="s">
        <v>48</v>
      </c>
      <c r="H6" s="1" t="s">
        <v>48</v>
      </c>
      <c r="I6" s="1" t="s">
        <v>48</v>
      </c>
      <c r="J6" s="1" t="s">
        <v>48</v>
      </c>
      <c r="K6" s="1" t="s">
        <v>48</v>
      </c>
      <c r="L6" s="46" t="s">
        <v>45</v>
      </c>
      <c r="M6" s="47" t="s">
        <v>49</v>
      </c>
      <c r="N6" s="48" t="s">
        <v>46</v>
      </c>
      <c r="O6" s="50">
        <v>3</v>
      </c>
      <c r="P6" s="41"/>
      <c r="Q6" s="7"/>
    </row>
    <row r="7" spans="1:17" ht="24.95" customHeight="1" thickBot="1">
      <c r="A7" s="51"/>
      <c r="B7" s="52" t="s">
        <v>50</v>
      </c>
      <c r="C7" s="53">
        <v>0.06</v>
      </c>
      <c r="D7" s="54">
        <f t="shared" si="1"/>
        <v>0.3</v>
      </c>
      <c r="E7" s="55">
        <f t="shared" si="0"/>
        <v>1.3</v>
      </c>
      <c r="F7" s="54">
        <v>1</v>
      </c>
      <c r="G7" s="54" t="s">
        <v>51</v>
      </c>
      <c r="H7" s="54" t="s">
        <v>51</v>
      </c>
      <c r="I7" s="54" t="s">
        <v>51</v>
      </c>
      <c r="J7" s="54" t="s">
        <v>51</v>
      </c>
      <c r="K7" s="54" t="s">
        <v>51</v>
      </c>
      <c r="L7" s="56"/>
      <c r="M7" s="57"/>
      <c r="N7" s="58"/>
      <c r="O7" s="50"/>
      <c r="P7" s="41"/>
      <c r="Q7" s="7"/>
    </row>
    <row r="8" spans="1:17" ht="24.95" customHeight="1" thickBot="1">
      <c r="A8" s="33" t="s">
        <v>52</v>
      </c>
      <c r="B8" s="34" t="s">
        <v>53</v>
      </c>
      <c r="C8" s="59"/>
      <c r="D8" s="60"/>
      <c r="E8" s="61"/>
      <c r="F8" s="60"/>
      <c r="G8" s="60"/>
      <c r="H8" s="60"/>
      <c r="I8" s="60"/>
      <c r="J8" s="60"/>
      <c r="K8" s="62"/>
      <c r="L8" s="63"/>
      <c r="M8" s="64"/>
      <c r="N8" s="39"/>
      <c r="O8" s="50"/>
      <c r="P8" s="41"/>
      <c r="Q8" s="7"/>
    </row>
    <row r="9" spans="1:17" ht="24.95" customHeight="1">
      <c r="A9" s="42"/>
      <c r="B9" s="43" t="s">
        <v>42</v>
      </c>
      <c r="C9" s="44">
        <v>0.91600000000000004</v>
      </c>
      <c r="D9" s="1">
        <f t="shared" si="1"/>
        <v>4.58</v>
      </c>
      <c r="E9" s="45">
        <f t="shared" si="0"/>
        <v>19.8</v>
      </c>
      <c r="F9" s="1">
        <v>1</v>
      </c>
      <c r="G9" s="1" t="s">
        <v>54</v>
      </c>
      <c r="H9" s="1" t="s">
        <v>54</v>
      </c>
      <c r="I9" s="1" t="s">
        <v>54</v>
      </c>
      <c r="J9" s="1" t="s">
        <v>54</v>
      </c>
      <c r="K9" s="65" t="s">
        <v>54</v>
      </c>
      <c r="L9" s="66" t="s">
        <v>55</v>
      </c>
      <c r="M9" s="67" t="s">
        <v>56</v>
      </c>
      <c r="N9" s="68" t="s">
        <v>57</v>
      </c>
      <c r="O9" s="50">
        <v>84.39</v>
      </c>
      <c r="P9" s="69">
        <v>86.67</v>
      </c>
      <c r="Q9" s="32"/>
    </row>
    <row r="10" spans="1:17" ht="24.95" customHeight="1">
      <c r="A10" s="42"/>
      <c r="B10" s="43" t="s">
        <v>47</v>
      </c>
      <c r="C10" s="44">
        <v>0.14099999999999999</v>
      </c>
      <c r="D10" s="1">
        <f t="shared" si="1"/>
        <v>0.70499999999999996</v>
      </c>
      <c r="E10" s="45">
        <f t="shared" si="0"/>
        <v>3.1</v>
      </c>
      <c r="F10" s="1">
        <v>1</v>
      </c>
      <c r="G10" s="1" t="s">
        <v>58</v>
      </c>
      <c r="H10" s="1" t="s">
        <v>58</v>
      </c>
      <c r="I10" s="1" t="s">
        <v>58</v>
      </c>
      <c r="J10" s="1" t="s">
        <v>58</v>
      </c>
      <c r="K10" s="1" t="s">
        <v>58</v>
      </c>
      <c r="L10" s="66" t="s">
        <v>59</v>
      </c>
      <c r="M10" s="67" t="s">
        <v>55</v>
      </c>
      <c r="N10" s="68" t="s">
        <v>57</v>
      </c>
      <c r="O10" s="50">
        <v>2</v>
      </c>
      <c r="P10" s="41"/>
      <c r="Q10" s="7"/>
    </row>
    <row r="11" spans="1:17" ht="24.95" customHeight="1" thickBot="1">
      <c r="A11" s="51"/>
      <c r="B11" s="70" t="s">
        <v>60</v>
      </c>
      <c r="C11" s="53">
        <v>0.109</v>
      </c>
      <c r="D11" s="54">
        <f t="shared" si="1"/>
        <v>0.54500000000000004</v>
      </c>
      <c r="E11" s="55">
        <f t="shared" si="0"/>
        <v>2.4</v>
      </c>
      <c r="F11" s="54">
        <v>1</v>
      </c>
      <c r="G11" s="54" t="s">
        <v>61</v>
      </c>
      <c r="H11" s="54" t="s">
        <v>61</v>
      </c>
      <c r="I11" s="54" t="s">
        <v>61</v>
      </c>
      <c r="J11" s="54" t="s">
        <v>61</v>
      </c>
      <c r="K11" s="54" t="s">
        <v>61</v>
      </c>
      <c r="L11" s="71" t="s">
        <v>62</v>
      </c>
      <c r="M11" s="72" t="s">
        <v>59</v>
      </c>
      <c r="N11" s="73" t="s">
        <v>57</v>
      </c>
      <c r="O11" s="74">
        <v>1</v>
      </c>
      <c r="P11" s="75"/>
      <c r="Q11" s="8"/>
    </row>
    <row r="12" spans="1:17" ht="31.5" customHeight="1">
      <c r="A12" s="76" t="s">
        <v>63</v>
      </c>
      <c r="B12" s="77" t="s">
        <v>64</v>
      </c>
      <c r="C12" s="59"/>
      <c r="D12" s="60"/>
      <c r="E12" s="61"/>
      <c r="F12" s="60"/>
      <c r="G12" s="60"/>
      <c r="H12" s="60"/>
      <c r="I12" s="60"/>
      <c r="J12" s="60"/>
      <c r="K12" s="62"/>
      <c r="L12" s="63"/>
      <c r="M12" s="64"/>
      <c r="N12" s="78"/>
      <c r="O12" s="49"/>
      <c r="P12" s="41"/>
      <c r="Q12" s="7"/>
    </row>
    <row r="13" spans="1:17" ht="24.95" customHeight="1">
      <c r="A13" s="79"/>
      <c r="B13" s="43" t="s">
        <v>47</v>
      </c>
      <c r="C13" s="44">
        <v>1.5169999999999999</v>
      </c>
      <c r="D13" s="1">
        <f t="shared" si="1"/>
        <v>7.5849999999999991</v>
      </c>
      <c r="E13" s="45">
        <f t="shared" si="0"/>
        <v>32.799999999999997</v>
      </c>
      <c r="F13" s="1">
        <v>1</v>
      </c>
      <c r="G13" s="1" t="s">
        <v>65</v>
      </c>
      <c r="H13" s="1" t="s">
        <v>65</v>
      </c>
      <c r="I13" s="1" t="s">
        <v>65</v>
      </c>
      <c r="J13" s="1" t="s">
        <v>65</v>
      </c>
      <c r="K13" s="1" t="s">
        <v>65</v>
      </c>
      <c r="L13" s="80" t="s">
        <v>66</v>
      </c>
      <c r="M13" s="81" t="s">
        <v>67</v>
      </c>
      <c r="N13" s="81" t="s">
        <v>68</v>
      </c>
      <c r="O13" s="49">
        <v>4</v>
      </c>
      <c r="P13" s="41"/>
      <c r="Q13" s="7"/>
    </row>
    <row r="14" spans="1:17" ht="24.95" customHeight="1" thickBot="1">
      <c r="A14" s="79"/>
      <c r="B14" s="82" t="s">
        <v>60</v>
      </c>
      <c r="C14" s="44">
        <v>0.217</v>
      </c>
      <c r="D14" s="1">
        <f t="shared" si="1"/>
        <v>1.085</v>
      </c>
      <c r="E14" s="45">
        <f t="shared" si="0"/>
        <v>4.7</v>
      </c>
      <c r="F14" s="1">
        <v>1</v>
      </c>
      <c r="G14" s="1" t="s">
        <v>69</v>
      </c>
      <c r="H14" s="1" t="s">
        <v>69</v>
      </c>
      <c r="I14" s="1" t="s">
        <v>69</v>
      </c>
      <c r="J14" s="1" t="s">
        <v>69</v>
      </c>
      <c r="K14" s="1" t="s">
        <v>69</v>
      </c>
      <c r="L14" s="80" t="s">
        <v>70</v>
      </c>
      <c r="M14" s="83" t="s">
        <v>71</v>
      </c>
      <c r="N14" s="83" t="s">
        <v>72</v>
      </c>
      <c r="O14" s="49">
        <v>2</v>
      </c>
      <c r="P14" s="41"/>
      <c r="Q14" s="7"/>
    </row>
    <row r="15" spans="1:17" ht="24.95" customHeight="1" thickBot="1">
      <c r="A15" s="79"/>
      <c r="B15" s="84" t="s">
        <v>73</v>
      </c>
      <c r="C15" s="85"/>
      <c r="D15" s="86">
        <v>0.41699999999999998</v>
      </c>
      <c r="E15" s="87">
        <f t="shared" si="0"/>
        <v>1.8</v>
      </c>
      <c r="F15" s="88" t="s">
        <v>74</v>
      </c>
      <c r="G15" s="88" t="s">
        <v>75</v>
      </c>
      <c r="H15" s="88"/>
      <c r="I15" s="88"/>
      <c r="J15" s="88"/>
      <c r="K15" s="89"/>
      <c r="L15" s="80" t="s">
        <v>76</v>
      </c>
      <c r="M15" s="81" t="s">
        <v>77</v>
      </c>
      <c r="N15" s="81" t="s">
        <v>78</v>
      </c>
      <c r="O15" s="90">
        <v>73.819999999999993</v>
      </c>
      <c r="P15" s="41">
        <v>78</v>
      </c>
      <c r="Q15" s="7"/>
    </row>
    <row r="16" spans="1:17" ht="24.95" customHeight="1">
      <c r="A16" s="79"/>
      <c r="B16" s="43" t="s">
        <v>42</v>
      </c>
      <c r="C16" s="44">
        <v>8.9710000000000001</v>
      </c>
      <c r="D16" s="1">
        <f t="shared" si="1"/>
        <v>44.855000000000004</v>
      </c>
      <c r="E16" s="45">
        <f t="shared" si="0"/>
        <v>194.2</v>
      </c>
      <c r="F16" s="1" t="s">
        <v>79</v>
      </c>
      <c r="G16" s="1" t="s">
        <v>80</v>
      </c>
      <c r="H16" s="1" t="s">
        <v>80</v>
      </c>
      <c r="I16" s="1" t="s">
        <v>80</v>
      </c>
      <c r="J16" s="1" t="s">
        <v>80</v>
      </c>
      <c r="K16" s="1" t="s">
        <v>80</v>
      </c>
      <c r="L16" s="80" t="s">
        <v>81</v>
      </c>
      <c r="M16" s="81" t="s">
        <v>82</v>
      </c>
      <c r="N16" s="81" t="s">
        <v>83</v>
      </c>
      <c r="O16" s="49">
        <v>100.88</v>
      </c>
      <c r="P16" s="41">
        <v>140.83000000000001</v>
      </c>
      <c r="Q16" s="7"/>
    </row>
    <row r="17" spans="1:17" ht="24.95" customHeight="1">
      <c r="A17" s="79"/>
      <c r="B17" s="43"/>
      <c r="C17" s="44"/>
      <c r="D17" s="1"/>
      <c r="E17" s="45"/>
      <c r="F17" s="1"/>
      <c r="G17" s="1" t="s">
        <v>84</v>
      </c>
      <c r="H17" s="1" t="s">
        <v>84</v>
      </c>
      <c r="I17" s="1" t="s">
        <v>84</v>
      </c>
      <c r="J17" s="1" t="s">
        <v>84</v>
      </c>
      <c r="K17" s="1" t="s">
        <v>84</v>
      </c>
      <c r="L17" s="80" t="s">
        <v>85</v>
      </c>
      <c r="M17" s="81" t="s">
        <v>66</v>
      </c>
      <c r="N17" s="83" t="s">
        <v>72</v>
      </c>
      <c r="O17" s="49">
        <v>3</v>
      </c>
      <c r="P17" s="41"/>
      <c r="Q17" s="7"/>
    </row>
    <row r="18" spans="1:17" ht="24.95" customHeight="1">
      <c r="A18" s="79"/>
      <c r="B18" s="43"/>
      <c r="C18" s="44"/>
      <c r="D18" s="1"/>
      <c r="E18" s="45"/>
      <c r="F18" s="1"/>
      <c r="G18" s="1" t="s">
        <v>86</v>
      </c>
      <c r="H18" s="1" t="s">
        <v>86</v>
      </c>
      <c r="I18" s="1" t="s">
        <v>86</v>
      </c>
      <c r="J18" s="1" t="s">
        <v>86</v>
      </c>
      <c r="K18" s="1" t="s">
        <v>86</v>
      </c>
      <c r="L18" s="80" t="s">
        <v>81</v>
      </c>
      <c r="M18" s="81" t="s">
        <v>87</v>
      </c>
      <c r="N18" s="83" t="s">
        <v>78</v>
      </c>
      <c r="O18" s="49">
        <v>1</v>
      </c>
      <c r="P18" s="41"/>
      <c r="Q18" s="7"/>
    </row>
    <row r="19" spans="1:17" ht="24.95" customHeight="1">
      <c r="A19" s="79"/>
      <c r="B19" s="43"/>
      <c r="C19" s="44"/>
      <c r="D19" s="1"/>
      <c r="E19" s="45"/>
      <c r="F19" s="1"/>
      <c r="G19" s="1" t="s">
        <v>86</v>
      </c>
      <c r="H19" s="1" t="s">
        <v>86</v>
      </c>
      <c r="I19" s="1" t="s">
        <v>86</v>
      </c>
      <c r="J19" s="1" t="s">
        <v>86</v>
      </c>
      <c r="K19" s="1" t="s">
        <v>86</v>
      </c>
      <c r="L19" s="80" t="s">
        <v>81</v>
      </c>
      <c r="M19" s="81" t="s">
        <v>87</v>
      </c>
      <c r="N19" s="81" t="s">
        <v>88</v>
      </c>
      <c r="O19" s="49">
        <v>64.95</v>
      </c>
      <c r="P19" s="41">
        <v>65</v>
      </c>
      <c r="Q19" s="7"/>
    </row>
    <row r="20" spans="1:17" ht="24.95" customHeight="1">
      <c r="A20" s="79"/>
      <c r="B20" s="43"/>
      <c r="C20" s="44"/>
      <c r="D20" s="1"/>
      <c r="E20" s="45"/>
      <c r="F20" s="1"/>
      <c r="G20" s="1"/>
      <c r="H20" s="1"/>
      <c r="I20" s="1"/>
      <c r="J20" s="1"/>
      <c r="K20" s="65"/>
      <c r="L20" s="91"/>
      <c r="M20" s="92"/>
      <c r="N20" s="92"/>
      <c r="O20" s="49"/>
      <c r="P20" s="41"/>
      <c r="Q20" s="7"/>
    </row>
    <row r="21" spans="1:17" ht="24.95" customHeight="1" thickBot="1">
      <c r="A21" s="93"/>
      <c r="B21" s="52"/>
      <c r="C21" s="53"/>
      <c r="D21" s="54"/>
      <c r="E21" s="55"/>
      <c r="F21" s="54"/>
      <c r="G21" s="54"/>
      <c r="H21" s="54"/>
      <c r="I21" s="54"/>
      <c r="J21" s="54"/>
      <c r="K21" s="94"/>
      <c r="L21" s="95"/>
      <c r="M21" s="96"/>
      <c r="N21" s="96"/>
      <c r="O21" s="49"/>
      <c r="P21" s="41"/>
      <c r="Q21" s="7"/>
    </row>
    <row r="22" spans="1:17" ht="34.5" customHeight="1">
      <c r="A22" s="97" t="s">
        <v>89</v>
      </c>
      <c r="B22" s="98" t="s">
        <v>90</v>
      </c>
      <c r="C22" s="99"/>
      <c r="D22" s="100"/>
      <c r="E22" s="101"/>
      <c r="F22" s="100"/>
      <c r="G22" s="100"/>
      <c r="H22" s="100"/>
      <c r="I22" s="100"/>
      <c r="J22" s="100"/>
      <c r="K22" s="23"/>
      <c r="L22" s="63"/>
      <c r="M22" s="64"/>
      <c r="N22" s="102"/>
      <c r="O22" s="49"/>
      <c r="P22" s="41"/>
      <c r="Q22" s="7"/>
    </row>
    <row r="23" spans="1:17" ht="24.95" customHeight="1">
      <c r="A23" s="79"/>
      <c r="B23" s="43" t="s">
        <v>47</v>
      </c>
      <c r="C23" s="44">
        <v>1.008</v>
      </c>
      <c r="D23" s="1">
        <f t="shared" si="1"/>
        <v>5.04</v>
      </c>
      <c r="E23" s="45">
        <f t="shared" si="0"/>
        <v>21.8</v>
      </c>
      <c r="F23" s="1">
        <v>1</v>
      </c>
      <c r="G23" s="1" t="s">
        <v>91</v>
      </c>
      <c r="H23" s="1" t="s">
        <v>91</v>
      </c>
      <c r="I23" s="1" t="s">
        <v>91</v>
      </c>
      <c r="J23" s="1" t="s">
        <v>91</v>
      </c>
      <c r="K23" s="65" t="s">
        <v>91</v>
      </c>
      <c r="L23" s="103" t="s">
        <v>92</v>
      </c>
      <c r="M23" s="104" t="s">
        <v>93</v>
      </c>
      <c r="N23" s="105" t="s">
        <v>94</v>
      </c>
      <c r="O23" s="49">
        <v>97.2</v>
      </c>
      <c r="P23" s="41"/>
      <c r="Q23" s="7"/>
    </row>
    <row r="24" spans="1:17" ht="24.95" customHeight="1">
      <c r="A24" s="79"/>
      <c r="B24" s="82" t="s">
        <v>60</v>
      </c>
      <c r="C24" s="44">
        <v>0.109</v>
      </c>
      <c r="D24" s="1">
        <f t="shared" si="1"/>
        <v>0.54500000000000004</v>
      </c>
      <c r="E24" s="45">
        <f t="shared" si="0"/>
        <v>2.4</v>
      </c>
      <c r="F24" s="1">
        <v>1</v>
      </c>
      <c r="G24" s="1" t="s">
        <v>61</v>
      </c>
      <c r="H24" s="1" t="s">
        <v>61</v>
      </c>
      <c r="I24" s="1" t="s">
        <v>61</v>
      </c>
      <c r="J24" s="1" t="s">
        <v>61</v>
      </c>
      <c r="K24" s="1" t="s">
        <v>61</v>
      </c>
      <c r="L24" s="103" t="s">
        <v>82</v>
      </c>
      <c r="M24" s="104" t="s">
        <v>95</v>
      </c>
      <c r="N24" s="105" t="s">
        <v>96</v>
      </c>
      <c r="O24" s="106">
        <v>74.47</v>
      </c>
      <c r="P24" s="107"/>
      <c r="Q24" s="108"/>
    </row>
    <row r="25" spans="1:17" ht="24.95" customHeight="1">
      <c r="A25" s="79"/>
      <c r="B25" s="43" t="s">
        <v>42</v>
      </c>
      <c r="C25" s="99">
        <v>6.6840000000000002</v>
      </c>
      <c r="D25" s="1">
        <f t="shared" si="1"/>
        <v>33.42</v>
      </c>
      <c r="E25" s="45">
        <f t="shared" si="0"/>
        <v>144.69999999999999</v>
      </c>
      <c r="F25" s="1" t="s">
        <v>97</v>
      </c>
      <c r="G25" s="1" t="s">
        <v>80</v>
      </c>
      <c r="H25" s="1" t="s">
        <v>80</v>
      </c>
      <c r="I25" s="1" t="s">
        <v>80</v>
      </c>
      <c r="J25" s="1" t="s">
        <v>80</v>
      </c>
      <c r="K25" s="1" t="s">
        <v>80</v>
      </c>
      <c r="L25" s="103" t="s">
        <v>98</v>
      </c>
      <c r="M25" s="109">
        <v>0.375</v>
      </c>
      <c r="N25" s="105" t="s">
        <v>96</v>
      </c>
      <c r="O25" s="49">
        <v>1</v>
      </c>
      <c r="P25" s="41"/>
      <c r="Q25" s="7"/>
    </row>
    <row r="26" spans="1:17" ht="24.95" customHeight="1">
      <c r="A26" s="79"/>
      <c r="B26" s="43"/>
      <c r="C26" s="99"/>
      <c r="D26" s="1"/>
      <c r="E26" s="45"/>
      <c r="F26" s="1"/>
      <c r="G26" s="1" t="s">
        <v>99</v>
      </c>
      <c r="H26" s="1" t="s">
        <v>99</v>
      </c>
      <c r="I26" s="1" t="s">
        <v>99</v>
      </c>
      <c r="J26" s="1" t="s">
        <v>99</v>
      </c>
      <c r="K26" s="1" t="s">
        <v>99</v>
      </c>
      <c r="L26" s="103" t="s">
        <v>100</v>
      </c>
      <c r="M26" s="104" t="s">
        <v>101</v>
      </c>
      <c r="N26" s="105" t="s">
        <v>96</v>
      </c>
      <c r="O26" s="49">
        <v>3</v>
      </c>
      <c r="P26" s="41"/>
      <c r="Q26" s="7"/>
    </row>
    <row r="27" spans="1:17" ht="24.95" customHeight="1">
      <c r="A27" s="79"/>
      <c r="B27" s="43"/>
      <c r="C27" s="99"/>
      <c r="D27" s="1"/>
      <c r="E27" s="45"/>
      <c r="F27" s="1"/>
      <c r="G27" s="1" t="s">
        <v>102</v>
      </c>
      <c r="H27" s="1" t="s">
        <v>102</v>
      </c>
      <c r="I27" s="1" t="s">
        <v>102</v>
      </c>
      <c r="J27" s="1" t="s">
        <v>102</v>
      </c>
      <c r="K27" s="1" t="s">
        <v>102</v>
      </c>
      <c r="L27" s="103" t="s">
        <v>98</v>
      </c>
      <c r="M27" s="104" t="s">
        <v>103</v>
      </c>
      <c r="N27" s="105" t="s">
        <v>94</v>
      </c>
      <c r="O27" s="49">
        <v>1</v>
      </c>
      <c r="P27" s="41"/>
      <c r="Q27" s="7"/>
    </row>
    <row r="28" spans="1:17" ht="24.95" customHeight="1" thickBot="1">
      <c r="A28" s="110"/>
      <c r="B28" s="111" t="s">
        <v>104</v>
      </c>
      <c r="C28" s="112">
        <v>0.217</v>
      </c>
      <c r="D28" s="113">
        <v>1.08</v>
      </c>
      <c r="E28" s="45">
        <f t="shared" si="0"/>
        <v>4.7</v>
      </c>
      <c r="F28" s="113"/>
      <c r="G28" s="113" t="s">
        <v>105</v>
      </c>
      <c r="H28" s="113" t="s">
        <v>105</v>
      </c>
      <c r="I28" s="113" t="s">
        <v>105</v>
      </c>
      <c r="J28" s="113" t="s">
        <v>105</v>
      </c>
      <c r="K28" s="113" t="s">
        <v>105</v>
      </c>
      <c r="L28" s="114" t="s">
        <v>93</v>
      </c>
      <c r="M28" s="115" t="s">
        <v>106</v>
      </c>
      <c r="N28" s="105" t="s">
        <v>94</v>
      </c>
      <c r="O28" s="49"/>
      <c r="P28" s="41"/>
      <c r="Q28" s="7"/>
    </row>
    <row r="29" spans="1:17" ht="24.95" customHeight="1" thickBot="1">
      <c r="A29" s="110"/>
      <c r="B29" s="111" t="s">
        <v>104</v>
      </c>
      <c r="C29" s="116">
        <v>0.217</v>
      </c>
      <c r="D29" s="113">
        <v>1.08</v>
      </c>
      <c r="E29" s="45">
        <f t="shared" si="0"/>
        <v>4.7</v>
      </c>
      <c r="F29" s="113"/>
      <c r="G29" s="113" t="s">
        <v>105</v>
      </c>
      <c r="H29" s="113" t="s">
        <v>105</v>
      </c>
      <c r="I29" s="113" t="s">
        <v>105</v>
      </c>
      <c r="J29" s="113" t="s">
        <v>105</v>
      </c>
      <c r="K29" s="19" t="s">
        <v>105</v>
      </c>
      <c r="L29" s="114" t="s">
        <v>106</v>
      </c>
      <c r="M29" s="115" t="s">
        <v>106</v>
      </c>
      <c r="N29" s="105" t="s">
        <v>94</v>
      </c>
      <c r="O29" s="49">
        <v>3</v>
      </c>
      <c r="P29" s="41"/>
      <c r="Q29" s="7"/>
    </row>
    <row r="30" spans="1:17" ht="33.75" customHeight="1">
      <c r="A30" s="76" t="s">
        <v>107</v>
      </c>
      <c r="B30" s="77" t="s">
        <v>108</v>
      </c>
      <c r="C30" s="59"/>
      <c r="D30" s="60"/>
      <c r="E30" s="61"/>
      <c r="F30" s="60"/>
      <c r="G30" s="60"/>
      <c r="H30" s="60"/>
      <c r="I30" s="60"/>
      <c r="J30" s="60"/>
      <c r="K30" s="62"/>
      <c r="L30" s="117"/>
      <c r="M30" s="62"/>
      <c r="N30" s="118"/>
      <c r="O30" s="49"/>
      <c r="P30" s="41"/>
      <c r="Q30" s="7"/>
    </row>
    <row r="31" spans="1:17" ht="24.95" customHeight="1" thickBot="1">
      <c r="A31" s="93"/>
      <c r="B31" s="52" t="s">
        <v>42</v>
      </c>
      <c r="C31" s="53">
        <v>0.27300000000000002</v>
      </c>
      <c r="D31" s="54">
        <f t="shared" si="1"/>
        <v>1.3650000000000002</v>
      </c>
      <c r="E31" s="55">
        <f t="shared" si="0"/>
        <v>5.9</v>
      </c>
      <c r="F31" s="54">
        <v>1</v>
      </c>
      <c r="G31" s="54" t="s">
        <v>109</v>
      </c>
      <c r="H31" s="54" t="s">
        <v>109</v>
      </c>
      <c r="I31" s="54" t="s">
        <v>109</v>
      </c>
      <c r="J31" s="54" t="s">
        <v>109</v>
      </c>
      <c r="K31" s="54" t="s">
        <v>109</v>
      </c>
      <c r="L31" s="119" t="s">
        <v>110</v>
      </c>
      <c r="M31" s="120" t="s">
        <v>67</v>
      </c>
      <c r="N31" s="121" t="s">
        <v>111</v>
      </c>
      <c r="O31" s="49">
        <v>7</v>
      </c>
      <c r="P31" s="41"/>
      <c r="Q31" s="7"/>
    </row>
    <row r="32" spans="1:17" ht="24.95" customHeight="1">
      <c r="A32" s="97" t="s">
        <v>112</v>
      </c>
      <c r="B32" s="122" t="s">
        <v>113</v>
      </c>
      <c r="C32" s="99"/>
      <c r="D32" s="100"/>
      <c r="E32" s="101"/>
      <c r="F32" s="100"/>
      <c r="G32" s="100"/>
      <c r="H32" s="100"/>
      <c r="I32" s="100"/>
      <c r="J32" s="100"/>
      <c r="K32" s="23"/>
      <c r="L32" s="123"/>
      <c r="M32" s="124"/>
      <c r="N32" s="124"/>
      <c r="O32" s="49"/>
      <c r="P32" s="41"/>
      <c r="Q32" s="7"/>
    </row>
    <row r="33" spans="1:17" ht="24.95" customHeight="1">
      <c r="A33" s="79"/>
      <c r="B33" s="43" t="s">
        <v>47</v>
      </c>
      <c r="C33" s="44">
        <v>0.36699999999999999</v>
      </c>
      <c r="D33" s="1">
        <f t="shared" si="1"/>
        <v>1.835</v>
      </c>
      <c r="E33" s="45">
        <f t="shared" si="0"/>
        <v>7.9</v>
      </c>
      <c r="F33" s="1">
        <v>1</v>
      </c>
      <c r="G33" s="1" t="s">
        <v>114</v>
      </c>
      <c r="H33" s="1" t="s">
        <v>114</v>
      </c>
      <c r="I33" s="1" t="s">
        <v>114</v>
      </c>
      <c r="J33" s="1" t="s">
        <v>114</v>
      </c>
      <c r="K33" s="1" t="s">
        <v>114</v>
      </c>
      <c r="L33" s="125" t="s">
        <v>115</v>
      </c>
      <c r="M33" s="126" t="s">
        <v>116</v>
      </c>
      <c r="N33" s="126" t="s">
        <v>111</v>
      </c>
      <c r="O33" s="49">
        <v>4</v>
      </c>
      <c r="P33" s="41"/>
      <c r="Q33" s="7"/>
    </row>
    <row r="34" spans="1:17" ht="24.95" customHeight="1">
      <c r="A34" s="79"/>
      <c r="B34" s="82" t="s">
        <v>60</v>
      </c>
      <c r="C34" s="44">
        <v>0.109</v>
      </c>
      <c r="D34" s="1">
        <f t="shared" si="1"/>
        <v>0.54500000000000004</v>
      </c>
      <c r="E34" s="45">
        <f t="shared" si="0"/>
        <v>2.4</v>
      </c>
      <c r="F34" s="1">
        <v>1</v>
      </c>
      <c r="G34" s="1" t="s">
        <v>61</v>
      </c>
      <c r="H34" s="1" t="s">
        <v>61</v>
      </c>
      <c r="I34" s="1" t="s">
        <v>61</v>
      </c>
      <c r="J34" s="1" t="s">
        <v>61</v>
      </c>
      <c r="K34" s="1" t="s">
        <v>61</v>
      </c>
      <c r="L34" s="125" t="s">
        <v>117</v>
      </c>
      <c r="M34" s="126" t="s">
        <v>100</v>
      </c>
      <c r="N34" s="126" t="s">
        <v>111</v>
      </c>
      <c r="O34" s="49">
        <v>2</v>
      </c>
      <c r="P34" s="41"/>
      <c r="Q34" s="7"/>
    </row>
    <row r="35" spans="1:17" ht="24.95" customHeight="1">
      <c r="A35" s="110"/>
      <c r="B35" s="111"/>
      <c r="C35" s="112"/>
      <c r="D35" s="113"/>
      <c r="E35" s="127"/>
      <c r="F35" s="113">
        <v>1</v>
      </c>
      <c r="G35" s="1" t="s">
        <v>118</v>
      </c>
      <c r="H35" s="1" t="s">
        <v>118</v>
      </c>
      <c r="I35" s="1" t="s">
        <v>118</v>
      </c>
      <c r="J35" s="1" t="s">
        <v>118</v>
      </c>
      <c r="K35" s="1" t="s">
        <v>118</v>
      </c>
      <c r="L35" s="128">
        <v>0.37986111111111115</v>
      </c>
      <c r="M35" s="129">
        <v>0.4513888888888889</v>
      </c>
      <c r="N35" s="126"/>
      <c r="O35" s="49">
        <v>3</v>
      </c>
      <c r="P35" s="41"/>
      <c r="Q35" s="7"/>
    </row>
    <row r="36" spans="1:17" ht="24.95" customHeight="1" thickBot="1">
      <c r="A36" s="110"/>
      <c r="B36" s="2" t="s">
        <v>42</v>
      </c>
      <c r="C36" s="112">
        <v>3.427</v>
      </c>
      <c r="D36" s="113">
        <f t="shared" si="1"/>
        <v>17.135000000000002</v>
      </c>
      <c r="E36" s="127">
        <f t="shared" si="0"/>
        <v>74.2</v>
      </c>
      <c r="F36" s="113">
        <v>1</v>
      </c>
      <c r="G36" s="113" t="s">
        <v>80</v>
      </c>
      <c r="H36" s="113" t="s">
        <v>80</v>
      </c>
      <c r="I36" s="113" t="s">
        <v>80</v>
      </c>
      <c r="J36" s="113" t="s">
        <v>80</v>
      </c>
      <c r="K36" s="113" t="s">
        <v>80</v>
      </c>
      <c r="L36" s="130" t="s">
        <v>98</v>
      </c>
      <c r="M36" s="129">
        <v>0.375</v>
      </c>
      <c r="N36" s="126" t="s">
        <v>111</v>
      </c>
      <c r="O36" s="49">
        <v>100.45</v>
      </c>
      <c r="P36" s="41">
        <v>119.17</v>
      </c>
      <c r="Q36" s="7"/>
    </row>
    <row r="37" spans="1:17" ht="33" customHeight="1">
      <c r="A37" s="76" t="s">
        <v>119</v>
      </c>
      <c r="B37" s="77" t="s">
        <v>90</v>
      </c>
      <c r="C37" s="59"/>
      <c r="D37" s="60"/>
      <c r="E37" s="61"/>
      <c r="F37" s="60"/>
      <c r="G37" s="60"/>
      <c r="H37" s="60"/>
      <c r="I37" s="60"/>
      <c r="J37" s="60"/>
      <c r="K37" s="62"/>
      <c r="L37" s="131"/>
      <c r="M37" s="132"/>
      <c r="N37" s="133"/>
      <c r="O37" s="49"/>
      <c r="P37" s="41"/>
      <c r="Q37" s="7"/>
    </row>
    <row r="38" spans="1:17" ht="24.95" customHeight="1">
      <c r="A38" s="79"/>
      <c r="B38" s="43" t="s">
        <v>120</v>
      </c>
      <c r="C38" s="44">
        <v>0.44400000000000001</v>
      </c>
      <c r="D38" s="1">
        <f t="shared" si="1"/>
        <v>2.2200000000000002</v>
      </c>
      <c r="E38" s="45">
        <f t="shared" si="0"/>
        <v>9.6</v>
      </c>
      <c r="F38" s="1">
        <v>1</v>
      </c>
      <c r="G38" s="1" t="s">
        <v>121</v>
      </c>
      <c r="H38" s="1" t="s">
        <v>121</v>
      </c>
      <c r="I38" s="1" t="s">
        <v>121</v>
      </c>
      <c r="J38" s="1" t="s">
        <v>121</v>
      </c>
      <c r="K38" s="1" t="s">
        <v>121</v>
      </c>
      <c r="L38" s="125" t="s">
        <v>116</v>
      </c>
      <c r="M38" s="126" t="s">
        <v>122</v>
      </c>
      <c r="N38" s="126" t="s">
        <v>111</v>
      </c>
      <c r="O38" s="49">
        <v>5</v>
      </c>
      <c r="P38" s="41"/>
      <c r="Q38" s="7"/>
    </row>
    <row r="39" spans="1:17" ht="30" customHeight="1" thickBot="1">
      <c r="A39" s="93"/>
      <c r="B39" s="134" t="s">
        <v>73</v>
      </c>
      <c r="C39" s="135"/>
      <c r="D39" s="136">
        <v>0.25</v>
      </c>
      <c r="E39" s="137">
        <v>1.08</v>
      </c>
      <c r="F39" s="138" t="s">
        <v>123</v>
      </c>
      <c r="G39" s="136"/>
      <c r="H39" s="136" t="s">
        <v>124</v>
      </c>
      <c r="I39" s="136"/>
      <c r="J39" s="136"/>
      <c r="K39" s="139"/>
      <c r="L39" s="119" t="s">
        <v>122</v>
      </c>
      <c r="M39" s="120" t="s">
        <v>125</v>
      </c>
      <c r="N39" s="126" t="s">
        <v>111</v>
      </c>
      <c r="O39" s="49">
        <v>6</v>
      </c>
      <c r="P39" s="41"/>
      <c r="Q39" s="7"/>
    </row>
    <row r="40" spans="1:17" ht="30.75" customHeight="1">
      <c r="A40" s="97" t="s">
        <v>126</v>
      </c>
      <c r="B40" s="98" t="s">
        <v>127</v>
      </c>
      <c r="C40" s="99"/>
      <c r="D40" s="100"/>
      <c r="E40" s="101"/>
      <c r="F40" s="100"/>
      <c r="G40" s="100"/>
      <c r="H40" s="100"/>
      <c r="I40" s="100"/>
      <c r="J40" s="100"/>
      <c r="K40" s="23"/>
      <c r="L40" s="140"/>
      <c r="M40" s="23"/>
      <c r="N40" s="65"/>
      <c r="O40" s="49"/>
      <c r="P40" s="41"/>
      <c r="Q40" s="7"/>
    </row>
    <row r="41" spans="1:17" ht="24.95" customHeight="1">
      <c r="A41" s="79"/>
      <c r="B41" s="43" t="s">
        <v>42</v>
      </c>
      <c r="C41" s="44">
        <v>7.2910000000000004</v>
      </c>
      <c r="D41" s="1">
        <f t="shared" si="1"/>
        <v>36.454999999999998</v>
      </c>
      <c r="E41" s="45">
        <f t="shared" si="0"/>
        <v>157.9</v>
      </c>
      <c r="F41" s="1">
        <v>3</v>
      </c>
      <c r="G41" s="1" t="s">
        <v>128</v>
      </c>
      <c r="H41" s="1" t="s">
        <v>128</v>
      </c>
      <c r="I41" s="1" t="s">
        <v>128</v>
      </c>
      <c r="J41" s="1" t="s">
        <v>128</v>
      </c>
      <c r="K41" s="1" t="s">
        <v>128</v>
      </c>
      <c r="L41" s="46" t="s">
        <v>129</v>
      </c>
      <c r="M41" s="47" t="s">
        <v>44</v>
      </c>
      <c r="N41" s="47" t="s">
        <v>130</v>
      </c>
      <c r="O41" s="50">
        <v>1</v>
      </c>
      <c r="P41" s="41"/>
      <c r="Q41" s="7"/>
    </row>
    <row r="42" spans="1:17" ht="24.95" customHeight="1">
      <c r="A42" s="79"/>
      <c r="B42" s="43"/>
      <c r="C42" s="44"/>
      <c r="D42" s="1"/>
      <c r="E42" s="45"/>
      <c r="F42" s="1"/>
      <c r="G42" s="1" t="s">
        <v>128</v>
      </c>
      <c r="H42" s="1" t="s">
        <v>128</v>
      </c>
      <c r="I42" s="1" t="s">
        <v>128</v>
      </c>
      <c r="J42" s="1" t="s">
        <v>128</v>
      </c>
      <c r="K42" s="1" t="s">
        <v>128</v>
      </c>
      <c r="L42" s="141" t="s">
        <v>129</v>
      </c>
      <c r="M42" s="142" t="s">
        <v>44</v>
      </c>
      <c r="N42" s="142" t="s">
        <v>131</v>
      </c>
      <c r="O42" s="49">
        <v>1</v>
      </c>
      <c r="P42" s="41"/>
      <c r="Q42" s="7"/>
    </row>
    <row r="43" spans="1:17" ht="24.95" customHeight="1">
      <c r="A43" s="79"/>
      <c r="B43" s="43"/>
      <c r="C43" s="44"/>
      <c r="D43" s="1"/>
      <c r="E43" s="45"/>
      <c r="F43" s="1"/>
      <c r="G43" s="1" t="s">
        <v>132</v>
      </c>
      <c r="H43" s="1" t="s">
        <v>132</v>
      </c>
      <c r="I43" s="1" t="s">
        <v>132</v>
      </c>
      <c r="J43" s="1" t="s">
        <v>132</v>
      </c>
      <c r="K43" s="1" t="s">
        <v>132</v>
      </c>
      <c r="L43" s="143" t="s">
        <v>129</v>
      </c>
      <c r="M43" s="144" t="s">
        <v>133</v>
      </c>
      <c r="N43" s="144" t="s">
        <v>134</v>
      </c>
      <c r="O43" s="50">
        <v>83.56</v>
      </c>
      <c r="P43" s="41"/>
      <c r="Q43" s="7"/>
    </row>
    <row r="44" spans="1:17" ht="24.95" customHeight="1">
      <c r="A44" s="79"/>
      <c r="B44" s="43" t="s">
        <v>135</v>
      </c>
      <c r="C44" s="44">
        <v>0.80800000000000005</v>
      </c>
      <c r="D44" s="1">
        <f t="shared" si="1"/>
        <v>4.04</v>
      </c>
      <c r="E44" s="45">
        <f t="shared" si="0"/>
        <v>17.5</v>
      </c>
      <c r="F44" s="1">
        <v>1</v>
      </c>
      <c r="G44" s="1" t="s">
        <v>136</v>
      </c>
      <c r="H44" s="1" t="s">
        <v>136</v>
      </c>
      <c r="I44" s="1" t="s">
        <v>136</v>
      </c>
      <c r="J44" s="1" t="s">
        <v>136</v>
      </c>
      <c r="K44" s="1" t="s">
        <v>136</v>
      </c>
      <c r="L44" s="143" t="s">
        <v>133</v>
      </c>
      <c r="M44" s="144" t="s">
        <v>62</v>
      </c>
      <c r="N44" s="144" t="s">
        <v>134</v>
      </c>
      <c r="O44" s="50">
        <v>2</v>
      </c>
      <c r="P44" s="41"/>
      <c r="Q44" s="7"/>
    </row>
    <row r="45" spans="1:17" ht="24.95" customHeight="1" thickBot="1">
      <c r="A45" s="110"/>
      <c r="B45" s="111" t="s">
        <v>137</v>
      </c>
      <c r="C45" s="53">
        <v>0.109</v>
      </c>
      <c r="D45" s="113">
        <f t="shared" si="1"/>
        <v>0.54500000000000004</v>
      </c>
      <c r="E45" s="127">
        <f t="shared" si="0"/>
        <v>2.4</v>
      </c>
      <c r="F45" s="113">
        <v>1</v>
      </c>
      <c r="G45" s="113" t="s">
        <v>61</v>
      </c>
      <c r="H45" s="113" t="s">
        <v>61</v>
      </c>
      <c r="I45" s="113" t="s">
        <v>61</v>
      </c>
      <c r="J45" s="113" t="s">
        <v>61</v>
      </c>
      <c r="K45" s="113" t="s">
        <v>61</v>
      </c>
      <c r="L45" s="145" t="s">
        <v>62</v>
      </c>
      <c r="M45" s="146" t="s">
        <v>138</v>
      </c>
      <c r="N45" s="144" t="s">
        <v>134</v>
      </c>
      <c r="O45" s="50">
        <v>3</v>
      </c>
      <c r="P45" s="41"/>
      <c r="Q45" s="7"/>
    </row>
    <row r="46" spans="1:17" ht="42" customHeight="1">
      <c r="A46" s="76" t="s">
        <v>139</v>
      </c>
      <c r="B46" s="77" t="s">
        <v>140</v>
      </c>
      <c r="C46" s="59"/>
      <c r="D46" s="60"/>
      <c r="E46" s="61">
        <f t="shared" si="0"/>
        <v>0</v>
      </c>
      <c r="F46" s="60"/>
      <c r="G46" s="60"/>
      <c r="H46" s="60"/>
      <c r="I46" s="60"/>
      <c r="J46" s="60"/>
      <c r="K46" s="62"/>
      <c r="L46" s="117"/>
      <c r="M46" s="62"/>
      <c r="N46" s="65"/>
      <c r="O46" s="49"/>
      <c r="P46" s="41"/>
      <c r="Q46" s="7"/>
    </row>
    <row r="47" spans="1:17" ht="24.95" customHeight="1">
      <c r="A47" s="79"/>
      <c r="B47" s="43" t="s">
        <v>42</v>
      </c>
      <c r="C47" s="44">
        <v>1.571</v>
      </c>
      <c r="D47" s="1">
        <f t="shared" si="1"/>
        <v>7.8549999999999995</v>
      </c>
      <c r="E47" s="45">
        <f t="shared" si="0"/>
        <v>34</v>
      </c>
      <c r="F47" s="1">
        <v>1</v>
      </c>
      <c r="G47" s="1" t="s">
        <v>141</v>
      </c>
      <c r="H47" s="1" t="s">
        <v>141</v>
      </c>
      <c r="I47" s="1" t="s">
        <v>141</v>
      </c>
      <c r="J47" s="1" t="s">
        <v>141</v>
      </c>
      <c r="K47" s="1" t="s">
        <v>141</v>
      </c>
      <c r="L47" s="141" t="s">
        <v>142</v>
      </c>
      <c r="M47" s="142" t="s">
        <v>143</v>
      </c>
      <c r="N47" s="142" t="s">
        <v>131</v>
      </c>
      <c r="O47" s="49">
        <v>99.84</v>
      </c>
      <c r="P47" s="41"/>
      <c r="Q47" s="7">
        <v>99.67</v>
      </c>
    </row>
    <row r="48" spans="1:17" ht="24.95" customHeight="1">
      <c r="A48" s="79"/>
      <c r="B48" s="82" t="s">
        <v>60</v>
      </c>
      <c r="C48" s="44">
        <v>0.109</v>
      </c>
      <c r="D48" s="1">
        <f t="shared" si="1"/>
        <v>0.54500000000000004</v>
      </c>
      <c r="E48" s="45">
        <f t="shared" si="0"/>
        <v>2.4</v>
      </c>
      <c r="F48" s="1">
        <v>1</v>
      </c>
      <c r="G48" s="1" t="s">
        <v>61</v>
      </c>
      <c r="H48" s="1" t="s">
        <v>61</v>
      </c>
      <c r="I48" s="1" t="s">
        <v>61</v>
      </c>
      <c r="J48" s="1" t="s">
        <v>61</v>
      </c>
      <c r="K48" s="1" t="s">
        <v>61</v>
      </c>
      <c r="L48" s="141" t="s">
        <v>143</v>
      </c>
      <c r="M48" s="142" t="s">
        <v>100</v>
      </c>
      <c r="N48" s="142" t="s">
        <v>131</v>
      </c>
      <c r="O48" s="49">
        <v>3</v>
      </c>
      <c r="P48" s="41"/>
      <c r="Q48" s="7"/>
    </row>
    <row r="49" spans="1:18" ht="24.95" customHeight="1">
      <c r="A49" s="79"/>
      <c r="B49" s="43" t="s">
        <v>47</v>
      </c>
      <c r="C49" s="44">
        <v>0.24399999999999999</v>
      </c>
      <c r="D49" s="1">
        <f t="shared" si="1"/>
        <v>1.22</v>
      </c>
      <c r="E49" s="45">
        <f t="shared" si="0"/>
        <v>5.3</v>
      </c>
      <c r="F49" s="1">
        <v>1</v>
      </c>
      <c r="G49" s="1" t="s">
        <v>124</v>
      </c>
      <c r="H49" s="1" t="s">
        <v>124</v>
      </c>
      <c r="I49" s="1" t="s">
        <v>124</v>
      </c>
      <c r="J49" s="1" t="s">
        <v>124</v>
      </c>
      <c r="K49" s="1" t="s">
        <v>124</v>
      </c>
      <c r="L49" s="141" t="s">
        <v>100</v>
      </c>
      <c r="M49" s="142" t="s">
        <v>144</v>
      </c>
      <c r="N49" s="142" t="s">
        <v>131</v>
      </c>
      <c r="O49" s="147">
        <v>4</v>
      </c>
      <c r="P49" s="41"/>
      <c r="Q49" s="7"/>
    </row>
    <row r="50" spans="1:18" ht="24.95" customHeight="1" thickBot="1">
      <c r="A50" s="93"/>
      <c r="B50" s="134" t="s">
        <v>73</v>
      </c>
      <c r="C50" s="135"/>
      <c r="D50" s="136">
        <v>1.343</v>
      </c>
      <c r="E50" s="137">
        <f t="shared" si="0"/>
        <v>5.8</v>
      </c>
      <c r="F50" s="136" t="s">
        <v>74</v>
      </c>
      <c r="G50" s="136"/>
      <c r="H50" s="136"/>
      <c r="I50" s="136" t="s">
        <v>145</v>
      </c>
      <c r="J50" s="136"/>
      <c r="K50" s="139"/>
      <c r="L50" s="148" t="s">
        <v>144</v>
      </c>
      <c r="M50" s="149" t="s">
        <v>146</v>
      </c>
      <c r="N50" s="150" t="s">
        <v>131</v>
      </c>
      <c r="O50" s="49">
        <v>5</v>
      </c>
      <c r="P50" s="41"/>
      <c r="Q50" s="7"/>
    </row>
    <row r="51" spans="1:18" ht="24.95" customHeight="1">
      <c r="A51" s="97" t="s">
        <v>147</v>
      </c>
      <c r="B51" s="122" t="s">
        <v>148</v>
      </c>
      <c r="C51" s="99"/>
      <c r="D51" s="100"/>
      <c r="E51" s="101"/>
      <c r="F51" s="100"/>
      <c r="G51" s="100"/>
      <c r="H51" s="100"/>
      <c r="I51" s="100"/>
      <c r="J51" s="100"/>
      <c r="K51" s="23"/>
      <c r="L51" s="140"/>
      <c r="M51" s="23"/>
      <c r="N51" s="151"/>
      <c r="O51" s="49"/>
      <c r="P51" s="41"/>
      <c r="Q51" s="7"/>
    </row>
    <row r="52" spans="1:18" ht="24.95" customHeight="1" thickBot="1">
      <c r="A52" s="110"/>
      <c r="B52" s="2" t="s">
        <v>42</v>
      </c>
      <c r="C52" s="116">
        <v>0.32200000000000001</v>
      </c>
      <c r="D52" s="113">
        <f t="shared" si="1"/>
        <v>1.61</v>
      </c>
      <c r="E52" s="127">
        <f t="shared" si="0"/>
        <v>7</v>
      </c>
      <c r="F52" s="113">
        <v>1</v>
      </c>
      <c r="G52" s="113" t="s">
        <v>149</v>
      </c>
      <c r="H52" s="113" t="s">
        <v>149</v>
      </c>
      <c r="I52" s="113" t="s">
        <v>149</v>
      </c>
      <c r="J52" s="113" t="s">
        <v>149</v>
      </c>
      <c r="K52" s="113" t="s">
        <v>149</v>
      </c>
      <c r="L52" s="152" t="s">
        <v>49</v>
      </c>
      <c r="M52" s="153" t="s">
        <v>150</v>
      </c>
      <c r="N52" s="154" t="s">
        <v>46</v>
      </c>
      <c r="O52" s="50"/>
      <c r="P52" s="41"/>
      <c r="Q52" s="7"/>
    </row>
    <row r="53" spans="1:18" ht="24.95" customHeight="1" thickBot="1">
      <c r="A53" s="155" t="s">
        <v>151</v>
      </c>
      <c r="B53" s="34" t="s">
        <v>53</v>
      </c>
      <c r="C53" s="59"/>
      <c r="D53" s="60"/>
      <c r="E53" s="61"/>
      <c r="F53" s="60"/>
      <c r="G53" s="60"/>
      <c r="H53" s="60"/>
      <c r="I53" s="60"/>
      <c r="J53" s="60"/>
      <c r="K53" s="62"/>
      <c r="L53" s="117"/>
      <c r="M53" s="62"/>
      <c r="N53" s="151"/>
      <c r="O53" s="49"/>
      <c r="P53" s="41"/>
      <c r="Q53" s="7"/>
    </row>
    <row r="54" spans="1:18" ht="24.95" customHeight="1" thickBot="1">
      <c r="A54" s="93"/>
      <c r="B54" s="52" t="s">
        <v>42</v>
      </c>
      <c r="C54" s="53">
        <v>0.25</v>
      </c>
      <c r="D54" s="54">
        <f t="shared" si="1"/>
        <v>1.25</v>
      </c>
      <c r="E54" s="55">
        <f t="shared" si="0"/>
        <v>5.4</v>
      </c>
      <c r="F54" s="54">
        <v>1</v>
      </c>
      <c r="G54" s="54" t="s">
        <v>124</v>
      </c>
      <c r="H54" s="54" t="s">
        <v>124</v>
      </c>
      <c r="I54" s="54" t="s">
        <v>124</v>
      </c>
      <c r="J54" s="54" t="s">
        <v>124</v>
      </c>
      <c r="K54" s="54" t="s">
        <v>124</v>
      </c>
      <c r="L54" s="156" t="s">
        <v>98</v>
      </c>
      <c r="M54" s="157" t="s">
        <v>152</v>
      </c>
      <c r="N54" s="158" t="s">
        <v>153</v>
      </c>
      <c r="O54" s="40">
        <v>1</v>
      </c>
      <c r="P54" s="41"/>
      <c r="Q54" s="7"/>
    </row>
    <row r="55" spans="1:18" ht="24.95" customHeight="1">
      <c r="A55" s="97" t="s">
        <v>154</v>
      </c>
      <c r="B55" s="122" t="s">
        <v>53</v>
      </c>
      <c r="C55" s="99"/>
      <c r="D55" s="100"/>
      <c r="E55" s="101"/>
      <c r="F55" s="100"/>
      <c r="G55" s="100"/>
      <c r="H55" s="100"/>
      <c r="I55" s="100"/>
      <c r="J55" s="100"/>
      <c r="K55" s="23"/>
      <c r="L55" s="159"/>
      <c r="M55" s="160"/>
      <c r="N55" s="161"/>
      <c r="O55" s="162">
        <v>75.12</v>
      </c>
      <c r="P55" s="107"/>
      <c r="Q55" s="108"/>
    </row>
    <row r="56" spans="1:18" ht="24.95" customHeight="1" thickBot="1">
      <c r="A56" s="163"/>
      <c r="B56" s="2" t="s">
        <v>42</v>
      </c>
      <c r="C56" s="116">
        <v>0.48699999999999999</v>
      </c>
      <c r="D56" s="113">
        <f t="shared" si="1"/>
        <v>2.4350000000000001</v>
      </c>
      <c r="E56" s="127">
        <f t="shared" si="0"/>
        <v>10.5</v>
      </c>
      <c r="F56" s="113">
        <v>1</v>
      </c>
      <c r="G56" s="113" t="s">
        <v>155</v>
      </c>
      <c r="H56" s="113" t="s">
        <v>155</v>
      </c>
      <c r="I56" s="113" t="s">
        <v>155</v>
      </c>
      <c r="J56" s="113" t="s">
        <v>155</v>
      </c>
      <c r="K56" s="113" t="s">
        <v>155</v>
      </c>
      <c r="L56" s="164" t="s">
        <v>152</v>
      </c>
      <c r="M56" s="165" t="s">
        <v>156</v>
      </c>
      <c r="N56" s="158" t="s">
        <v>153</v>
      </c>
      <c r="O56" s="49">
        <v>2</v>
      </c>
      <c r="P56" s="41"/>
      <c r="Q56" s="7"/>
    </row>
    <row r="57" spans="1:18" ht="24.95" customHeight="1">
      <c r="A57" s="76" t="s">
        <v>157</v>
      </c>
      <c r="B57" s="34" t="s">
        <v>53</v>
      </c>
      <c r="C57" s="59"/>
      <c r="D57" s="60"/>
      <c r="E57" s="61"/>
      <c r="F57" s="60"/>
      <c r="G57" s="60"/>
      <c r="H57" s="60"/>
      <c r="I57" s="60"/>
      <c r="J57" s="60"/>
      <c r="K57" s="62"/>
      <c r="L57" s="166"/>
      <c r="M57" s="167"/>
      <c r="N57" s="161"/>
      <c r="O57" s="49"/>
      <c r="P57" s="41"/>
      <c r="Q57" s="7"/>
    </row>
    <row r="58" spans="1:18" ht="24.95" customHeight="1">
      <c r="A58" s="79"/>
      <c r="B58" s="43" t="s">
        <v>47</v>
      </c>
      <c r="C58" s="44">
        <v>0.77800000000000002</v>
      </c>
      <c r="D58" s="1">
        <f t="shared" si="1"/>
        <v>3.89</v>
      </c>
      <c r="E58" s="45">
        <f t="shared" si="0"/>
        <v>16.8</v>
      </c>
      <c r="F58" s="1">
        <v>1</v>
      </c>
      <c r="G58" s="1" t="s">
        <v>158</v>
      </c>
      <c r="H58" s="1" t="s">
        <v>158</v>
      </c>
      <c r="I58" s="1" t="s">
        <v>158</v>
      </c>
      <c r="J58" s="1" t="s">
        <v>158</v>
      </c>
      <c r="K58" s="1" t="s">
        <v>158</v>
      </c>
      <c r="L58" s="168" t="s">
        <v>159</v>
      </c>
      <c r="M58" s="169" t="s">
        <v>160</v>
      </c>
      <c r="N58" s="170" t="s">
        <v>153</v>
      </c>
      <c r="O58" s="49"/>
      <c r="P58" s="41"/>
      <c r="Q58" s="7"/>
    </row>
    <row r="59" spans="1:18" ht="24.95" customHeight="1">
      <c r="A59" s="79"/>
      <c r="B59" s="82" t="s">
        <v>60</v>
      </c>
      <c r="C59" s="44">
        <v>0.109</v>
      </c>
      <c r="D59" s="1">
        <f t="shared" si="1"/>
        <v>0.54500000000000004</v>
      </c>
      <c r="E59" s="45">
        <f t="shared" si="0"/>
        <v>2.4</v>
      </c>
      <c r="F59" s="1">
        <v>1</v>
      </c>
      <c r="G59" s="1" t="s">
        <v>61</v>
      </c>
      <c r="H59" s="1" t="s">
        <v>61</v>
      </c>
      <c r="I59" s="1" t="s">
        <v>61</v>
      </c>
      <c r="J59" s="1" t="s">
        <v>61</v>
      </c>
      <c r="K59" s="1" t="s">
        <v>61</v>
      </c>
      <c r="L59" s="168" t="s">
        <v>143</v>
      </c>
      <c r="M59" s="169" t="s">
        <v>100</v>
      </c>
      <c r="N59" s="170" t="s">
        <v>153</v>
      </c>
      <c r="O59" s="49">
        <v>4</v>
      </c>
      <c r="P59" s="41"/>
      <c r="Q59" s="7"/>
    </row>
    <row r="60" spans="1:18" ht="24.95" customHeight="1">
      <c r="A60" s="79"/>
      <c r="B60" s="43" t="s">
        <v>42</v>
      </c>
      <c r="C60" s="99">
        <v>1.8580000000000001</v>
      </c>
      <c r="D60" s="1">
        <f t="shared" si="1"/>
        <v>9.2900000000000009</v>
      </c>
      <c r="E60" s="45">
        <f t="shared" si="0"/>
        <v>40.200000000000003</v>
      </c>
      <c r="F60" s="1">
        <v>1</v>
      </c>
      <c r="G60" s="1" t="s">
        <v>161</v>
      </c>
      <c r="H60" s="1" t="s">
        <v>161</v>
      </c>
      <c r="I60" s="1" t="s">
        <v>161</v>
      </c>
      <c r="J60" s="1" t="s">
        <v>161</v>
      </c>
      <c r="K60" s="1" t="s">
        <v>161</v>
      </c>
      <c r="L60" s="168" t="s">
        <v>156</v>
      </c>
      <c r="M60" s="169" t="s">
        <v>143</v>
      </c>
      <c r="N60" s="170" t="s">
        <v>153</v>
      </c>
      <c r="O60" s="49">
        <v>3</v>
      </c>
      <c r="P60" s="41"/>
      <c r="Q60" s="7"/>
    </row>
    <row r="61" spans="1:18" ht="24.95" customHeight="1">
      <c r="A61" s="79"/>
      <c r="B61" s="43"/>
      <c r="C61" s="99"/>
      <c r="D61" s="1"/>
      <c r="E61" s="45"/>
      <c r="F61" s="1"/>
      <c r="G61" s="1" t="s">
        <v>162</v>
      </c>
      <c r="H61" s="1" t="s">
        <v>162</v>
      </c>
      <c r="I61" s="1" t="s">
        <v>162</v>
      </c>
      <c r="J61" s="1" t="s">
        <v>162</v>
      </c>
      <c r="K61" s="1" t="s">
        <v>162</v>
      </c>
      <c r="L61" s="168" t="s">
        <v>100</v>
      </c>
      <c r="M61" s="169" t="s">
        <v>163</v>
      </c>
      <c r="N61" s="170" t="s">
        <v>153</v>
      </c>
      <c r="O61" s="49">
        <v>5</v>
      </c>
      <c r="P61" s="41"/>
      <c r="Q61" s="7"/>
    </row>
    <row r="62" spans="1:18" ht="32.25" customHeight="1" thickBot="1">
      <c r="A62" s="79"/>
      <c r="B62" s="84" t="s">
        <v>73</v>
      </c>
      <c r="C62" s="86"/>
      <c r="D62" s="88">
        <v>0.40600000000000003</v>
      </c>
      <c r="E62" s="87">
        <f t="shared" si="0"/>
        <v>1.8</v>
      </c>
      <c r="F62" s="171" t="s">
        <v>123</v>
      </c>
      <c r="G62" s="88"/>
      <c r="H62" s="88"/>
      <c r="I62" s="88"/>
      <c r="J62" s="88"/>
      <c r="K62" s="88" t="s">
        <v>164</v>
      </c>
      <c r="L62" s="168" t="s">
        <v>163</v>
      </c>
      <c r="M62" s="169" t="s">
        <v>66</v>
      </c>
      <c r="N62" s="170" t="s">
        <v>153</v>
      </c>
      <c r="O62" s="172">
        <v>6</v>
      </c>
      <c r="P62" s="41"/>
      <c r="Q62" s="7"/>
    </row>
    <row r="63" spans="1:18" ht="24.95" customHeight="1" thickBot="1">
      <c r="A63" s="93"/>
      <c r="B63" s="52" t="s">
        <v>50</v>
      </c>
      <c r="C63" s="53">
        <v>0.27</v>
      </c>
      <c r="D63" s="54">
        <f t="shared" si="1"/>
        <v>1.35</v>
      </c>
      <c r="E63" s="55">
        <f t="shared" si="0"/>
        <v>5.8</v>
      </c>
      <c r="F63" s="54">
        <v>1</v>
      </c>
      <c r="G63" s="54" t="s">
        <v>75</v>
      </c>
      <c r="H63" s="54" t="s">
        <v>75</v>
      </c>
      <c r="I63" s="54" t="s">
        <v>75</v>
      </c>
      <c r="J63" s="54" t="s">
        <v>75</v>
      </c>
      <c r="K63" s="54" t="s">
        <v>75</v>
      </c>
      <c r="L63" s="56"/>
      <c r="M63" s="57"/>
      <c r="N63" s="173" t="s">
        <v>153</v>
      </c>
      <c r="O63" s="49"/>
      <c r="P63" s="41"/>
      <c r="Q63" s="7"/>
      <c r="R63" s="174"/>
    </row>
    <row r="64" spans="1:18" ht="35.25" customHeight="1">
      <c r="A64" s="97" t="s">
        <v>165</v>
      </c>
      <c r="B64" s="98" t="s">
        <v>166</v>
      </c>
      <c r="C64" s="99"/>
      <c r="D64" s="100"/>
      <c r="E64" s="101"/>
      <c r="F64" s="100"/>
      <c r="G64" s="100"/>
      <c r="H64" s="100"/>
      <c r="I64" s="100"/>
      <c r="J64" s="100"/>
      <c r="K64" s="23"/>
      <c r="L64" s="175"/>
      <c r="M64" s="78"/>
      <c r="N64" s="39"/>
      <c r="O64" s="49"/>
      <c r="P64" s="41"/>
      <c r="Q64" s="7"/>
    </row>
    <row r="65" spans="1:17" ht="24.95" customHeight="1">
      <c r="A65" s="79"/>
      <c r="B65" s="43" t="s">
        <v>42</v>
      </c>
      <c r="C65" s="44">
        <v>2.1619999999999999</v>
      </c>
      <c r="D65" s="1">
        <f t="shared" si="1"/>
        <v>10.809999999999999</v>
      </c>
      <c r="E65" s="45">
        <f t="shared" si="0"/>
        <v>46.8</v>
      </c>
      <c r="F65" s="1">
        <v>1</v>
      </c>
      <c r="G65" s="1" t="s">
        <v>161</v>
      </c>
      <c r="H65" s="1" t="s">
        <v>161</v>
      </c>
      <c r="I65" s="1" t="s">
        <v>161</v>
      </c>
      <c r="J65" s="1" t="s">
        <v>161</v>
      </c>
      <c r="K65" s="1" t="s">
        <v>161</v>
      </c>
      <c r="L65" s="91" t="s">
        <v>98</v>
      </c>
      <c r="M65" s="92" t="s">
        <v>62</v>
      </c>
      <c r="N65" s="176" t="s">
        <v>167</v>
      </c>
      <c r="O65" s="49">
        <v>66.89</v>
      </c>
      <c r="P65" s="41"/>
      <c r="Q65" s="7">
        <v>65</v>
      </c>
    </row>
    <row r="66" spans="1:17" ht="24.95" customHeight="1">
      <c r="A66" s="79"/>
      <c r="B66" s="43"/>
      <c r="C66" s="44"/>
      <c r="D66" s="1"/>
      <c r="E66" s="45"/>
      <c r="F66" s="1"/>
      <c r="G66" s="1" t="s">
        <v>168</v>
      </c>
      <c r="H66" s="1" t="s">
        <v>168</v>
      </c>
      <c r="I66" s="1" t="s">
        <v>168</v>
      </c>
      <c r="J66" s="1" t="s">
        <v>168</v>
      </c>
      <c r="K66" s="1" t="s">
        <v>168</v>
      </c>
      <c r="L66" s="91" t="s">
        <v>138</v>
      </c>
      <c r="M66" s="92" t="s">
        <v>169</v>
      </c>
      <c r="N66" s="176" t="s">
        <v>167</v>
      </c>
      <c r="O66" s="49">
        <v>3</v>
      </c>
      <c r="P66" s="41"/>
      <c r="Q66" s="7"/>
    </row>
    <row r="67" spans="1:17" ht="24.95" customHeight="1">
      <c r="A67" s="79"/>
      <c r="B67" s="43" t="s">
        <v>47</v>
      </c>
      <c r="C67" s="44">
        <v>0.79200000000000004</v>
      </c>
      <c r="D67" s="1">
        <f t="shared" si="1"/>
        <v>3.96</v>
      </c>
      <c r="E67" s="45">
        <f t="shared" si="0"/>
        <v>17.100000000000001</v>
      </c>
      <c r="F67" s="1">
        <v>1</v>
      </c>
      <c r="G67" s="1" t="s">
        <v>136</v>
      </c>
      <c r="H67" s="1" t="s">
        <v>136</v>
      </c>
      <c r="I67" s="1" t="s">
        <v>136</v>
      </c>
      <c r="J67" s="1" t="s">
        <v>136</v>
      </c>
      <c r="K67" s="1" t="s">
        <v>136</v>
      </c>
      <c r="L67" s="91" t="s">
        <v>169</v>
      </c>
      <c r="M67" s="92" t="s">
        <v>170</v>
      </c>
      <c r="N67" s="176" t="s">
        <v>167</v>
      </c>
      <c r="O67" s="49">
        <v>4</v>
      </c>
      <c r="P67" s="41"/>
      <c r="Q67" s="7"/>
    </row>
    <row r="68" spans="1:17" ht="24.95" customHeight="1">
      <c r="A68" s="79"/>
      <c r="B68" s="82" t="s">
        <v>60</v>
      </c>
      <c r="C68" s="44">
        <v>0.109</v>
      </c>
      <c r="D68" s="1">
        <f t="shared" si="1"/>
        <v>0.54500000000000004</v>
      </c>
      <c r="E68" s="45">
        <f t="shared" si="0"/>
        <v>2.4</v>
      </c>
      <c r="F68" s="1">
        <v>1</v>
      </c>
      <c r="G68" s="1" t="s">
        <v>61</v>
      </c>
      <c r="H68" s="1" t="s">
        <v>61</v>
      </c>
      <c r="I68" s="1" t="s">
        <v>61</v>
      </c>
      <c r="J68" s="1" t="s">
        <v>61</v>
      </c>
      <c r="K68" s="1" t="s">
        <v>61</v>
      </c>
      <c r="L68" s="91" t="s">
        <v>62</v>
      </c>
      <c r="M68" s="92" t="s">
        <v>138</v>
      </c>
      <c r="N68" s="176" t="s">
        <v>167</v>
      </c>
      <c r="O68" s="49">
        <v>2</v>
      </c>
      <c r="P68" s="41"/>
      <c r="Q68" s="7"/>
    </row>
    <row r="69" spans="1:17" ht="30" customHeight="1">
      <c r="A69" s="79"/>
      <c r="B69" s="84" t="s">
        <v>73</v>
      </c>
      <c r="C69" s="85"/>
      <c r="D69" s="88">
        <v>0.33300000000000002</v>
      </c>
      <c r="E69" s="87">
        <f t="shared" si="0"/>
        <v>1.4</v>
      </c>
      <c r="F69" s="171" t="s">
        <v>123</v>
      </c>
      <c r="G69" s="88"/>
      <c r="H69" s="88"/>
      <c r="I69" s="88"/>
      <c r="J69" s="88" t="s">
        <v>171</v>
      </c>
      <c r="K69" s="88"/>
      <c r="L69" s="177" t="s">
        <v>170</v>
      </c>
      <c r="M69" s="178" t="s">
        <v>172</v>
      </c>
      <c r="N69" s="176" t="s">
        <v>167</v>
      </c>
      <c r="O69" s="179">
        <v>5</v>
      </c>
      <c r="P69" s="41"/>
      <c r="Q69" s="7"/>
    </row>
    <row r="70" spans="1:17" ht="24.95" customHeight="1" thickBot="1">
      <c r="A70" s="110"/>
      <c r="B70" s="2" t="s">
        <v>50</v>
      </c>
      <c r="C70" s="116">
        <v>0.27</v>
      </c>
      <c r="D70" s="113">
        <f t="shared" ref="D70" si="2">C70*5</f>
        <v>1.35</v>
      </c>
      <c r="E70" s="127">
        <f t="shared" si="0"/>
        <v>5.8</v>
      </c>
      <c r="F70" s="113">
        <v>1</v>
      </c>
      <c r="G70" s="113" t="s">
        <v>75</v>
      </c>
      <c r="H70" s="113" t="s">
        <v>75</v>
      </c>
      <c r="I70" s="113" t="s">
        <v>75</v>
      </c>
      <c r="J70" s="113" t="s">
        <v>75</v>
      </c>
      <c r="K70" s="113" t="s">
        <v>75</v>
      </c>
      <c r="L70" s="180"/>
      <c r="M70" s="181"/>
      <c r="N70" s="173"/>
      <c r="O70" s="49"/>
      <c r="P70" s="41"/>
      <c r="Q70" s="7"/>
    </row>
    <row r="71" spans="1:17" ht="26.25" customHeight="1">
      <c r="A71" s="76" t="s">
        <v>173</v>
      </c>
      <c r="B71" s="77" t="s">
        <v>174</v>
      </c>
      <c r="C71" s="59"/>
      <c r="D71" s="60"/>
      <c r="E71" s="61"/>
      <c r="F71" s="60"/>
      <c r="G71" s="60"/>
      <c r="H71" s="60"/>
      <c r="I71" s="60"/>
      <c r="J71" s="60"/>
      <c r="K71" s="60"/>
      <c r="L71" s="63"/>
      <c r="M71" s="64"/>
      <c r="N71" s="39"/>
      <c r="O71" s="182">
        <v>84.39</v>
      </c>
      <c r="P71" s="41"/>
      <c r="Q71" s="7"/>
    </row>
    <row r="72" spans="1:17" ht="24.95" customHeight="1">
      <c r="A72" s="79"/>
      <c r="B72" s="43" t="s">
        <v>47</v>
      </c>
      <c r="C72" s="44">
        <v>0.311</v>
      </c>
      <c r="D72" s="1">
        <f t="shared" ref="D72" si="3">C72*5</f>
        <v>1.5549999999999999</v>
      </c>
      <c r="E72" s="45">
        <f t="shared" ref="E72" si="4">ROUND(D72*4.33,1)</f>
        <v>6.7</v>
      </c>
      <c r="F72" s="1">
        <v>1</v>
      </c>
      <c r="G72" s="1" t="s">
        <v>149</v>
      </c>
      <c r="H72" s="1" t="s">
        <v>149</v>
      </c>
      <c r="I72" s="1" t="s">
        <v>149</v>
      </c>
      <c r="J72" s="1" t="s">
        <v>149</v>
      </c>
      <c r="K72" s="1" t="s">
        <v>149</v>
      </c>
      <c r="L72" s="66" t="s">
        <v>175</v>
      </c>
      <c r="M72" s="67" t="s">
        <v>106</v>
      </c>
      <c r="N72" s="68" t="s">
        <v>57</v>
      </c>
      <c r="O72" s="49">
        <v>5</v>
      </c>
      <c r="P72" s="41"/>
      <c r="Q72" s="7"/>
    </row>
    <row r="73" spans="1:17" ht="24.95" customHeight="1" thickBot="1">
      <c r="A73" s="110"/>
      <c r="B73" s="2" t="s">
        <v>42</v>
      </c>
      <c r="C73" s="116">
        <v>2.1219999999999999</v>
      </c>
      <c r="D73" s="113">
        <f t="shared" si="1"/>
        <v>10.61</v>
      </c>
      <c r="E73" s="127">
        <f t="shared" si="0"/>
        <v>45.9</v>
      </c>
      <c r="F73" s="113">
        <v>1</v>
      </c>
      <c r="G73" s="113" t="s">
        <v>176</v>
      </c>
      <c r="H73" s="113" t="s">
        <v>176</v>
      </c>
      <c r="I73" s="113" t="s">
        <v>176</v>
      </c>
      <c r="J73" s="113" t="s">
        <v>176</v>
      </c>
      <c r="K73" s="113" t="s">
        <v>176</v>
      </c>
      <c r="L73" s="183" t="s">
        <v>56</v>
      </c>
      <c r="M73" s="184" t="s">
        <v>175</v>
      </c>
      <c r="N73" s="73" t="s">
        <v>57</v>
      </c>
      <c r="O73" s="172">
        <v>4</v>
      </c>
      <c r="P73" s="41"/>
      <c r="Q73" s="7"/>
    </row>
    <row r="74" spans="1:17" ht="25.5" customHeight="1">
      <c r="A74" s="76" t="s">
        <v>177</v>
      </c>
      <c r="B74" s="77" t="s">
        <v>178</v>
      </c>
      <c r="C74" s="59"/>
      <c r="D74" s="60"/>
      <c r="E74" s="61"/>
      <c r="F74" s="60"/>
      <c r="G74" s="60"/>
      <c r="H74" s="60"/>
      <c r="I74" s="60"/>
      <c r="J74" s="60"/>
      <c r="K74" s="62"/>
      <c r="L74" s="63"/>
      <c r="M74" s="64"/>
      <c r="N74" s="39"/>
      <c r="O74" s="40"/>
      <c r="P74" s="41"/>
      <c r="Q74" s="7"/>
    </row>
    <row r="75" spans="1:17" ht="24.95" customHeight="1">
      <c r="A75" s="79"/>
      <c r="B75" s="43" t="s">
        <v>120</v>
      </c>
      <c r="C75" s="44">
        <v>0.36199999999999999</v>
      </c>
      <c r="D75" s="1">
        <f t="shared" si="1"/>
        <v>1.81</v>
      </c>
      <c r="E75" s="45">
        <f t="shared" si="0"/>
        <v>7.8</v>
      </c>
      <c r="F75" s="1">
        <v>1</v>
      </c>
      <c r="G75" s="1" t="s">
        <v>114</v>
      </c>
      <c r="H75" s="1" t="s">
        <v>179</v>
      </c>
      <c r="I75" s="1" t="s">
        <v>179</v>
      </c>
      <c r="J75" s="1" t="s">
        <v>179</v>
      </c>
      <c r="K75" s="1" t="s">
        <v>179</v>
      </c>
      <c r="L75" s="143" t="s">
        <v>138</v>
      </c>
      <c r="M75" s="144" t="s">
        <v>180</v>
      </c>
      <c r="N75" s="185" t="s">
        <v>134</v>
      </c>
      <c r="O75" s="49">
        <v>4</v>
      </c>
      <c r="P75" s="41"/>
      <c r="Q75" s="7"/>
    </row>
    <row r="76" spans="1:17" ht="24.95" customHeight="1">
      <c r="A76" s="79"/>
      <c r="B76" s="43" t="s">
        <v>47</v>
      </c>
      <c r="C76" s="44">
        <v>0.16700000000000001</v>
      </c>
      <c r="D76" s="1">
        <f t="shared" si="1"/>
        <v>0.83500000000000008</v>
      </c>
      <c r="E76" s="45">
        <f t="shared" si="0"/>
        <v>3.6</v>
      </c>
      <c r="F76" s="1">
        <v>1</v>
      </c>
      <c r="G76" s="1" t="s">
        <v>51</v>
      </c>
      <c r="H76" s="1" t="s">
        <v>51</v>
      </c>
      <c r="I76" s="1" t="s">
        <v>51</v>
      </c>
      <c r="J76" s="1" t="s">
        <v>51</v>
      </c>
      <c r="K76" s="1" t="s">
        <v>51</v>
      </c>
      <c r="L76" s="143" t="s">
        <v>180</v>
      </c>
      <c r="M76" s="144" t="s">
        <v>181</v>
      </c>
      <c r="N76" s="185" t="s">
        <v>134</v>
      </c>
      <c r="O76" s="50">
        <v>5</v>
      </c>
      <c r="P76" s="41"/>
      <c r="Q76" s="7"/>
    </row>
    <row r="77" spans="1:17" ht="24.95" customHeight="1" thickBot="1">
      <c r="A77" s="93"/>
      <c r="B77" s="52" t="s">
        <v>50</v>
      </c>
      <c r="C77" s="53">
        <v>0.25</v>
      </c>
      <c r="D77" s="54">
        <f t="shared" si="1"/>
        <v>1.25</v>
      </c>
      <c r="E77" s="55">
        <f t="shared" ref="E77:E141" si="5">ROUND(D77*4.33,1)</f>
        <v>5.4</v>
      </c>
      <c r="F77" s="54">
        <v>1</v>
      </c>
      <c r="G77" s="54" t="s">
        <v>124</v>
      </c>
      <c r="H77" s="54" t="s">
        <v>124</v>
      </c>
      <c r="I77" s="54" t="s">
        <v>124</v>
      </c>
      <c r="J77" s="54" t="s">
        <v>124</v>
      </c>
      <c r="K77" s="54" t="s">
        <v>124</v>
      </c>
      <c r="L77" s="56"/>
      <c r="M77" s="57"/>
      <c r="N77" s="173"/>
      <c r="O77" s="172"/>
      <c r="P77" s="41"/>
      <c r="Q77" s="7"/>
    </row>
    <row r="78" spans="1:17" ht="24.95" customHeight="1">
      <c r="A78" s="76" t="s">
        <v>182</v>
      </c>
      <c r="B78" s="34" t="s">
        <v>183</v>
      </c>
      <c r="C78" s="59"/>
      <c r="D78" s="60"/>
      <c r="E78" s="61"/>
      <c r="F78" s="60"/>
      <c r="G78" s="60"/>
      <c r="H78" s="60"/>
      <c r="I78" s="60"/>
      <c r="J78" s="60"/>
      <c r="K78" s="62"/>
      <c r="L78" s="63"/>
      <c r="M78" s="64"/>
      <c r="N78" s="78"/>
      <c r="O78" s="40"/>
      <c r="P78" s="41"/>
      <c r="Q78" s="7"/>
    </row>
    <row r="79" spans="1:17" ht="24.95" customHeight="1">
      <c r="A79" s="79"/>
      <c r="B79" s="43" t="s">
        <v>47</v>
      </c>
      <c r="C79" s="44">
        <v>0.2</v>
      </c>
      <c r="D79" s="1">
        <f t="shared" ref="D79:D145" si="6">C79*5</f>
        <v>1</v>
      </c>
      <c r="E79" s="45">
        <f t="shared" si="5"/>
        <v>4.3</v>
      </c>
      <c r="F79" s="1">
        <v>1</v>
      </c>
      <c r="G79" s="1" t="s">
        <v>48</v>
      </c>
      <c r="H79" s="1" t="s">
        <v>48</v>
      </c>
      <c r="I79" s="1" t="s">
        <v>48</v>
      </c>
      <c r="J79" s="1" t="s">
        <v>48</v>
      </c>
      <c r="K79" s="1" t="s">
        <v>48</v>
      </c>
      <c r="L79" s="66" t="s">
        <v>106</v>
      </c>
      <c r="M79" s="67" t="s">
        <v>184</v>
      </c>
      <c r="N79" s="67" t="s">
        <v>57</v>
      </c>
      <c r="O79" s="49">
        <v>6</v>
      </c>
      <c r="P79" s="41"/>
      <c r="Q79" s="7"/>
    </row>
    <row r="80" spans="1:17" ht="34.5" customHeight="1" thickBot="1">
      <c r="A80" s="93"/>
      <c r="B80" s="134" t="s">
        <v>73</v>
      </c>
      <c r="C80" s="135"/>
      <c r="D80" s="136">
        <v>0.81699999999999995</v>
      </c>
      <c r="E80" s="137">
        <f t="shared" si="5"/>
        <v>3.5</v>
      </c>
      <c r="F80" s="138" t="s">
        <v>185</v>
      </c>
      <c r="G80" s="136"/>
      <c r="H80" s="136" t="s">
        <v>186</v>
      </c>
      <c r="I80" s="136"/>
      <c r="J80" s="136"/>
      <c r="K80" s="136"/>
      <c r="L80" s="186" t="s">
        <v>184</v>
      </c>
      <c r="M80" s="72" t="s">
        <v>187</v>
      </c>
      <c r="N80" s="184" t="s">
        <v>57</v>
      </c>
      <c r="O80" s="74">
        <v>7</v>
      </c>
      <c r="P80" s="41"/>
      <c r="Q80" s="7"/>
    </row>
    <row r="81" spans="1:17" ht="24.95" customHeight="1">
      <c r="A81" s="97" t="s">
        <v>188</v>
      </c>
      <c r="B81" s="122" t="s">
        <v>189</v>
      </c>
      <c r="C81" s="99"/>
      <c r="D81" s="100"/>
      <c r="E81" s="101"/>
      <c r="F81" s="100"/>
      <c r="G81" s="100"/>
      <c r="H81" s="100"/>
      <c r="I81" s="100"/>
      <c r="J81" s="100"/>
      <c r="K81" s="23"/>
      <c r="L81" s="187"/>
      <c r="M81" s="78"/>
      <c r="N81" s="39"/>
      <c r="O81" s="49">
        <v>121.45</v>
      </c>
      <c r="P81" s="41"/>
      <c r="Q81" s="7"/>
    </row>
    <row r="82" spans="1:17" ht="24.95" customHeight="1">
      <c r="A82" s="79"/>
      <c r="B82" s="43" t="s">
        <v>120</v>
      </c>
      <c r="C82" s="44">
        <v>2.2509999999999999</v>
      </c>
      <c r="D82" s="1">
        <f t="shared" si="6"/>
        <v>11.254999999999999</v>
      </c>
      <c r="E82" s="45">
        <f t="shared" si="5"/>
        <v>48.7</v>
      </c>
      <c r="F82" s="1">
        <v>1</v>
      </c>
      <c r="G82" s="1" t="s">
        <v>80</v>
      </c>
      <c r="H82" s="1" t="s">
        <v>80</v>
      </c>
      <c r="I82" s="1" t="s">
        <v>80</v>
      </c>
      <c r="J82" s="1" t="s">
        <v>80</v>
      </c>
      <c r="K82" s="1" t="s">
        <v>80</v>
      </c>
      <c r="L82" s="187" t="s">
        <v>98</v>
      </c>
      <c r="M82" s="78" t="s">
        <v>143</v>
      </c>
      <c r="N82" s="176" t="s">
        <v>190</v>
      </c>
      <c r="O82" s="49">
        <v>1</v>
      </c>
      <c r="P82" s="41"/>
      <c r="Q82" s="7"/>
    </row>
    <row r="83" spans="1:17" ht="24.95" customHeight="1">
      <c r="A83" s="79"/>
      <c r="B83" s="43"/>
      <c r="C83" s="44"/>
      <c r="D83" s="1"/>
      <c r="E83" s="45"/>
      <c r="F83" s="1"/>
      <c r="G83" s="1" t="s">
        <v>191</v>
      </c>
      <c r="H83" s="1" t="s">
        <v>191</v>
      </c>
      <c r="I83" s="1" t="s">
        <v>191</v>
      </c>
      <c r="J83" s="1" t="s">
        <v>191</v>
      </c>
      <c r="K83" s="1" t="s">
        <v>191</v>
      </c>
      <c r="L83" s="91" t="s">
        <v>100</v>
      </c>
      <c r="M83" s="92" t="s">
        <v>192</v>
      </c>
      <c r="N83" s="176" t="s">
        <v>190</v>
      </c>
      <c r="O83" s="49"/>
      <c r="P83" s="41"/>
      <c r="Q83" s="7"/>
    </row>
    <row r="84" spans="1:17" ht="24.95" customHeight="1">
      <c r="A84" s="79"/>
      <c r="B84" s="43" t="s">
        <v>47</v>
      </c>
      <c r="C84" s="44">
        <v>0.98299999999999998</v>
      </c>
      <c r="D84" s="1">
        <f t="shared" si="6"/>
        <v>4.915</v>
      </c>
      <c r="E84" s="45">
        <f t="shared" si="5"/>
        <v>21.3</v>
      </c>
      <c r="F84" s="1">
        <v>1</v>
      </c>
      <c r="G84" s="1" t="s">
        <v>193</v>
      </c>
      <c r="H84" s="1" t="s">
        <v>193</v>
      </c>
      <c r="I84" s="1" t="s">
        <v>193</v>
      </c>
      <c r="J84" s="1" t="s">
        <v>193</v>
      </c>
      <c r="K84" s="1" t="s">
        <v>193</v>
      </c>
      <c r="L84" s="91" t="s">
        <v>192</v>
      </c>
      <c r="M84" s="92" t="s">
        <v>103</v>
      </c>
      <c r="N84" s="176" t="s">
        <v>190</v>
      </c>
      <c r="O84" s="49">
        <v>3</v>
      </c>
      <c r="P84" s="41"/>
      <c r="Q84" s="7"/>
    </row>
    <row r="85" spans="1:17" ht="24.95" customHeight="1">
      <c r="A85" s="79"/>
      <c r="B85" s="82" t="s">
        <v>60</v>
      </c>
      <c r="C85" s="44">
        <v>0.109</v>
      </c>
      <c r="D85" s="1">
        <f t="shared" si="6"/>
        <v>0.54500000000000004</v>
      </c>
      <c r="E85" s="45">
        <f t="shared" si="5"/>
        <v>2.4</v>
      </c>
      <c r="F85" s="1">
        <v>1</v>
      </c>
      <c r="G85" s="1" t="s">
        <v>61</v>
      </c>
      <c r="H85" s="1" t="s">
        <v>61</v>
      </c>
      <c r="I85" s="1" t="s">
        <v>61</v>
      </c>
      <c r="J85" s="1" t="s">
        <v>61</v>
      </c>
      <c r="K85" s="1" t="s">
        <v>61</v>
      </c>
      <c r="L85" s="188" t="s">
        <v>143</v>
      </c>
      <c r="M85" s="92" t="s">
        <v>100</v>
      </c>
      <c r="N85" s="176" t="s">
        <v>190</v>
      </c>
      <c r="O85" s="49">
        <v>2</v>
      </c>
      <c r="P85" s="41"/>
      <c r="Q85" s="7"/>
    </row>
    <row r="86" spans="1:17" ht="24.95" customHeight="1" thickBot="1">
      <c r="A86" s="110"/>
      <c r="B86" s="189" t="s">
        <v>73</v>
      </c>
      <c r="C86" s="190"/>
      <c r="D86" s="191">
        <v>2.2799999999999998</v>
      </c>
      <c r="E86" s="192">
        <f t="shared" si="5"/>
        <v>9.9</v>
      </c>
      <c r="F86" s="193" t="s">
        <v>194</v>
      </c>
      <c r="G86" s="193" t="s">
        <v>195</v>
      </c>
      <c r="H86" s="193"/>
      <c r="I86" s="193"/>
      <c r="J86" s="193"/>
      <c r="K86" s="194"/>
      <c r="L86" s="195" t="s">
        <v>103</v>
      </c>
      <c r="M86" s="196" t="s">
        <v>196</v>
      </c>
      <c r="N86" s="197" t="s">
        <v>197</v>
      </c>
      <c r="O86" s="179">
        <v>4</v>
      </c>
      <c r="P86" s="41"/>
      <c r="Q86" s="7"/>
    </row>
    <row r="87" spans="1:17" ht="24.95" customHeight="1" thickBot="1">
      <c r="A87" s="76" t="s">
        <v>198</v>
      </c>
      <c r="B87" s="34" t="s">
        <v>199</v>
      </c>
      <c r="C87" s="59"/>
      <c r="D87" s="60"/>
      <c r="E87" s="61"/>
      <c r="F87" s="60"/>
      <c r="G87" s="60"/>
      <c r="H87" s="60"/>
      <c r="I87" s="60"/>
      <c r="J87" s="60"/>
      <c r="K87" s="62"/>
      <c r="L87" s="63"/>
      <c r="M87" s="64"/>
      <c r="N87" s="39"/>
      <c r="O87" s="49"/>
      <c r="P87" s="41"/>
      <c r="Q87" s="7"/>
    </row>
    <row r="88" spans="1:17" ht="24.95" customHeight="1" thickBot="1">
      <c r="A88" s="93"/>
      <c r="B88" s="134" t="s">
        <v>200</v>
      </c>
      <c r="C88" s="135"/>
      <c r="D88" s="136">
        <v>0.80300000000000005</v>
      </c>
      <c r="E88" s="137">
        <f t="shared" si="5"/>
        <v>3.5</v>
      </c>
      <c r="F88" s="136">
        <v>1</v>
      </c>
      <c r="G88" s="136"/>
      <c r="H88" s="136" t="s">
        <v>136</v>
      </c>
      <c r="I88" s="136"/>
      <c r="J88" s="136"/>
      <c r="K88" s="136"/>
      <c r="L88" s="198" t="s">
        <v>201</v>
      </c>
      <c r="M88" s="199" t="s">
        <v>202</v>
      </c>
      <c r="N88" s="197" t="s">
        <v>203</v>
      </c>
      <c r="O88" s="200">
        <v>13</v>
      </c>
      <c r="P88" s="41"/>
      <c r="Q88" s="7"/>
    </row>
    <row r="89" spans="1:17" ht="24.95" customHeight="1">
      <c r="A89" s="97" t="s">
        <v>204</v>
      </c>
      <c r="B89" s="122" t="s">
        <v>205</v>
      </c>
      <c r="C89" s="99"/>
      <c r="D89" s="100"/>
      <c r="E89" s="101"/>
      <c r="F89" s="100"/>
      <c r="G89" s="100"/>
      <c r="H89" s="100"/>
      <c r="I89" s="100"/>
      <c r="J89" s="100"/>
      <c r="K89" s="23"/>
      <c r="L89" s="201"/>
      <c r="M89" s="202"/>
      <c r="N89" s="78"/>
      <c r="O89" s="40"/>
      <c r="P89" s="41"/>
      <c r="Q89" s="7"/>
    </row>
    <row r="90" spans="1:17" ht="24.95" customHeight="1">
      <c r="A90" s="79"/>
      <c r="B90" s="43" t="s">
        <v>120</v>
      </c>
      <c r="C90" s="44">
        <v>2.6579999999999999</v>
      </c>
      <c r="D90" s="1">
        <f t="shared" ref="D90" si="7">C90*5</f>
        <v>13.29</v>
      </c>
      <c r="E90" s="45">
        <f t="shared" ref="E90" si="8">ROUND(D90*4.33,1)</f>
        <v>57.5</v>
      </c>
      <c r="F90" s="1">
        <v>1</v>
      </c>
      <c r="G90" s="1" t="s">
        <v>80</v>
      </c>
      <c r="H90" s="1" t="s">
        <v>80</v>
      </c>
      <c r="I90" s="1" t="s">
        <v>80</v>
      </c>
      <c r="J90" s="1" t="s">
        <v>80</v>
      </c>
      <c r="K90" s="1" t="s">
        <v>80</v>
      </c>
      <c r="L90" s="203" t="s">
        <v>81</v>
      </c>
      <c r="M90" s="204" t="s">
        <v>82</v>
      </c>
      <c r="N90" s="92" t="s">
        <v>206</v>
      </c>
      <c r="O90" s="205">
        <v>132.36000000000001</v>
      </c>
      <c r="P90" s="41"/>
      <c r="Q90" s="7">
        <v>140.83000000000001</v>
      </c>
    </row>
    <row r="91" spans="1:17" ht="24.95" customHeight="1">
      <c r="A91" s="79"/>
      <c r="B91" s="43" t="s">
        <v>120</v>
      </c>
      <c r="C91" s="44"/>
      <c r="D91" s="1"/>
      <c r="E91" s="45"/>
      <c r="F91" s="1"/>
      <c r="G91" s="1" t="s">
        <v>207</v>
      </c>
      <c r="H91" s="1" t="s">
        <v>207</v>
      </c>
      <c r="I91" s="1" t="s">
        <v>207</v>
      </c>
      <c r="J91" s="1" t="s">
        <v>207</v>
      </c>
      <c r="K91" s="1" t="s">
        <v>207</v>
      </c>
      <c r="L91" s="203" t="s">
        <v>95</v>
      </c>
      <c r="M91" s="204" t="s">
        <v>208</v>
      </c>
      <c r="N91" s="92" t="s">
        <v>206</v>
      </c>
      <c r="O91" s="206">
        <v>3</v>
      </c>
      <c r="P91" s="41"/>
      <c r="Q91" s="7"/>
    </row>
    <row r="92" spans="1:17" ht="24.95" customHeight="1">
      <c r="A92" s="79"/>
      <c r="B92" s="43" t="s">
        <v>47</v>
      </c>
      <c r="C92" s="44">
        <v>0.42199999999999999</v>
      </c>
      <c r="D92" s="1">
        <f t="shared" si="6"/>
        <v>2.11</v>
      </c>
      <c r="E92" s="45">
        <f t="shared" si="5"/>
        <v>9.1</v>
      </c>
      <c r="F92" s="1">
        <v>1</v>
      </c>
      <c r="G92" s="1" t="s">
        <v>75</v>
      </c>
      <c r="H92" s="1" t="s">
        <v>75</v>
      </c>
      <c r="I92" s="1" t="s">
        <v>75</v>
      </c>
      <c r="J92" s="1" t="s">
        <v>75</v>
      </c>
      <c r="K92" s="1" t="s">
        <v>75</v>
      </c>
      <c r="L92" s="207" t="s">
        <v>208</v>
      </c>
      <c r="M92" s="204" t="s">
        <v>209</v>
      </c>
      <c r="N92" s="92" t="s">
        <v>206</v>
      </c>
      <c r="O92" s="49">
        <v>4</v>
      </c>
      <c r="P92" s="41"/>
      <c r="Q92" s="7"/>
    </row>
    <row r="93" spans="1:17" ht="24.95" customHeight="1">
      <c r="A93" s="79"/>
      <c r="B93" s="82" t="s">
        <v>60</v>
      </c>
      <c r="C93" s="44">
        <v>0.109</v>
      </c>
      <c r="D93" s="1">
        <f t="shared" si="6"/>
        <v>0.54500000000000004</v>
      </c>
      <c r="E93" s="45">
        <f t="shared" si="5"/>
        <v>2.4</v>
      </c>
      <c r="F93" s="1">
        <v>1</v>
      </c>
      <c r="G93" s="1" t="s">
        <v>61</v>
      </c>
      <c r="H93" s="1" t="s">
        <v>61</v>
      </c>
      <c r="I93" s="1" t="s">
        <v>61</v>
      </c>
      <c r="J93" s="1" t="s">
        <v>61</v>
      </c>
      <c r="K93" s="1" t="s">
        <v>61</v>
      </c>
      <c r="L93" s="203" t="s">
        <v>143</v>
      </c>
      <c r="M93" s="204" t="s">
        <v>100</v>
      </c>
      <c r="N93" s="92" t="s">
        <v>206</v>
      </c>
      <c r="O93" s="49">
        <v>2</v>
      </c>
      <c r="P93" s="41"/>
      <c r="Q93" s="7"/>
    </row>
    <row r="94" spans="1:17" ht="24.95" customHeight="1" thickBot="1">
      <c r="A94" s="110"/>
      <c r="B94" s="189" t="s">
        <v>73</v>
      </c>
      <c r="C94" s="190"/>
      <c r="D94" s="193">
        <v>2.8239999999999998</v>
      </c>
      <c r="E94" s="192">
        <f t="shared" si="5"/>
        <v>12.2</v>
      </c>
      <c r="F94" s="193" t="s">
        <v>210</v>
      </c>
      <c r="G94" s="193"/>
      <c r="H94" s="193"/>
      <c r="I94" s="193" t="s">
        <v>211</v>
      </c>
      <c r="J94" s="193"/>
      <c r="K94" s="194"/>
      <c r="L94" s="180"/>
      <c r="M94" s="181"/>
      <c r="N94" s="178"/>
      <c r="O94" s="179"/>
      <c r="P94" s="41"/>
      <c r="Q94" s="7"/>
    </row>
    <row r="95" spans="1:17" ht="24.95" customHeight="1">
      <c r="A95" s="76" t="s">
        <v>212</v>
      </c>
      <c r="B95" s="34" t="s">
        <v>205</v>
      </c>
      <c r="C95" s="60"/>
      <c r="D95" s="60">
        <f t="shared" si="6"/>
        <v>0</v>
      </c>
      <c r="E95" s="61">
        <f t="shared" si="5"/>
        <v>0</v>
      </c>
      <c r="F95" s="60"/>
      <c r="G95" s="60"/>
      <c r="H95" s="60"/>
      <c r="I95" s="60"/>
      <c r="J95" s="60"/>
      <c r="K95" s="62"/>
      <c r="L95" s="208"/>
      <c r="M95" s="209"/>
      <c r="N95" s="92"/>
      <c r="O95" s="49"/>
      <c r="P95" s="41"/>
      <c r="Q95" s="7"/>
    </row>
    <row r="96" spans="1:17" ht="24.95" customHeight="1">
      <c r="A96" s="79"/>
      <c r="B96" s="43" t="s">
        <v>120</v>
      </c>
      <c r="C96" s="1">
        <v>0.753</v>
      </c>
      <c r="D96" s="1">
        <f t="shared" si="6"/>
        <v>3.7650000000000001</v>
      </c>
      <c r="E96" s="45">
        <f t="shared" si="5"/>
        <v>16.3</v>
      </c>
      <c r="F96" s="1">
        <v>1</v>
      </c>
      <c r="G96" s="1" t="s">
        <v>213</v>
      </c>
      <c r="H96" s="1" t="s">
        <v>213</v>
      </c>
      <c r="I96" s="1" t="s">
        <v>213</v>
      </c>
      <c r="J96" s="1" t="s">
        <v>213</v>
      </c>
      <c r="K96" s="1" t="s">
        <v>213</v>
      </c>
      <c r="L96" s="203" t="s">
        <v>209</v>
      </c>
      <c r="M96" s="204" t="s">
        <v>76</v>
      </c>
      <c r="N96" s="92" t="s">
        <v>206</v>
      </c>
      <c r="O96" s="206">
        <v>5</v>
      </c>
      <c r="P96" s="41"/>
      <c r="Q96" s="7"/>
    </row>
    <row r="97" spans="1:19" ht="24.95" customHeight="1">
      <c r="A97" s="79"/>
      <c r="B97" s="43" t="s">
        <v>47</v>
      </c>
      <c r="C97" s="1">
        <v>0.27800000000000002</v>
      </c>
      <c r="D97" s="1">
        <f t="shared" si="6"/>
        <v>1.3900000000000001</v>
      </c>
      <c r="E97" s="45">
        <f t="shared" si="5"/>
        <v>6</v>
      </c>
      <c r="F97" s="1">
        <v>1</v>
      </c>
      <c r="G97" s="1" t="s">
        <v>214</v>
      </c>
      <c r="H97" s="1" t="s">
        <v>214</v>
      </c>
      <c r="I97" s="1" t="s">
        <v>214</v>
      </c>
      <c r="J97" s="1" t="s">
        <v>214</v>
      </c>
      <c r="K97" s="1" t="s">
        <v>214</v>
      </c>
      <c r="L97" s="203" t="s">
        <v>76</v>
      </c>
      <c r="M97" s="204" t="s">
        <v>215</v>
      </c>
      <c r="N97" s="92" t="s">
        <v>206</v>
      </c>
      <c r="O97" s="206">
        <v>6</v>
      </c>
      <c r="P97" s="41"/>
      <c r="Q97" s="7"/>
    </row>
    <row r="98" spans="1:19" ht="31.5" customHeight="1" thickBot="1">
      <c r="A98" s="93"/>
      <c r="B98" s="134" t="s">
        <v>73</v>
      </c>
      <c r="C98" s="136"/>
      <c r="D98" s="136">
        <v>0.48199999999999998</v>
      </c>
      <c r="E98" s="137">
        <f t="shared" si="5"/>
        <v>2.1</v>
      </c>
      <c r="F98" s="138" t="s">
        <v>185</v>
      </c>
      <c r="G98" s="136"/>
      <c r="H98" s="136"/>
      <c r="I98" s="136"/>
      <c r="J98" s="136" t="s">
        <v>43</v>
      </c>
      <c r="K98" s="139"/>
      <c r="L98" s="198" t="s">
        <v>215</v>
      </c>
      <c r="M98" s="199" t="s">
        <v>216</v>
      </c>
      <c r="N98" s="178" t="s">
        <v>206</v>
      </c>
      <c r="O98" s="210">
        <v>7</v>
      </c>
      <c r="P98" s="41"/>
      <c r="Q98" s="7"/>
    </row>
    <row r="99" spans="1:19" ht="24.95" customHeight="1">
      <c r="A99" s="211" t="s">
        <v>217</v>
      </c>
      <c r="B99" s="122" t="s">
        <v>218</v>
      </c>
      <c r="C99" s="100"/>
      <c r="D99" s="100"/>
      <c r="E99" s="101"/>
      <c r="F99" s="100"/>
      <c r="G99" s="100"/>
      <c r="H99" s="100"/>
      <c r="I99" s="100"/>
      <c r="J99" s="100"/>
      <c r="K99" s="23"/>
      <c r="L99" s="201"/>
      <c r="M99" s="202"/>
      <c r="N99" s="92"/>
      <c r="O99" s="49"/>
      <c r="P99" s="41"/>
      <c r="Q99" s="7"/>
    </row>
    <row r="100" spans="1:19" ht="24.95" customHeight="1">
      <c r="A100" s="79"/>
      <c r="B100" s="212" t="s">
        <v>47</v>
      </c>
      <c r="C100" s="1">
        <v>0.13300000000000001</v>
      </c>
      <c r="D100" s="1">
        <f t="shared" si="6"/>
        <v>0.66500000000000004</v>
      </c>
      <c r="E100" s="45">
        <f t="shared" si="5"/>
        <v>2.9</v>
      </c>
      <c r="F100" s="1">
        <v>1</v>
      </c>
      <c r="G100" s="1" t="s">
        <v>58</v>
      </c>
      <c r="H100" s="1" t="s">
        <v>58</v>
      </c>
      <c r="I100" s="1" t="s">
        <v>58</v>
      </c>
      <c r="J100" s="1" t="s">
        <v>58</v>
      </c>
      <c r="K100" s="1" t="s">
        <v>58</v>
      </c>
      <c r="L100" s="203" t="s">
        <v>216</v>
      </c>
      <c r="M100" s="204" t="s">
        <v>219</v>
      </c>
      <c r="N100" s="92" t="s">
        <v>206</v>
      </c>
      <c r="O100" s="49">
        <v>8</v>
      </c>
      <c r="P100" s="41"/>
      <c r="Q100" s="7"/>
    </row>
    <row r="101" spans="1:19" ht="24.95" customHeight="1">
      <c r="A101" s="79"/>
      <c r="B101" s="212" t="s">
        <v>120</v>
      </c>
      <c r="C101" s="44">
        <v>0.16700000000000001</v>
      </c>
      <c r="D101" s="1">
        <f t="shared" si="6"/>
        <v>0.83500000000000008</v>
      </c>
      <c r="E101" s="45">
        <f t="shared" si="5"/>
        <v>3.6</v>
      </c>
      <c r="F101" s="1">
        <v>1</v>
      </c>
      <c r="G101" s="1" t="s">
        <v>51</v>
      </c>
      <c r="H101" s="1" t="s">
        <v>51</v>
      </c>
      <c r="I101" s="1" t="s">
        <v>51</v>
      </c>
      <c r="J101" s="1" t="s">
        <v>51</v>
      </c>
      <c r="K101" s="1" t="s">
        <v>51</v>
      </c>
      <c r="L101" s="203" t="s">
        <v>219</v>
      </c>
      <c r="M101" s="204" t="s">
        <v>220</v>
      </c>
      <c r="N101" s="92" t="s">
        <v>206</v>
      </c>
      <c r="O101" s="49">
        <v>9</v>
      </c>
      <c r="P101" s="41"/>
      <c r="Q101" s="7"/>
    </row>
    <row r="102" spans="1:19" ht="38.25" customHeight="1" thickBot="1">
      <c r="A102" s="110"/>
      <c r="B102" s="189" t="s">
        <v>73</v>
      </c>
      <c r="C102" s="193"/>
      <c r="D102" s="193">
        <v>0.77200000000000002</v>
      </c>
      <c r="E102" s="192">
        <f t="shared" si="5"/>
        <v>3.3</v>
      </c>
      <c r="F102" s="213" t="s">
        <v>185</v>
      </c>
      <c r="G102" s="193"/>
      <c r="H102" s="193"/>
      <c r="I102" s="193"/>
      <c r="J102" s="193"/>
      <c r="K102" s="194" t="s">
        <v>158</v>
      </c>
      <c r="L102" s="214" t="s">
        <v>220</v>
      </c>
      <c r="M102" s="215" t="s">
        <v>221</v>
      </c>
      <c r="N102" s="196" t="s">
        <v>206</v>
      </c>
      <c r="O102" s="179">
        <v>10</v>
      </c>
      <c r="P102" s="216"/>
      <c r="Q102" s="108"/>
      <c r="R102" s="108"/>
      <c r="S102" s="217"/>
    </row>
    <row r="103" spans="1:19" ht="24.95" customHeight="1">
      <c r="A103" s="76" t="s">
        <v>222</v>
      </c>
      <c r="B103" s="34" t="s">
        <v>223</v>
      </c>
      <c r="C103" s="60"/>
      <c r="D103" s="60"/>
      <c r="E103" s="61"/>
      <c r="F103" s="60"/>
      <c r="G103" s="60"/>
      <c r="H103" s="60"/>
      <c r="I103" s="60"/>
      <c r="J103" s="60"/>
      <c r="K103" s="62"/>
      <c r="L103" s="208"/>
      <c r="M103" s="209"/>
      <c r="N103" s="39"/>
      <c r="O103" s="49"/>
      <c r="P103" s="41"/>
      <c r="Q103" s="7"/>
    </row>
    <row r="104" spans="1:19" ht="24.95" customHeight="1">
      <c r="A104" s="79"/>
      <c r="B104" s="43" t="s">
        <v>120</v>
      </c>
      <c r="C104" s="1">
        <v>0.54</v>
      </c>
      <c r="D104" s="1">
        <f t="shared" si="6"/>
        <v>2.7</v>
      </c>
      <c r="E104" s="45">
        <f t="shared" si="5"/>
        <v>11.7</v>
      </c>
      <c r="F104" s="1">
        <v>1</v>
      </c>
      <c r="G104" s="1" t="s">
        <v>224</v>
      </c>
      <c r="H104" s="1" t="s">
        <v>224</v>
      </c>
      <c r="I104" s="1" t="s">
        <v>224</v>
      </c>
      <c r="J104" s="1" t="s">
        <v>224</v>
      </c>
      <c r="K104" s="1" t="s">
        <v>224</v>
      </c>
      <c r="L104" s="203" t="s">
        <v>221</v>
      </c>
      <c r="M104" s="204" t="s">
        <v>225</v>
      </c>
      <c r="N104" s="176" t="s">
        <v>206</v>
      </c>
      <c r="O104" s="49">
        <v>11</v>
      </c>
      <c r="P104" s="41"/>
      <c r="Q104" s="7"/>
    </row>
    <row r="105" spans="1:19" ht="24.95" customHeight="1" thickBot="1">
      <c r="A105" s="93"/>
      <c r="B105" s="218" t="s">
        <v>47</v>
      </c>
      <c r="C105" s="53">
        <v>0.16700000000000001</v>
      </c>
      <c r="D105" s="54">
        <f t="shared" si="6"/>
        <v>0.83500000000000008</v>
      </c>
      <c r="E105" s="55">
        <f t="shared" si="5"/>
        <v>3.6</v>
      </c>
      <c r="F105" s="54">
        <v>1</v>
      </c>
      <c r="G105" s="54" t="s">
        <v>51</v>
      </c>
      <c r="H105" s="54" t="s">
        <v>51</v>
      </c>
      <c r="I105" s="54" t="s">
        <v>51</v>
      </c>
      <c r="J105" s="54" t="s">
        <v>51</v>
      </c>
      <c r="K105" s="54" t="s">
        <v>51</v>
      </c>
      <c r="L105" s="198" t="s">
        <v>225</v>
      </c>
      <c r="M105" s="199" t="s">
        <v>226</v>
      </c>
      <c r="N105" s="173" t="s">
        <v>206</v>
      </c>
      <c r="O105" s="172">
        <v>12</v>
      </c>
      <c r="P105" s="41"/>
      <c r="Q105" s="7"/>
    </row>
    <row r="106" spans="1:19" ht="24.95" customHeight="1">
      <c r="A106" s="97" t="s">
        <v>227</v>
      </c>
      <c r="B106" s="122" t="s">
        <v>228</v>
      </c>
      <c r="C106" s="100"/>
      <c r="D106" s="100"/>
      <c r="E106" s="101"/>
      <c r="F106" s="100"/>
      <c r="G106" s="100"/>
      <c r="H106" s="100"/>
      <c r="I106" s="100"/>
      <c r="J106" s="100"/>
      <c r="K106" s="23"/>
      <c r="L106" s="219"/>
      <c r="M106" s="220"/>
      <c r="N106" s="221"/>
      <c r="O106" s="40"/>
      <c r="P106" s="41"/>
      <c r="Q106" s="7"/>
    </row>
    <row r="107" spans="1:19" ht="24.95" customHeight="1">
      <c r="A107" s="79"/>
      <c r="B107" s="43" t="s">
        <v>120</v>
      </c>
      <c r="C107" s="1">
        <v>0.41099999999999998</v>
      </c>
      <c r="D107" s="1">
        <f t="shared" si="6"/>
        <v>2.0549999999999997</v>
      </c>
      <c r="E107" s="45">
        <f t="shared" si="5"/>
        <v>8.9</v>
      </c>
      <c r="F107" s="1">
        <v>1</v>
      </c>
      <c r="G107" s="1" t="s">
        <v>75</v>
      </c>
      <c r="H107" s="1" t="s">
        <v>75</v>
      </c>
      <c r="I107" s="1" t="s">
        <v>75</v>
      </c>
      <c r="J107" s="1" t="s">
        <v>75</v>
      </c>
      <c r="K107" s="1" t="s">
        <v>75</v>
      </c>
      <c r="L107" s="222" t="s">
        <v>81</v>
      </c>
      <c r="M107" s="223" t="s">
        <v>229</v>
      </c>
      <c r="N107" s="224" t="s">
        <v>230</v>
      </c>
      <c r="O107" s="49">
        <v>1</v>
      </c>
      <c r="P107" s="41"/>
      <c r="Q107" s="7"/>
    </row>
    <row r="108" spans="1:19" ht="24.95" customHeight="1">
      <c r="A108" s="79"/>
      <c r="B108" s="43" t="s">
        <v>47</v>
      </c>
      <c r="C108" s="1">
        <v>0.56699999999999995</v>
      </c>
      <c r="D108" s="1">
        <f t="shared" si="6"/>
        <v>2.835</v>
      </c>
      <c r="E108" s="45">
        <f t="shared" si="5"/>
        <v>12.3</v>
      </c>
      <c r="F108" s="1">
        <v>1</v>
      </c>
      <c r="G108" s="1" t="s">
        <v>231</v>
      </c>
      <c r="H108" s="1" t="s">
        <v>231</v>
      </c>
      <c r="I108" s="1" t="s">
        <v>231</v>
      </c>
      <c r="J108" s="1" t="s">
        <v>231</v>
      </c>
      <c r="K108" s="1" t="s">
        <v>231</v>
      </c>
      <c r="L108" s="222" t="s">
        <v>229</v>
      </c>
      <c r="M108" s="223" t="s">
        <v>232</v>
      </c>
      <c r="N108" s="224" t="s">
        <v>230</v>
      </c>
      <c r="O108" s="49">
        <v>2</v>
      </c>
      <c r="P108" s="41"/>
      <c r="Q108" s="7"/>
    </row>
    <row r="109" spans="1:19" ht="24.95" customHeight="1">
      <c r="A109" s="79"/>
      <c r="B109" s="82" t="s">
        <v>60</v>
      </c>
      <c r="C109" s="44">
        <v>0.109</v>
      </c>
      <c r="D109" s="1">
        <f t="shared" si="6"/>
        <v>0.54500000000000004</v>
      </c>
      <c r="E109" s="45">
        <f t="shared" si="5"/>
        <v>2.4</v>
      </c>
      <c r="F109" s="1">
        <v>1</v>
      </c>
      <c r="G109" s="1" t="s">
        <v>61</v>
      </c>
      <c r="H109" s="1" t="s">
        <v>61</v>
      </c>
      <c r="I109" s="1" t="s">
        <v>61</v>
      </c>
      <c r="J109" s="1" t="s">
        <v>61</v>
      </c>
      <c r="K109" s="1" t="s">
        <v>61</v>
      </c>
      <c r="L109" s="222" t="s">
        <v>82</v>
      </c>
      <c r="M109" s="223" t="s">
        <v>95</v>
      </c>
      <c r="N109" s="224" t="s">
        <v>230</v>
      </c>
      <c r="O109" s="49">
        <v>4</v>
      </c>
      <c r="P109" s="41"/>
      <c r="Q109" s="7"/>
    </row>
    <row r="110" spans="1:19" ht="24.95" customHeight="1" thickBot="1">
      <c r="A110" s="110"/>
      <c r="B110" s="189" t="s">
        <v>73</v>
      </c>
      <c r="C110" s="193"/>
      <c r="D110" s="193">
        <v>1.7110000000000001</v>
      </c>
      <c r="E110" s="192">
        <f t="shared" si="5"/>
        <v>7.4</v>
      </c>
      <c r="F110" s="193" t="s">
        <v>74</v>
      </c>
      <c r="G110" s="193" t="s">
        <v>118</v>
      </c>
      <c r="H110" s="193"/>
      <c r="I110" s="193"/>
      <c r="J110" s="193"/>
      <c r="K110" s="194"/>
      <c r="L110" s="225" t="s">
        <v>233</v>
      </c>
      <c r="M110" s="226" t="s">
        <v>234</v>
      </c>
      <c r="N110" s="224" t="s">
        <v>230</v>
      </c>
      <c r="O110" s="227">
        <v>8</v>
      </c>
      <c r="P110" s="41"/>
      <c r="Q110" s="7"/>
    </row>
    <row r="111" spans="1:19" ht="24.95" customHeight="1">
      <c r="A111" s="76" t="s">
        <v>235</v>
      </c>
      <c r="B111" s="34" t="s">
        <v>236</v>
      </c>
      <c r="C111" s="60"/>
      <c r="D111" s="60"/>
      <c r="E111" s="61"/>
      <c r="F111" s="60"/>
      <c r="G111" s="60"/>
      <c r="H111" s="60"/>
      <c r="I111" s="60"/>
      <c r="J111" s="60"/>
      <c r="K111" s="62"/>
      <c r="L111" s="63"/>
      <c r="M111" s="64"/>
      <c r="N111" s="92"/>
      <c r="O111" s="49">
        <v>106.43</v>
      </c>
      <c r="P111" s="41">
        <v>104</v>
      </c>
      <c r="Q111" s="7"/>
    </row>
    <row r="112" spans="1:19" ht="24.95" customHeight="1">
      <c r="A112" s="79"/>
      <c r="B112" s="43" t="s">
        <v>120</v>
      </c>
      <c r="C112" s="1">
        <v>3.9159999999999999</v>
      </c>
      <c r="D112" s="1">
        <f t="shared" si="6"/>
        <v>19.579999999999998</v>
      </c>
      <c r="E112" s="45">
        <f t="shared" si="5"/>
        <v>84.8</v>
      </c>
      <c r="F112" s="1">
        <v>1</v>
      </c>
      <c r="G112" s="1" t="s">
        <v>80</v>
      </c>
      <c r="H112" s="1" t="s">
        <v>80</v>
      </c>
      <c r="I112" s="1" t="s">
        <v>80</v>
      </c>
      <c r="J112" s="1" t="s">
        <v>80</v>
      </c>
      <c r="K112" s="1" t="s">
        <v>80</v>
      </c>
      <c r="L112" s="91" t="s">
        <v>81</v>
      </c>
      <c r="M112" s="92" t="s">
        <v>82</v>
      </c>
      <c r="N112" s="92" t="s">
        <v>237</v>
      </c>
      <c r="O112" s="49">
        <v>1</v>
      </c>
      <c r="P112" s="41"/>
      <c r="Q112" s="7"/>
    </row>
    <row r="113" spans="1:17" ht="24.95" customHeight="1">
      <c r="A113" s="79"/>
      <c r="B113" s="43"/>
      <c r="C113" s="1"/>
      <c r="D113" s="1"/>
      <c r="E113" s="45"/>
      <c r="F113" s="1"/>
      <c r="G113" s="1" t="s">
        <v>238</v>
      </c>
      <c r="H113" s="1" t="s">
        <v>238</v>
      </c>
      <c r="I113" s="1" t="s">
        <v>238</v>
      </c>
      <c r="J113" s="1" t="s">
        <v>238</v>
      </c>
      <c r="K113" s="1" t="s">
        <v>238</v>
      </c>
      <c r="L113" s="91" t="s">
        <v>95</v>
      </c>
      <c r="M113" s="92" t="s">
        <v>239</v>
      </c>
      <c r="N113" s="92" t="s">
        <v>237</v>
      </c>
      <c r="O113" s="49">
        <v>3</v>
      </c>
      <c r="P113" s="41"/>
      <c r="Q113" s="7"/>
    </row>
    <row r="114" spans="1:17" ht="24.95" customHeight="1">
      <c r="A114" s="79"/>
      <c r="B114" s="43" t="s">
        <v>47</v>
      </c>
      <c r="C114" s="44">
        <v>0.65500000000000003</v>
      </c>
      <c r="D114" s="1">
        <f t="shared" ref="D114" si="9">C114*5</f>
        <v>3.2750000000000004</v>
      </c>
      <c r="E114" s="45">
        <f t="shared" ref="E114" si="10">ROUND(D114*4.33,1)</f>
        <v>14.2</v>
      </c>
      <c r="F114" s="1">
        <v>1</v>
      </c>
      <c r="G114" s="1" t="s">
        <v>240</v>
      </c>
      <c r="H114" s="1" t="s">
        <v>240</v>
      </c>
      <c r="I114" s="1" t="s">
        <v>240</v>
      </c>
      <c r="J114" s="1" t="s">
        <v>240</v>
      </c>
      <c r="K114" s="1" t="s">
        <v>240</v>
      </c>
      <c r="L114" s="91" t="s">
        <v>239</v>
      </c>
      <c r="M114" s="92" t="s">
        <v>241</v>
      </c>
      <c r="N114" s="92" t="s">
        <v>237</v>
      </c>
      <c r="O114" s="49">
        <v>4</v>
      </c>
      <c r="P114" s="41"/>
      <c r="Q114" s="7"/>
    </row>
    <row r="115" spans="1:17" ht="24.95" customHeight="1">
      <c r="A115" s="79"/>
      <c r="B115" s="82" t="s">
        <v>60</v>
      </c>
      <c r="C115" s="44">
        <v>0.109</v>
      </c>
      <c r="D115" s="1">
        <f t="shared" si="6"/>
        <v>0.54500000000000004</v>
      </c>
      <c r="E115" s="45">
        <f t="shared" si="5"/>
        <v>2.4</v>
      </c>
      <c r="F115" s="1">
        <v>1</v>
      </c>
      <c r="G115" s="1" t="s">
        <v>61</v>
      </c>
      <c r="H115" s="1" t="s">
        <v>61</v>
      </c>
      <c r="I115" s="1" t="s">
        <v>61</v>
      </c>
      <c r="J115" s="1" t="s">
        <v>61</v>
      </c>
      <c r="K115" s="1" t="s">
        <v>61</v>
      </c>
      <c r="L115" s="91" t="s">
        <v>82</v>
      </c>
      <c r="M115" s="92" t="s">
        <v>95</v>
      </c>
      <c r="N115" s="92" t="s">
        <v>237</v>
      </c>
      <c r="O115" s="49">
        <v>2</v>
      </c>
      <c r="P115" s="41"/>
      <c r="Q115" s="7"/>
    </row>
    <row r="116" spans="1:17" ht="24.95" customHeight="1" thickBot="1">
      <c r="A116" s="93"/>
      <c r="B116" s="134" t="s">
        <v>73</v>
      </c>
      <c r="C116" s="136"/>
      <c r="D116" s="136">
        <v>1.55</v>
      </c>
      <c r="E116" s="137">
        <f t="shared" si="5"/>
        <v>6.7</v>
      </c>
      <c r="F116" s="136" t="s">
        <v>74</v>
      </c>
      <c r="G116" s="136"/>
      <c r="H116" s="136" t="s">
        <v>242</v>
      </c>
      <c r="I116" s="136"/>
      <c r="J116" s="136"/>
      <c r="K116" s="139"/>
      <c r="L116" s="228" t="s">
        <v>241</v>
      </c>
      <c r="M116" s="229" t="s">
        <v>243</v>
      </c>
      <c r="N116" s="196" t="s">
        <v>237</v>
      </c>
      <c r="O116" s="179"/>
      <c r="P116" s="41"/>
      <c r="Q116" s="7"/>
    </row>
    <row r="117" spans="1:17" ht="24.95" customHeight="1">
      <c r="A117" s="97" t="s">
        <v>244</v>
      </c>
      <c r="B117" s="122" t="s">
        <v>245</v>
      </c>
      <c r="C117" s="100"/>
      <c r="D117" s="100"/>
      <c r="E117" s="101"/>
      <c r="F117" s="100"/>
      <c r="G117" s="100"/>
      <c r="H117" s="100"/>
      <c r="I117" s="100"/>
      <c r="J117" s="100"/>
      <c r="K117" s="23"/>
      <c r="L117" s="219"/>
      <c r="M117" s="220"/>
      <c r="N117" s="39"/>
      <c r="O117" s="230">
        <v>69.709999999999994</v>
      </c>
      <c r="P117" s="41"/>
      <c r="Q117" s="7"/>
    </row>
    <row r="118" spans="1:17" ht="24.95" customHeight="1">
      <c r="A118" s="79"/>
      <c r="B118" s="43" t="s">
        <v>120</v>
      </c>
      <c r="C118" s="44">
        <v>1.2889999999999999</v>
      </c>
      <c r="D118" s="1">
        <f t="shared" si="6"/>
        <v>6.4449999999999994</v>
      </c>
      <c r="E118" s="45">
        <f t="shared" si="5"/>
        <v>27.9</v>
      </c>
      <c r="F118" s="1">
        <v>1</v>
      </c>
      <c r="G118" s="1" t="s">
        <v>246</v>
      </c>
      <c r="H118" s="1" t="s">
        <v>246</v>
      </c>
      <c r="I118" s="1" t="s">
        <v>246</v>
      </c>
      <c r="J118" s="1" t="s">
        <v>246</v>
      </c>
      <c r="K118" s="1" t="s">
        <v>246</v>
      </c>
      <c r="L118" s="222" t="s">
        <v>232</v>
      </c>
      <c r="M118" s="223" t="s">
        <v>82</v>
      </c>
      <c r="N118" s="176" t="s">
        <v>230</v>
      </c>
      <c r="O118" s="49">
        <v>3</v>
      </c>
      <c r="P118" s="41"/>
      <c r="Q118" s="7"/>
    </row>
    <row r="119" spans="1:17" ht="24.95" customHeight="1">
      <c r="A119" s="79"/>
      <c r="B119" s="43"/>
      <c r="C119" s="44"/>
      <c r="D119" s="1"/>
      <c r="E119" s="45"/>
      <c r="F119" s="1"/>
      <c r="G119" s="1" t="s">
        <v>231</v>
      </c>
      <c r="H119" s="1" t="s">
        <v>231</v>
      </c>
      <c r="I119" s="1" t="s">
        <v>231</v>
      </c>
      <c r="J119" s="1" t="s">
        <v>231</v>
      </c>
      <c r="K119" s="1" t="s">
        <v>231</v>
      </c>
      <c r="L119" s="222" t="s">
        <v>95</v>
      </c>
      <c r="M119" s="223" t="s">
        <v>247</v>
      </c>
      <c r="N119" s="176" t="s">
        <v>230</v>
      </c>
      <c r="O119" s="49">
        <v>5</v>
      </c>
      <c r="P119" s="41"/>
      <c r="Q119" s="7"/>
    </row>
    <row r="120" spans="1:17" ht="24.95" customHeight="1">
      <c r="A120" s="79"/>
      <c r="B120" s="43" t="s">
        <v>47</v>
      </c>
      <c r="C120" s="44">
        <v>0.2</v>
      </c>
      <c r="D120" s="1">
        <f t="shared" si="6"/>
        <v>1</v>
      </c>
      <c r="E120" s="45">
        <f t="shared" si="5"/>
        <v>4.3</v>
      </c>
      <c r="F120" s="1">
        <v>1</v>
      </c>
      <c r="G120" s="1" t="s">
        <v>48</v>
      </c>
      <c r="H120" s="1" t="s">
        <v>48</v>
      </c>
      <c r="I120" s="1" t="s">
        <v>48</v>
      </c>
      <c r="J120" s="1" t="s">
        <v>48</v>
      </c>
      <c r="K120" s="1" t="s">
        <v>48</v>
      </c>
      <c r="L120" s="222" t="s">
        <v>247</v>
      </c>
      <c r="M120" s="223" t="s">
        <v>248</v>
      </c>
      <c r="N120" s="176" t="s">
        <v>230</v>
      </c>
      <c r="O120" s="49">
        <v>6</v>
      </c>
      <c r="P120" s="41"/>
      <c r="Q120" s="7"/>
    </row>
    <row r="121" spans="1:17" ht="24.95" customHeight="1">
      <c r="A121" s="79"/>
      <c r="B121" s="84" t="s">
        <v>73</v>
      </c>
      <c r="C121" s="88"/>
      <c r="D121" s="88">
        <v>1.532</v>
      </c>
      <c r="E121" s="87">
        <f t="shared" si="5"/>
        <v>6.6</v>
      </c>
      <c r="F121" s="88" t="s">
        <v>74</v>
      </c>
      <c r="G121" s="88"/>
      <c r="H121" s="88"/>
      <c r="I121" s="88" t="s">
        <v>249</v>
      </c>
      <c r="J121" s="88"/>
      <c r="K121" s="89"/>
      <c r="L121" s="222" t="s">
        <v>248</v>
      </c>
      <c r="M121" s="223" t="s">
        <v>233</v>
      </c>
      <c r="N121" s="231" t="s">
        <v>230</v>
      </c>
      <c r="O121" s="179">
        <v>7</v>
      </c>
      <c r="P121" s="41"/>
      <c r="Q121" s="7"/>
    </row>
    <row r="122" spans="1:17" ht="24.95" customHeight="1" thickBot="1">
      <c r="A122" s="110"/>
      <c r="B122" s="111" t="s">
        <v>250</v>
      </c>
      <c r="C122" s="113"/>
      <c r="D122" s="113"/>
      <c r="E122" s="127"/>
      <c r="F122" s="113"/>
      <c r="G122" s="113" t="s">
        <v>69</v>
      </c>
      <c r="H122" s="113" t="s">
        <v>69</v>
      </c>
      <c r="I122" s="113" t="s">
        <v>69</v>
      </c>
      <c r="J122" s="113" t="s">
        <v>69</v>
      </c>
      <c r="K122" s="113" t="s">
        <v>69</v>
      </c>
      <c r="L122" s="180"/>
      <c r="M122" s="181"/>
      <c r="N122" s="232"/>
      <c r="O122" s="49"/>
      <c r="P122" s="41"/>
      <c r="Q122" s="7"/>
    </row>
    <row r="123" spans="1:17" ht="24.95" customHeight="1">
      <c r="A123" s="76" t="s">
        <v>251</v>
      </c>
      <c r="B123" s="34" t="s">
        <v>252</v>
      </c>
      <c r="C123" s="60"/>
      <c r="D123" s="60"/>
      <c r="E123" s="61"/>
      <c r="F123" s="60"/>
      <c r="G123" s="60"/>
      <c r="H123" s="60"/>
      <c r="I123" s="60"/>
      <c r="J123" s="60"/>
      <c r="K123" s="62"/>
      <c r="L123" s="63"/>
      <c r="M123" s="64"/>
      <c r="N123" s="64"/>
      <c r="O123" s="40"/>
      <c r="P123" s="69"/>
      <c r="Q123" s="32"/>
    </row>
    <row r="124" spans="1:17" ht="24.95" customHeight="1">
      <c r="A124" s="79"/>
      <c r="B124" s="43" t="s">
        <v>120</v>
      </c>
      <c r="C124" s="1">
        <v>1.504</v>
      </c>
      <c r="D124" s="1">
        <f t="shared" si="6"/>
        <v>7.52</v>
      </c>
      <c r="E124" s="45">
        <f t="shared" si="5"/>
        <v>32.6</v>
      </c>
      <c r="F124" s="1">
        <v>1</v>
      </c>
      <c r="G124" s="1" t="s">
        <v>253</v>
      </c>
      <c r="H124" s="1" t="s">
        <v>253</v>
      </c>
      <c r="I124" s="1" t="s">
        <v>253</v>
      </c>
      <c r="J124" s="1" t="s">
        <v>253</v>
      </c>
      <c r="K124" s="1" t="s">
        <v>253</v>
      </c>
      <c r="L124" s="233" t="s">
        <v>254</v>
      </c>
      <c r="M124" s="234" t="s">
        <v>255</v>
      </c>
      <c r="N124" s="234" t="s">
        <v>256</v>
      </c>
      <c r="O124" s="49">
        <v>6</v>
      </c>
      <c r="P124" s="41"/>
      <c r="Q124" s="7"/>
    </row>
    <row r="125" spans="1:17" ht="24.95" customHeight="1">
      <c r="A125" s="79"/>
      <c r="B125" s="82" t="s">
        <v>60</v>
      </c>
      <c r="C125" s="44">
        <v>0.109</v>
      </c>
      <c r="D125" s="1">
        <f t="shared" si="6"/>
        <v>0.54500000000000004</v>
      </c>
      <c r="E125" s="45">
        <f t="shared" si="5"/>
        <v>2.4</v>
      </c>
      <c r="F125" s="1">
        <v>1</v>
      </c>
      <c r="G125" s="1" t="s">
        <v>61</v>
      </c>
      <c r="H125" s="1" t="s">
        <v>61</v>
      </c>
      <c r="I125" s="1" t="s">
        <v>61</v>
      </c>
      <c r="J125" s="1" t="s">
        <v>61</v>
      </c>
      <c r="K125" s="1" t="s">
        <v>61</v>
      </c>
      <c r="L125" s="233" t="s">
        <v>143</v>
      </c>
      <c r="M125" s="234" t="s">
        <v>100</v>
      </c>
      <c r="N125" s="234" t="s">
        <v>256</v>
      </c>
      <c r="O125" s="49">
        <v>2</v>
      </c>
      <c r="P125" s="41"/>
      <c r="Q125" s="7"/>
    </row>
    <row r="126" spans="1:17" ht="24.95" customHeight="1" thickBot="1">
      <c r="A126" s="93"/>
      <c r="B126" s="134" t="s">
        <v>73</v>
      </c>
      <c r="C126" s="136"/>
      <c r="D126" s="136">
        <v>2.403</v>
      </c>
      <c r="E126" s="137">
        <f t="shared" si="5"/>
        <v>10.4</v>
      </c>
      <c r="F126" s="136" t="s">
        <v>74</v>
      </c>
      <c r="G126" s="136"/>
      <c r="H126" s="136"/>
      <c r="I126" s="136"/>
      <c r="J126" s="235" t="s">
        <v>257</v>
      </c>
      <c r="K126" s="139"/>
      <c r="L126" s="236" t="s">
        <v>258</v>
      </c>
      <c r="M126" s="237" t="s">
        <v>254</v>
      </c>
      <c r="N126" s="234" t="s">
        <v>256</v>
      </c>
      <c r="O126" s="179">
        <v>5</v>
      </c>
      <c r="P126" s="41"/>
      <c r="Q126" s="7"/>
    </row>
    <row r="127" spans="1:17" ht="24.95" customHeight="1">
      <c r="A127" s="97" t="s">
        <v>259</v>
      </c>
      <c r="B127" s="122" t="s">
        <v>260</v>
      </c>
      <c r="C127" s="238"/>
      <c r="D127" s="100"/>
      <c r="E127" s="101"/>
      <c r="F127" s="100"/>
      <c r="G127" s="100"/>
      <c r="H127" s="100"/>
      <c r="I127" s="100"/>
      <c r="J127" s="100"/>
      <c r="K127" s="23"/>
      <c r="L127" s="175"/>
      <c r="M127" s="78"/>
      <c r="N127" s="92"/>
      <c r="O127" s="49"/>
      <c r="P127" s="41"/>
      <c r="Q127" s="7"/>
    </row>
    <row r="128" spans="1:17" ht="24.95" customHeight="1">
      <c r="A128" s="79"/>
      <c r="B128" s="43" t="s">
        <v>120</v>
      </c>
      <c r="C128" s="1">
        <v>6.3579999999999997</v>
      </c>
      <c r="D128" s="1">
        <f t="shared" si="6"/>
        <v>31.79</v>
      </c>
      <c r="E128" s="45">
        <f t="shared" si="5"/>
        <v>137.69999999999999</v>
      </c>
      <c r="F128" s="1" t="s">
        <v>261</v>
      </c>
      <c r="G128" s="1" t="s">
        <v>80</v>
      </c>
      <c r="H128" s="1" t="s">
        <v>80</v>
      </c>
      <c r="I128" s="1" t="s">
        <v>80</v>
      </c>
      <c r="J128" s="1" t="s">
        <v>80</v>
      </c>
      <c r="K128" s="1" t="s">
        <v>80</v>
      </c>
      <c r="L128" s="239" t="s">
        <v>81</v>
      </c>
      <c r="M128" s="240" t="s">
        <v>82</v>
      </c>
      <c r="N128" s="240" t="s">
        <v>262</v>
      </c>
      <c r="O128" s="41">
        <v>140.12</v>
      </c>
      <c r="P128" s="41"/>
      <c r="Q128" s="7"/>
    </row>
    <row r="129" spans="1:17" ht="24.95" customHeight="1">
      <c r="A129" s="79"/>
      <c r="B129" s="43"/>
      <c r="C129" s="1"/>
      <c r="D129" s="1"/>
      <c r="E129" s="45"/>
      <c r="F129" s="1"/>
      <c r="G129" s="1" t="s">
        <v>263</v>
      </c>
      <c r="H129" s="1" t="s">
        <v>263</v>
      </c>
      <c r="I129" s="1" t="s">
        <v>263</v>
      </c>
      <c r="J129" s="1" t="s">
        <v>263</v>
      </c>
      <c r="K129" s="65" t="s">
        <v>263</v>
      </c>
      <c r="L129" s="239" t="s">
        <v>100</v>
      </c>
      <c r="M129" s="240" t="s">
        <v>255</v>
      </c>
      <c r="N129" s="240" t="s">
        <v>262</v>
      </c>
      <c r="O129" s="49">
        <v>2</v>
      </c>
      <c r="P129" s="41"/>
      <c r="Q129" s="7"/>
    </row>
    <row r="130" spans="1:17" ht="30.75" customHeight="1">
      <c r="A130" s="79"/>
      <c r="B130" s="43" t="s">
        <v>47</v>
      </c>
      <c r="C130" s="1">
        <v>2.6829999999999998</v>
      </c>
      <c r="D130" s="1">
        <f t="shared" si="6"/>
        <v>13.414999999999999</v>
      </c>
      <c r="E130" s="45">
        <f t="shared" si="5"/>
        <v>58.1</v>
      </c>
      <c r="F130" s="241">
        <v>1</v>
      </c>
      <c r="G130" s="1" t="s">
        <v>264</v>
      </c>
      <c r="H130" s="1" t="s">
        <v>264</v>
      </c>
      <c r="I130" s="1" t="s">
        <v>264</v>
      </c>
      <c r="J130" s="1" t="s">
        <v>264</v>
      </c>
      <c r="K130" s="1" t="s">
        <v>264</v>
      </c>
      <c r="L130" s="239" t="s">
        <v>265</v>
      </c>
      <c r="M130" s="240" t="s">
        <v>266</v>
      </c>
      <c r="N130" s="240" t="s">
        <v>267</v>
      </c>
      <c r="O130" s="49">
        <v>1</v>
      </c>
      <c r="P130" s="107"/>
      <c r="Q130" s="7"/>
    </row>
    <row r="131" spans="1:17" ht="24.95" customHeight="1">
      <c r="A131" s="79"/>
      <c r="B131" s="82" t="s">
        <v>60</v>
      </c>
      <c r="C131" s="44">
        <v>0.109</v>
      </c>
      <c r="D131" s="1">
        <f t="shared" si="6"/>
        <v>0.54500000000000004</v>
      </c>
      <c r="E131" s="45">
        <f t="shared" si="5"/>
        <v>2.4</v>
      </c>
      <c r="F131" s="1">
        <v>1</v>
      </c>
      <c r="G131" s="1" t="s">
        <v>61</v>
      </c>
      <c r="H131" s="1" t="s">
        <v>61</v>
      </c>
      <c r="I131" s="1" t="s">
        <v>61</v>
      </c>
      <c r="J131" s="1" t="s">
        <v>61</v>
      </c>
      <c r="K131" s="1" t="s">
        <v>61</v>
      </c>
      <c r="L131" s="239" t="s">
        <v>82</v>
      </c>
      <c r="M131" s="240" t="s">
        <v>95</v>
      </c>
      <c r="N131" s="240" t="s">
        <v>262</v>
      </c>
      <c r="O131" s="49">
        <v>2</v>
      </c>
      <c r="P131" s="41"/>
      <c r="Q131" s="7"/>
    </row>
    <row r="132" spans="1:17" ht="24.95" customHeight="1">
      <c r="A132" s="110"/>
      <c r="B132" s="2"/>
      <c r="C132" s="113"/>
      <c r="D132" s="113"/>
      <c r="E132" s="127"/>
      <c r="F132" s="113">
        <v>1</v>
      </c>
      <c r="G132" s="242" t="s">
        <v>34</v>
      </c>
      <c r="H132" s="242"/>
      <c r="I132" s="243"/>
      <c r="J132" s="243"/>
      <c r="K132" s="243" t="s">
        <v>164</v>
      </c>
      <c r="L132" s="244" t="s">
        <v>268</v>
      </c>
      <c r="M132" s="245" t="s">
        <v>269</v>
      </c>
      <c r="N132" s="224" t="s">
        <v>267</v>
      </c>
      <c r="O132" s="49"/>
      <c r="P132" s="246" t="s">
        <v>270</v>
      </c>
      <c r="Q132" s="7"/>
    </row>
    <row r="133" spans="1:17" ht="24.95" customHeight="1" thickBot="1">
      <c r="A133" s="110"/>
      <c r="B133" s="2" t="s">
        <v>50</v>
      </c>
      <c r="C133" s="113">
        <v>1.107</v>
      </c>
      <c r="D133" s="113">
        <f t="shared" si="6"/>
        <v>5.5350000000000001</v>
      </c>
      <c r="E133" s="127">
        <f t="shared" si="5"/>
        <v>24</v>
      </c>
      <c r="F133" s="113">
        <v>1</v>
      </c>
      <c r="G133" s="113" t="s">
        <v>271</v>
      </c>
      <c r="H133" s="113" t="s">
        <v>271</v>
      </c>
      <c r="I133" s="113" t="s">
        <v>271</v>
      </c>
      <c r="J133" s="113" t="s">
        <v>271</v>
      </c>
      <c r="K133" s="113"/>
      <c r="L133" s="247" t="s">
        <v>272</v>
      </c>
      <c r="M133" s="248" t="s">
        <v>273</v>
      </c>
      <c r="N133" s="240" t="s">
        <v>267</v>
      </c>
      <c r="O133" s="246">
        <v>25.72</v>
      </c>
      <c r="P133" s="246"/>
      <c r="Q133" s="7"/>
    </row>
    <row r="134" spans="1:17" ht="24.95" customHeight="1">
      <c r="A134" s="76" t="s">
        <v>274</v>
      </c>
      <c r="B134" s="34" t="s">
        <v>275</v>
      </c>
      <c r="C134" s="60"/>
      <c r="D134" s="60">
        <f t="shared" si="6"/>
        <v>0</v>
      </c>
      <c r="E134" s="61">
        <f t="shared" si="5"/>
        <v>0</v>
      </c>
      <c r="F134" s="60"/>
      <c r="G134" s="60"/>
      <c r="H134" s="60"/>
      <c r="I134" s="60"/>
      <c r="J134" s="60"/>
      <c r="K134" s="62"/>
      <c r="L134" s="63"/>
      <c r="M134" s="64"/>
      <c r="N134" s="92"/>
      <c r="O134" s="49"/>
      <c r="P134" s="41"/>
      <c r="Q134" s="7"/>
    </row>
    <row r="135" spans="1:17" ht="24.95" customHeight="1">
      <c r="A135" s="79"/>
      <c r="B135" s="43" t="s">
        <v>120</v>
      </c>
      <c r="C135" s="1">
        <v>1.3440000000000001</v>
      </c>
      <c r="D135" s="1">
        <f t="shared" si="6"/>
        <v>6.7200000000000006</v>
      </c>
      <c r="E135" s="45">
        <f t="shared" si="5"/>
        <v>29.1</v>
      </c>
      <c r="F135" s="1">
        <v>1</v>
      </c>
      <c r="G135" s="1" t="s">
        <v>276</v>
      </c>
      <c r="H135" s="1" t="s">
        <v>276</v>
      </c>
      <c r="I135" s="1" t="s">
        <v>276</v>
      </c>
      <c r="J135" s="1" t="s">
        <v>276</v>
      </c>
      <c r="K135" s="1" t="s">
        <v>276</v>
      </c>
      <c r="L135" s="239" t="s">
        <v>277</v>
      </c>
      <c r="M135" s="240" t="s">
        <v>265</v>
      </c>
      <c r="N135" s="240" t="s">
        <v>278</v>
      </c>
      <c r="O135" s="49">
        <v>3</v>
      </c>
      <c r="P135" s="41"/>
      <c r="Q135" s="7"/>
    </row>
    <row r="136" spans="1:17" ht="24.95" customHeight="1" thickBot="1">
      <c r="A136" s="93"/>
      <c r="B136" s="134" t="s">
        <v>73</v>
      </c>
      <c r="C136" s="136"/>
      <c r="D136" s="136">
        <v>0.81100000000000005</v>
      </c>
      <c r="E136" s="137">
        <f t="shared" si="5"/>
        <v>3.5</v>
      </c>
      <c r="F136" s="136" t="s">
        <v>74</v>
      </c>
      <c r="G136" s="136"/>
      <c r="H136" s="136"/>
      <c r="I136" s="136"/>
      <c r="J136" s="136"/>
      <c r="K136" s="139" t="s">
        <v>136</v>
      </c>
      <c r="L136" s="249" t="s">
        <v>279</v>
      </c>
      <c r="M136" s="250" t="s">
        <v>277</v>
      </c>
      <c r="N136" s="240" t="s">
        <v>267</v>
      </c>
      <c r="O136" s="227">
        <v>4</v>
      </c>
      <c r="P136" s="41"/>
      <c r="Q136" s="7"/>
    </row>
    <row r="137" spans="1:17" ht="24.95" customHeight="1">
      <c r="A137" s="97" t="s">
        <v>280</v>
      </c>
      <c r="B137" s="122" t="s">
        <v>281</v>
      </c>
      <c r="C137" s="100"/>
      <c r="D137" s="100"/>
      <c r="E137" s="101"/>
      <c r="F137" s="100"/>
      <c r="G137" s="100"/>
      <c r="H137" s="100"/>
      <c r="I137" s="100"/>
      <c r="J137" s="100"/>
      <c r="K137" s="23"/>
      <c r="L137" s="175"/>
      <c r="M137" s="78"/>
      <c r="N137" s="92"/>
      <c r="O137" s="49"/>
      <c r="P137" s="41"/>
      <c r="Q137" s="7"/>
    </row>
    <row r="138" spans="1:17" ht="24.95" customHeight="1">
      <c r="A138" s="79"/>
      <c r="B138" s="82" t="s">
        <v>60</v>
      </c>
      <c r="C138" s="44">
        <v>0.109</v>
      </c>
      <c r="D138" s="1">
        <f t="shared" si="6"/>
        <v>0.54500000000000004</v>
      </c>
      <c r="E138" s="45">
        <f t="shared" si="5"/>
        <v>2.4</v>
      </c>
      <c r="F138" s="1">
        <v>1</v>
      </c>
      <c r="G138" s="1" t="s">
        <v>61</v>
      </c>
      <c r="H138" s="1" t="s">
        <v>61</v>
      </c>
      <c r="I138" s="1" t="s">
        <v>61</v>
      </c>
      <c r="J138" s="1" t="s">
        <v>61</v>
      </c>
      <c r="K138" s="1" t="s">
        <v>61</v>
      </c>
      <c r="L138" s="233" t="s">
        <v>143</v>
      </c>
      <c r="M138" s="234" t="s">
        <v>100</v>
      </c>
      <c r="N138" s="234" t="s">
        <v>282</v>
      </c>
      <c r="O138" s="49">
        <v>80.319999999999993</v>
      </c>
      <c r="P138" s="41"/>
      <c r="Q138" s="7"/>
    </row>
    <row r="139" spans="1:17" ht="24.95" customHeight="1" thickBot="1">
      <c r="A139" s="110"/>
      <c r="B139" s="189" t="s">
        <v>73</v>
      </c>
      <c r="C139" s="193"/>
      <c r="D139" s="193">
        <v>1.661</v>
      </c>
      <c r="E139" s="192">
        <f t="shared" si="5"/>
        <v>7.2</v>
      </c>
      <c r="F139" s="193" t="s">
        <v>74</v>
      </c>
      <c r="G139" s="193" t="s">
        <v>283</v>
      </c>
      <c r="H139" s="193"/>
      <c r="I139" s="193"/>
      <c r="J139" s="193"/>
      <c r="K139" s="194"/>
      <c r="L139" s="251" t="s">
        <v>284</v>
      </c>
      <c r="M139" s="252" t="s">
        <v>285</v>
      </c>
      <c r="N139" s="252" t="s">
        <v>282</v>
      </c>
      <c r="O139" s="50">
        <v>5</v>
      </c>
      <c r="P139" s="41"/>
      <c r="Q139" s="7"/>
    </row>
    <row r="140" spans="1:17" ht="24.95" customHeight="1">
      <c r="A140" s="76" t="s">
        <v>286</v>
      </c>
      <c r="B140" s="34" t="s">
        <v>287</v>
      </c>
      <c r="C140" s="253"/>
      <c r="D140" s="60"/>
      <c r="E140" s="61"/>
      <c r="F140" s="60"/>
      <c r="G140" s="60"/>
      <c r="H140" s="60"/>
      <c r="I140" s="60"/>
      <c r="J140" s="60"/>
      <c r="K140" s="62"/>
      <c r="L140" s="254"/>
      <c r="M140" s="255"/>
      <c r="N140" s="256"/>
      <c r="O140" s="49"/>
      <c r="P140" s="41"/>
      <c r="Q140" s="7"/>
    </row>
    <row r="141" spans="1:17" ht="24.95" customHeight="1">
      <c r="A141" s="79"/>
      <c r="B141" s="43" t="s">
        <v>42</v>
      </c>
      <c r="C141" s="44">
        <v>3.8580000000000001</v>
      </c>
      <c r="D141" s="1">
        <f t="shared" si="6"/>
        <v>19.29</v>
      </c>
      <c r="E141" s="45">
        <f t="shared" si="5"/>
        <v>83.5</v>
      </c>
      <c r="F141" s="1" t="s">
        <v>288</v>
      </c>
      <c r="G141" s="1" t="s">
        <v>289</v>
      </c>
      <c r="H141" s="1" t="s">
        <v>289</v>
      </c>
      <c r="I141" s="1" t="s">
        <v>289</v>
      </c>
      <c r="J141" s="1" t="s">
        <v>289</v>
      </c>
      <c r="K141" s="1" t="s">
        <v>289</v>
      </c>
      <c r="L141" s="233" t="s">
        <v>98</v>
      </c>
      <c r="M141" s="234" t="s">
        <v>143</v>
      </c>
      <c r="N141" s="257" t="s">
        <v>282</v>
      </c>
      <c r="O141" s="49">
        <v>1</v>
      </c>
      <c r="P141" s="41"/>
      <c r="Q141" s="7"/>
    </row>
    <row r="142" spans="1:17" ht="24.95" customHeight="1">
      <c r="A142" s="79"/>
      <c r="B142" s="43"/>
      <c r="C142" s="44"/>
      <c r="D142" s="1"/>
      <c r="E142" s="45"/>
      <c r="F142" s="1"/>
      <c r="G142" s="1" t="s">
        <v>290</v>
      </c>
      <c r="H142" s="1" t="s">
        <v>290</v>
      </c>
      <c r="I142" s="1" t="s">
        <v>290</v>
      </c>
      <c r="J142" s="1" t="s">
        <v>290</v>
      </c>
      <c r="K142" s="1" t="s">
        <v>290</v>
      </c>
      <c r="L142" s="233" t="s">
        <v>100</v>
      </c>
      <c r="M142" s="234" t="s">
        <v>291</v>
      </c>
      <c r="N142" s="257" t="s">
        <v>282</v>
      </c>
      <c r="O142" s="49">
        <v>3</v>
      </c>
      <c r="P142" s="41"/>
      <c r="Q142" s="7"/>
    </row>
    <row r="143" spans="1:17" ht="24.95" customHeight="1">
      <c r="A143" s="79"/>
      <c r="B143" s="43"/>
      <c r="C143" s="44"/>
      <c r="D143" s="1"/>
      <c r="E143" s="45"/>
      <c r="F143" s="1"/>
      <c r="G143" s="1" t="s">
        <v>289</v>
      </c>
      <c r="H143" s="1" t="s">
        <v>289</v>
      </c>
      <c r="I143" s="1" t="s">
        <v>289</v>
      </c>
      <c r="J143" s="1" t="s">
        <v>289</v>
      </c>
      <c r="K143" s="1" t="s">
        <v>289</v>
      </c>
      <c r="L143" s="233" t="s">
        <v>98</v>
      </c>
      <c r="M143" s="234" t="s">
        <v>143</v>
      </c>
      <c r="N143" s="257" t="s">
        <v>256</v>
      </c>
      <c r="O143" s="49">
        <v>117.29</v>
      </c>
      <c r="P143" s="41">
        <v>151.66999999999999</v>
      </c>
      <c r="Q143" s="7"/>
    </row>
    <row r="144" spans="1:17" ht="24.95" customHeight="1">
      <c r="A144" s="79"/>
      <c r="B144" s="43"/>
      <c r="C144" s="44"/>
      <c r="D144" s="1"/>
      <c r="E144" s="45"/>
      <c r="F144" s="1"/>
      <c r="G144" s="1" t="s">
        <v>290</v>
      </c>
      <c r="H144" s="1" t="s">
        <v>290</v>
      </c>
      <c r="I144" s="1" t="s">
        <v>290</v>
      </c>
      <c r="J144" s="1" t="s">
        <v>290</v>
      </c>
      <c r="K144" s="1" t="s">
        <v>290</v>
      </c>
      <c r="L144" s="233" t="s">
        <v>100</v>
      </c>
      <c r="M144" s="234" t="s">
        <v>292</v>
      </c>
      <c r="N144" s="257" t="s">
        <v>256</v>
      </c>
      <c r="O144" s="49">
        <v>3</v>
      </c>
      <c r="P144" s="41"/>
      <c r="Q144" s="7"/>
    </row>
    <row r="145" spans="1:17" ht="24.95" customHeight="1">
      <c r="A145" s="79"/>
      <c r="B145" s="43" t="s">
        <v>47</v>
      </c>
      <c r="C145" s="44">
        <v>0.79200000000000004</v>
      </c>
      <c r="D145" s="1">
        <f t="shared" si="6"/>
        <v>3.96</v>
      </c>
      <c r="E145" s="45">
        <f t="shared" ref="E145:E209" si="11">ROUND(D145*4.33,1)</f>
        <v>17.100000000000001</v>
      </c>
      <c r="F145" s="1" t="s">
        <v>293</v>
      </c>
      <c r="G145" s="1" t="s">
        <v>294</v>
      </c>
      <c r="H145" s="1" t="s">
        <v>294</v>
      </c>
      <c r="I145" s="1" t="s">
        <v>294</v>
      </c>
      <c r="J145" s="1" t="s">
        <v>294</v>
      </c>
      <c r="K145" s="1" t="s">
        <v>294</v>
      </c>
      <c r="L145" s="258" t="s">
        <v>291</v>
      </c>
      <c r="M145" s="224" t="s">
        <v>295</v>
      </c>
      <c r="N145" s="259" t="s">
        <v>282</v>
      </c>
      <c r="O145" s="49">
        <v>4</v>
      </c>
      <c r="P145" s="41"/>
      <c r="Q145" s="7"/>
    </row>
    <row r="146" spans="1:17" ht="24.95" customHeight="1" thickBot="1">
      <c r="A146" s="93"/>
      <c r="B146" s="52"/>
      <c r="C146" s="53"/>
      <c r="D146" s="54"/>
      <c r="E146" s="55"/>
      <c r="F146" s="54"/>
      <c r="G146" s="1" t="s">
        <v>294</v>
      </c>
      <c r="H146" s="1" t="s">
        <v>294</v>
      </c>
      <c r="I146" s="1" t="s">
        <v>294</v>
      </c>
      <c r="J146" s="1" t="s">
        <v>294</v>
      </c>
      <c r="K146" s="1" t="s">
        <v>294</v>
      </c>
      <c r="L146" s="236" t="s">
        <v>291</v>
      </c>
      <c r="M146" s="237" t="s">
        <v>296</v>
      </c>
      <c r="N146" s="260" t="s">
        <v>256</v>
      </c>
      <c r="O146" s="49">
        <v>4</v>
      </c>
      <c r="P146" s="41"/>
      <c r="Q146" s="7"/>
    </row>
    <row r="147" spans="1:17" ht="24.95" customHeight="1">
      <c r="A147" s="97" t="s">
        <v>297</v>
      </c>
      <c r="B147" s="122" t="s">
        <v>287</v>
      </c>
      <c r="C147" s="261"/>
      <c r="D147" s="100"/>
      <c r="E147" s="101"/>
      <c r="F147" s="100"/>
      <c r="G147" s="100"/>
      <c r="H147" s="100"/>
      <c r="I147" s="100"/>
      <c r="J147" s="100"/>
      <c r="K147" s="23"/>
      <c r="L147" s="63"/>
      <c r="M147" s="64"/>
      <c r="N147" s="102"/>
      <c r="O147" s="49"/>
      <c r="P147" s="41"/>
      <c r="Q147" s="7"/>
    </row>
    <row r="148" spans="1:17" ht="24.95" customHeight="1">
      <c r="A148" s="79"/>
      <c r="B148" s="43" t="s">
        <v>298</v>
      </c>
      <c r="C148" s="44">
        <v>4.4640000000000004</v>
      </c>
      <c r="D148" s="1">
        <f t="shared" ref="D148:D213" si="12">C148*5</f>
        <v>22.32</v>
      </c>
      <c r="E148" s="45">
        <f t="shared" si="11"/>
        <v>96.6</v>
      </c>
      <c r="F148" s="1">
        <v>1</v>
      </c>
      <c r="G148" s="1" t="s">
        <v>299</v>
      </c>
      <c r="H148" s="1" t="s">
        <v>299</v>
      </c>
      <c r="I148" s="1" t="s">
        <v>299</v>
      </c>
      <c r="J148" s="1" t="s">
        <v>299</v>
      </c>
      <c r="K148" s="65" t="s">
        <v>299</v>
      </c>
      <c r="L148" s="262" t="s">
        <v>81</v>
      </c>
      <c r="M148" s="263" t="s">
        <v>300</v>
      </c>
      <c r="N148" s="264" t="s">
        <v>301</v>
      </c>
      <c r="O148" s="49">
        <v>114.74</v>
      </c>
      <c r="P148" s="41">
        <v>151.66999999999999</v>
      </c>
      <c r="Q148" s="265"/>
    </row>
    <row r="149" spans="1:17" ht="24.95" customHeight="1" thickBot="1">
      <c r="A149" s="93"/>
      <c r="B149" s="52" t="s">
        <v>47</v>
      </c>
      <c r="C149" s="53">
        <v>0.9</v>
      </c>
      <c r="D149" s="54">
        <f t="shared" si="12"/>
        <v>4.5</v>
      </c>
      <c r="E149" s="55">
        <f t="shared" si="11"/>
        <v>19.5</v>
      </c>
      <c r="F149" s="54">
        <v>1</v>
      </c>
      <c r="G149" s="54" t="s">
        <v>302</v>
      </c>
      <c r="H149" s="54" t="s">
        <v>302</v>
      </c>
      <c r="I149" s="54" t="s">
        <v>302</v>
      </c>
      <c r="J149" s="54" t="s">
        <v>302</v>
      </c>
      <c r="K149" s="94" t="s">
        <v>302</v>
      </c>
      <c r="L149" s="266" t="s">
        <v>300</v>
      </c>
      <c r="M149" s="267" t="s">
        <v>303</v>
      </c>
      <c r="N149" s="268" t="s">
        <v>301</v>
      </c>
      <c r="O149" s="172">
        <v>3</v>
      </c>
      <c r="P149" s="75"/>
      <c r="Q149" s="8"/>
    </row>
    <row r="150" spans="1:17" ht="24.95" customHeight="1">
      <c r="A150" s="97" t="s">
        <v>304</v>
      </c>
      <c r="B150" s="122" t="s">
        <v>305</v>
      </c>
      <c r="C150" s="99"/>
      <c r="D150" s="100"/>
      <c r="E150" s="101"/>
      <c r="F150" s="100"/>
      <c r="G150" s="100"/>
      <c r="H150" s="100"/>
      <c r="I150" s="100"/>
      <c r="J150" s="100"/>
      <c r="K150" s="23"/>
      <c r="L150" s="175"/>
      <c r="M150" s="78"/>
      <c r="N150" s="269"/>
      <c r="O150" s="49"/>
      <c r="P150" s="41"/>
      <c r="Q150" s="7"/>
    </row>
    <row r="151" spans="1:17" ht="24.95" customHeight="1">
      <c r="A151" s="79"/>
      <c r="B151" s="82" t="s">
        <v>137</v>
      </c>
      <c r="C151" s="44">
        <v>0.109</v>
      </c>
      <c r="D151" s="1">
        <f t="shared" si="12"/>
        <v>0.54500000000000004</v>
      </c>
      <c r="E151" s="45">
        <f t="shared" si="11"/>
        <v>2.4</v>
      </c>
      <c r="F151" s="1">
        <v>1</v>
      </c>
      <c r="G151" s="1" t="s">
        <v>61</v>
      </c>
      <c r="H151" s="1" t="s">
        <v>61</v>
      </c>
      <c r="I151" s="1" t="s">
        <v>61</v>
      </c>
      <c r="J151" s="1" t="s">
        <v>61</v>
      </c>
      <c r="K151" s="1" t="s">
        <v>61</v>
      </c>
      <c r="L151" s="91" t="s">
        <v>143</v>
      </c>
      <c r="M151" s="92" t="s">
        <v>100</v>
      </c>
      <c r="N151" s="270" t="s">
        <v>306</v>
      </c>
      <c r="O151" s="49">
        <v>2</v>
      </c>
      <c r="P151" s="41"/>
      <c r="Q151" s="7"/>
    </row>
    <row r="152" spans="1:17" ht="24.95" customHeight="1" thickBot="1">
      <c r="A152" s="93"/>
      <c r="B152" s="134" t="s">
        <v>73</v>
      </c>
      <c r="C152" s="135"/>
      <c r="D152" s="136">
        <v>1.337</v>
      </c>
      <c r="E152" s="137">
        <f t="shared" si="11"/>
        <v>5.8</v>
      </c>
      <c r="F152" s="136" t="s">
        <v>74</v>
      </c>
      <c r="G152" s="136"/>
      <c r="H152" s="136" t="s">
        <v>276</v>
      </c>
      <c r="I152" s="136"/>
      <c r="J152" s="136"/>
      <c r="K152" s="139"/>
      <c r="L152" s="228" t="s">
        <v>307</v>
      </c>
      <c r="M152" s="229" t="s">
        <v>308</v>
      </c>
      <c r="N152" s="271" t="s">
        <v>309</v>
      </c>
      <c r="O152" s="179">
        <v>5</v>
      </c>
      <c r="P152" s="41"/>
      <c r="Q152" s="7"/>
    </row>
    <row r="153" spans="1:17" ht="24.95" customHeight="1">
      <c r="A153" s="97" t="s">
        <v>310</v>
      </c>
      <c r="B153" s="122" t="s">
        <v>305</v>
      </c>
      <c r="C153" s="99"/>
      <c r="D153" s="100"/>
      <c r="E153" s="101"/>
      <c r="F153" s="100"/>
      <c r="G153" s="100"/>
      <c r="H153" s="100"/>
      <c r="I153" s="100"/>
      <c r="J153" s="100"/>
      <c r="K153" s="23"/>
      <c r="L153" s="175"/>
      <c r="M153" s="78"/>
      <c r="N153" s="78"/>
      <c r="O153" s="49"/>
      <c r="P153" s="41"/>
      <c r="Q153" s="7"/>
    </row>
    <row r="154" spans="1:17" ht="24.95" customHeight="1" thickBot="1">
      <c r="A154" s="110"/>
      <c r="B154" s="189" t="s">
        <v>73</v>
      </c>
      <c r="C154" s="191"/>
      <c r="D154" s="193">
        <v>1.25</v>
      </c>
      <c r="E154" s="192">
        <f t="shared" ref="E154" si="13">ROUND(D154*4.33,1)</f>
        <v>5.4</v>
      </c>
      <c r="F154" s="193" t="s">
        <v>74</v>
      </c>
      <c r="G154" s="193"/>
      <c r="H154" s="193" t="s">
        <v>271</v>
      </c>
      <c r="I154" s="193"/>
      <c r="J154" s="193"/>
      <c r="K154" s="194"/>
      <c r="L154" s="195" t="s">
        <v>311</v>
      </c>
      <c r="M154" s="196" t="s">
        <v>312</v>
      </c>
      <c r="N154" s="178" t="s">
        <v>306</v>
      </c>
      <c r="O154" s="179">
        <v>5</v>
      </c>
      <c r="P154" s="41"/>
      <c r="Q154" s="7"/>
    </row>
    <row r="155" spans="1:17" ht="24.95" customHeight="1">
      <c r="A155" s="76" t="s">
        <v>313</v>
      </c>
      <c r="B155" s="34" t="s">
        <v>314</v>
      </c>
      <c r="C155" s="272"/>
      <c r="D155" s="60">
        <f t="shared" si="12"/>
        <v>0</v>
      </c>
      <c r="E155" s="61">
        <f t="shared" si="11"/>
        <v>0</v>
      </c>
      <c r="F155" s="60"/>
      <c r="G155" s="60"/>
      <c r="H155" s="60"/>
      <c r="I155" s="60"/>
      <c r="J155" s="60"/>
      <c r="K155" s="62"/>
      <c r="L155" s="63"/>
      <c r="M155" s="64"/>
      <c r="N155" s="92"/>
      <c r="O155" s="49"/>
      <c r="P155" s="41"/>
      <c r="Q155" s="7"/>
    </row>
    <row r="156" spans="1:17" ht="24.95" customHeight="1">
      <c r="A156" s="97"/>
      <c r="B156" s="43" t="s">
        <v>42</v>
      </c>
      <c r="C156" s="44">
        <v>7.86</v>
      </c>
      <c r="D156" s="1">
        <f t="shared" si="12"/>
        <v>39.300000000000004</v>
      </c>
      <c r="E156" s="45">
        <f t="shared" si="11"/>
        <v>170.2</v>
      </c>
      <c r="F156" s="273" t="s">
        <v>315</v>
      </c>
      <c r="G156" s="1" t="s">
        <v>80</v>
      </c>
      <c r="H156" s="1" t="s">
        <v>80</v>
      </c>
      <c r="I156" s="1" t="s">
        <v>80</v>
      </c>
      <c r="J156" s="1" t="s">
        <v>80</v>
      </c>
      <c r="K156" s="1" t="s">
        <v>80</v>
      </c>
      <c r="L156" s="274" t="s">
        <v>81</v>
      </c>
      <c r="M156" s="275" t="s">
        <v>82</v>
      </c>
      <c r="N156" s="276" t="s">
        <v>316</v>
      </c>
      <c r="O156" s="49">
        <v>1</v>
      </c>
      <c r="P156" s="41"/>
      <c r="Q156" s="7"/>
    </row>
    <row r="157" spans="1:17" ht="27" customHeight="1">
      <c r="A157" s="79"/>
      <c r="B157" s="43" t="s">
        <v>42</v>
      </c>
      <c r="C157" s="44">
        <v>7.86</v>
      </c>
      <c r="D157" s="1">
        <f t="shared" si="12"/>
        <v>39.300000000000004</v>
      </c>
      <c r="E157" s="45">
        <f t="shared" si="11"/>
        <v>170.2</v>
      </c>
      <c r="F157" s="273" t="s">
        <v>315</v>
      </c>
      <c r="G157" s="1" t="s">
        <v>80</v>
      </c>
      <c r="H157" s="1" t="s">
        <v>80</v>
      </c>
      <c r="I157" s="1" t="s">
        <v>80</v>
      </c>
      <c r="J157" s="1" t="s">
        <v>80</v>
      </c>
      <c r="K157" s="1" t="s">
        <v>80</v>
      </c>
      <c r="L157" s="277" t="s">
        <v>98</v>
      </c>
      <c r="M157" s="276" t="s">
        <v>143</v>
      </c>
      <c r="N157" s="276" t="s">
        <v>309</v>
      </c>
      <c r="O157" s="49">
        <v>112.58</v>
      </c>
      <c r="P157" s="41">
        <v>151.66999999999999</v>
      </c>
      <c r="Q157" s="7"/>
    </row>
    <row r="158" spans="1:17" ht="27" customHeight="1">
      <c r="A158" s="79"/>
      <c r="B158" s="43"/>
      <c r="C158" s="44"/>
      <c r="D158" s="1"/>
      <c r="E158" s="45"/>
      <c r="F158" s="273"/>
      <c r="G158" s="1" t="s">
        <v>317</v>
      </c>
      <c r="H158" s="1" t="s">
        <v>317</v>
      </c>
      <c r="I158" s="1" t="s">
        <v>317</v>
      </c>
      <c r="J158" s="1" t="s">
        <v>317</v>
      </c>
      <c r="K158" s="1" t="s">
        <v>317</v>
      </c>
      <c r="L158" s="277" t="s">
        <v>85</v>
      </c>
      <c r="M158" s="276" t="s">
        <v>318</v>
      </c>
      <c r="N158" s="276" t="s">
        <v>309</v>
      </c>
      <c r="O158" s="49">
        <v>3</v>
      </c>
      <c r="P158" s="41"/>
      <c r="Q158" s="7"/>
    </row>
    <row r="159" spans="1:17" ht="24.95" customHeight="1">
      <c r="A159" s="79"/>
      <c r="B159" s="43"/>
      <c r="C159" s="44"/>
      <c r="D159" s="1"/>
      <c r="E159" s="45"/>
      <c r="F159" s="1"/>
      <c r="G159" s="1" t="s">
        <v>319</v>
      </c>
      <c r="H159" s="1" t="s">
        <v>319</v>
      </c>
      <c r="I159" s="1" t="s">
        <v>319</v>
      </c>
      <c r="J159" s="1" t="s">
        <v>319</v>
      </c>
      <c r="K159" s="1" t="s">
        <v>319</v>
      </c>
      <c r="L159" s="277" t="s">
        <v>100</v>
      </c>
      <c r="M159" s="276" t="s">
        <v>320</v>
      </c>
      <c r="N159" s="276" t="s">
        <v>306</v>
      </c>
      <c r="O159" s="49">
        <v>3</v>
      </c>
      <c r="P159" s="41"/>
      <c r="Q159" s="7"/>
    </row>
    <row r="160" spans="1:17" ht="24.95" customHeight="1">
      <c r="A160" s="79"/>
      <c r="B160" s="43" t="s">
        <v>47</v>
      </c>
      <c r="C160" s="44">
        <v>1.583</v>
      </c>
      <c r="D160" s="1">
        <f t="shared" si="12"/>
        <v>7.915</v>
      </c>
      <c r="E160" s="45">
        <f t="shared" si="11"/>
        <v>34.299999999999997</v>
      </c>
      <c r="F160" s="1" t="s">
        <v>321</v>
      </c>
      <c r="G160" s="1" t="s">
        <v>322</v>
      </c>
      <c r="H160" s="1" t="s">
        <v>322</v>
      </c>
      <c r="I160" s="1" t="s">
        <v>322</v>
      </c>
      <c r="J160" s="1" t="s">
        <v>322</v>
      </c>
      <c r="K160" s="1" t="s">
        <v>322</v>
      </c>
      <c r="L160" s="277" t="s">
        <v>318</v>
      </c>
      <c r="M160" s="276" t="s">
        <v>307</v>
      </c>
      <c r="N160" s="276" t="s">
        <v>309</v>
      </c>
      <c r="O160" s="49">
        <v>4</v>
      </c>
      <c r="P160" s="41"/>
      <c r="Q160" s="7"/>
    </row>
    <row r="161" spans="1:17" ht="24.95" customHeight="1">
      <c r="A161" s="79"/>
      <c r="B161" s="43"/>
      <c r="C161" s="44"/>
      <c r="D161" s="1"/>
      <c r="E161" s="45"/>
      <c r="F161" s="1"/>
      <c r="G161" s="1" t="s">
        <v>136</v>
      </c>
      <c r="H161" s="1" t="s">
        <v>136</v>
      </c>
      <c r="I161" s="1" t="s">
        <v>136</v>
      </c>
      <c r="J161" s="1" t="s">
        <v>136</v>
      </c>
      <c r="K161" s="1" t="s">
        <v>136</v>
      </c>
      <c r="L161" s="277" t="s">
        <v>320</v>
      </c>
      <c r="M161" s="276" t="s">
        <v>311</v>
      </c>
      <c r="N161" s="276" t="s">
        <v>306</v>
      </c>
      <c r="O161" s="49">
        <v>109.54</v>
      </c>
      <c r="P161" s="41">
        <v>151.66999999999999</v>
      </c>
      <c r="Q161" s="7"/>
    </row>
    <row r="162" spans="1:17" ht="24.95" customHeight="1" thickBot="1">
      <c r="A162" s="93"/>
      <c r="B162" s="70" t="s">
        <v>137</v>
      </c>
      <c r="C162" s="53">
        <v>0.217</v>
      </c>
      <c r="D162" s="54">
        <f t="shared" si="12"/>
        <v>1.085</v>
      </c>
      <c r="E162" s="55">
        <f t="shared" si="11"/>
        <v>4.7</v>
      </c>
      <c r="F162" s="54">
        <v>1</v>
      </c>
      <c r="G162" s="54" t="s">
        <v>69</v>
      </c>
      <c r="H162" s="54" t="s">
        <v>69</v>
      </c>
      <c r="I162" s="54" t="s">
        <v>69</v>
      </c>
      <c r="J162" s="54" t="s">
        <v>69</v>
      </c>
      <c r="K162" s="54" t="s">
        <v>69</v>
      </c>
      <c r="L162" s="278" t="s">
        <v>143</v>
      </c>
      <c r="M162" s="279" t="s">
        <v>85</v>
      </c>
      <c r="N162" s="276" t="s">
        <v>309</v>
      </c>
      <c r="O162" s="49">
        <v>2</v>
      </c>
      <c r="P162" s="41"/>
      <c r="Q162" s="7"/>
    </row>
    <row r="163" spans="1:17" ht="24.95" customHeight="1">
      <c r="A163" s="97" t="s">
        <v>323</v>
      </c>
      <c r="B163" s="122" t="s">
        <v>305</v>
      </c>
      <c r="C163" s="99"/>
      <c r="D163" s="100">
        <f t="shared" si="12"/>
        <v>0</v>
      </c>
      <c r="E163" s="101">
        <f t="shared" si="11"/>
        <v>0</v>
      </c>
      <c r="F163" s="100"/>
      <c r="G163" s="100"/>
      <c r="H163" s="100"/>
      <c r="I163" s="100"/>
      <c r="J163" s="100"/>
      <c r="K163" s="23"/>
      <c r="L163" s="175"/>
      <c r="M163" s="78"/>
      <c r="N163" s="92"/>
      <c r="O163" s="49"/>
      <c r="P163" s="41"/>
      <c r="Q163" s="7"/>
    </row>
    <row r="164" spans="1:17" ht="24.95" customHeight="1" thickBot="1">
      <c r="A164" s="110"/>
      <c r="B164" s="189" t="s">
        <v>73</v>
      </c>
      <c r="C164" s="191"/>
      <c r="D164" s="191">
        <v>1.25</v>
      </c>
      <c r="E164" s="192">
        <f t="shared" si="11"/>
        <v>5.4</v>
      </c>
      <c r="F164" s="193" t="s">
        <v>74</v>
      </c>
      <c r="G164" s="193"/>
      <c r="H164" s="193"/>
      <c r="I164" s="193" t="s">
        <v>271</v>
      </c>
      <c r="J164" s="193"/>
      <c r="K164" s="194"/>
      <c r="L164" s="180"/>
      <c r="M164" s="181"/>
      <c r="N164" s="280"/>
      <c r="O164" s="179"/>
      <c r="P164" s="41"/>
      <c r="Q164" s="7"/>
    </row>
    <row r="165" spans="1:17" ht="24.95" customHeight="1">
      <c r="A165" s="76" t="s">
        <v>324</v>
      </c>
      <c r="B165" s="34" t="s">
        <v>305</v>
      </c>
      <c r="C165" s="59"/>
      <c r="D165" s="60"/>
      <c r="E165" s="61"/>
      <c r="F165" s="60"/>
      <c r="G165" s="60"/>
      <c r="H165" s="60"/>
      <c r="I165" s="60"/>
      <c r="J165" s="60"/>
      <c r="K165" s="62"/>
      <c r="L165" s="63"/>
      <c r="M165" s="64"/>
      <c r="N165" s="92"/>
      <c r="O165" s="49"/>
      <c r="P165" s="41"/>
      <c r="Q165" s="7"/>
    </row>
    <row r="166" spans="1:17" ht="24.95" customHeight="1">
      <c r="A166" s="79"/>
      <c r="B166" s="82" t="s">
        <v>60</v>
      </c>
      <c r="C166" s="44">
        <v>0.109</v>
      </c>
      <c r="D166" s="1">
        <f t="shared" si="12"/>
        <v>0.54500000000000004</v>
      </c>
      <c r="E166" s="45">
        <f t="shared" si="11"/>
        <v>2.4</v>
      </c>
      <c r="F166" s="1">
        <v>1</v>
      </c>
      <c r="G166" s="1" t="s">
        <v>61</v>
      </c>
      <c r="H166" s="1" t="s">
        <v>61</v>
      </c>
      <c r="I166" s="1" t="s">
        <v>61</v>
      </c>
      <c r="J166" s="1" t="s">
        <v>61</v>
      </c>
      <c r="K166" s="1" t="s">
        <v>61</v>
      </c>
      <c r="L166" s="91" t="s">
        <v>143</v>
      </c>
      <c r="M166" s="92" t="s">
        <v>100</v>
      </c>
      <c r="N166" s="92" t="s">
        <v>325</v>
      </c>
      <c r="O166" s="49">
        <v>2</v>
      </c>
      <c r="P166" s="41"/>
      <c r="Q166" s="7"/>
    </row>
    <row r="167" spans="1:17" ht="24.95" customHeight="1" thickBot="1">
      <c r="A167" s="93"/>
      <c r="B167" s="134" t="s">
        <v>73</v>
      </c>
      <c r="C167" s="135"/>
      <c r="D167" s="136">
        <v>1.0529999999999999</v>
      </c>
      <c r="E167" s="137">
        <f t="shared" si="11"/>
        <v>4.5999999999999996</v>
      </c>
      <c r="F167" s="136" t="s">
        <v>74</v>
      </c>
      <c r="G167" s="136"/>
      <c r="H167" s="136"/>
      <c r="I167" s="136"/>
      <c r="J167" s="136" t="s">
        <v>271</v>
      </c>
      <c r="K167" s="139"/>
      <c r="L167" s="180"/>
      <c r="M167" s="181"/>
      <c r="N167" s="181"/>
      <c r="O167" s="179"/>
      <c r="P167" s="41"/>
      <c r="Q167" s="7"/>
    </row>
    <row r="168" spans="1:17" ht="24.95" customHeight="1">
      <c r="A168" s="97" t="s">
        <v>326</v>
      </c>
      <c r="B168" s="122" t="s">
        <v>327</v>
      </c>
      <c r="C168" s="99"/>
      <c r="D168" s="100">
        <f t="shared" si="12"/>
        <v>0</v>
      </c>
      <c r="E168" s="101">
        <f t="shared" si="11"/>
        <v>0</v>
      </c>
      <c r="F168" s="100"/>
      <c r="G168" s="100"/>
      <c r="H168" s="100"/>
      <c r="I168" s="100"/>
      <c r="J168" s="100"/>
      <c r="K168" s="23"/>
      <c r="L168" s="63"/>
      <c r="M168" s="64"/>
      <c r="N168" s="102"/>
      <c r="O168" s="49"/>
      <c r="P168" s="41"/>
      <c r="Q168" s="7"/>
    </row>
    <row r="169" spans="1:17" ht="24.95" customHeight="1">
      <c r="A169" s="79"/>
      <c r="B169" s="43" t="s">
        <v>47</v>
      </c>
      <c r="C169" s="44">
        <v>1.55</v>
      </c>
      <c r="D169" s="1">
        <f t="shared" si="12"/>
        <v>7.75</v>
      </c>
      <c r="E169" s="45">
        <f t="shared" si="11"/>
        <v>33.6</v>
      </c>
      <c r="F169" s="1" t="s">
        <v>328</v>
      </c>
      <c r="G169" s="1" t="s">
        <v>158</v>
      </c>
      <c r="H169" s="1" t="s">
        <v>158</v>
      </c>
      <c r="I169" s="1" t="s">
        <v>158</v>
      </c>
      <c r="J169" s="1" t="s">
        <v>158</v>
      </c>
      <c r="K169" s="1" t="s">
        <v>158</v>
      </c>
      <c r="L169" s="91" t="s">
        <v>115</v>
      </c>
      <c r="M169" s="92" t="s">
        <v>329</v>
      </c>
      <c r="N169" s="270" t="s">
        <v>325</v>
      </c>
      <c r="O169" s="49">
        <v>92.22</v>
      </c>
      <c r="P169" s="41"/>
      <c r="Q169" s="7"/>
    </row>
    <row r="170" spans="1:17" ht="24.95" customHeight="1">
      <c r="A170" s="79"/>
      <c r="B170" s="43"/>
      <c r="C170" s="44"/>
      <c r="D170" s="1"/>
      <c r="E170" s="45"/>
      <c r="F170" s="1"/>
      <c r="G170" s="1" t="s">
        <v>322</v>
      </c>
      <c r="H170" s="1" t="s">
        <v>322</v>
      </c>
      <c r="I170" s="1" t="s">
        <v>322</v>
      </c>
      <c r="J170" s="1" t="s">
        <v>322</v>
      </c>
      <c r="K170" s="1" t="s">
        <v>322</v>
      </c>
      <c r="L170" s="91" t="s">
        <v>146</v>
      </c>
      <c r="M170" s="92" t="s">
        <v>330</v>
      </c>
      <c r="N170" s="270" t="s">
        <v>331</v>
      </c>
      <c r="O170" s="49">
        <v>2</v>
      </c>
      <c r="P170" s="41"/>
      <c r="Q170" s="7"/>
    </row>
    <row r="171" spans="1:17" ht="24.95" customHeight="1">
      <c r="A171" s="79"/>
      <c r="B171" s="43" t="s">
        <v>42</v>
      </c>
      <c r="C171" s="44">
        <v>6.84</v>
      </c>
      <c r="D171" s="1">
        <f t="shared" si="12"/>
        <v>34.200000000000003</v>
      </c>
      <c r="E171" s="45">
        <f t="shared" si="11"/>
        <v>148.1</v>
      </c>
      <c r="F171" s="1" t="s">
        <v>332</v>
      </c>
      <c r="G171" s="1" t="s">
        <v>80</v>
      </c>
      <c r="H171" s="1" t="s">
        <v>80</v>
      </c>
      <c r="I171" s="1" t="s">
        <v>80</v>
      </c>
      <c r="J171" s="1" t="s">
        <v>80</v>
      </c>
      <c r="K171" s="1" t="s">
        <v>80</v>
      </c>
      <c r="L171" s="91" t="s">
        <v>98</v>
      </c>
      <c r="M171" s="92" t="s">
        <v>143</v>
      </c>
      <c r="N171" s="270" t="s">
        <v>325</v>
      </c>
      <c r="O171" s="49">
        <v>1</v>
      </c>
      <c r="P171" s="41"/>
      <c r="Q171" s="7"/>
    </row>
    <row r="172" spans="1:17" ht="24.95" customHeight="1">
      <c r="A172" s="110"/>
      <c r="B172" s="2"/>
      <c r="C172" s="116"/>
      <c r="D172" s="113"/>
      <c r="E172" s="127"/>
      <c r="F172" s="113"/>
      <c r="G172" s="113" t="s">
        <v>118</v>
      </c>
      <c r="H172" s="113" t="s">
        <v>118</v>
      </c>
      <c r="I172" s="113" t="s">
        <v>118</v>
      </c>
      <c r="J172" s="113" t="s">
        <v>118</v>
      </c>
      <c r="K172" s="113" t="s">
        <v>118</v>
      </c>
      <c r="L172" s="95" t="s">
        <v>100</v>
      </c>
      <c r="M172" s="96" t="s">
        <v>115</v>
      </c>
      <c r="N172" s="270" t="s">
        <v>325</v>
      </c>
      <c r="O172" s="49">
        <v>3</v>
      </c>
      <c r="P172" s="41"/>
      <c r="Q172" s="7"/>
    </row>
    <row r="173" spans="1:17" ht="24.95" customHeight="1" thickBot="1">
      <c r="A173" s="110"/>
      <c r="B173" s="2"/>
      <c r="C173" s="116"/>
      <c r="D173" s="113"/>
      <c r="E173" s="127"/>
      <c r="F173" s="113"/>
      <c r="G173" s="113" t="s">
        <v>333</v>
      </c>
      <c r="H173" s="113" t="s">
        <v>333</v>
      </c>
      <c r="I173" s="113" t="s">
        <v>333</v>
      </c>
      <c r="J173" s="113" t="s">
        <v>333</v>
      </c>
      <c r="K173" s="113" t="s">
        <v>333</v>
      </c>
      <c r="L173" s="281" t="s">
        <v>98</v>
      </c>
      <c r="M173" s="282" t="s">
        <v>146</v>
      </c>
      <c r="N173" s="283" t="s">
        <v>331</v>
      </c>
      <c r="O173" s="49">
        <v>90.93</v>
      </c>
      <c r="P173" s="41"/>
      <c r="Q173" s="7"/>
    </row>
    <row r="174" spans="1:17" ht="24.95" customHeight="1">
      <c r="A174" s="76" t="s">
        <v>334</v>
      </c>
      <c r="B174" s="34" t="s">
        <v>335</v>
      </c>
      <c r="C174" s="59"/>
      <c r="D174" s="60"/>
      <c r="E174" s="61"/>
      <c r="F174" s="60"/>
      <c r="G174" s="60"/>
      <c r="H174" s="60"/>
      <c r="I174" s="60"/>
      <c r="J174" s="60"/>
      <c r="K174" s="62"/>
      <c r="L174" s="284"/>
      <c r="M174" s="285"/>
      <c r="N174" s="285"/>
      <c r="O174" s="286"/>
      <c r="P174" s="41"/>
      <c r="Q174" s="7"/>
    </row>
    <row r="175" spans="1:17" ht="24.95" customHeight="1">
      <c r="A175" s="79"/>
      <c r="B175" s="43" t="s">
        <v>42</v>
      </c>
      <c r="C175" s="44">
        <v>3.68</v>
      </c>
      <c r="D175" s="1">
        <f t="shared" si="12"/>
        <v>18.400000000000002</v>
      </c>
      <c r="E175" s="45">
        <f t="shared" si="11"/>
        <v>79.7</v>
      </c>
      <c r="F175" s="1" t="s">
        <v>336</v>
      </c>
      <c r="G175" s="1" t="s">
        <v>337</v>
      </c>
      <c r="H175" s="1" t="s">
        <v>337</v>
      </c>
      <c r="I175" s="1" t="s">
        <v>337</v>
      </c>
      <c r="J175" s="1" t="s">
        <v>337</v>
      </c>
      <c r="K175" s="1" t="s">
        <v>337</v>
      </c>
      <c r="L175" s="287" t="s">
        <v>59</v>
      </c>
      <c r="M175" s="288" t="s">
        <v>338</v>
      </c>
      <c r="N175" s="288" t="s">
        <v>339</v>
      </c>
      <c r="O175" s="50">
        <v>49.14</v>
      </c>
      <c r="P175" s="41"/>
      <c r="Q175" s="7"/>
    </row>
    <row r="176" spans="1:17" ht="24.95" customHeight="1">
      <c r="A176" s="79"/>
      <c r="B176" s="43"/>
      <c r="C176" s="44"/>
      <c r="D176" s="1">
        <f t="shared" si="12"/>
        <v>0</v>
      </c>
      <c r="E176" s="45">
        <f t="shared" si="11"/>
        <v>0</v>
      </c>
      <c r="F176" s="1"/>
      <c r="G176" s="1" t="s">
        <v>340</v>
      </c>
      <c r="H176" s="1" t="s">
        <v>340</v>
      </c>
      <c r="I176" s="1" t="s">
        <v>340</v>
      </c>
      <c r="J176" s="1" t="s">
        <v>340</v>
      </c>
      <c r="K176" s="1" t="s">
        <v>340</v>
      </c>
      <c r="L176" s="287" t="s">
        <v>59</v>
      </c>
      <c r="M176" s="288" t="s">
        <v>341</v>
      </c>
      <c r="N176" s="288" t="s">
        <v>342</v>
      </c>
      <c r="O176" s="50">
        <v>2</v>
      </c>
      <c r="P176" s="41"/>
      <c r="Q176" s="7"/>
    </row>
    <row r="177" spans="1:17" ht="24.95" customHeight="1">
      <c r="A177" s="79"/>
      <c r="B177" s="43" t="s">
        <v>343</v>
      </c>
      <c r="C177" s="44">
        <v>0.622</v>
      </c>
      <c r="D177" s="1">
        <f t="shared" si="12"/>
        <v>3.11</v>
      </c>
      <c r="E177" s="45">
        <f t="shared" si="11"/>
        <v>13.5</v>
      </c>
      <c r="F177" s="1" t="s">
        <v>344</v>
      </c>
      <c r="G177" s="1" t="s">
        <v>149</v>
      </c>
      <c r="H177" s="1" t="s">
        <v>149</v>
      </c>
      <c r="I177" s="1" t="s">
        <v>149</v>
      </c>
      <c r="J177" s="1" t="s">
        <v>149</v>
      </c>
      <c r="K177" s="1" t="s">
        <v>149</v>
      </c>
      <c r="L177" s="287" t="s">
        <v>338</v>
      </c>
      <c r="M177" s="288" t="s">
        <v>345</v>
      </c>
      <c r="N177" s="288" t="s">
        <v>339</v>
      </c>
      <c r="O177" s="50">
        <v>3</v>
      </c>
      <c r="P177" s="41"/>
      <c r="Q177" s="7"/>
    </row>
    <row r="178" spans="1:17" ht="24.95" customHeight="1">
      <c r="A178" s="79"/>
      <c r="B178" s="43"/>
      <c r="C178" s="44"/>
      <c r="D178" s="1"/>
      <c r="E178" s="45"/>
      <c r="F178" s="1"/>
      <c r="G178" s="1" t="s">
        <v>149</v>
      </c>
      <c r="H178" s="1" t="s">
        <v>149</v>
      </c>
      <c r="I178" s="1" t="s">
        <v>149</v>
      </c>
      <c r="J178" s="1" t="s">
        <v>149</v>
      </c>
      <c r="K178" s="1" t="s">
        <v>149</v>
      </c>
      <c r="L178" s="287" t="s">
        <v>341</v>
      </c>
      <c r="M178" s="288" t="s">
        <v>346</v>
      </c>
      <c r="N178" s="288" t="s">
        <v>342</v>
      </c>
      <c r="O178" s="50">
        <v>3</v>
      </c>
      <c r="P178" s="41"/>
      <c r="Q178" s="7"/>
    </row>
    <row r="179" spans="1:17" ht="24.95" customHeight="1">
      <c r="A179" s="79"/>
      <c r="B179" s="82" t="s">
        <v>60</v>
      </c>
      <c r="C179" s="44">
        <v>0.109</v>
      </c>
      <c r="D179" s="1">
        <f t="shared" si="12"/>
        <v>0.54500000000000004</v>
      </c>
      <c r="E179" s="45">
        <f t="shared" si="11"/>
        <v>2.4</v>
      </c>
      <c r="F179" s="1">
        <v>1</v>
      </c>
      <c r="G179" s="1" t="s">
        <v>61</v>
      </c>
      <c r="H179" s="1" t="s">
        <v>61</v>
      </c>
      <c r="I179" s="1" t="s">
        <v>61</v>
      </c>
      <c r="J179" s="1" t="s">
        <v>61</v>
      </c>
      <c r="K179" s="1" t="s">
        <v>61</v>
      </c>
      <c r="L179" s="287" t="s">
        <v>347</v>
      </c>
      <c r="M179" s="288" t="s">
        <v>59</v>
      </c>
      <c r="N179" s="288" t="s">
        <v>339</v>
      </c>
      <c r="O179" s="50">
        <v>1</v>
      </c>
      <c r="P179" s="41"/>
      <c r="Q179" s="7"/>
    </row>
    <row r="180" spans="1:17" ht="24.95" customHeight="1" thickBot="1">
      <c r="A180" s="93"/>
      <c r="B180" s="134" t="s">
        <v>73</v>
      </c>
      <c r="C180" s="135"/>
      <c r="D180" s="136">
        <v>0.25</v>
      </c>
      <c r="E180" s="137">
        <f t="shared" si="11"/>
        <v>1.1000000000000001</v>
      </c>
      <c r="F180" s="136" t="s">
        <v>74</v>
      </c>
      <c r="G180" s="136"/>
      <c r="H180" s="136"/>
      <c r="I180" s="136"/>
      <c r="J180" s="136"/>
      <c r="K180" s="139" t="s">
        <v>124</v>
      </c>
      <c r="L180" s="289" t="s">
        <v>345</v>
      </c>
      <c r="M180" s="290" t="s">
        <v>101</v>
      </c>
      <c r="N180" s="288" t="s">
        <v>339</v>
      </c>
      <c r="O180" s="50">
        <v>4</v>
      </c>
      <c r="P180" s="41"/>
      <c r="Q180" s="7"/>
    </row>
    <row r="181" spans="1:17" ht="24.95" customHeight="1">
      <c r="A181" s="97" t="s">
        <v>348</v>
      </c>
      <c r="B181" s="122" t="s">
        <v>349</v>
      </c>
      <c r="C181" s="99"/>
      <c r="D181" s="100"/>
      <c r="E181" s="101"/>
      <c r="F181" s="100"/>
      <c r="G181" s="100"/>
      <c r="H181" s="100"/>
      <c r="I181" s="100"/>
      <c r="J181" s="100"/>
      <c r="K181" s="23"/>
      <c r="L181" s="284"/>
      <c r="M181" s="285"/>
      <c r="N181" s="288"/>
      <c r="O181" s="50"/>
      <c r="P181" s="41"/>
      <c r="Q181" s="7"/>
    </row>
    <row r="182" spans="1:17" ht="24.95" customHeight="1">
      <c r="A182" s="79"/>
      <c r="B182" s="43" t="s">
        <v>42</v>
      </c>
      <c r="C182" s="44">
        <v>0.70899999999999996</v>
      </c>
      <c r="D182" s="1">
        <f t="shared" si="12"/>
        <v>3.5449999999999999</v>
      </c>
      <c r="E182" s="45">
        <f t="shared" si="11"/>
        <v>15.3</v>
      </c>
      <c r="F182" s="1">
        <v>1</v>
      </c>
      <c r="G182" s="1" t="s">
        <v>246</v>
      </c>
      <c r="H182" s="1" t="s">
        <v>246</v>
      </c>
      <c r="I182" s="1" t="s">
        <v>246</v>
      </c>
      <c r="J182" s="1" t="s">
        <v>246</v>
      </c>
      <c r="K182" s="1" t="s">
        <v>246</v>
      </c>
      <c r="L182" s="287" t="s">
        <v>350</v>
      </c>
      <c r="M182" s="288" t="s">
        <v>351</v>
      </c>
      <c r="N182" s="288" t="s">
        <v>342</v>
      </c>
      <c r="O182" s="50">
        <v>71.66</v>
      </c>
      <c r="P182" s="41"/>
      <c r="Q182" s="7"/>
    </row>
    <row r="183" spans="1:17" ht="24.95" customHeight="1">
      <c r="A183" s="79"/>
      <c r="B183" s="43" t="s">
        <v>47</v>
      </c>
      <c r="C183" s="44">
        <v>0.33300000000000002</v>
      </c>
      <c r="D183" s="1">
        <f t="shared" si="12"/>
        <v>1.665</v>
      </c>
      <c r="E183" s="45">
        <f t="shared" si="11"/>
        <v>7.2</v>
      </c>
      <c r="F183" s="1">
        <v>1</v>
      </c>
      <c r="G183" s="1" t="s">
        <v>171</v>
      </c>
      <c r="H183" s="1" t="s">
        <v>171</v>
      </c>
      <c r="I183" s="1" t="s">
        <v>171</v>
      </c>
      <c r="J183" s="1" t="s">
        <v>171</v>
      </c>
      <c r="K183" s="1" t="s">
        <v>171</v>
      </c>
      <c r="L183" s="287" t="s">
        <v>351</v>
      </c>
      <c r="M183" s="288" t="s">
        <v>352</v>
      </c>
      <c r="N183" s="288" t="s">
        <v>342</v>
      </c>
      <c r="O183" s="50">
        <v>5</v>
      </c>
      <c r="P183" s="41"/>
      <c r="Q183" s="7"/>
    </row>
    <row r="184" spans="1:17" ht="24.95" customHeight="1">
      <c r="A184" s="79"/>
      <c r="B184" s="82" t="s">
        <v>60</v>
      </c>
      <c r="C184" s="44">
        <v>0.109</v>
      </c>
      <c r="D184" s="1">
        <f t="shared" si="12"/>
        <v>0.54500000000000004</v>
      </c>
      <c r="E184" s="45">
        <f t="shared" si="11"/>
        <v>2.4</v>
      </c>
      <c r="F184" s="1">
        <v>1</v>
      </c>
      <c r="G184" s="1" t="s">
        <v>61</v>
      </c>
      <c r="H184" s="1" t="s">
        <v>61</v>
      </c>
      <c r="I184" s="1" t="s">
        <v>61</v>
      </c>
      <c r="J184" s="1" t="s">
        <v>61</v>
      </c>
      <c r="K184" s="1" t="s">
        <v>61</v>
      </c>
      <c r="L184" s="287" t="s">
        <v>347</v>
      </c>
      <c r="M184" s="288" t="s">
        <v>59</v>
      </c>
      <c r="N184" s="288" t="s">
        <v>342</v>
      </c>
      <c r="O184" s="50">
        <v>1</v>
      </c>
      <c r="P184" s="41"/>
      <c r="Q184" s="7"/>
    </row>
    <row r="185" spans="1:17" ht="24.95" customHeight="1" thickBot="1">
      <c r="A185" s="110"/>
      <c r="B185" s="189" t="s">
        <v>73</v>
      </c>
      <c r="C185" s="191"/>
      <c r="D185" s="193">
        <v>0.25</v>
      </c>
      <c r="E185" s="192">
        <f t="shared" si="11"/>
        <v>1.1000000000000001</v>
      </c>
      <c r="F185" s="193" t="s">
        <v>74</v>
      </c>
      <c r="G185" s="193"/>
      <c r="H185" s="193"/>
      <c r="I185" s="193"/>
      <c r="J185" s="193"/>
      <c r="K185" s="194" t="s">
        <v>124</v>
      </c>
      <c r="L185" s="291" t="s">
        <v>353</v>
      </c>
      <c r="M185" s="292" t="s">
        <v>300</v>
      </c>
      <c r="N185" s="288" t="s">
        <v>342</v>
      </c>
      <c r="O185" s="74">
        <v>6</v>
      </c>
      <c r="P185" s="41"/>
      <c r="Q185" s="7"/>
    </row>
    <row r="186" spans="1:17" ht="24.95" customHeight="1">
      <c r="A186" s="76" t="s">
        <v>354</v>
      </c>
      <c r="B186" s="34" t="s">
        <v>355</v>
      </c>
      <c r="C186" s="59"/>
      <c r="D186" s="60"/>
      <c r="E186" s="61"/>
      <c r="F186" s="60"/>
      <c r="G186" s="60"/>
      <c r="H186" s="60"/>
      <c r="I186" s="60"/>
      <c r="J186" s="60"/>
      <c r="K186" s="62"/>
      <c r="L186" s="63"/>
      <c r="M186" s="64"/>
      <c r="N186" s="92"/>
      <c r="O186" s="49"/>
      <c r="P186" s="41"/>
      <c r="Q186" s="7"/>
    </row>
    <row r="187" spans="1:17" ht="24.95" customHeight="1" thickBot="1">
      <c r="A187" s="93"/>
      <c r="B187" s="134" t="s">
        <v>73</v>
      </c>
      <c r="C187" s="135"/>
      <c r="D187" s="136">
        <v>1.1819999999999999</v>
      </c>
      <c r="E187" s="137">
        <f t="shared" ref="E187" si="14">ROUND(D187*4.33,1)</f>
        <v>5.0999999999999996</v>
      </c>
      <c r="F187" s="136" t="s">
        <v>74</v>
      </c>
      <c r="G187" s="136"/>
      <c r="H187" s="136"/>
      <c r="I187" s="136"/>
      <c r="J187" s="136"/>
      <c r="K187" s="139" t="s">
        <v>356</v>
      </c>
      <c r="L187" s="56"/>
      <c r="M187" s="57"/>
      <c r="N187" s="280"/>
      <c r="O187" s="179"/>
      <c r="P187" s="41" t="s">
        <v>357</v>
      </c>
      <c r="Q187" s="7"/>
    </row>
    <row r="188" spans="1:17" ht="24.95" customHeight="1">
      <c r="A188" s="97" t="s">
        <v>358</v>
      </c>
      <c r="B188" s="122" t="s">
        <v>359</v>
      </c>
      <c r="C188" s="99"/>
      <c r="D188" s="100"/>
      <c r="E188" s="101"/>
      <c r="F188" s="100"/>
      <c r="G188" s="100"/>
      <c r="H188" s="100"/>
      <c r="I188" s="100"/>
      <c r="J188" s="100"/>
      <c r="K188" s="23"/>
      <c r="L188" s="293"/>
      <c r="M188" s="294"/>
      <c r="N188" s="295"/>
      <c r="O188" s="49"/>
      <c r="P188" s="41"/>
      <c r="Q188" s="7"/>
    </row>
    <row r="189" spans="1:17" ht="24.95" customHeight="1">
      <c r="A189" s="79"/>
      <c r="B189" s="43" t="s">
        <v>42</v>
      </c>
      <c r="C189" s="44">
        <v>1.284</v>
      </c>
      <c r="D189" s="1">
        <f t="shared" si="12"/>
        <v>6.42</v>
      </c>
      <c r="E189" s="45">
        <f t="shared" si="11"/>
        <v>27.8</v>
      </c>
      <c r="F189" s="1">
        <v>1</v>
      </c>
      <c r="G189" s="1" t="s">
        <v>84</v>
      </c>
      <c r="H189" s="1" t="s">
        <v>84</v>
      </c>
      <c r="I189" s="1" t="s">
        <v>84</v>
      </c>
      <c r="J189" s="1" t="s">
        <v>84</v>
      </c>
      <c r="K189" s="1" t="s">
        <v>84</v>
      </c>
      <c r="L189" s="296" t="s">
        <v>360</v>
      </c>
      <c r="M189" s="295" t="s">
        <v>361</v>
      </c>
      <c r="N189" s="295" t="s">
        <v>362</v>
      </c>
      <c r="O189" s="49">
        <v>4</v>
      </c>
      <c r="P189" s="41"/>
      <c r="Q189" s="7"/>
    </row>
    <row r="190" spans="1:17" ht="24.95" customHeight="1" thickBot="1">
      <c r="A190" s="110"/>
      <c r="B190" s="2" t="s">
        <v>47</v>
      </c>
      <c r="C190" s="116">
        <v>0.378</v>
      </c>
      <c r="D190" s="113">
        <f t="shared" si="12"/>
        <v>1.8900000000000001</v>
      </c>
      <c r="E190" s="127">
        <f t="shared" si="11"/>
        <v>8.1999999999999993</v>
      </c>
      <c r="F190" s="113">
        <v>1</v>
      </c>
      <c r="G190" s="113" t="s">
        <v>363</v>
      </c>
      <c r="H190" s="113" t="s">
        <v>363</v>
      </c>
      <c r="I190" s="113" t="s">
        <v>363</v>
      </c>
      <c r="J190" s="113" t="s">
        <v>363</v>
      </c>
      <c r="K190" s="113" t="s">
        <v>363</v>
      </c>
      <c r="L190" s="297" t="s">
        <v>361</v>
      </c>
      <c r="M190" s="298" t="s">
        <v>364</v>
      </c>
      <c r="N190" s="295" t="s">
        <v>362</v>
      </c>
      <c r="O190" s="49">
        <v>5</v>
      </c>
      <c r="P190" s="41"/>
      <c r="Q190" s="7"/>
    </row>
    <row r="191" spans="1:17" ht="24.95" customHeight="1">
      <c r="A191" s="76" t="s">
        <v>365</v>
      </c>
      <c r="B191" s="299" t="s">
        <v>355</v>
      </c>
      <c r="C191" s="59"/>
      <c r="D191" s="60"/>
      <c r="E191" s="61"/>
      <c r="F191" s="60"/>
      <c r="G191" s="60"/>
      <c r="H191" s="60"/>
      <c r="I191" s="60"/>
      <c r="J191" s="60"/>
      <c r="K191" s="60"/>
      <c r="L191" s="300"/>
      <c r="M191" s="301"/>
      <c r="N191" s="295"/>
      <c r="O191" s="49"/>
      <c r="P191" s="41"/>
      <c r="Q191" s="7"/>
    </row>
    <row r="192" spans="1:17" ht="24.95" customHeight="1" thickBot="1">
      <c r="A192" s="93"/>
      <c r="B192" s="134" t="s">
        <v>73</v>
      </c>
      <c r="C192" s="135"/>
      <c r="D192" s="136">
        <v>1.4059999999999999</v>
      </c>
      <c r="E192" s="137">
        <f t="shared" ref="E192" si="15">ROUND(D192*4.33,1)</f>
        <v>6.1</v>
      </c>
      <c r="F192" s="136" t="s">
        <v>74</v>
      </c>
      <c r="G192" s="136"/>
      <c r="H192" s="136"/>
      <c r="I192" s="136"/>
      <c r="J192" s="136"/>
      <c r="K192" s="139" t="s">
        <v>366</v>
      </c>
      <c r="L192" s="302" t="s">
        <v>367</v>
      </c>
      <c r="M192" s="303" t="s">
        <v>122</v>
      </c>
      <c r="N192" s="303" t="s">
        <v>368</v>
      </c>
      <c r="O192" s="179">
        <v>3</v>
      </c>
      <c r="P192" s="41"/>
      <c r="Q192" s="7"/>
    </row>
    <row r="193" spans="1:17" ht="24.95" customHeight="1">
      <c r="A193" s="97" t="s">
        <v>369</v>
      </c>
      <c r="B193" s="122" t="s">
        <v>359</v>
      </c>
      <c r="C193" s="100"/>
      <c r="D193" s="100"/>
      <c r="E193" s="101"/>
      <c r="F193" s="100"/>
      <c r="G193" s="100"/>
      <c r="H193" s="100"/>
      <c r="I193" s="100"/>
      <c r="J193" s="100"/>
      <c r="K193" s="23"/>
      <c r="L193" s="304"/>
      <c r="M193" s="305"/>
      <c r="N193" s="306"/>
      <c r="O193" s="40"/>
      <c r="P193" s="41"/>
      <c r="Q193" s="7"/>
    </row>
    <row r="194" spans="1:17" ht="24.95" customHeight="1">
      <c r="A194" s="79"/>
      <c r="B194" s="43" t="s">
        <v>42</v>
      </c>
      <c r="C194" s="44">
        <v>2.6309999999999998</v>
      </c>
      <c r="D194" s="1">
        <f t="shared" si="12"/>
        <v>13.154999999999999</v>
      </c>
      <c r="E194" s="45">
        <f t="shared" si="11"/>
        <v>57</v>
      </c>
      <c r="F194" s="1">
        <v>1</v>
      </c>
      <c r="G194" s="1" t="s">
        <v>370</v>
      </c>
      <c r="H194" s="1" t="s">
        <v>370</v>
      </c>
      <c r="I194" s="1" t="s">
        <v>370</v>
      </c>
      <c r="J194" s="1" t="s">
        <v>370</v>
      </c>
      <c r="K194" s="1" t="s">
        <v>370</v>
      </c>
      <c r="L194" s="307" t="s">
        <v>81</v>
      </c>
      <c r="M194" s="308" t="s">
        <v>371</v>
      </c>
      <c r="N194" s="309" t="s">
        <v>372</v>
      </c>
      <c r="O194" s="49">
        <v>79.23</v>
      </c>
      <c r="P194" s="41"/>
      <c r="Q194" s="7"/>
    </row>
    <row r="195" spans="1:17" ht="24.95" customHeight="1">
      <c r="A195" s="79"/>
      <c r="B195" s="43"/>
      <c r="C195" s="44"/>
      <c r="D195" s="1"/>
      <c r="E195" s="45"/>
      <c r="F195" s="1"/>
      <c r="G195" s="1"/>
      <c r="H195" s="1"/>
      <c r="I195" s="1"/>
      <c r="J195" s="1"/>
      <c r="K195" s="65"/>
      <c r="L195" s="307"/>
      <c r="M195" s="308"/>
      <c r="N195" s="309"/>
      <c r="O195" s="49"/>
      <c r="P195" s="41"/>
      <c r="Q195" s="7"/>
    </row>
    <row r="196" spans="1:17" ht="24.95" customHeight="1">
      <c r="A196" s="79"/>
      <c r="B196" s="43" t="s">
        <v>47</v>
      </c>
      <c r="C196" s="44">
        <v>0.34399999999999997</v>
      </c>
      <c r="D196" s="1">
        <f t="shared" si="12"/>
        <v>1.7199999999999998</v>
      </c>
      <c r="E196" s="45">
        <f t="shared" si="11"/>
        <v>7.4</v>
      </c>
      <c r="F196" s="1">
        <v>1</v>
      </c>
      <c r="G196" s="1" t="s">
        <v>179</v>
      </c>
      <c r="H196" s="1" t="s">
        <v>179</v>
      </c>
      <c r="I196" s="1" t="s">
        <v>179</v>
      </c>
      <c r="J196" s="1" t="s">
        <v>179</v>
      </c>
      <c r="K196" s="1" t="s">
        <v>179</v>
      </c>
      <c r="L196" s="307" t="s">
        <v>371</v>
      </c>
      <c r="M196" s="308" t="s">
        <v>373</v>
      </c>
      <c r="N196" s="309" t="s">
        <v>374</v>
      </c>
      <c r="O196" s="49">
        <v>2</v>
      </c>
      <c r="P196" s="41"/>
      <c r="Q196" s="7"/>
    </row>
    <row r="197" spans="1:17" ht="24.95" customHeight="1" thickBot="1">
      <c r="A197" s="110"/>
      <c r="B197" s="2"/>
      <c r="C197" s="116"/>
      <c r="D197" s="113"/>
      <c r="E197" s="127"/>
      <c r="F197" s="113"/>
      <c r="G197" s="113"/>
      <c r="H197" s="113"/>
      <c r="I197" s="113"/>
      <c r="J197" s="113"/>
      <c r="K197" s="19"/>
      <c r="L197" s="310"/>
      <c r="M197" s="94"/>
      <c r="N197" s="311"/>
      <c r="O197" s="172"/>
      <c r="P197" s="41"/>
      <c r="Q197" s="7"/>
    </row>
    <row r="198" spans="1:17" ht="24.95" customHeight="1">
      <c r="A198" s="76" t="s">
        <v>375</v>
      </c>
      <c r="B198" s="34" t="s">
        <v>376</v>
      </c>
      <c r="C198" s="59"/>
      <c r="D198" s="60"/>
      <c r="E198" s="61"/>
      <c r="F198" s="60"/>
      <c r="G198" s="60"/>
      <c r="H198" s="60"/>
      <c r="I198" s="60"/>
      <c r="J198" s="60"/>
      <c r="K198" s="62"/>
      <c r="L198" s="312"/>
      <c r="M198" s="313"/>
      <c r="N198" s="313"/>
      <c r="O198" s="49"/>
      <c r="P198" s="41"/>
      <c r="Q198" s="7"/>
    </row>
    <row r="199" spans="1:17" ht="24.95" customHeight="1">
      <c r="A199" s="79"/>
      <c r="B199" s="43" t="s">
        <v>42</v>
      </c>
      <c r="C199" s="44">
        <v>1.2709999999999999</v>
      </c>
      <c r="D199" s="1">
        <f t="shared" si="12"/>
        <v>6.3549999999999995</v>
      </c>
      <c r="E199" s="45">
        <f t="shared" si="11"/>
        <v>27.5</v>
      </c>
      <c r="F199" s="1">
        <v>1</v>
      </c>
      <c r="G199" s="1" t="s">
        <v>377</v>
      </c>
      <c r="H199" s="1" t="s">
        <v>377</v>
      </c>
      <c r="I199" s="1" t="s">
        <v>377</v>
      </c>
      <c r="J199" s="1" t="s">
        <v>377</v>
      </c>
      <c r="K199" s="1" t="s">
        <v>377</v>
      </c>
      <c r="L199" s="314" t="s">
        <v>85</v>
      </c>
      <c r="M199" s="315" t="s">
        <v>378</v>
      </c>
      <c r="N199" s="315" t="s">
        <v>362</v>
      </c>
      <c r="O199" s="49">
        <v>101.75</v>
      </c>
      <c r="P199" s="41"/>
      <c r="Q199" s="7"/>
    </row>
    <row r="200" spans="1:17" ht="24.95" customHeight="1">
      <c r="A200" s="79"/>
      <c r="B200" s="43" t="s">
        <v>47</v>
      </c>
      <c r="C200" s="44">
        <v>0.63300000000000001</v>
      </c>
      <c r="D200" s="1">
        <f t="shared" si="12"/>
        <v>3.165</v>
      </c>
      <c r="E200" s="45">
        <f t="shared" si="11"/>
        <v>13.7</v>
      </c>
      <c r="F200" s="1">
        <v>1</v>
      </c>
      <c r="G200" s="1" t="s">
        <v>379</v>
      </c>
      <c r="H200" s="1" t="s">
        <v>379</v>
      </c>
      <c r="I200" s="1" t="s">
        <v>379</v>
      </c>
      <c r="J200" s="1" t="s">
        <v>379</v>
      </c>
      <c r="K200" s="1" t="s">
        <v>379</v>
      </c>
      <c r="L200" s="314" t="s">
        <v>378</v>
      </c>
      <c r="M200" s="315" t="s">
        <v>360</v>
      </c>
      <c r="N200" s="315" t="s">
        <v>362</v>
      </c>
      <c r="O200" s="49">
        <v>3</v>
      </c>
      <c r="P200" s="41"/>
      <c r="Q200" s="7"/>
    </row>
    <row r="201" spans="1:17" ht="24.95" customHeight="1">
      <c r="A201" s="79"/>
      <c r="B201" s="82" t="s">
        <v>60</v>
      </c>
      <c r="C201" s="44">
        <v>0.217</v>
      </c>
      <c r="D201" s="1">
        <f t="shared" si="12"/>
        <v>1.085</v>
      </c>
      <c r="E201" s="45">
        <f t="shared" si="11"/>
        <v>4.7</v>
      </c>
      <c r="F201" s="1">
        <v>1</v>
      </c>
      <c r="G201" s="1" t="s">
        <v>69</v>
      </c>
      <c r="H201" s="1" t="s">
        <v>69</v>
      </c>
      <c r="I201" s="1" t="s">
        <v>69</v>
      </c>
      <c r="J201" s="1" t="s">
        <v>69</v>
      </c>
      <c r="K201" s="1" t="s">
        <v>69</v>
      </c>
      <c r="L201" s="314" t="s">
        <v>143</v>
      </c>
      <c r="M201" s="315" t="s">
        <v>85</v>
      </c>
      <c r="N201" s="315" t="s">
        <v>362</v>
      </c>
      <c r="O201" s="49">
        <v>1</v>
      </c>
      <c r="P201" s="41"/>
      <c r="Q201" s="7"/>
    </row>
    <row r="202" spans="1:17" ht="24.95" customHeight="1" thickBot="1">
      <c r="A202" s="93"/>
      <c r="B202" s="134" t="s">
        <v>73</v>
      </c>
      <c r="C202" s="135"/>
      <c r="D202" s="136">
        <v>0.50700000000000001</v>
      </c>
      <c r="E202" s="137">
        <f t="shared" si="11"/>
        <v>2.2000000000000002</v>
      </c>
      <c r="F202" s="136" t="s">
        <v>74</v>
      </c>
      <c r="G202" s="136" t="s">
        <v>164</v>
      </c>
      <c r="H202" s="136"/>
      <c r="I202" s="136"/>
      <c r="J202" s="136"/>
      <c r="K202" s="139"/>
      <c r="L202" s="316" t="s">
        <v>103</v>
      </c>
      <c r="M202" s="317" t="s">
        <v>380</v>
      </c>
      <c r="N202" s="318" t="s">
        <v>374</v>
      </c>
      <c r="O202" s="179">
        <v>4</v>
      </c>
      <c r="P202" s="41"/>
      <c r="Q202" s="7"/>
    </row>
    <row r="203" spans="1:17" ht="24.95" customHeight="1">
      <c r="A203" s="97" t="s">
        <v>381</v>
      </c>
      <c r="B203" s="122" t="s">
        <v>382</v>
      </c>
      <c r="C203" s="99"/>
      <c r="D203" s="100"/>
      <c r="E203" s="101"/>
      <c r="F203" s="100"/>
      <c r="G203" s="100"/>
      <c r="H203" s="100"/>
      <c r="I203" s="100"/>
      <c r="J203" s="100"/>
      <c r="K203" s="23"/>
      <c r="L203" s="312"/>
      <c r="M203" s="313"/>
      <c r="N203" s="315"/>
      <c r="O203" s="49"/>
      <c r="P203" s="41"/>
      <c r="Q203" s="7"/>
    </row>
    <row r="204" spans="1:17" ht="24.95" customHeight="1">
      <c r="A204" s="79"/>
      <c r="B204" s="43" t="s">
        <v>42</v>
      </c>
      <c r="C204" s="44">
        <v>0.72199999999999998</v>
      </c>
      <c r="D204" s="1">
        <f t="shared" si="12"/>
        <v>3.61</v>
      </c>
      <c r="E204" s="45">
        <f t="shared" si="11"/>
        <v>15.6</v>
      </c>
      <c r="F204" s="1">
        <v>1</v>
      </c>
      <c r="G204" s="1" t="s">
        <v>246</v>
      </c>
      <c r="H204" s="1" t="s">
        <v>246</v>
      </c>
      <c r="I204" s="1" t="s">
        <v>246</v>
      </c>
      <c r="J204" s="1" t="s">
        <v>246</v>
      </c>
      <c r="K204" s="65" t="s">
        <v>246</v>
      </c>
      <c r="L204" s="314" t="s">
        <v>364</v>
      </c>
      <c r="M204" s="315" t="s">
        <v>272</v>
      </c>
      <c r="N204" s="315" t="s">
        <v>362</v>
      </c>
      <c r="O204" s="49">
        <v>6</v>
      </c>
      <c r="P204" s="41"/>
      <c r="Q204" s="7"/>
    </row>
    <row r="205" spans="1:17" ht="24.95" customHeight="1">
      <c r="A205" s="79"/>
      <c r="B205" s="43" t="s">
        <v>47</v>
      </c>
      <c r="C205" s="44">
        <v>0.26700000000000002</v>
      </c>
      <c r="D205" s="1">
        <f t="shared" si="12"/>
        <v>1.335</v>
      </c>
      <c r="E205" s="45">
        <f t="shared" si="11"/>
        <v>5.8</v>
      </c>
      <c r="F205" s="1">
        <v>1</v>
      </c>
      <c r="G205" s="1" t="s">
        <v>109</v>
      </c>
      <c r="H205" s="1" t="s">
        <v>109</v>
      </c>
      <c r="I205" s="1" t="s">
        <v>109</v>
      </c>
      <c r="J205" s="1" t="s">
        <v>109</v>
      </c>
      <c r="K205" s="1" t="s">
        <v>109</v>
      </c>
      <c r="L205" s="314" t="s">
        <v>272</v>
      </c>
      <c r="M205" s="315" t="s">
        <v>226</v>
      </c>
      <c r="N205" s="315" t="s">
        <v>362</v>
      </c>
      <c r="O205" s="49">
        <v>7</v>
      </c>
      <c r="P205" s="41"/>
      <c r="Q205" s="7"/>
    </row>
    <row r="206" spans="1:17" ht="24.95" customHeight="1" thickBot="1">
      <c r="A206" s="110"/>
      <c r="B206" s="189" t="s">
        <v>73</v>
      </c>
      <c r="C206" s="191"/>
      <c r="D206" s="193">
        <v>0.35899999999999999</v>
      </c>
      <c r="E206" s="192">
        <f t="shared" si="11"/>
        <v>1.6</v>
      </c>
      <c r="F206" s="193" t="s">
        <v>74</v>
      </c>
      <c r="G206" s="193" t="s">
        <v>114</v>
      </c>
      <c r="H206" s="193"/>
      <c r="I206" s="193"/>
      <c r="J206" s="193"/>
      <c r="K206" s="194"/>
      <c r="L206" s="302" t="s">
        <v>383</v>
      </c>
      <c r="M206" s="303" t="s">
        <v>215</v>
      </c>
      <c r="N206" s="318" t="s">
        <v>368</v>
      </c>
      <c r="O206" s="179">
        <v>5</v>
      </c>
      <c r="P206" s="41"/>
      <c r="Q206" s="7"/>
    </row>
    <row r="207" spans="1:17" ht="24.95" customHeight="1">
      <c r="A207" s="76" t="s">
        <v>384</v>
      </c>
      <c r="B207" s="34" t="s">
        <v>385</v>
      </c>
      <c r="C207" s="59"/>
      <c r="D207" s="60"/>
      <c r="E207" s="61"/>
      <c r="F207" s="60"/>
      <c r="G207" s="60"/>
      <c r="H207" s="60"/>
      <c r="I207" s="60"/>
      <c r="J207" s="60"/>
      <c r="K207" s="62"/>
      <c r="L207" s="117"/>
      <c r="M207" s="62"/>
      <c r="N207" s="65"/>
      <c r="O207" s="319"/>
      <c r="P207" s="41"/>
      <c r="Q207" s="7"/>
    </row>
    <row r="208" spans="1:17" ht="24.95" customHeight="1">
      <c r="A208" s="79"/>
      <c r="B208" s="43" t="s">
        <v>42</v>
      </c>
      <c r="C208" s="44">
        <v>0.247</v>
      </c>
      <c r="D208" s="1">
        <f t="shared" si="12"/>
        <v>1.2349999999999999</v>
      </c>
      <c r="E208" s="45">
        <f t="shared" si="11"/>
        <v>5.3</v>
      </c>
      <c r="F208" s="1">
        <v>1</v>
      </c>
      <c r="G208" s="1" t="s">
        <v>124</v>
      </c>
      <c r="H208" s="1" t="s">
        <v>124</v>
      </c>
      <c r="I208" s="1" t="s">
        <v>124</v>
      </c>
      <c r="J208" s="1" t="s">
        <v>124</v>
      </c>
      <c r="K208" s="1" t="s">
        <v>124</v>
      </c>
      <c r="L208" s="5" t="s">
        <v>386</v>
      </c>
      <c r="M208" s="65" t="s">
        <v>387</v>
      </c>
      <c r="N208" s="65" t="s">
        <v>388</v>
      </c>
      <c r="O208" s="320">
        <v>2</v>
      </c>
      <c r="P208" s="41"/>
      <c r="Q208" s="7"/>
    </row>
    <row r="209" spans="1:17" ht="24.95" customHeight="1">
      <c r="A209" s="79"/>
      <c r="B209" s="212" t="s">
        <v>47</v>
      </c>
      <c r="C209" s="44">
        <v>0.13300000000000001</v>
      </c>
      <c r="D209" s="1">
        <f t="shared" si="12"/>
        <v>0.66500000000000004</v>
      </c>
      <c r="E209" s="45">
        <f t="shared" si="11"/>
        <v>2.9</v>
      </c>
      <c r="F209" s="1">
        <v>1</v>
      </c>
      <c r="G209" s="1" t="s">
        <v>58</v>
      </c>
      <c r="H209" s="1" t="s">
        <v>58</v>
      </c>
      <c r="I209" s="1" t="s">
        <v>58</v>
      </c>
      <c r="J209" s="1" t="s">
        <v>58</v>
      </c>
      <c r="K209" s="1" t="s">
        <v>58</v>
      </c>
      <c r="L209" s="5" t="s">
        <v>387</v>
      </c>
      <c r="M209" s="65" t="s">
        <v>285</v>
      </c>
      <c r="N209" s="65" t="s">
        <v>388</v>
      </c>
      <c r="O209" s="320">
        <v>72.58</v>
      </c>
      <c r="P209" s="41">
        <v>75</v>
      </c>
      <c r="Q209" s="7"/>
    </row>
    <row r="210" spans="1:17" ht="24.95" customHeight="1" thickBot="1">
      <c r="A210" s="93"/>
      <c r="B210" s="134" t="s">
        <v>73</v>
      </c>
      <c r="C210" s="135"/>
      <c r="D210" s="136">
        <v>0.55200000000000005</v>
      </c>
      <c r="E210" s="137">
        <f t="shared" ref="E210" si="16">ROUND(D210*4.33,1)</f>
        <v>2.4</v>
      </c>
      <c r="F210" s="136" t="s">
        <v>74</v>
      </c>
      <c r="G210" s="136"/>
      <c r="H210" s="136" t="s">
        <v>191</v>
      </c>
      <c r="I210" s="136"/>
      <c r="J210" s="136"/>
      <c r="K210" s="139"/>
      <c r="L210" s="195" t="s">
        <v>389</v>
      </c>
      <c r="M210" s="196" t="s">
        <v>390</v>
      </c>
      <c r="N210" s="196" t="s">
        <v>388</v>
      </c>
      <c r="O210" s="320">
        <v>1</v>
      </c>
      <c r="P210" s="41" t="s">
        <v>357</v>
      </c>
      <c r="Q210" s="7"/>
    </row>
    <row r="211" spans="1:17" ht="24.95" customHeight="1">
      <c r="A211" s="97" t="s">
        <v>391</v>
      </c>
      <c r="B211" s="122" t="s">
        <v>392</v>
      </c>
      <c r="C211" s="99"/>
      <c r="D211" s="100"/>
      <c r="E211" s="101"/>
      <c r="F211" s="100"/>
      <c r="G211" s="100"/>
      <c r="H211" s="100"/>
      <c r="I211" s="100"/>
      <c r="J211" s="100"/>
      <c r="K211" s="23"/>
      <c r="L211" s="117"/>
      <c r="M211" s="62"/>
      <c r="N211" s="118"/>
      <c r="O211" s="320"/>
      <c r="P211" s="41"/>
      <c r="Q211" s="7"/>
    </row>
    <row r="212" spans="1:17" ht="24.95" customHeight="1">
      <c r="A212" s="97"/>
      <c r="B212" s="43" t="s">
        <v>120</v>
      </c>
      <c r="C212" s="99"/>
      <c r="D212" s="100"/>
      <c r="E212" s="101"/>
      <c r="F212" s="100"/>
      <c r="G212" s="100"/>
      <c r="H212" s="100"/>
      <c r="I212" s="100"/>
      <c r="J212" s="100"/>
      <c r="K212" s="321"/>
      <c r="L212" s="322"/>
      <c r="M212" s="321"/>
      <c r="N212" s="323"/>
      <c r="O212" s="320"/>
      <c r="P212" s="320" t="s">
        <v>34</v>
      </c>
      <c r="Q212" s="7"/>
    </row>
    <row r="213" spans="1:17" ht="24.95" customHeight="1">
      <c r="A213" s="79"/>
      <c r="B213" s="43" t="s">
        <v>120</v>
      </c>
      <c r="C213" s="44">
        <v>1.32</v>
      </c>
      <c r="D213" s="1">
        <f t="shared" si="12"/>
        <v>6.6000000000000005</v>
      </c>
      <c r="E213" s="45">
        <f t="shared" ref="E213:E271" si="17">ROUND(D213*4.33,1)</f>
        <v>28.6</v>
      </c>
      <c r="F213" s="1">
        <v>1</v>
      </c>
      <c r="G213" s="1" t="s">
        <v>393</v>
      </c>
      <c r="H213" s="1" t="s">
        <v>393</v>
      </c>
      <c r="I213" s="1" t="s">
        <v>393</v>
      </c>
      <c r="J213" s="1" t="s">
        <v>393</v>
      </c>
      <c r="K213" s="1" t="s">
        <v>393</v>
      </c>
      <c r="L213" s="5" t="s">
        <v>285</v>
      </c>
      <c r="M213" s="65" t="s">
        <v>394</v>
      </c>
      <c r="N213" s="324" t="s">
        <v>388</v>
      </c>
      <c r="O213" s="325">
        <v>4</v>
      </c>
      <c r="P213" s="326"/>
      <c r="Q213" s="327"/>
    </row>
    <row r="214" spans="1:17" ht="24.95" customHeight="1">
      <c r="A214" s="79"/>
      <c r="B214" s="43"/>
      <c r="C214" s="44"/>
      <c r="D214" s="1"/>
      <c r="E214" s="45"/>
      <c r="F214" s="1"/>
      <c r="G214" s="1"/>
      <c r="H214" s="1"/>
      <c r="I214" s="1"/>
      <c r="J214" s="1"/>
      <c r="K214" s="328"/>
      <c r="L214" s="329"/>
      <c r="M214" s="330"/>
      <c r="N214" s="323"/>
      <c r="O214" s="331"/>
      <c r="P214" s="331" t="s">
        <v>34</v>
      </c>
      <c r="Q214" s="327"/>
    </row>
    <row r="215" spans="1:17" ht="24.95" customHeight="1" thickBot="1">
      <c r="A215" s="79"/>
      <c r="B215" s="43" t="s">
        <v>343</v>
      </c>
      <c r="C215" s="44">
        <v>0.54400000000000004</v>
      </c>
      <c r="D215" s="1">
        <f t="shared" ref="D215:D271" si="18">C215*5</f>
        <v>2.72</v>
      </c>
      <c r="E215" s="45">
        <f t="shared" si="17"/>
        <v>11.8</v>
      </c>
      <c r="F215" s="1">
        <v>1</v>
      </c>
      <c r="G215" s="1" t="s">
        <v>224</v>
      </c>
      <c r="H215" s="1" t="s">
        <v>224</v>
      </c>
      <c r="I215" s="1" t="s">
        <v>224</v>
      </c>
      <c r="J215" s="1" t="s">
        <v>224</v>
      </c>
      <c r="K215" s="1" t="s">
        <v>224</v>
      </c>
      <c r="L215" s="310" t="s">
        <v>394</v>
      </c>
      <c r="M215" s="94" t="s">
        <v>395</v>
      </c>
      <c r="N215" s="311" t="s">
        <v>388</v>
      </c>
      <c r="O215" s="320">
        <v>5</v>
      </c>
      <c r="P215" s="41"/>
      <c r="Q215" s="7"/>
    </row>
    <row r="216" spans="1:17" ht="24.95" customHeight="1" thickBot="1">
      <c r="A216" s="110"/>
      <c r="B216" s="189" t="s">
        <v>73</v>
      </c>
      <c r="C216" s="191"/>
      <c r="D216" s="191">
        <v>0.42299999999999999</v>
      </c>
      <c r="E216" s="192">
        <f t="shared" si="17"/>
        <v>1.8</v>
      </c>
      <c r="F216" s="193" t="s">
        <v>74</v>
      </c>
      <c r="G216" s="193"/>
      <c r="H216" s="193"/>
      <c r="I216" s="193" t="s">
        <v>75</v>
      </c>
      <c r="J216" s="193"/>
      <c r="K216" s="194"/>
      <c r="L216" s="332" t="s">
        <v>396</v>
      </c>
      <c r="M216" s="333" t="s">
        <v>390</v>
      </c>
      <c r="N216" s="311" t="s">
        <v>388</v>
      </c>
      <c r="O216" s="320">
        <v>1</v>
      </c>
      <c r="P216" s="41"/>
      <c r="Q216" s="7"/>
    </row>
    <row r="217" spans="1:17" ht="24.95" customHeight="1">
      <c r="A217" s="76" t="s">
        <v>397</v>
      </c>
      <c r="B217" s="34" t="s">
        <v>398</v>
      </c>
      <c r="C217" s="59"/>
      <c r="D217" s="60"/>
      <c r="E217" s="61"/>
      <c r="F217" s="60"/>
      <c r="G217" s="60"/>
      <c r="H217" s="60"/>
      <c r="I217" s="60"/>
      <c r="J217" s="60"/>
      <c r="K217" s="62"/>
      <c r="L217" s="117"/>
      <c r="M217" s="62"/>
      <c r="N217" s="118"/>
      <c r="O217" s="320"/>
      <c r="P217" s="41"/>
      <c r="Q217" s="7"/>
    </row>
    <row r="218" spans="1:17" ht="24.95" customHeight="1">
      <c r="A218" s="97"/>
      <c r="B218" s="122"/>
      <c r="C218" s="99"/>
      <c r="D218" s="100"/>
      <c r="E218" s="101"/>
      <c r="F218" s="100"/>
      <c r="G218" s="100"/>
      <c r="H218" s="100"/>
      <c r="I218" s="100"/>
      <c r="J218" s="100"/>
      <c r="K218" s="1"/>
      <c r="L218" s="322"/>
      <c r="M218" s="321"/>
      <c r="N218" s="334"/>
      <c r="O218" s="320"/>
      <c r="P218" s="331" t="s">
        <v>34</v>
      </c>
      <c r="Q218" s="7"/>
    </row>
    <row r="219" spans="1:17" ht="24.95" customHeight="1">
      <c r="A219" s="79"/>
      <c r="B219" s="335" t="s">
        <v>42</v>
      </c>
      <c r="C219" s="44">
        <v>0.26700000000000002</v>
      </c>
      <c r="D219" s="1">
        <f t="shared" si="18"/>
        <v>1.335</v>
      </c>
      <c r="E219" s="45">
        <f t="shared" si="17"/>
        <v>5.8</v>
      </c>
      <c r="F219" s="1">
        <v>1</v>
      </c>
      <c r="G219" s="1" t="s">
        <v>109</v>
      </c>
      <c r="H219" s="1" t="s">
        <v>109</v>
      </c>
      <c r="I219" s="1" t="s">
        <v>109</v>
      </c>
      <c r="J219" s="1" t="s">
        <v>109</v>
      </c>
      <c r="K219" s="1" t="s">
        <v>109</v>
      </c>
      <c r="L219" s="5" t="s">
        <v>395</v>
      </c>
      <c r="M219" s="65" t="s">
        <v>266</v>
      </c>
      <c r="N219" s="324" t="s">
        <v>388</v>
      </c>
      <c r="O219" s="320">
        <v>6</v>
      </c>
      <c r="P219" s="41"/>
      <c r="Q219" s="7"/>
    </row>
    <row r="220" spans="1:17" ht="24.95" customHeight="1" thickBot="1">
      <c r="A220" s="110"/>
      <c r="B220" s="336"/>
      <c r="C220" s="116"/>
      <c r="D220" s="113"/>
      <c r="E220" s="127"/>
      <c r="F220" s="113"/>
      <c r="G220" s="243"/>
      <c r="H220" s="243"/>
      <c r="I220" s="243"/>
      <c r="J220" s="243"/>
      <c r="K220" s="337" t="s">
        <v>164</v>
      </c>
      <c r="L220" s="329" t="s">
        <v>272</v>
      </c>
      <c r="M220" s="330" t="s">
        <v>399</v>
      </c>
      <c r="N220" s="338" t="s">
        <v>400</v>
      </c>
      <c r="O220" s="320"/>
      <c r="P220" s="41"/>
      <c r="Q220" s="7"/>
    </row>
    <row r="221" spans="1:17" ht="24.95" customHeight="1" thickBot="1">
      <c r="A221" s="93"/>
      <c r="B221" s="52" t="s">
        <v>50</v>
      </c>
      <c r="C221" s="53">
        <v>0.79</v>
      </c>
      <c r="D221" s="54">
        <f t="shared" si="18"/>
        <v>3.95</v>
      </c>
      <c r="E221" s="55">
        <f t="shared" si="17"/>
        <v>17.100000000000001</v>
      </c>
      <c r="F221" s="54">
        <v>1</v>
      </c>
      <c r="G221" s="54" t="s">
        <v>401</v>
      </c>
      <c r="H221" s="54" t="s">
        <v>401</v>
      </c>
      <c r="I221" s="54" t="s">
        <v>401</v>
      </c>
      <c r="J221" s="54" t="s">
        <v>402</v>
      </c>
      <c r="K221" s="54"/>
      <c r="L221" s="310" t="s">
        <v>272</v>
      </c>
      <c r="M221" s="94" t="s">
        <v>403</v>
      </c>
      <c r="N221" s="311" t="s">
        <v>388</v>
      </c>
      <c r="O221" s="339">
        <v>7</v>
      </c>
      <c r="P221" s="340"/>
      <c r="Q221" s="7"/>
    </row>
    <row r="222" spans="1:17" ht="24.95" customHeight="1">
      <c r="A222" s="97" t="s">
        <v>404</v>
      </c>
      <c r="B222" s="122" t="s">
        <v>405</v>
      </c>
      <c r="C222" s="99"/>
      <c r="D222" s="100"/>
      <c r="E222" s="101"/>
      <c r="F222" s="100"/>
      <c r="G222" s="100"/>
      <c r="H222" s="100"/>
      <c r="I222" s="100"/>
      <c r="J222" s="100"/>
      <c r="K222" s="23"/>
      <c r="L222" s="63"/>
      <c r="M222" s="64"/>
      <c r="N222" s="64"/>
      <c r="O222" s="40">
        <v>79.150000000000006</v>
      </c>
      <c r="P222" s="41">
        <v>78</v>
      </c>
      <c r="Q222" s="7"/>
    </row>
    <row r="223" spans="1:17" ht="24.95" customHeight="1">
      <c r="A223" s="79"/>
      <c r="B223" s="43" t="s">
        <v>42</v>
      </c>
      <c r="C223" s="44">
        <v>3.0329999999999999</v>
      </c>
      <c r="D223" s="1">
        <f t="shared" si="18"/>
        <v>15.164999999999999</v>
      </c>
      <c r="E223" s="45">
        <f t="shared" si="17"/>
        <v>65.7</v>
      </c>
      <c r="F223" s="1" t="s">
        <v>406</v>
      </c>
      <c r="G223" s="1" t="s">
        <v>407</v>
      </c>
      <c r="H223" s="1" t="s">
        <v>407</v>
      </c>
      <c r="I223" s="1" t="s">
        <v>407</v>
      </c>
      <c r="J223" s="1" t="s">
        <v>407</v>
      </c>
      <c r="K223" s="1" t="s">
        <v>407</v>
      </c>
      <c r="L223" s="91" t="s">
        <v>59</v>
      </c>
      <c r="M223" s="92" t="s">
        <v>408</v>
      </c>
      <c r="N223" s="341" t="s">
        <v>409</v>
      </c>
      <c r="O223" s="49">
        <v>2</v>
      </c>
      <c r="P223" s="41"/>
      <c r="Q223" s="7"/>
    </row>
    <row r="224" spans="1:17" ht="24.95" customHeight="1">
      <c r="A224" s="79"/>
      <c r="B224" s="43" t="s">
        <v>47</v>
      </c>
      <c r="C224" s="44">
        <v>0.51100000000000001</v>
      </c>
      <c r="D224" s="1">
        <f t="shared" si="18"/>
        <v>2.5550000000000002</v>
      </c>
      <c r="E224" s="45">
        <f t="shared" si="17"/>
        <v>11.1</v>
      </c>
      <c r="F224" s="1" t="s">
        <v>410</v>
      </c>
      <c r="G224" s="1" t="s">
        <v>411</v>
      </c>
      <c r="H224" s="1" t="s">
        <v>411</v>
      </c>
      <c r="I224" s="1" t="s">
        <v>411</v>
      </c>
      <c r="J224" s="1" t="s">
        <v>411</v>
      </c>
      <c r="K224" s="1" t="s">
        <v>411</v>
      </c>
      <c r="L224" s="91" t="s">
        <v>408</v>
      </c>
      <c r="M224" s="224" t="s">
        <v>412</v>
      </c>
      <c r="N224" s="341" t="s">
        <v>409</v>
      </c>
      <c r="O224" s="49">
        <v>3</v>
      </c>
      <c r="P224" s="41"/>
      <c r="Q224" s="7"/>
    </row>
    <row r="225" spans="1:17" ht="24.95" customHeight="1" thickBot="1">
      <c r="A225" s="110"/>
      <c r="B225" s="111" t="s">
        <v>60</v>
      </c>
      <c r="C225" s="116">
        <v>0.109</v>
      </c>
      <c r="D225" s="113">
        <f t="shared" si="18"/>
        <v>0.54500000000000004</v>
      </c>
      <c r="E225" s="127">
        <f t="shared" si="17"/>
        <v>2.4</v>
      </c>
      <c r="F225" s="113">
        <v>1</v>
      </c>
      <c r="G225" s="113" t="s">
        <v>61</v>
      </c>
      <c r="H225" s="113" t="s">
        <v>61</v>
      </c>
      <c r="I225" s="113" t="s">
        <v>61</v>
      </c>
      <c r="J225" s="113" t="s">
        <v>61</v>
      </c>
      <c r="K225" s="113" t="s">
        <v>61</v>
      </c>
      <c r="L225" s="281" t="s">
        <v>62</v>
      </c>
      <c r="M225" s="282" t="s">
        <v>138</v>
      </c>
      <c r="N225" s="342" t="s">
        <v>409</v>
      </c>
      <c r="O225" s="172">
        <v>1</v>
      </c>
      <c r="P225" s="41"/>
      <c r="Q225" s="7"/>
    </row>
    <row r="226" spans="1:17" ht="24.95" customHeight="1">
      <c r="A226" s="76" t="s">
        <v>413</v>
      </c>
      <c r="B226" s="34" t="s">
        <v>414</v>
      </c>
      <c r="C226" s="59"/>
      <c r="D226" s="60"/>
      <c r="E226" s="61"/>
      <c r="F226" s="60"/>
      <c r="G226" s="60"/>
      <c r="H226" s="60"/>
      <c r="I226" s="60"/>
      <c r="J226" s="60"/>
      <c r="K226" s="62"/>
      <c r="L226" s="343"/>
      <c r="M226" s="344"/>
      <c r="N226" s="344"/>
      <c r="O226" s="40"/>
      <c r="P226" s="41"/>
      <c r="Q226" s="7"/>
    </row>
    <row r="227" spans="1:17" ht="24.95" customHeight="1">
      <c r="A227" s="79"/>
      <c r="B227" s="212" t="s">
        <v>42</v>
      </c>
      <c r="C227" s="44">
        <v>0.23300000000000001</v>
      </c>
      <c r="D227" s="1">
        <f t="shared" si="18"/>
        <v>1.165</v>
      </c>
      <c r="E227" s="45">
        <f t="shared" si="17"/>
        <v>5</v>
      </c>
      <c r="F227" s="1">
        <v>1</v>
      </c>
      <c r="G227" s="1" t="s">
        <v>415</v>
      </c>
      <c r="H227" s="1" t="s">
        <v>415</v>
      </c>
      <c r="I227" s="1" t="s">
        <v>415</v>
      </c>
      <c r="J227" s="1" t="s">
        <v>415</v>
      </c>
      <c r="K227" s="1" t="s">
        <v>415</v>
      </c>
      <c r="L227" s="345" t="s">
        <v>416</v>
      </c>
      <c r="M227" s="318" t="s">
        <v>417</v>
      </c>
      <c r="N227" s="318" t="s">
        <v>374</v>
      </c>
      <c r="O227" s="49">
        <v>6</v>
      </c>
      <c r="P227" s="41"/>
      <c r="Q227" s="7" t="s">
        <v>418</v>
      </c>
    </row>
    <row r="228" spans="1:17" ht="24.95" customHeight="1" thickBot="1">
      <c r="A228" s="93"/>
      <c r="B228" s="134" t="s">
        <v>73</v>
      </c>
      <c r="C228" s="135"/>
      <c r="D228" s="135">
        <v>0.16700000000000001</v>
      </c>
      <c r="E228" s="137">
        <f t="shared" si="17"/>
        <v>0.7</v>
      </c>
      <c r="F228" s="136" t="s">
        <v>74</v>
      </c>
      <c r="G228" s="136"/>
      <c r="H228" s="136" t="s">
        <v>51</v>
      </c>
      <c r="I228" s="136"/>
      <c r="J228" s="136"/>
      <c r="K228" s="139"/>
      <c r="L228" s="316" t="s">
        <v>417</v>
      </c>
      <c r="M228" s="317" t="s">
        <v>419</v>
      </c>
      <c r="N228" s="318" t="s">
        <v>374</v>
      </c>
      <c r="O228" s="227">
        <v>7</v>
      </c>
      <c r="P228" s="41"/>
      <c r="Q228" s="7"/>
    </row>
    <row r="229" spans="1:17" ht="24.95" customHeight="1">
      <c r="A229" s="97" t="s">
        <v>420</v>
      </c>
      <c r="B229" s="122" t="s">
        <v>421</v>
      </c>
      <c r="C229" s="99"/>
      <c r="D229" s="100"/>
      <c r="E229" s="101"/>
      <c r="F229" s="100"/>
      <c r="G229" s="100"/>
      <c r="H229" s="100"/>
      <c r="I229" s="100"/>
      <c r="J229" s="100"/>
      <c r="K229" s="23"/>
      <c r="L229" s="175"/>
      <c r="M229" s="78"/>
      <c r="N229" s="92"/>
      <c r="O229" s="49"/>
      <c r="P229" s="41"/>
      <c r="Q229" s="7"/>
    </row>
    <row r="230" spans="1:17" ht="24.95" customHeight="1">
      <c r="A230" s="97"/>
      <c r="B230" s="43" t="s">
        <v>42</v>
      </c>
      <c r="C230" s="44">
        <v>5.593</v>
      </c>
      <c r="D230" s="1">
        <f t="shared" ref="D230:D231" si="19">C230*5</f>
        <v>27.965</v>
      </c>
      <c r="E230" s="45">
        <f t="shared" ref="E230:E231" si="20">ROUND(D230*4.33,1)</f>
        <v>121.1</v>
      </c>
      <c r="F230" s="1" t="s">
        <v>422</v>
      </c>
      <c r="G230" s="1"/>
      <c r="H230" s="1"/>
      <c r="I230" s="1"/>
      <c r="J230" s="1"/>
      <c r="K230" s="1" t="s">
        <v>423</v>
      </c>
      <c r="L230" s="91" t="s">
        <v>424</v>
      </c>
      <c r="M230" s="92" t="s">
        <v>425</v>
      </c>
      <c r="N230" s="92" t="s">
        <v>426</v>
      </c>
      <c r="O230" s="49"/>
      <c r="P230" s="41"/>
      <c r="Q230" s="7"/>
    </row>
    <row r="231" spans="1:17" ht="24.95" customHeight="1">
      <c r="A231" s="79"/>
      <c r="B231" s="43" t="s">
        <v>42</v>
      </c>
      <c r="C231" s="44">
        <v>5.593</v>
      </c>
      <c r="D231" s="1">
        <f t="shared" si="19"/>
        <v>27.965</v>
      </c>
      <c r="E231" s="45">
        <f t="shared" si="20"/>
        <v>121.1</v>
      </c>
      <c r="F231" s="1" t="s">
        <v>422</v>
      </c>
      <c r="G231" s="1" t="s">
        <v>427</v>
      </c>
      <c r="H231" s="1" t="s">
        <v>427</v>
      </c>
      <c r="I231" s="1" t="s">
        <v>427</v>
      </c>
      <c r="J231" s="1" t="s">
        <v>427</v>
      </c>
      <c r="K231" s="1"/>
      <c r="L231" s="91" t="s">
        <v>428</v>
      </c>
      <c r="M231" s="92" t="s">
        <v>425</v>
      </c>
      <c r="N231" s="92" t="s">
        <v>426</v>
      </c>
      <c r="O231" s="49">
        <v>2</v>
      </c>
      <c r="P231" s="41"/>
      <c r="Q231" s="7"/>
    </row>
    <row r="232" spans="1:17" ht="24.95" customHeight="1">
      <c r="A232" s="79"/>
      <c r="B232" s="43"/>
      <c r="C232" s="44"/>
      <c r="D232" s="1"/>
      <c r="E232" s="45"/>
      <c r="F232" s="1"/>
      <c r="G232" s="1" t="s">
        <v>429</v>
      </c>
      <c r="H232" s="1" t="s">
        <v>429</v>
      </c>
      <c r="I232" s="1" t="s">
        <v>429</v>
      </c>
      <c r="J232" s="1" t="s">
        <v>429</v>
      </c>
      <c r="K232" s="65" t="s">
        <v>429</v>
      </c>
      <c r="L232" s="91" t="s">
        <v>428</v>
      </c>
      <c r="M232" s="92" t="s">
        <v>430</v>
      </c>
      <c r="N232" s="92" t="s">
        <v>431</v>
      </c>
      <c r="O232" s="49"/>
      <c r="P232" s="41"/>
      <c r="Q232" s="7"/>
    </row>
    <row r="233" spans="1:17" ht="24.95" customHeight="1">
      <c r="A233" s="79"/>
      <c r="B233" s="43"/>
      <c r="C233" s="44"/>
      <c r="D233" s="1"/>
      <c r="E233" s="45"/>
      <c r="F233" s="1"/>
      <c r="G233" s="1"/>
      <c r="H233" s="1"/>
      <c r="I233" s="1"/>
      <c r="J233" s="1"/>
      <c r="K233" s="65"/>
      <c r="L233" s="91"/>
      <c r="M233" s="92"/>
      <c r="N233" s="92"/>
      <c r="O233" s="49"/>
      <c r="P233" s="41"/>
      <c r="Q233" s="7"/>
    </row>
    <row r="234" spans="1:17" ht="24.95" customHeight="1">
      <c r="A234" s="79"/>
      <c r="B234" s="43" t="s">
        <v>47</v>
      </c>
      <c r="C234" s="44">
        <v>1.7829999999999999</v>
      </c>
      <c r="D234" s="1">
        <f t="shared" si="18"/>
        <v>8.9149999999999991</v>
      </c>
      <c r="E234" s="45">
        <f t="shared" si="17"/>
        <v>38.6</v>
      </c>
      <c r="F234" s="1" t="s">
        <v>432</v>
      </c>
      <c r="G234" s="1" t="s">
        <v>433</v>
      </c>
      <c r="H234" s="1" t="s">
        <v>433</v>
      </c>
      <c r="I234" s="1" t="s">
        <v>433</v>
      </c>
      <c r="J234" s="1" t="s">
        <v>433</v>
      </c>
      <c r="K234" s="65" t="s">
        <v>433</v>
      </c>
      <c r="L234" s="91" t="s">
        <v>425</v>
      </c>
      <c r="M234" s="92" t="s">
        <v>266</v>
      </c>
      <c r="N234" s="92" t="s">
        <v>426</v>
      </c>
      <c r="O234" s="49">
        <v>3</v>
      </c>
      <c r="P234" s="41"/>
      <c r="Q234" s="7"/>
    </row>
    <row r="235" spans="1:17" ht="24.95" customHeight="1">
      <c r="A235" s="79"/>
      <c r="B235" s="82" t="s">
        <v>60</v>
      </c>
      <c r="C235" s="44">
        <v>0.109</v>
      </c>
      <c r="D235" s="1">
        <f t="shared" si="18"/>
        <v>0.54500000000000004</v>
      </c>
      <c r="E235" s="45">
        <f t="shared" si="17"/>
        <v>2.4</v>
      </c>
      <c r="F235" s="1">
        <v>1</v>
      </c>
      <c r="G235" s="1" t="s">
        <v>61</v>
      </c>
      <c r="H235" s="1" t="s">
        <v>61</v>
      </c>
      <c r="I235" s="1" t="s">
        <v>61</v>
      </c>
      <c r="J235" s="1" t="s">
        <v>61</v>
      </c>
      <c r="K235" s="1" t="s">
        <v>61</v>
      </c>
      <c r="L235" s="346" t="s">
        <v>347</v>
      </c>
      <c r="M235" s="92" t="s">
        <v>59</v>
      </c>
      <c r="N235" s="92" t="s">
        <v>426</v>
      </c>
      <c r="O235" s="49"/>
      <c r="P235" s="41"/>
      <c r="Q235" s="7"/>
    </row>
    <row r="236" spans="1:17" ht="24.95" customHeight="1" thickBot="1">
      <c r="A236" s="110"/>
      <c r="B236" s="189" t="s">
        <v>73</v>
      </c>
      <c r="C236" s="191"/>
      <c r="D236" s="191">
        <v>2.996</v>
      </c>
      <c r="E236" s="192">
        <f t="shared" si="17"/>
        <v>13</v>
      </c>
      <c r="F236" s="193" t="s">
        <v>74</v>
      </c>
      <c r="G236" s="193"/>
      <c r="H236" s="193" t="s">
        <v>86</v>
      </c>
      <c r="I236" s="193"/>
      <c r="J236" s="193"/>
      <c r="K236" s="193"/>
      <c r="L236" s="347" t="s">
        <v>430</v>
      </c>
      <c r="M236" s="196" t="s">
        <v>434</v>
      </c>
      <c r="N236" s="196" t="s">
        <v>435</v>
      </c>
      <c r="O236" s="179"/>
      <c r="P236" s="41"/>
      <c r="Q236" s="7"/>
    </row>
    <row r="237" spans="1:17" ht="24.95" customHeight="1" thickBot="1">
      <c r="A237" s="348"/>
      <c r="B237" s="349"/>
      <c r="C237" s="350"/>
      <c r="D237" s="350"/>
      <c r="E237" s="351"/>
      <c r="F237" s="352"/>
      <c r="G237" s="352"/>
      <c r="H237" s="352"/>
      <c r="I237" s="352"/>
      <c r="J237" s="352"/>
      <c r="K237" s="352" t="s">
        <v>411</v>
      </c>
      <c r="L237" s="353" t="s">
        <v>266</v>
      </c>
      <c r="M237" s="354" t="s">
        <v>269</v>
      </c>
      <c r="N237" s="355" t="s">
        <v>426</v>
      </c>
      <c r="O237" s="50"/>
      <c r="P237" s="41"/>
      <c r="Q237" s="7"/>
    </row>
    <row r="238" spans="1:17" ht="24.95" customHeight="1" thickBot="1">
      <c r="A238" s="110"/>
      <c r="B238" s="3" t="s">
        <v>50</v>
      </c>
      <c r="C238" s="112">
        <v>0.95699999999999996</v>
      </c>
      <c r="D238" s="356">
        <f t="shared" si="18"/>
        <v>4.7850000000000001</v>
      </c>
      <c r="E238" s="357">
        <f t="shared" si="17"/>
        <v>20.7</v>
      </c>
      <c r="F238" s="356">
        <v>1</v>
      </c>
      <c r="G238" s="356" t="s">
        <v>436</v>
      </c>
      <c r="H238" s="356" t="s">
        <v>436</v>
      </c>
      <c r="I238" s="356" t="s">
        <v>436</v>
      </c>
      <c r="J238" s="356" t="s">
        <v>436</v>
      </c>
      <c r="K238" s="356"/>
      <c r="L238" s="358" t="s">
        <v>266</v>
      </c>
      <c r="M238" s="359" t="s">
        <v>437</v>
      </c>
      <c r="N238" s="359" t="s">
        <v>426</v>
      </c>
      <c r="O238" s="49"/>
      <c r="P238" s="41"/>
      <c r="Q238" s="7"/>
    </row>
    <row r="239" spans="1:17" ht="24.95" customHeight="1">
      <c r="A239" s="76" t="s">
        <v>438</v>
      </c>
      <c r="B239" s="34" t="s">
        <v>439</v>
      </c>
      <c r="C239" s="59"/>
      <c r="D239" s="60"/>
      <c r="E239" s="61"/>
      <c r="F239" s="60"/>
      <c r="G239" s="60"/>
      <c r="H239" s="60"/>
      <c r="I239" s="60"/>
      <c r="J239" s="60"/>
      <c r="K239" s="62"/>
      <c r="L239" s="63"/>
      <c r="M239" s="64"/>
      <c r="N239" s="102"/>
      <c r="O239" s="49">
        <v>88.94</v>
      </c>
      <c r="P239" s="41"/>
      <c r="Q239" s="7"/>
    </row>
    <row r="240" spans="1:17" ht="24.95" customHeight="1">
      <c r="A240" s="79"/>
      <c r="B240" s="43" t="s">
        <v>42</v>
      </c>
      <c r="C240" s="44">
        <v>2.2930000000000001</v>
      </c>
      <c r="D240" s="1">
        <f t="shared" si="18"/>
        <v>11.465</v>
      </c>
      <c r="E240" s="45">
        <f t="shared" si="17"/>
        <v>49.6</v>
      </c>
      <c r="F240" s="1">
        <v>1</v>
      </c>
      <c r="G240" s="1" t="s">
        <v>440</v>
      </c>
      <c r="H240" s="1" t="s">
        <v>440</v>
      </c>
      <c r="I240" s="1" t="s">
        <v>440</v>
      </c>
      <c r="J240" s="1" t="s">
        <v>440</v>
      </c>
      <c r="K240" s="1" t="s">
        <v>440</v>
      </c>
      <c r="L240" s="91" t="s">
        <v>441</v>
      </c>
      <c r="M240" s="92" t="s">
        <v>442</v>
      </c>
      <c r="N240" s="270" t="s">
        <v>443</v>
      </c>
      <c r="O240" s="49">
        <v>2</v>
      </c>
      <c r="P240" s="41"/>
      <c r="Q240" s="7"/>
    </row>
    <row r="241" spans="1:17" ht="24.95" customHeight="1">
      <c r="A241" s="79"/>
      <c r="B241" s="43" t="s">
        <v>47</v>
      </c>
      <c r="C241" s="44">
        <v>0.89100000000000001</v>
      </c>
      <c r="D241" s="1">
        <f t="shared" si="18"/>
        <v>4.4550000000000001</v>
      </c>
      <c r="E241" s="45">
        <f t="shared" si="17"/>
        <v>19.3</v>
      </c>
      <c r="F241" s="1"/>
      <c r="G241" s="1" t="s">
        <v>162</v>
      </c>
      <c r="H241" s="1" t="s">
        <v>162</v>
      </c>
      <c r="I241" s="1" t="s">
        <v>162</v>
      </c>
      <c r="J241" s="1" t="s">
        <v>162</v>
      </c>
      <c r="K241" s="1" t="s">
        <v>162</v>
      </c>
      <c r="L241" s="91" t="s">
        <v>442</v>
      </c>
      <c r="M241" s="92" t="s">
        <v>266</v>
      </c>
      <c r="N241" s="270" t="s">
        <v>443</v>
      </c>
      <c r="O241" s="49">
        <v>3</v>
      </c>
      <c r="P241" s="41"/>
      <c r="Q241" s="7"/>
    </row>
    <row r="242" spans="1:17" ht="24.95" customHeight="1" thickBot="1">
      <c r="A242" s="79"/>
      <c r="B242" s="43"/>
      <c r="C242" s="44"/>
      <c r="D242" s="1"/>
      <c r="E242" s="45"/>
      <c r="F242" s="1"/>
      <c r="G242" s="1"/>
      <c r="H242" s="1"/>
      <c r="I242" s="1"/>
      <c r="J242" s="1"/>
      <c r="K242" s="1" t="s">
        <v>411</v>
      </c>
      <c r="L242" s="360" t="s">
        <v>266</v>
      </c>
      <c r="M242" s="361" t="s">
        <v>269</v>
      </c>
      <c r="N242" s="362" t="s">
        <v>444</v>
      </c>
      <c r="O242" s="49"/>
      <c r="P242" s="41"/>
      <c r="Q242" s="7"/>
    </row>
    <row r="243" spans="1:17" ht="24.95" customHeight="1" thickBot="1">
      <c r="A243" s="79"/>
      <c r="B243" s="43" t="s">
        <v>50</v>
      </c>
      <c r="C243" s="44">
        <v>0.871</v>
      </c>
      <c r="D243" s="1">
        <f t="shared" si="18"/>
        <v>4.3550000000000004</v>
      </c>
      <c r="E243" s="45">
        <f t="shared" si="17"/>
        <v>18.899999999999999</v>
      </c>
      <c r="F243" s="1"/>
      <c r="G243" s="1" t="s">
        <v>445</v>
      </c>
      <c r="H243" s="1" t="s">
        <v>445</v>
      </c>
      <c r="I243" s="1" t="s">
        <v>445</v>
      </c>
      <c r="J243" s="1" t="s">
        <v>445</v>
      </c>
      <c r="K243" s="1"/>
      <c r="L243" s="363" t="s">
        <v>266</v>
      </c>
      <c r="M243" s="364" t="s">
        <v>446</v>
      </c>
      <c r="N243" s="365" t="s">
        <v>444</v>
      </c>
      <c r="O243" s="49">
        <v>4</v>
      </c>
      <c r="P243" s="41"/>
      <c r="Q243" s="7"/>
    </row>
    <row r="244" spans="1:17" ht="24.95" customHeight="1" thickBot="1">
      <c r="A244" s="93"/>
      <c r="B244" s="134" t="s">
        <v>73</v>
      </c>
      <c r="C244" s="135"/>
      <c r="D244" s="136">
        <v>0.41699999999999998</v>
      </c>
      <c r="E244" s="137">
        <f t="shared" si="17"/>
        <v>1.8</v>
      </c>
      <c r="F244" s="136" t="s">
        <v>74</v>
      </c>
      <c r="G244" s="136"/>
      <c r="H244" s="136"/>
      <c r="I244" s="136" t="s">
        <v>75</v>
      </c>
      <c r="J244" s="136"/>
      <c r="K244" s="139"/>
      <c r="L244" s="332" t="s">
        <v>447</v>
      </c>
      <c r="M244" s="333" t="s">
        <v>441</v>
      </c>
      <c r="N244" s="333" t="s">
        <v>443</v>
      </c>
      <c r="O244" s="366">
        <v>1</v>
      </c>
      <c r="P244" s="41"/>
      <c r="Q244" s="108"/>
    </row>
    <row r="245" spans="1:17" ht="24.95" customHeight="1">
      <c r="A245" s="97" t="s">
        <v>448</v>
      </c>
      <c r="B245" s="122" t="s">
        <v>449</v>
      </c>
      <c r="C245" s="99"/>
      <c r="D245" s="100"/>
      <c r="E245" s="101"/>
      <c r="F245" s="100"/>
      <c r="G245" s="100"/>
      <c r="H245" s="100"/>
      <c r="I245" s="100"/>
      <c r="J245" s="100"/>
      <c r="K245" s="23"/>
      <c r="L245" s="117"/>
      <c r="M245" s="62"/>
      <c r="N245" s="118"/>
      <c r="O245" s="49"/>
      <c r="P245" s="41"/>
      <c r="Q245" s="7"/>
    </row>
    <row r="246" spans="1:17" ht="24.95" customHeight="1">
      <c r="A246" s="97"/>
      <c r="B246" s="122"/>
      <c r="C246" s="99"/>
      <c r="D246" s="100"/>
      <c r="E246" s="101"/>
      <c r="F246" s="100"/>
      <c r="G246" s="100"/>
      <c r="H246" s="100"/>
      <c r="I246" s="100"/>
      <c r="J246" s="100"/>
      <c r="K246" s="23"/>
      <c r="L246" s="140"/>
      <c r="M246" s="23"/>
      <c r="N246" s="367"/>
      <c r="O246" s="49">
        <v>142.18</v>
      </c>
      <c r="P246" s="41"/>
      <c r="Q246" s="7"/>
    </row>
    <row r="247" spans="1:17" ht="24.95" customHeight="1">
      <c r="A247" s="79"/>
      <c r="B247" s="43" t="s">
        <v>42</v>
      </c>
      <c r="C247" s="44">
        <v>5.58</v>
      </c>
      <c r="D247" s="1">
        <f t="shared" si="18"/>
        <v>27.9</v>
      </c>
      <c r="E247" s="45">
        <f t="shared" si="17"/>
        <v>120.8</v>
      </c>
      <c r="F247" s="1" t="s">
        <v>450</v>
      </c>
      <c r="G247" s="1" t="s">
        <v>80</v>
      </c>
      <c r="H247" s="1" t="s">
        <v>80</v>
      </c>
      <c r="I247" s="1" t="s">
        <v>80</v>
      </c>
      <c r="J247" s="1" t="s">
        <v>80</v>
      </c>
      <c r="K247" s="1" t="s">
        <v>80</v>
      </c>
      <c r="L247" s="5" t="s">
        <v>81</v>
      </c>
      <c r="M247" s="65" t="s">
        <v>82</v>
      </c>
      <c r="N247" s="324" t="s">
        <v>451</v>
      </c>
      <c r="O247" s="49">
        <v>71.22</v>
      </c>
      <c r="P247" s="41"/>
      <c r="Q247" s="7"/>
    </row>
    <row r="248" spans="1:17" ht="24.95" customHeight="1">
      <c r="A248" s="79"/>
      <c r="B248" s="43"/>
      <c r="C248" s="44"/>
      <c r="D248" s="1"/>
      <c r="E248" s="45"/>
      <c r="F248" s="1"/>
      <c r="G248" s="1" t="s">
        <v>452</v>
      </c>
      <c r="H248" s="1" t="s">
        <v>452</v>
      </c>
      <c r="I248" s="1" t="s">
        <v>452</v>
      </c>
      <c r="J248" s="1" t="s">
        <v>452</v>
      </c>
      <c r="K248" s="1" t="s">
        <v>452</v>
      </c>
      <c r="L248" s="5" t="s">
        <v>95</v>
      </c>
      <c r="M248" s="65" t="s">
        <v>201</v>
      </c>
      <c r="N248" s="324" t="s">
        <v>451</v>
      </c>
      <c r="O248" s="49">
        <v>3</v>
      </c>
      <c r="P248" s="41"/>
      <c r="Q248" s="7"/>
    </row>
    <row r="249" spans="1:17" ht="24.95" customHeight="1">
      <c r="A249" s="79"/>
      <c r="B249" s="43" t="s">
        <v>47</v>
      </c>
      <c r="C249" s="44">
        <v>0.873</v>
      </c>
      <c r="D249" s="44">
        <f t="shared" si="18"/>
        <v>4.3650000000000002</v>
      </c>
      <c r="E249" s="45">
        <f t="shared" si="17"/>
        <v>18.899999999999999</v>
      </c>
      <c r="F249" s="1" t="s">
        <v>453</v>
      </c>
      <c r="G249" s="1" t="s">
        <v>454</v>
      </c>
      <c r="H249" s="1" t="s">
        <v>454</v>
      </c>
      <c r="I249" s="1" t="s">
        <v>454</v>
      </c>
      <c r="J249" s="1" t="s">
        <v>454</v>
      </c>
      <c r="K249" s="1" t="s">
        <v>454</v>
      </c>
      <c r="L249" s="5" t="s">
        <v>201</v>
      </c>
      <c r="M249" s="65" t="s">
        <v>455</v>
      </c>
      <c r="N249" s="324" t="s">
        <v>451</v>
      </c>
      <c r="O249" s="49">
        <v>4</v>
      </c>
      <c r="P249" s="41"/>
      <c r="Q249" s="7"/>
    </row>
    <row r="250" spans="1:17" ht="24.95" customHeight="1" thickBot="1">
      <c r="A250" s="110"/>
      <c r="B250" s="70" t="s">
        <v>60</v>
      </c>
      <c r="C250" s="53">
        <v>0.109</v>
      </c>
      <c r="D250" s="54">
        <f t="shared" si="18"/>
        <v>0.54500000000000004</v>
      </c>
      <c r="E250" s="55">
        <f t="shared" si="17"/>
        <v>2.4</v>
      </c>
      <c r="F250" s="54">
        <v>1</v>
      </c>
      <c r="G250" s="54" t="s">
        <v>61</v>
      </c>
      <c r="H250" s="54" t="s">
        <v>61</v>
      </c>
      <c r="I250" s="54" t="s">
        <v>61</v>
      </c>
      <c r="J250" s="54" t="s">
        <v>61</v>
      </c>
      <c r="K250" s="311" t="s">
        <v>61</v>
      </c>
      <c r="L250" s="310" t="s">
        <v>82</v>
      </c>
      <c r="M250" s="94" t="s">
        <v>95</v>
      </c>
      <c r="N250" s="311" t="s">
        <v>451</v>
      </c>
      <c r="O250" s="172">
        <v>2</v>
      </c>
      <c r="P250" s="41"/>
      <c r="Q250" s="7"/>
    </row>
    <row r="251" spans="1:17" ht="24.95" customHeight="1">
      <c r="A251" s="76" t="s">
        <v>456</v>
      </c>
      <c r="B251" s="34" t="s">
        <v>457</v>
      </c>
      <c r="C251" s="59"/>
      <c r="D251" s="60"/>
      <c r="E251" s="61"/>
      <c r="F251" s="60"/>
      <c r="G251" s="60"/>
      <c r="H251" s="60"/>
      <c r="I251" s="60"/>
      <c r="J251" s="60"/>
      <c r="K251" s="62"/>
      <c r="L251" s="117"/>
      <c r="M251" s="62"/>
      <c r="N251" s="118"/>
      <c r="O251" s="49"/>
      <c r="P251" s="41"/>
      <c r="Q251" s="7"/>
    </row>
    <row r="252" spans="1:17" ht="24.95" customHeight="1">
      <c r="A252" s="79"/>
      <c r="B252" s="43" t="s">
        <v>42</v>
      </c>
      <c r="C252" s="44">
        <v>3.5379999999999998</v>
      </c>
      <c r="D252" s="45">
        <f t="shared" si="18"/>
        <v>17.689999999999998</v>
      </c>
      <c r="E252" s="45">
        <f t="shared" si="17"/>
        <v>76.599999999999994</v>
      </c>
      <c r="F252" s="1" t="s">
        <v>458</v>
      </c>
      <c r="G252" s="1" t="s">
        <v>459</v>
      </c>
      <c r="H252" s="1" t="s">
        <v>459</v>
      </c>
      <c r="I252" s="1" t="s">
        <v>459</v>
      </c>
      <c r="J252" s="1" t="s">
        <v>459</v>
      </c>
      <c r="K252" s="1" t="s">
        <v>459</v>
      </c>
      <c r="L252" s="5" t="s">
        <v>138</v>
      </c>
      <c r="M252" s="65" t="s">
        <v>125</v>
      </c>
      <c r="N252" s="324" t="s">
        <v>460</v>
      </c>
      <c r="O252" s="49">
        <v>91.24</v>
      </c>
      <c r="P252" s="41"/>
      <c r="Q252" s="7"/>
    </row>
    <row r="253" spans="1:17" ht="24.95" customHeight="1">
      <c r="A253" s="79"/>
      <c r="B253" s="43" t="s">
        <v>47</v>
      </c>
      <c r="C253" s="44">
        <v>0.56399999999999995</v>
      </c>
      <c r="D253" s="1">
        <f t="shared" si="18"/>
        <v>2.82</v>
      </c>
      <c r="E253" s="45">
        <f t="shared" si="17"/>
        <v>12.2</v>
      </c>
      <c r="F253" s="1" t="s">
        <v>461</v>
      </c>
      <c r="G253" s="1" t="s">
        <v>231</v>
      </c>
      <c r="H253" s="1" t="s">
        <v>231</v>
      </c>
      <c r="I253" s="1" t="s">
        <v>231</v>
      </c>
      <c r="J253" s="1" t="s">
        <v>231</v>
      </c>
      <c r="K253" s="1" t="s">
        <v>231</v>
      </c>
      <c r="L253" s="5" t="s">
        <v>125</v>
      </c>
      <c r="M253" s="65" t="s">
        <v>462</v>
      </c>
      <c r="N253" s="324" t="s">
        <v>460</v>
      </c>
      <c r="O253" s="49">
        <v>3</v>
      </c>
      <c r="P253" s="41"/>
      <c r="Q253" s="7"/>
    </row>
    <row r="254" spans="1:17" ht="24.95" customHeight="1" thickBot="1">
      <c r="A254" s="93"/>
      <c r="B254" s="70" t="s">
        <v>60</v>
      </c>
      <c r="C254" s="53">
        <v>0.109</v>
      </c>
      <c r="D254" s="54">
        <f t="shared" si="18"/>
        <v>0.54500000000000004</v>
      </c>
      <c r="E254" s="55">
        <f t="shared" si="17"/>
        <v>2.4</v>
      </c>
      <c r="F254" s="54">
        <v>1</v>
      </c>
      <c r="G254" s="54" t="s">
        <v>61</v>
      </c>
      <c r="H254" s="54" t="s">
        <v>61</v>
      </c>
      <c r="I254" s="54" t="s">
        <v>61</v>
      </c>
      <c r="J254" s="54" t="s">
        <v>61</v>
      </c>
      <c r="K254" s="311" t="s">
        <v>61</v>
      </c>
      <c r="L254" s="310" t="s">
        <v>62</v>
      </c>
      <c r="M254" s="94" t="s">
        <v>138</v>
      </c>
      <c r="N254" s="311" t="s">
        <v>460</v>
      </c>
      <c r="O254" s="49"/>
      <c r="P254" s="41"/>
      <c r="Q254" s="7"/>
    </row>
    <row r="255" spans="1:17" ht="24.95" customHeight="1">
      <c r="A255" s="97" t="s">
        <v>463</v>
      </c>
      <c r="B255" s="122" t="s">
        <v>464</v>
      </c>
      <c r="C255" s="99"/>
      <c r="D255" s="100"/>
      <c r="E255" s="101"/>
      <c r="F255" s="100"/>
      <c r="G255" s="100"/>
      <c r="H255" s="100"/>
      <c r="I255" s="100"/>
      <c r="J255" s="100"/>
      <c r="K255" s="23"/>
      <c r="L255" s="140"/>
      <c r="M255" s="23"/>
      <c r="N255" s="23"/>
      <c r="O255" s="40"/>
      <c r="P255" s="41"/>
      <c r="Q255" s="7"/>
    </row>
    <row r="256" spans="1:17" ht="24.95" customHeight="1">
      <c r="A256" s="79"/>
      <c r="B256" s="43" t="s">
        <v>42</v>
      </c>
      <c r="C256" s="44">
        <v>4.9269999999999996</v>
      </c>
      <c r="D256" s="1">
        <f t="shared" si="18"/>
        <v>24.634999999999998</v>
      </c>
      <c r="E256" s="45">
        <f t="shared" si="17"/>
        <v>106.7</v>
      </c>
      <c r="F256" s="1" t="s">
        <v>465</v>
      </c>
      <c r="G256" s="1" t="s">
        <v>466</v>
      </c>
      <c r="H256" s="1" t="s">
        <v>466</v>
      </c>
      <c r="I256" s="1" t="s">
        <v>466</v>
      </c>
      <c r="J256" s="1" t="s">
        <v>466</v>
      </c>
      <c r="K256" s="1" t="s">
        <v>466</v>
      </c>
      <c r="L256" s="5" t="s">
        <v>138</v>
      </c>
      <c r="M256" s="65" t="s">
        <v>467</v>
      </c>
      <c r="N256" s="368" t="s">
        <v>468</v>
      </c>
      <c r="O256" s="49">
        <v>128.25</v>
      </c>
      <c r="P256" s="41"/>
      <c r="Q256" s="7"/>
    </row>
    <row r="257" spans="1:17" ht="24.95" customHeight="1">
      <c r="A257" s="79"/>
      <c r="B257" s="43" t="s">
        <v>47</v>
      </c>
      <c r="C257" s="44">
        <v>0.88300000000000001</v>
      </c>
      <c r="D257" s="1">
        <f t="shared" si="18"/>
        <v>4.415</v>
      </c>
      <c r="E257" s="45">
        <f t="shared" si="17"/>
        <v>19.100000000000001</v>
      </c>
      <c r="F257" s="1" t="s">
        <v>469</v>
      </c>
      <c r="G257" s="1" t="s">
        <v>162</v>
      </c>
      <c r="H257" s="1" t="s">
        <v>162</v>
      </c>
      <c r="I257" s="1" t="s">
        <v>162</v>
      </c>
      <c r="J257" s="1" t="s">
        <v>162</v>
      </c>
      <c r="K257" s="1" t="s">
        <v>162</v>
      </c>
      <c r="L257" s="5" t="s">
        <v>467</v>
      </c>
      <c r="M257" s="65" t="s">
        <v>470</v>
      </c>
      <c r="N257" s="368" t="s">
        <v>468</v>
      </c>
      <c r="O257" s="49"/>
      <c r="P257" s="41"/>
      <c r="Q257" s="7"/>
    </row>
    <row r="258" spans="1:17" ht="24.95" customHeight="1" thickBot="1">
      <c r="A258" s="110"/>
      <c r="B258" s="70" t="s">
        <v>60</v>
      </c>
      <c r="C258" s="53">
        <v>0.109</v>
      </c>
      <c r="D258" s="54">
        <f t="shared" si="18"/>
        <v>0.54500000000000004</v>
      </c>
      <c r="E258" s="55">
        <f t="shared" si="17"/>
        <v>2.4</v>
      </c>
      <c r="F258" s="54">
        <v>1</v>
      </c>
      <c r="G258" s="54" t="s">
        <v>61</v>
      </c>
      <c r="H258" s="54" t="s">
        <v>61</v>
      </c>
      <c r="I258" s="54" t="s">
        <v>61</v>
      </c>
      <c r="J258" s="54" t="s">
        <v>61</v>
      </c>
      <c r="K258" s="311" t="s">
        <v>61</v>
      </c>
      <c r="L258" s="369" t="s">
        <v>347</v>
      </c>
      <c r="M258" s="19" t="s">
        <v>59</v>
      </c>
      <c r="N258" s="368" t="s">
        <v>468</v>
      </c>
      <c r="O258" s="172"/>
      <c r="P258" s="41"/>
      <c r="Q258" s="7"/>
    </row>
    <row r="259" spans="1:17" ht="24.95" customHeight="1">
      <c r="A259" s="76" t="s">
        <v>471</v>
      </c>
      <c r="B259" s="34" t="s">
        <v>472</v>
      </c>
      <c r="C259" s="59"/>
      <c r="D259" s="60"/>
      <c r="E259" s="61"/>
      <c r="F259" s="60"/>
      <c r="G259" s="60"/>
      <c r="H259" s="60"/>
      <c r="I259" s="60"/>
      <c r="J259" s="60"/>
      <c r="K259" s="62"/>
      <c r="L259" s="117"/>
      <c r="M259" s="62"/>
      <c r="N259" s="65"/>
      <c r="O259" s="49">
        <v>148.55000000000001</v>
      </c>
      <c r="P259" s="41"/>
      <c r="Q259" s="7"/>
    </row>
    <row r="260" spans="1:17" ht="24.95" customHeight="1">
      <c r="A260" s="79"/>
      <c r="B260" s="43" t="s">
        <v>42</v>
      </c>
      <c r="C260" s="44">
        <v>0.85599999999999998</v>
      </c>
      <c r="D260" s="1">
        <f t="shared" si="18"/>
        <v>4.28</v>
      </c>
      <c r="E260" s="45">
        <f t="shared" si="17"/>
        <v>18.5</v>
      </c>
      <c r="F260" s="1">
        <v>1</v>
      </c>
      <c r="G260" s="1" t="s">
        <v>473</v>
      </c>
      <c r="H260" s="1" t="s">
        <v>473</v>
      </c>
      <c r="I260" s="1" t="s">
        <v>473</v>
      </c>
      <c r="J260" s="1" t="s">
        <v>473</v>
      </c>
      <c r="K260" s="1" t="s">
        <v>473</v>
      </c>
      <c r="L260" s="5" t="s">
        <v>98</v>
      </c>
      <c r="M260" s="65" t="s">
        <v>474</v>
      </c>
      <c r="N260" s="370" t="s">
        <v>475</v>
      </c>
      <c r="O260" s="49">
        <v>5</v>
      </c>
      <c r="P260" s="41"/>
      <c r="Q260" s="7"/>
    </row>
    <row r="261" spans="1:17" ht="24.95" customHeight="1" thickBot="1">
      <c r="A261" s="93"/>
      <c r="B261" s="52" t="s">
        <v>47</v>
      </c>
      <c r="C261" s="53">
        <v>0.17799999999999999</v>
      </c>
      <c r="D261" s="54">
        <f t="shared" si="18"/>
        <v>0.8899999999999999</v>
      </c>
      <c r="E261" s="55">
        <f t="shared" si="17"/>
        <v>3.9</v>
      </c>
      <c r="F261" s="54">
        <v>1</v>
      </c>
      <c r="G261" s="54" t="s">
        <v>48</v>
      </c>
      <c r="H261" s="54" t="s">
        <v>48</v>
      </c>
      <c r="I261" s="54" t="s">
        <v>48</v>
      </c>
      <c r="J261" s="54" t="s">
        <v>48</v>
      </c>
      <c r="K261" s="54" t="s">
        <v>48</v>
      </c>
      <c r="L261" s="310" t="s">
        <v>474</v>
      </c>
      <c r="M261" s="94" t="s">
        <v>476</v>
      </c>
      <c r="N261" s="370" t="s">
        <v>475</v>
      </c>
      <c r="O261" s="49">
        <v>5</v>
      </c>
      <c r="P261" s="41"/>
      <c r="Q261" s="7"/>
    </row>
    <row r="262" spans="1:17" ht="24.95" customHeight="1">
      <c r="A262" s="97" t="s">
        <v>477</v>
      </c>
      <c r="B262" s="122" t="s">
        <v>478</v>
      </c>
      <c r="C262" s="99"/>
      <c r="D262" s="100"/>
      <c r="E262" s="101"/>
      <c r="F262" s="100"/>
      <c r="G262" s="100"/>
      <c r="H262" s="100"/>
      <c r="I262" s="100"/>
      <c r="J262" s="100"/>
      <c r="K262" s="23"/>
      <c r="L262" s="140"/>
      <c r="M262" s="23"/>
      <c r="N262" s="370" t="s">
        <v>475</v>
      </c>
      <c r="O262" s="49"/>
      <c r="P262" s="41"/>
      <c r="Q262" s="7"/>
    </row>
    <row r="263" spans="1:17" ht="24.95" customHeight="1">
      <c r="A263" s="79"/>
      <c r="B263" s="43" t="s">
        <v>42</v>
      </c>
      <c r="C263" s="44">
        <v>3.8439999999999999</v>
      </c>
      <c r="D263" s="1">
        <f t="shared" si="18"/>
        <v>19.22</v>
      </c>
      <c r="E263" s="45">
        <f t="shared" si="17"/>
        <v>83.2</v>
      </c>
      <c r="F263" s="1" t="s">
        <v>479</v>
      </c>
      <c r="G263" s="1" t="s">
        <v>480</v>
      </c>
      <c r="H263" s="1" t="s">
        <v>480</v>
      </c>
      <c r="I263" s="1" t="s">
        <v>480</v>
      </c>
      <c r="J263" s="1" t="s">
        <v>480</v>
      </c>
      <c r="K263" s="1" t="s">
        <v>480</v>
      </c>
      <c r="L263" s="5" t="s">
        <v>476</v>
      </c>
      <c r="M263" s="65" t="s">
        <v>481</v>
      </c>
      <c r="N263" s="370" t="s">
        <v>475</v>
      </c>
      <c r="O263" s="49">
        <v>3</v>
      </c>
      <c r="P263" s="41"/>
      <c r="Q263" s="7"/>
    </row>
    <row r="264" spans="1:17" ht="24.95" customHeight="1">
      <c r="A264" s="79"/>
      <c r="B264" s="212" t="s">
        <v>47</v>
      </c>
      <c r="C264" s="44">
        <v>0.111</v>
      </c>
      <c r="D264" s="1">
        <f t="shared" si="18"/>
        <v>0.55500000000000005</v>
      </c>
      <c r="E264" s="45">
        <f t="shared" si="17"/>
        <v>2.4</v>
      </c>
      <c r="F264" s="1" t="s">
        <v>482</v>
      </c>
      <c r="G264" s="1" t="s">
        <v>61</v>
      </c>
      <c r="H264" s="1" t="s">
        <v>61</v>
      </c>
      <c r="I264" s="1" t="s">
        <v>61</v>
      </c>
      <c r="J264" s="1" t="s">
        <v>61</v>
      </c>
      <c r="K264" s="1" t="s">
        <v>61</v>
      </c>
      <c r="L264" s="5" t="s">
        <v>481</v>
      </c>
      <c r="M264" s="65" t="s">
        <v>220</v>
      </c>
      <c r="N264" s="370" t="s">
        <v>475</v>
      </c>
      <c r="O264" s="49">
        <v>4</v>
      </c>
      <c r="P264" s="41"/>
      <c r="Q264" s="7"/>
    </row>
    <row r="265" spans="1:17" ht="24.95" customHeight="1" thickBot="1">
      <c r="A265" s="79"/>
      <c r="B265" s="43"/>
      <c r="C265" s="44"/>
      <c r="D265" s="1"/>
      <c r="E265" s="45"/>
      <c r="F265" s="1"/>
      <c r="G265" s="1" t="s">
        <v>483</v>
      </c>
      <c r="H265" s="1" t="s">
        <v>483</v>
      </c>
      <c r="I265" s="1" t="s">
        <v>483</v>
      </c>
      <c r="J265" s="1" t="s">
        <v>483</v>
      </c>
      <c r="K265" s="65" t="s">
        <v>483</v>
      </c>
      <c r="L265" s="5"/>
      <c r="M265" s="65"/>
      <c r="N265" s="370" t="s">
        <v>475</v>
      </c>
      <c r="O265" s="172"/>
      <c r="P265" s="41"/>
      <c r="Q265" s="7"/>
    </row>
    <row r="266" spans="1:17" ht="24.95" customHeight="1" thickBot="1">
      <c r="A266" s="110"/>
      <c r="B266" s="189" t="s">
        <v>73</v>
      </c>
      <c r="C266" s="191"/>
      <c r="D266" s="193">
        <v>1.4670000000000001</v>
      </c>
      <c r="E266" s="192">
        <f t="shared" ref="E266" si="21">ROUND(D266*4.33,1)</f>
        <v>6.4</v>
      </c>
      <c r="F266" s="193" t="s">
        <v>74</v>
      </c>
      <c r="G266" s="194" t="s">
        <v>484</v>
      </c>
      <c r="H266" s="193"/>
      <c r="I266" s="193"/>
      <c r="J266" s="193"/>
      <c r="K266" s="194"/>
      <c r="L266" s="195" t="s">
        <v>485</v>
      </c>
      <c r="M266" s="196" t="s">
        <v>486</v>
      </c>
      <c r="N266" s="328"/>
      <c r="O266" s="179">
        <v>1</v>
      </c>
      <c r="P266" s="41"/>
      <c r="Q266" s="7"/>
    </row>
    <row r="267" spans="1:17" ht="24.95" customHeight="1" thickBot="1">
      <c r="A267" s="76" t="s">
        <v>487</v>
      </c>
      <c r="B267" s="34" t="s">
        <v>488</v>
      </c>
      <c r="C267" s="59"/>
      <c r="D267" s="60"/>
      <c r="E267" s="61"/>
      <c r="F267" s="60"/>
      <c r="G267" s="60"/>
      <c r="H267" s="60"/>
      <c r="I267" s="60"/>
      <c r="J267" s="60"/>
      <c r="K267" s="62"/>
      <c r="L267" s="371"/>
      <c r="M267" s="372"/>
      <c r="N267" s="370" t="s">
        <v>475</v>
      </c>
      <c r="O267" s="49"/>
      <c r="P267" s="41"/>
      <c r="Q267" s="7"/>
    </row>
    <row r="268" spans="1:17" ht="24.95" customHeight="1" thickBot="1">
      <c r="A268" s="373"/>
      <c r="B268" s="52" t="s">
        <v>42</v>
      </c>
      <c r="C268" s="53">
        <v>1.867</v>
      </c>
      <c r="D268" s="54">
        <f t="shared" ref="D268" si="22">C268*5</f>
        <v>9.3350000000000009</v>
      </c>
      <c r="E268" s="55">
        <f t="shared" ref="E268" si="23">ROUND(D268*4.33,1)</f>
        <v>40.4</v>
      </c>
      <c r="F268" s="54" t="s">
        <v>489</v>
      </c>
      <c r="G268" s="54" t="s">
        <v>489</v>
      </c>
      <c r="H268" s="54" t="s">
        <v>489</v>
      </c>
      <c r="I268" s="54" t="s">
        <v>489</v>
      </c>
      <c r="J268" s="54" t="s">
        <v>489</v>
      </c>
      <c r="K268" s="54" t="s">
        <v>489</v>
      </c>
      <c r="L268" s="374" t="s">
        <v>220</v>
      </c>
      <c r="M268" s="375" t="s">
        <v>485</v>
      </c>
      <c r="N268" s="376" t="s">
        <v>475</v>
      </c>
      <c r="O268" s="49">
        <v>2</v>
      </c>
      <c r="P268" s="41"/>
      <c r="Q268" s="7"/>
    </row>
    <row r="269" spans="1:17" ht="24.95" customHeight="1" thickBot="1">
      <c r="A269" s="93"/>
      <c r="B269" s="52"/>
      <c r="C269" s="53"/>
      <c r="D269" s="54"/>
      <c r="E269" s="55"/>
      <c r="F269" s="54"/>
      <c r="G269" s="54"/>
      <c r="H269" s="54"/>
      <c r="I269" s="54"/>
      <c r="J269" s="54"/>
      <c r="K269" s="54"/>
      <c r="L269" s="377"/>
      <c r="M269" s="378"/>
      <c r="N269" s="311"/>
      <c r="O269" s="49"/>
      <c r="P269" s="340"/>
      <c r="Q269" s="7"/>
    </row>
    <row r="270" spans="1:17" ht="24.95" customHeight="1">
      <c r="A270" s="97" t="s">
        <v>490</v>
      </c>
      <c r="B270" s="122" t="s">
        <v>491</v>
      </c>
      <c r="C270" s="99"/>
      <c r="D270" s="100"/>
      <c r="E270" s="101"/>
      <c r="F270" s="100"/>
      <c r="G270" s="100"/>
      <c r="H270" s="100"/>
      <c r="I270" s="100"/>
      <c r="J270" s="100"/>
      <c r="K270" s="23"/>
      <c r="L270" s="140"/>
      <c r="M270" s="23"/>
      <c r="N270" s="379"/>
      <c r="O270" s="49"/>
      <c r="P270" s="41"/>
      <c r="Q270" s="7"/>
    </row>
    <row r="271" spans="1:17" ht="24.95" customHeight="1">
      <c r="A271" s="79"/>
      <c r="B271" s="43" t="s">
        <v>42</v>
      </c>
      <c r="C271" s="44">
        <v>0.44400000000000001</v>
      </c>
      <c r="D271" s="1">
        <f t="shared" si="18"/>
        <v>2.2200000000000002</v>
      </c>
      <c r="E271" s="45">
        <f t="shared" si="17"/>
        <v>9.6</v>
      </c>
      <c r="F271" s="1">
        <v>1</v>
      </c>
      <c r="G271" s="1" t="s">
        <v>492</v>
      </c>
      <c r="H271" s="1" t="s">
        <v>492</v>
      </c>
      <c r="I271" s="1" t="s">
        <v>492</v>
      </c>
      <c r="J271" s="1" t="s">
        <v>492</v>
      </c>
      <c r="K271" s="1" t="s">
        <v>492</v>
      </c>
      <c r="L271" s="5" t="s">
        <v>493</v>
      </c>
      <c r="M271" s="65" t="s">
        <v>494</v>
      </c>
      <c r="N271" s="380" t="s">
        <v>495</v>
      </c>
      <c r="O271" s="49">
        <v>3</v>
      </c>
      <c r="P271" s="41"/>
      <c r="Q271" s="7"/>
    </row>
    <row r="272" spans="1:17" ht="24.95" customHeight="1" thickBot="1">
      <c r="A272" s="93"/>
      <c r="B272" s="52"/>
      <c r="C272" s="53"/>
      <c r="D272" s="54"/>
      <c r="E272" s="55"/>
      <c r="F272" s="54"/>
      <c r="G272" s="54"/>
      <c r="H272" s="54"/>
      <c r="I272" s="54"/>
      <c r="J272" s="54"/>
      <c r="K272" s="94"/>
      <c r="L272" s="310"/>
      <c r="M272" s="94"/>
      <c r="N272" s="381"/>
      <c r="O272" s="382"/>
      <c r="P272" s="383"/>
      <c r="Q272" s="8"/>
    </row>
    <row r="273" spans="5:16">
      <c r="E273" s="391">
        <f>SUM(E5:E272)</f>
        <v>3926.7799999999993</v>
      </c>
      <c r="P273" s="384"/>
    </row>
  </sheetData>
  <mergeCells count="1">
    <mergeCell ref="A1:K1"/>
  </mergeCells>
  <pageMargins left="0.31496062992125984" right="0.31496062992125984" top="0.35433070866141736" bottom="0.35433070866141736" header="0.31496062992125984" footer="0.31496062992125984"/>
  <pageSetup paperSize="8" scale="6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16"/>
  <sheetViews>
    <sheetView workbookViewId="0">
      <selection activeCell="J5" sqref="J5"/>
    </sheetView>
  </sheetViews>
  <sheetFormatPr baseColWidth="10" defaultRowHeight="15"/>
  <cols>
    <col min="1" max="1" width="11.5703125" customWidth="1"/>
    <col min="2" max="2" width="20.140625" customWidth="1"/>
    <col min="3" max="3" width="15.7109375" customWidth="1"/>
    <col min="5" max="5" width="13.5703125" customWidth="1"/>
    <col min="6" max="6" width="15.7109375" bestFit="1" customWidth="1"/>
    <col min="7" max="7" width="17.85546875" customWidth="1"/>
  </cols>
  <sheetData>
    <row r="1" spans="1:6">
      <c r="B1" s="394" t="s">
        <v>4</v>
      </c>
      <c r="C1" s="396" t="s">
        <v>5</v>
      </c>
      <c r="D1" s="398" t="s">
        <v>6</v>
      </c>
      <c r="E1" s="399"/>
      <c r="F1" s="400"/>
    </row>
    <row r="2" spans="1:6">
      <c r="B2" s="395"/>
      <c r="C2" s="397"/>
      <c r="D2" s="5" t="s">
        <v>7</v>
      </c>
      <c r="E2" s="1" t="s">
        <v>8</v>
      </c>
      <c r="F2" s="6" t="s">
        <v>9</v>
      </c>
    </row>
    <row r="3" spans="1:6">
      <c r="A3" s="2" t="s">
        <v>0</v>
      </c>
      <c r="B3" s="9">
        <f>+ROUND(C3*52/12,2)</f>
        <v>151.66999999999999</v>
      </c>
      <c r="C3" s="10">
        <v>35</v>
      </c>
      <c r="D3" s="11">
        <f>+ROUND(E3*52/12,2)</f>
        <v>95.33</v>
      </c>
      <c r="E3" s="12">
        <v>22</v>
      </c>
      <c r="F3" s="7" t="s">
        <v>10</v>
      </c>
    </row>
    <row r="4" spans="1:6">
      <c r="A4" s="3" t="s">
        <v>1</v>
      </c>
      <c r="B4" s="9">
        <f t="shared" ref="B4:B8" si="0">+ROUND(C4*52/12,2)</f>
        <v>86.67</v>
      </c>
      <c r="C4" s="9">
        <v>20</v>
      </c>
      <c r="D4" s="11">
        <f t="shared" ref="D4:D8" si="1">+ROUND(E4*52/12,2)</f>
        <v>151.66999999999999</v>
      </c>
      <c r="E4" s="13">
        <v>35</v>
      </c>
      <c r="F4" s="7" t="s">
        <v>11</v>
      </c>
    </row>
    <row r="5" spans="1:6">
      <c r="A5" s="3" t="s">
        <v>2</v>
      </c>
      <c r="B5" s="9">
        <f t="shared" si="0"/>
        <v>95.33</v>
      </c>
      <c r="C5" s="9">
        <v>22</v>
      </c>
      <c r="D5" s="11">
        <f t="shared" si="1"/>
        <v>86.67</v>
      </c>
      <c r="E5" s="13">
        <v>20</v>
      </c>
      <c r="F5" s="7" t="s">
        <v>12</v>
      </c>
    </row>
    <row r="6" spans="1:6">
      <c r="A6" s="3" t="s">
        <v>3</v>
      </c>
      <c r="B6" s="9">
        <f t="shared" si="0"/>
        <v>108.33</v>
      </c>
      <c r="C6" s="9">
        <v>25</v>
      </c>
      <c r="D6" s="11">
        <f t="shared" si="1"/>
        <v>52</v>
      </c>
      <c r="E6" s="13">
        <v>12</v>
      </c>
      <c r="F6" s="7" t="s">
        <v>13</v>
      </c>
    </row>
    <row r="7" spans="1:6">
      <c r="A7" s="3"/>
      <c r="B7" s="9"/>
      <c r="C7" s="9"/>
      <c r="D7" s="11">
        <f t="shared" si="1"/>
        <v>43.33</v>
      </c>
      <c r="E7" s="13">
        <v>10</v>
      </c>
      <c r="F7" s="7" t="s">
        <v>14</v>
      </c>
    </row>
    <row r="8" spans="1:6" ht="15.75" thickBot="1">
      <c r="A8" s="4"/>
      <c r="B8" s="14">
        <f t="shared" si="0"/>
        <v>0</v>
      </c>
      <c r="C8" s="14"/>
      <c r="D8" s="15">
        <f t="shared" si="1"/>
        <v>13</v>
      </c>
      <c r="E8" s="16">
        <v>3</v>
      </c>
      <c r="F8" s="8" t="s">
        <v>15</v>
      </c>
    </row>
    <row r="9" spans="1:6">
      <c r="B9" s="17">
        <f>SUM(B3:B8)</f>
        <v>441.99999999999994</v>
      </c>
      <c r="C9" s="17"/>
      <c r="D9" s="17">
        <f t="shared" ref="D9" si="2">SUM(D3:D8)</f>
        <v>442</v>
      </c>
    </row>
    <row r="11" spans="1:6">
      <c r="A11" t="s">
        <v>16</v>
      </c>
      <c r="C11" t="s">
        <v>17</v>
      </c>
    </row>
    <row r="13" spans="1:6">
      <c r="A13" t="s">
        <v>0</v>
      </c>
      <c r="B13" t="str">
        <f>+F4</f>
        <v xml:space="preserve"> Chantier B</v>
      </c>
      <c r="C13" s="17">
        <f>+E4-C3</f>
        <v>0</v>
      </c>
    </row>
    <row r="14" spans="1:6">
      <c r="A14" t="s">
        <v>1</v>
      </c>
      <c r="B14" t="s">
        <v>18</v>
      </c>
      <c r="C14" s="17">
        <f>+E5-C4</f>
        <v>0</v>
      </c>
    </row>
    <row r="15" spans="1:6">
      <c r="A15" t="s">
        <v>2</v>
      </c>
      <c r="B15" t="s">
        <v>19</v>
      </c>
      <c r="C15" s="17">
        <f>+E3-C5</f>
        <v>0</v>
      </c>
    </row>
    <row r="16" spans="1:6">
      <c r="A16" t="s">
        <v>3</v>
      </c>
      <c r="B16" t="s">
        <v>20</v>
      </c>
      <c r="C16" s="17">
        <f>+E6+E7+E8-C6</f>
        <v>0</v>
      </c>
    </row>
  </sheetData>
  <mergeCells count="3">
    <mergeCell ref="B1:B2"/>
    <mergeCell ref="C1:C2"/>
    <mergeCell ref="D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thierry</vt:lpstr>
      <vt:lpstr>Feuil1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Bresson</dc:creator>
  <cp:lastModifiedBy>Utilisateur Windows</cp:lastModifiedBy>
  <dcterms:created xsi:type="dcterms:W3CDTF">2019-12-02T14:07:05Z</dcterms:created>
  <dcterms:modified xsi:type="dcterms:W3CDTF">2019-12-04T19:18:15Z</dcterms:modified>
</cp:coreProperties>
</file>