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etit Armand Taff\IUT\Bonnin Méca Spé\GMAO\Plan de maintenance\Excel Corrective et Préventif\Automatisation\"/>
    </mc:Choice>
  </mc:AlternateContent>
  <xr:revisionPtr revIDLastSave="0" documentId="13_ncr:40001_{E79565FD-0909-4C16-BB36-C036814E5975}" xr6:coauthVersionLast="43" xr6:coauthVersionMax="43" xr10:uidLastSave="{00000000-0000-0000-0000-000000000000}"/>
  <bookViews>
    <workbookView xWindow="-120" yWindow="-120" windowWidth="29040" windowHeight="15840" activeTab="2"/>
  </bookViews>
  <sheets>
    <sheet name="Article" sheetId="2" r:id="rId1"/>
    <sheet name="Commande" sheetId="3" r:id="rId2"/>
    <sheet name="Bon_de_commande" sheetId="4" r:id="rId3"/>
    <sheet name="Fournisseur" sheetId="5" r:id="rId4"/>
    <sheet name="Client" sheetId="6" r:id="rId5"/>
    <sheet name="Config" sheetId="7" r:id="rId6"/>
  </sheets>
  <externalReferences>
    <externalReference r:id="rId7"/>
  </externalReferences>
  <definedNames>
    <definedName name="A1_Fraiseuse_GAMBIN">[1]!Tableau11[A1_Fraiseuse_GAMBIN]</definedName>
    <definedName name="A2_Fraiseuse_HOLKE">[1]!Tableau1219[A2_Fraiseuse_HOLKE]</definedName>
    <definedName name="A3_MICROBILLEUSE">[1]!Tableau13[A3_MICROBILLEUSE]</definedName>
    <definedName name="A4_SABLEUSE">[1]!Tableau14[A4_SABLEUSE]</definedName>
    <definedName name="Ajustage">[1]!Tableau38[Ajustage]</definedName>
    <definedName name="article" localSheetId="2">[1]!Tableau56[N° Article]</definedName>
    <definedName name="article" localSheetId="4">[1]!Tableau56[N° Article]</definedName>
    <definedName name="article" localSheetId="1">[1]!Tableau56[N° Article]</definedName>
    <definedName name="article" localSheetId="5">[1]!Tableau56[N° Article]</definedName>
    <definedName name="article" localSheetId="3">[1]!Tableau56[N° Article]</definedName>
    <definedName name="article">Tableau56[N° Article]</definedName>
    <definedName name="Client" localSheetId="5">[1]!Tableau55[Nom]</definedName>
    <definedName name="Client">Tableau55[Nom]</definedName>
    <definedName name="D1_Scie_Ruban_KASTO">[1]!Tableau1017[D1_Scie_Ruban_KASTO]</definedName>
    <definedName name="Débit">[1]!Tableau39[Débit]</definedName>
    <definedName name="E01_Érosion_CN_Enfonçage_ROBOFORM200">[1]!Tableau16[E01_Érosion_CN_Enfonçage_ROBOFORM200]</definedName>
    <definedName name="E02_Érosion_CN_Enfonçage_EDM_FORM20">[1]!Tableau17[E02_Érosion_CN_Enfonçage_EDM_FORM20]</definedName>
    <definedName name="E03_Érosion_CN_Découpe_Fil_ROBOFIL2020">[1]!Tableau18[E03_Érosion_CN_Découpe_Fil_ROBOFIL2020]</definedName>
    <definedName name="E04_Érosion_CN_Découpe_Fil_CUT300">[1]!Tableau19[E04_Érosion_CN_Découpe_Fil_CUT300]</definedName>
    <definedName name="E05_Perçage_Microforage_CCR_Technologie_CR200">[1]!Tableau20[E05_Perçage_Microforage_CCR_Technologie_CR200]</definedName>
    <definedName name="EC1_MMT_DEA_GAMMA_1103">[1]!Tableau7[EC1_MMT_DEA_GAMMA_1103]</definedName>
    <definedName name="EC2_Projecteur_de_profil_SAGEM">[1]!Tableau8[EC2_Projecteur_de_profil_SAGEM]</definedName>
    <definedName name="EC3_Colonne_de_mesure_TRIMOS">[1]!Tableau916[EC3_Colonne_de_mesure_TRIMOS]</definedName>
    <definedName name="Équipement_de_contrôle">[1]!Tableau41[Équipement_de_contrôle]</definedName>
    <definedName name="Équipement_de_support">[1]!Tableau40[Équipement_de_support]</definedName>
    <definedName name="Érosion">[1]!Tableau36[Érosion]</definedName>
    <definedName name="ES1_Compresseur_GENESIS">[1]!Tableau58[ES1_Compresseur_GENESIS]</definedName>
    <definedName name="ES2_Groupe_FROID_ROBOFORM200">[1]!Tableau69[ES2_Groupe_FROID_ROBOFORM200]</definedName>
    <definedName name="F01_Centre_usinage_3_axes_VICTOR">[1]!Tableau21[F01_Centre_usinage_3_axes_VICTOR]</definedName>
    <definedName name="F01_Centre_usinage_VICTOR">[1]!Tableau21[F01_Centre_usinage_3_axes_VICTOR]</definedName>
    <definedName name="F02_Centre_usinage_3_axes_FEELER">[1]!Tableau22[F02_Centre_usinage_3_axes_FEELER]</definedName>
    <definedName name="F02_Centre_usinage_FEELER">[1]!Tableau22[F02_Centre_usinage_3_axes_FEELER]</definedName>
    <definedName name="F03_Fraiseuse_5_axes_FPT_TESSEN">[1]!Tableau23[F03_Fraiseuse_5_axes_FPT_TESSEN]</definedName>
    <definedName name="F04_Fraiseuse_5_axes_HEDELIUS_BC100">[1]!Tableau24[F04_Fraiseuse_5_axes_HEDELIUS_BC100]</definedName>
    <definedName name="F05_Fraiseuse_5_axes_HEDELIUS_TILENTA_7">[1]!Tableau25[F05_Fraiseuse_5_axes_HEDELIUS_TILENTA_7]</definedName>
    <definedName name="F06_Fraiseuse_3_axes_KIHEUNG">[1]!Tableau26[F06_Fraiseuse_3_axes_KIHEUNG]</definedName>
    <definedName name="Fournisseur" localSheetId="4">[1]!Tableau54[Nom]</definedName>
    <definedName name="Fournisseur" localSheetId="5">[1]!Tableau54[Nom]</definedName>
    <definedName name="Fournisseur">Tableau54[Nom]</definedName>
    <definedName name="Fraisage">[1]!Tableau34[Fraisage]</definedName>
    <definedName name="les_unités_de_tps">[1]Ressources!$F$65:$F$69</definedName>
    <definedName name="NomFichier">#REF!</definedName>
    <definedName name="prénoms_tâches">OFFSET([1]Ressources!$L$7,,,,COUNTA([1]Ressources!$7:$7))</definedName>
    <definedName name="Rectification">[1]!Tableau37[Rectification]</definedName>
    <definedName name="RO3_Rectification_CN">[1]!Tableau15[RO3_Rectification_CN]</definedName>
    <definedName name="T01_Tour_Conv_HERNAULT">[1]!Tableau27[T01_Tour_Conv_HERNAULT]</definedName>
    <definedName name="T02_Tour_Conv_MÉTAFLEX">[1]!Tableau28[T02_Tour_Conv_MÉTAFLEX]</definedName>
    <definedName name="T03_Tour_MICROCUT_omnitechnique">[1]!Tableau29[T03_Tour_MICROCUT_omnitechnique]</definedName>
    <definedName name="T04_Tour_3_et_4_axes_CMZ_TL20M">[1]!Tableau30[T04_Tour_3_et_4_axes_CMZ_TL20M]</definedName>
    <definedName name="T05_Tour_3_et_4_axes_CMZ_TA30Y">[1]!Tableau31[T05_Tour_3_et_4_axes_CMZ_TA30Y]</definedName>
    <definedName name="T06_STARMECA">[1]!Tableau32[T06_STARMECA]</definedName>
    <definedName name="T07_CAZENEUVE">[1]!Tableau33[T07_CAZENEUVE]</definedName>
    <definedName name="Tournage">[1]!Tableau35[Tournage]</definedName>
    <definedName name="_xlnm.Print_Area" localSheetId="2">Bon_de_commande!$A$1:$E$51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4" i="4" l="1" a="1"/>
  <c r="B24" i="4" s="1"/>
  <c r="B25" i="4" a="1"/>
  <c r="B25" i="4" s="1"/>
  <c r="B26" i="4" a="1"/>
  <c r="B26" i="4" s="1"/>
  <c r="B23" i="4" a="1"/>
  <c r="B23" i="4" s="1"/>
  <c r="E20" i="7"/>
  <c r="E19" i="7"/>
  <c r="I6" i="6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D23" i="4" a="1"/>
  <c r="D23" i="4" s="1"/>
  <c r="E23" i="4" a="1"/>
  <c r="E23" i="4" s="1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I20" i="2"/>
  <c r="I19" i="2"/>
  <c r="I18" i="2"/>
  <c r="I17" i="2"/>
  <c r="I16" i="2"/>
  <c r="I15" i="2"/>
  <c r="I14" i="2"/>
  <c r="I13" i="2"/>
  <c r="I12" i="2"/>
  <c r="I11" i="2"/>
  <c r="I10" i="2"/>
  <c r="G10" i="2"/>
  <c r="I9" i="2"/>
  <c r="G9" i="2"/>
  <c r="I8" i="2"/>
  <c r="G8" i="2"/>
  <c r="I7" i="2"/>
  <c r="G7" i="2"/>
  <c r="I6" i="2"/>
  <c r="G6" i="2"/>
</calcChain>
</file>

<file path=xl/sharedStrings.xml><?xml version="1.0" encoding="utf-8"?>
<sst xmlns="http://schemas.openxmlformats.org/spreadsheetml/2006/main" count="215" uniqueCount="105">
  <si>
    <t>N° Article</t>
  </si>
  <si>
    <t>Nom</t>
  </si>
  <si>
    <t>Description</t>
  </si>
  <si>
    <t>Prix Unité</t>
  </si>
  <si>
    <t>Stock</t>
  </si>
  <si>
    <t>Valeur Stock</t>
  </si>
  <si>
    <t>Stock min</t>
  </si>
  <si>
    <t xml:space="preserve">Indicateur </t>
  </si>
  <si>
    <t>Vide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</si>
  <si>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</si>
  <si>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</si>
  <si>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</si>
  <si>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</si>
  <si>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</si>
  <si>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</si>
  <si>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</si>
  <si>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</si>
  <si>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</si>
  <si>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</si>
  <si>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&gt;10</t>
  </si>
  <si>
    <t>cc</t>
  </si>
  <si>
    <t>ART - 0003</t>
  </si>
  <si>
    <t>ezfaf</t>
  </si>
  <si>
    <t>afea</t>
  </si>
  <si>
    <t>ART - 0004</t>
  </si>
  <si>
    <t>zgt</t>
  </si>
  <si>
    <t>hgz</t>
  </si>
  <si>
    <t>ART - 0005</t>
  </si>
  <si>
    <t>fd</t>
  </si>
  <si>
    <t>dv</t>
  </si>
  <si>
    <t>ART - 0006</t>
  </si>
  <si>
    <t>Rouleau</t>
  </si>
  <si>
    <t>fdqdfq</t>
  </si>
  <si>
    <t>N° Commande</t>
  </si>
  <si>
    <t>Date</t>
  </si>
  <si>
    <t>Nombre</t>
  </si>
  <si>
    <t>Prix</t>
  </si>
  <si>
    <t>Prix total</t>
  </si>
  <si>
    <t>Fournisseur</t>
  </si>
  <si>
    <t>COM - 0002</t>
  </si>
  <si>
    <t>COM - 0003</t>
  </si>
  <si>
    <t>COM - 0004</t>
  </si>
  <si>
    <t>COM - 0005</t>
  </si>
  <si>
    <t>COM - 0006</t>
  </si>
  <si>
    <t>COM - 0007</t>
  </si>
  <si>
    <t>COM - 0008</t>
  </si>
  <si>
    <t>COM - 0009</t>
  </si>
  <si>
    <t xml:space="preserve">Lubcon </t>
  </si>
  <si>
    <t>COM - 0010</t>
  </si>
  <si>
    <t>TOTALTTC</t>
  </si>
  <si>
    <t>TVA 20%</t>
  </si>
  <si>
    <t>TOTAL HT</t>
  </si>
  <si>
    <t>Totaux</t>
  </si>
  <si>
    <t>Prix Total</t>
  </si>
  <si>
    <t>PUHT</t>
  </si>
  <si>
    <t>Délai</t>
  </si>
  <si>
    <t>Affaire</t>
  </si>
  <si>
    <t>Fax</t>
  </si>
  <si>
    <t>Ville</t>
  </si>
  <si>
    <t>Code Postal</t>
  </si>
  <si>
    <t>Adresse</t>
  </si>
  <si>
    <t>Fax : 02.40.33.36.28</t>
  </si>
  <si>
    <t>Tél : 02.40.33.36.18</t>
  </si>
  <si>
    <t>Pays</t>
  </si>
  <si>
    <t>Mail</t>
  </si>
  <si>
    <t>Groupe</t>
  </si>
  <si>
    <t>170 voie Cristophe Colomb</t>
  </si>
  <si>
    <t>Montmélian</t>
  </si>
  <si>
    <t>France</t>
  </si>
  <si>
    <t>SPCB</t>
  </si>
  <si>
    <t>28, rue Lavoisier</t>
  </si>
  <si>
    <t>ST AVE</t>
  </si>
  <si>
    <t>02.97.60.85.69</t>
  </si>
  <si>
    <t>172 voie Cristophe Colomb</t>
  </si>
  <si>
    <t>173 voie Cristophe Colomb</t>
  </si>
  <si>
    <t>174 voie Cristophe Colomb</t>
  </si>
  <si>
    <t>175 voie Cristophe Colomb</t>
  </si>
  <si>
    <t>176 voie Cristophe Colomb</t>
  </si>
  <si>
    <t>177 voie Cristophe Colomb</t>
  </si>
  <si>
    <t>178 voie Cristophe Colomb</t>
  </si>
  <si>
    <t>179 voie Cristophe Colomb</t>
  </si>
  <si>
    <t>180 voie Cristophe Colomb</t>
  </si>
  <si>
    <t>181 voie Cristophe Colomb</t>
  </si>
  <si>
    <t>182 voie Cristophe Colomb</t>
  </si>
  <si>
    <t>183 voie Cristophe Colomb</t>
  </si>
  <si>
    <t>184 voie Cristophe Colomb</t>
  </si>
  <si>
    <t>185 voie Cristophe Colomb</t>
  </si>
  <si>
    <t>186 voie Cristophe Colomb</t>
  </si>
  <si>
    <t>187 voie Cristophe Colomb</t>
  </si>
  <si>
    <t>188 voie Cristophe Colomb</t>
  </si>
  <si>
    <t>189 voie Cristophe Colomb</t>
  </si>
  <si>
    <t>190 voie Cristophe Colomb</t>
  </si>
  <si>
    <t>Téléphone</t>
  </si>
  <si>
    <t>Bonnin Méca Spé</t>
  </si>
  <si>
    <t>BP 8 - ZA La Sensive</t>
  </si>
  <si>
    <t xml:space="preserve"> La Chappelle Basse Mer</t>
  </si>
  <si>
    <t>02 40 33 36 18</t>
  </si>
  <si>
    <t>contact@bms44.com</t>
  </si>
  <si>
    <t>Suffixe</t>
  </si>
  <si>
    <t>Article</t>
  </si>
  <si>
    <t xml:space="preserve">ART - </t>
  </si>
  <si>
    <t>Commande</t>
  </si>
  <si>
    <t xml:space="preserve">COM - </t>
  </si>
  <si>
    <r>
      <t>En fonction du numéro de commande(</t>
    </r>
    <r>
      <rPr>
        <b/>
        <u/>
        <sz val="11"/>
        <color theme="1"/>
        <rFont val="Calibri"/>
        <family val="2"/>
        <scheme val="minor"/>
      </rPr>
      <t>B12</t>
    </r>
    <r>
      <rPr>
        <sz val="11"/>
        <color theme="1"/>
        <rFont val="Calibri"/>
        <family val="2"/>
        <scheme val="minor"/>
      </rPr>
      <t xml:space="preserve">) qui est attribué les articles devraient changer </t>
    </r>
  </si>
  <si>
    <t>Tout est configuré dans la feuille "commande"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</si>
</sst>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Besoin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4" fontId="0" fillId="0" borderId="0" xfId="0" applyNumberFormat="1"/>
    <xf numFmtId="7" fontId="0" fillId="0" borderId="0" xfId="0" applyNumberFormat="1"/>
    <xf numFmtId="44" fontId="0" fillId="0" borderId="0" xfId="1" applyFont="1"/>
    <xf numFmtId="22" fontId="0" fillId="0" borderId="0" xfId="0" applyNumberFormat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16" xfId="0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6" fillId="0" borderId="0" xfId="2" applyAlignment="1">
      <alignment horizontal="center" vertical="center"/>
    </xf>
    <xf numFmtId="0" fontId="3" fillId="2" borderId="0" xfId="0" applyFont="1" applyFill="1"/>
    <xf numFmtId="0" fontId="0" fillId="4" borderId="17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4" fillId="0" borderId="11" xfId="0" applyNumberFormat="1" applyFont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&quot;Besoin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</xdr:row>
          <xdr:rowOff>152400</xdr:rowOff>
        </xdr:from>
        <xdr:to>
          <xdr:col>2</xdr:col>
          <xdr:colOff>209550</xdr:colOff>
          <xdr:row>3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7CB7845C-CD34-4D39-A10E-76E38D45EE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38100</xdr:colOff>
      <xdr:row>0</xdr:row>
      <xdr:rowOff>152400</xdr:rowOff>
    </xdr:from>
    <xdr:ext cx="1744677" cy="1247775"/>
    <xdr:pic>
      <xdr:nvPicPr>
        <xdr:cNvPr id="2" name="Image 1">
          <a:extLst>
            <a:ext uri="{FF2B5EF4-FFF2-40B4-BE49-F238E27FC236}">
              <a16:creationId xmlns:a16="http://schemas.microsoft.com/office/drawing/2014/main" id="{7520E653-670C-468C-A128-412EFCE3DA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152400"/>
          <a:ext cx="1744677" cy="1247775"/>
        </a:xfrm>
        <a:prstGeom prst="rect">
          <a:avLst/>
        </a:prstGeom>
      </xdr:spPr>
    </xdr:pic>
    <xdr:clientData/>
  </xdr:oneCellAnchor>
  <xdr:oneCellAnchor>
    <xdr:from>
      <xdr:col>3</xdr:col>
      <xdr:colOff>869578</xdr:colOff>
      <xdr:row>2</xdr:row>
      <xdr:rowOff>42022</xdr:rowOff>
    </xdr:from>
    <xdr:ext cx="1278031" cy="1276350"/>
    <xdr:pic>
      <xdr:nvPicPr>
        <xdr:cNvPr id="3" name="Image 2">
          <a:extLst>
            <a:ext uri="{FF2B5EF4-FFF2-40B4-BE49-F238E27FC236}">
              <a16:creationId xmlns:a16="http://schemas.microsoft.com/office/drawing/2014/main" id="{DB81427D-DAB5-4C8A-BC36-93DAD6B711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50803" y="423022"/>
          <a:ext cx="1278031" cy="1276350"/>
        </a:xfrm>
        <a:prstGeom prst="rect">
          <a:avLst/>
        </a:prstGeom>
      </xdr:spPr>
    </xdr:pic>
    <xdr:clientData/>
  </xdr:oneCellAnchor>
  <xdr:twoCellAnchor>
    <xdr:from>
      <xdr:col>2</xdr:col>
      <xdr:colOff>896470</xdr:colOff>
      <xdr:row>10</xdr:row>
      <xdr:rowOff>82362</xdr:rowOff>
    </xdr:from>
    <xdr:to>
      <xdr:col>4</xdr:col>
      <xdr:colOff>1048870</xdr:colOff>
      <xdr:row>15</xdr:row>
      <xdr:rowOff>63313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E945FD9-ADCB-4FD8-89DB-E90FE9E54B79}"/>
            </a:ext>
          </a:extLst>
        </xdr:cNvPr>
        <xdr:cNvSpPr/>
      </xdr:nvSpPr>
      <xdr:spPr>
        <a:xfrm>
          <a:off x="2287120" y="1987362"/>
          <a:ext cx="1524000" cy="933451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914960</xdr:colOff>
      <xdr:row>16</xdr:row>
      <xdr:rowOff>12326</xdr:rowOff>
    </xdr:from>
    <xdr:to>
      <xdr:col>4</xdr:col>
      <xdr:colOff>1053353</xdr:colOff>
      <xdr:row>18</xdr:row>
      <xdr:rowOff>98052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526F163-A4CC-4450-9759-78EB96DDE13B}"/>
            </a:ext>
          </a:extLst>
        </xdr:cNvPr>
        <xdr:cNvSpPr/>
      </xdr:nvSpPr>
      <xdr:spPr>
        <a:xfrm>
          <a:off x="2286560" y="3060326"/>
          <a:ext cx="1519518" cy="466726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44822</xdr:colOff>
      <xdr:row>14</xdr:row>
      <xdr:rowOff>71158</xdr:rowOff>
    </xdr:from>
    <xdr:to>
      <xdr:col>1</xdr:col>
      <xdr:colOff>974912</xdr:colOff>
      <xdr:row>17</xdr:row>
      <xdr:rowOff>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F0E5EF15-E20E-43C1-827A-03CDD5E0FD74}"/>
            </a:ext>
          </a:extLst>
        </xdr:cNvPr>
        <xdr:cNvSpPr/>
      </xdr:nvSpPr>
      <xdr:spPr>
        <a:xfrm>
          <a:off x="44822" y="2738158"/>
          <a:ext cx="1482540" cy="500344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2</xdr:col>
      <xdr:colOff>47626</xdr:colOff>
      <xdr:row>25</xdr:row>
      <xdr:rowOff>171450</xdr:rowOff>
    </xdr:from>
    <xdr:to>
      <xdr:col>2</xdr:col>
      <xdr:colOff>933450</xdr:colOff>
      <xdr:row>30</xdr:row>
      <xdr:rowOff>57150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F785DED-B693-43C8-8F13-330FC2184B6A}"/>
            </a:ext>
          </a:extLst>
        </xdr:cNvPr>
        <xdr:cNvCxnSpPr/>
      </xdr:nvCxnSpPr>
      <xdr:spPr>
        <a:xfrm flipH="1" flipV="1">
          <a:off x="3695701" y="4981575"/>
          <a:ext cx="885824" cy="838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%20LA%20MAINTENANCE%20R&#201;PAR&#201;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éventif"/>
      <sheetName val="Formulaire Préventif"/>
      <sheetName val="Planning"/>
      <sheetName val="Pense-bête"/>
      <sheetName val="Formulaire Curatif"/>
      <sheetName val="Manuel d'utilisation"/>
      <sheetName val="Login"/>
      <sheetName val="Accueil 2"/>
      <sheetName val="Planning_général"/>
      <sheetName val="Planification du préventif"/>
      <sheetName val="Histo maintenances Préventif"/>
      <sheetName val="Historique maintenances Curatif"/>
      <sheetName val="Accueil_Stock"/>
      <sheetName val="Article"/>
      <sheetName val="Commande"/>
      <sheetName val="Bon_de_commande"/>
      <sheetName val="Réservation"/>
      <sheetName val="Fournisseur"/>
      <sheetName val="Client"/>
      <sheetName val="Config"/>
      <sheetName val="Ressources"/>
      <sheetName val="Memb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7">
          <cell r="L7" t="str">
            <v>Benoit.C</v>
          </cell>
          <cell r="M7" t="str">
            <v>Benoit.C</v>
          </cell>
          <cell r="N7" t="str">
            <v>Benoit.M</v>
          </cell>
          <cell r="O7" t="str">
            <v>Benoit.M</v>
          </cell>
          <cell r="P7" t="str">
            <v>Benoit.M</v>
          </cell>
          <cell r="Q7" t="str">
            <v>Romain</v>
          </cell>
          <cell r="R7" t="str">
            <v>Michel</v>
          </cell>
          <cell r="S7" t="str">
            <v>Michel</v>
          </cell>
          <cell r="T7" t="str">
            <v>Alexandre</v>
          </cell>
          <cell r="U7" t="str">
            <v>Alexandre</v>
          </cell>
          <cell r="V7" t="str">
            <v>Loïc</v>
          </cell>
          <cell r="W7" t="str">
            <v>Christophe</v>
          </cell>
          <cell r="X7" t="str">
            <v>Christophe</v>
          </cell>
          <cell r="Y7" t="str">
            <v>Loïc</v>
          </cell>
          <cell r="Z7" t="str">
            <v>Loïc</v>
          </cell>
          <cell r="AA7" t="str">
            <v>Christophe</v>
          </cell>
          <cell r="AB7" t="str">
            <v>Damien / Henrique / Samuel</v>
          </cell>
          <cell r="AC7" t="str">
            <v>Damien / Henrique / Samuel</v>
          </cell>
          <cell r="AD7" t="str">
            <v>Jeremy / Jean-Yves</v>
          </cell>
          <cell r="AE7" t="str">
            <v>Jeremy / Jean - Yves</v>
          </cell>
          <cell r="AF7" t="str">
            <v>Guillaume / Alexis</v>
          </cell>
          <cell r="AG7" t="str">
            <v>Manuel</v>
          </cell>
          <cell r="AH7" t="str">
            <v>Olivier</v>
          </cell>
          <cell r="AI7" t="str">
            <v>Yoann.G</v>
          </cell>
          <cell r="AJ7" t="str">
            <v>Yoann.G</v>
          </cell>
          <cell r="AK7" t="str">
            <v>Olivier</v>
          </cell>
          <cell r="AL7" t="str">
            <v>Yannis</v>
          </cell>
          <cell r="AM7" t="str">
            <v>Yoann.P</v>
          </cell>
          <cell r="AN7" t="str">
            <v>Yoann.P</v>
          </cell>
        </row>
        <row r="65">
          <cell r="F65" t="str">
            <v>Jours</v>
          </cell>
        </row>
        <row r="66">
          <cell r="F66" t="str">
            <v>Semaine</v>
          </cell>
        </row>
        <row r="67">
          <cell r="F67" t="str">
            <v>Mois</v>
          </cell>
        </row>
        <row r="68">
          <cell r="F68" t="str">
            <v>Année</v>
          </cell>
        </row>
        <row r="69">
          <cell r="F69" t="str">
            <v>Années</v>
          </cell>
        </row>
      </sheetData>
      <sheetData sheetId="22"/>
    </sheetDataSet>
  </externalBook>
</externalLink>
</file>

<file path=xl/tables/table1.xml><?xml version="1.0" encoding="utf-8"?>
<table xmlns="http://schemas.openxmlformats.org/spreadsheetml/2006/main" id="1" name="Tableau56" displayName="Tableau56" ref="B5:U10" totalsRowShown="0" headerRowDxfId="31">
  <autoFilter ref="B5:U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name="N° Article"/>
    <tableColumn id="2" name="Nom"/>
    <tableColumn id="3" name="Description"/>
    <tableColumn id="4" name="Prix Unité"/>
    <tableColumn id="5" name="Stock"/>
    <tableColumn id="6" name="Valeur Stock">
      <calculatedColumnFormula>E6*F6</calculatedColumnFormula>
    </tableColumn>
    <tableColumn id="7" name="Stock min"/>
    <tableColumn id="8" name="Indicateur " dataDxfId="30">
      <calculatedColumnFormula>IF(F6&lt;H6,1,"")</calculatedColumnFormula>
    </tableColumn>
    <tableColumn id="9" name="Vide"/>
    <tableColumn id="10" name="1"/>
    <tableColumn id="11" name="2"/>
    <tableColumn id="12" name="3"/>
    <tableColumn id="13" name="4"/>
    <tableColumn id="14" name="5"/>
    <tableColumn id="15" name="6"/>
    <tableColumn id="16" name="7"/>
    <tableColumn id="17" name="8"/>
    <tableColumn id="18" name="9"/>
    <tableColumn id="19" name="10"/>
    <tableColumn id="20" name="&gt;1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57" displayName="Tableau57" ref="B5:I19" totalsRowShown="0" headerRowDxfId="29">
  <autoFilter ref="B5:I1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° Commande"/>
    <tableColumn id="2" name="Date"/>
    <tableColumn id="3" name="N° Article"/>
    <tableColumn id="4" name="Nom"/>
    <tableColumn id="9" name="Nombre" dataDxfId="28"/>
    <tableColumn id="5" name="Prix"/>
    <tableColumn id="6" name="Prix total" dataDxfId="27" dataCellStyle="Monétaire">
      <calculatedColumnFormula>G6*F6</calculatedColumnFormula>
    </tableColumn>
    <tableColumn id="7" name="Fournisseur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54" displayName="Tableau54" ref="B5:I26" totalsRowShown="0" headerRowDxfId="20" dataDxfId="19">
  <autoFilter ref="B5:I2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om" dataDxfId="18"/>
    <tableColumn id="2" name="Adresse" dataDxfId="17"/>
    <tableColumn id="3" name="Code Postal" dataDxfId="16"/>
    <tableColumn id="4" name="Ville" dataDxfId="15"/>
    <tableColumn id="5" name="Pays" dataDxfId="14"/>
    <tableColumn id="6" name="Fax" dataDxfId="13"/>
    <tableColumn id="7" name="Mail" dataDxfId="12"/>
    <tableColumn id="8" name="Groupe" dataDxfId="11">
      <calculatedColumnFormula>CONCATENATE(LEFT(F6,3),"-",D6, ", ",E6)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ableau55" displayName="Tableau55" ref="B5:I6" totalsRowShown="0" headerRowDxfId="10" dataDxfId="9" tableBorderDxfId="8">
  <autoFilter ref="B5:I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om" dataDxfId="7"/>
    <tableColumn id="2" name="Adresse" dataDxfId="6"/>
    <tableColumn id="3" name="Code Postal" dataDxfId="5"/>
    <tableColumn id="4" name="Ville" dataDxfId="4"/>
    <tableColumn id="5" name="Pays" dataDxfId="3"/>
    <tableColumn id="6" name="Téléphone" dataDxfId="2"/>
    <tableColumn id="7" name="Mail" dataDxfId="1" dataCellStyle="Lien hypertexte"/>
    <tableColumn id="8" name="Groupe" dataDxfId="0">
      <calculatedColumnFormula>CONCATENATE(LEFT(F6,3),"-",D6, ", ",E6)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hyperlink" Target="mailto:contact@bms44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4:U20"/>
  <sheetViews>
    <sheetView showGridLines="0" zoomScale="145" zoomScaleNormal="145" workbookViewId="0">
      <selection activeCell="F14" sqref="F14"/>
    </sheetView>
  </sheetViews>
  <sheetFormatPr baseColWidth="10" defaultRowHeight="15" x14ac:dyDescent="0.25"/>
  <cols>
    <col min="4" max="4" width="12.5703125" customWidth="1"/>
    <col min="7" max="7" width="13.5703125" customWidth="1"/>
    <col min="9" max="9" width="12" customWidth="1"/>
    <col min="10" max="10" width="0.85546875" customWidth="1"/>
    <col min="11" max="21" width="4.5703125" customWidth="1"/>
  </cols>
  <sheetData>
    <row r="4" spans="1:21" x14ac:dyDescent="0.25">
      <c r="K4">
        <v>1</v>
      </c>
      <c r="L4">
        <v>2</v>
      </c>
      <c r="M4">
        <v>3</v>
      </c>
      <c r="N4">
        <v>4</v>
      </c>
      <c r="O4">
        <v>5</v>
      </c>
      <c r="P4">
        <v>6</v>
      </c>
      <c r="Q4">
        <v>7</v>
      </c>
      <c r="R4">
        <v>8</v>
      </c>
      <c r="S4">
        <v>9</v>
      </c>
      <c r="T4">
        <v>10</v>
      </c>
    </row>
    <row r="5" spans="1:21" x14ac:dyDescent="0.25">
      <c r="A5" s="1"/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2" t="s">
        <v>8</v>
      </c>
      <c r="K5" s="1" t="s">
        <v>9</v>
      </c>
      <c r="L5" s="1" t="s">
        <v>10</v>
      </c>
      <c r="M5" s="1" t="s">
        <v>11</v>
      </c>
      <c r="N5" s="1" t="s">
        <v>12</v>
      </c>
      <c r="O5" s="1" t="s">
        <v>13</v>
      </c>
      <c r="P5" s="1" t="s">
        <v>14</v>
      </c>
      <c r="Q5" s="1" t="s">
        <v>15</v>
      </c>
      <c r="R5" s="1" t="s">
        <v>16</v>
      </c>
      <c r="S5" s="1" t="s">
        <v>17</v>
      </c>
      <c r="T5" s="1" t="s">
        <v>18</v>
      </c>
      <c r="U5" s="1" t="s">
        <v>19</v>
      </c>
    </row>
    <row r="6" spans="1:21" x14ac:dyDescent="0.25">
      <c r="B6" t="s">
        <v>20</v>
      </c>
      <c r="F6">
        <v>11</v>
      </c>
      <c r="G6">
        <f>E6*F6</f>
        <v>0</v>
      </c>
      <c r="H6">
        <v>11</v>
      </c>
      <c r="I6" s="3" t="str">
        <f t="shared" ref="I6:I20" si="0">IF(F6&lt;H6,1,"")</f>
        <v/>
      </c>
    </row>
    <row r="7" spans="1:21" x14ac:dyDescent="0.25">
      <c r="B7" t="s">
        <v>21</v>
      </c>
      <c r="C7" t="s">
        <v>22</v>
      </c>
      <c r="D7" t="s">
        <v>23</v>
      </c>
      <c r="E7" s="4">
        <v>5</v>
      </c>
      <c r="F7">
        <v>6</v>
      </c>
      <c r="G7">
        <f>E7*F7</f>
        <v>30</v>
      </c>
      <c r="I7" s="3" t="str">
        <f t="shared" si="0"/>
        <v/>
      </c>
    </row>
    <row r="8" spans="1:21" x14ac:dyDescent="0.25">
      <c r="B8" t="s">
        <v>24</v>
      </c>
      <c r="C8" t="s">
        <v>25</v>
      </c>
      <c r="D8" t="s">
        <v>26</v>
      </c>
      <c r="E8" s="4">
        <v>40</v>
      </c>
      <c r="F8">
        <v>1</v>
      </c>
      <c r="G8">
        <f>E8*F8</f>
        <v>40</v>
      </c>
      <c r="H8">
        <v>2</v>
      </c>
      <c r="I8" s="3">
        <f t="shared" si="0"/>
        <v>1</v>
      </c>
    </row>
    <row r="9" spans="1:21" x14ac:dyDescent="0.25">
      <c r="B9" t="s">
        <v>27</v>
      </c>
      <c r="C9" t="s">
        <v>28</v>
      </c>
      <c r="D9" t="s">
        <v>29</v>
      </c>
      <c r="E9" s="4">
        <v>1</v>
      </c>
      <c r="F9">
        <v>5</v>
      </c>
      <c r="G9">
        <f>E9*F9</f>
        <v>5</v>
      </c>
      <c r="H9">
        <v>1</v>
      </c>
      <c r="I9" s="3" t="str">
        <f t="shared" si="0"/>
        <v/>
      </c>
    </row>
    <row r="10" spans="1:21" x14ac:dyDescent="0.25">
      <c r="B10" t="s">
        <v>30</v>
      </c>
      <c r="C10" t="s">
        <v>31</v>
      </c>
      <c r="D10" t="s">
        <v>32</v>
      </c>
      <c r="E10" s="4">
        <v>10</v>
      </c>
      <c r="F10">
        <v>1</v>
      </c>
      <c r="G10">
        <f>E10*F10</f>
        <v>10</v>
      </c>
      <c r="H10">
        <v>2</v>
      </c>
      <c r="I10" s="3">
        <f>IF(F10&lt;H10,1,"")</f>
        <v>1</v>
      </c>
    </row>
    <row r="11" spans="1:21" x14ac:dyDescent="0.25">
      <c r="I11" s="3" t="str">
        <f t="shared" si="0"/>
        <v/>
      </c>
    </row>
    <row r="12" spans="1:21" x14ac:dyDescent="0.25">
      <c r="I12" s="3" t="str">
        <f t="shared" si="0"/>
        <v/>
      </c>
    </row>
    <row r="13" spans="1:21" x14ac:dyDescent="0.25">
      <c r="I13" s="3" t="str">
        <f t="shared" si="0"/>
        <v/>
      </c>
    </row>
    <row r="14" spans="1:21" x14ac:dyDescent="0.25">
      <c r="I14" s="3" t="str">
        <f t="shared" si="0"/>
        <v/>
      </c>
    </row>
    <row r="15" spans="1:21" x14ac:dyDescent="0.25">
      <c r="I15" s="3" t="str">
        <f t="shared" si="0"/>
        <v/>
      </c>
    </row>
    <row r="16" spans="1:21" x14ac:dyDescent="0.25">
      <c r="I16" s="3" t="str">
        <f t="shared" si="0"/>
        <v/>
      </c>
    </row>
    <row r="17" spans="5:9" x14ac:dyDescent="0.25">
      <c r="I17" s="3" t="str">
        <f t="shared" si="0"/>
        <v/>
      </c>
    </row>
    <row r="18" spans="5:9" x14ac:dyDescent="0.25">
      <c r="I18" s="3" t="str">
        <f t="shared" si="0"/>
        <v/>
      </c>
    </row>
    <row r="19" spans="5:9" x14ac:dyDescent="0.25">
      <c r="E19" s="4"/>
      <c r="I19" s="3" t="str">
        <f t="shared" si="0"/>
        <v/>
      </c>
    </row>
    <row r="20" spans="5:9" x14ac:dyDescent="0.25">
      <c r="E20" s="4"/>
      <c r="I20" s="3" t="str">
        <f t="shared" si="0"/>
        <v/>
      </c>
    </row>
  </sheetData>
  <conditionalFormatting sqref="K6:U10">
    <cfRule type="expression" dxfId="26" priority="3">
      <formula>AND($B6&lt;&gt;"",$F6&gt;=$H6,$F6&gt;$T$4)</formula>
    </cfRule>
    <cfRule type="expression" dxfId="25" priority="6">
      <formula>$B6&lt;&gt;""</formula>
    </cfRule>
  </conditionalFormatting>
  <conditionalFormatting sqref="K6:T10">
    <cfRule type="expression" dxfId="24" priority="4">
      <formula>AND($B6&lt;&gt;"",$F6&lt;$H6,$F6&gt;=K$4)</formula>
    </cfRule>
    <cfRule type="expression" dxfId="23" priority="5">
      <formula>AND($B6&lt;&gt;"",$F6&gt;=$H6,$F6&gt;=K$4)</formula>
    </cfRule>
  </conditionalFormatting>
  <conditionalFormatting sqref="U6:U10">
    <cfRule type="expression" dxfId="22" priority="2">
      <formula>AND($B6&lt;&gt;"",$F6&lt;$H6,$F6&gt;$T$4)</formula>
    </cfRule>
  </conditionalFormatting>
  <conditionalFormatting sqref="J6:J10">
    <cfRule type="expression" dxfId="21" priority="1">
      <formula>$B6&lt;&gt;""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752475</xdr:colOff>
                <xdr:row>1</xdr:row>
                <xdr:rowOff>152400</xdr:rowOff>
              </from>
              <to>
                <xdr:col>2</xdr:col>
                <xdr:colOff>209550</xdr:colOff>
                <xdr:row>3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EB38856C-E062-4022-8C01-D526E047A957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I6:I10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5:I19"/>
  <sheetViews>
    <sheetView workbookViewId="0">
      <selection activeCell="E8" sqref="E8"/>
    </sheetView>
  </sheetViews>
  <sheetFormatPr baseColWidth="10" defaultRowHeight="15" x14ac:dyDescent="0.25"/>
  <cols>
    <col min="2" max="2" width="15.85546875" customWidth="1"/>
    <col min="3" max="3" width="17.28515625" customWidth="1"/>
    <col min="4" max="4" width="11.5703125" customWidth="1"/>
    <col min="9" max="9" width="13.5703125" customWidth="1"/>
  </cols>
  <sheetData>
    <row r="5" spans="2:9" x14ac:dyDescent="0.25">
      <c r="B5" s="1" t="s">
        <v>33</v>
      </c>
      <c r="C5" s="1" t="s">
        <v>34</v>
      </c>
      <c r="D5" s="1" t="s">
        <v>0</v>
      </c>
      <c r="E5" s="1" t="s">
        <v>1</v>
      </c>
      <c r="F5" s="1" t="s">
        <v>35</v>
      </c>
      <c r="G5" s="1" t="s">
        <v>36</v>
      </c>
      <c r="H5" s="1" t="s">
        <v>37</v>
      </c>
      <c r="I5" s="1" t="s">
        <v>38</v>
      </c>
    </row>
    <row r="6" spans="2:9" x14ac:dyDescent="0.25">
      <c r="H6" s="5">
        <f>G6*F6</f>
        <v>0</v>
      </c>
    </row>
    <row r="7" spans="2:9" x14ac:dyDescent="0.25">
      <c r="B7" s="1" t="s">
        <v>39</v>
      </c>
      <c r="C7" s="6">
        <v>43670.710729166669</v>
      </c>
      <c r="D7" s="1" t="s">
        <v>21</v>
      </c>
      <c r="E7" s="1" t="s">
        <v>20</v>
      </c>
      <c r="F7" s="1"/>
      <c r="G7" s="1"/>
      <c r="H7" s="5">
        <f t="shared" ref="H7:H13" si="0">G7*F7</f>
        <v>0</v>
      </c>
      <c r="I7" s="1">
        <v>4</v>
      </c>
    </row>
    <row r="8" spans="2:9" x14ac:dyDescent="0.25">
      <c r="B8" s="1" t="s">
        <v>40</v>
      </c>
      <c r="C8" s="6">
        <v>43670.7112037037</v>
      </c>
      <c r="D8" s="1" t="s">
        <v>27</v>
      </c>
      <c r="E8" s="1" t="s">
        <v>28</v>
      </c>
      <c r="F8" s="1"/>
      <c r="G8" s="1"/>
      <c r="H8" s="5">
        <f t="shared" si="0"/>
        <v>0</v>
      </c>
      <c r="I8" s="1">
        <v>5</v>
      </c>
    </row>
    <row r="9" spans="2:9" x14ac:dyDescent="0.25">
      <c r="B9" s="1" t="s">
        <v>40</v>
      </c>
      <c r="C9" s="6">
        <v>43670.7112037037</v>
      </c>
      <c r="D9" s="1" t="s">
        <v>24</v>
      </c>
      <c r="E9" s="1" t="s">
        <v>25</v>
      </c>
      <c r="F9" s="1"/>
      <c r="G9" s="1"/>
      <c r="H9" s="5">
        <f t="shared" si="0"/>
        <v>0</v>
      </c>
      <c r="I9" s="1">
        <v>5</v>
      </c>
    </row>
    <row r="10" spans="2:9" x14ac:dyDescent="0.25">
      <c r="B10" s="1" t="s">
        <v>40</v>
      </c>
      <c r="C10" s="6">
        <v>43670.7112037037</v>
      </c>
      <c r="D10" s="1" t="s">
        <v>21</v>
      </c>
      <c r="E10" s="1" t="s">
        <v>22</v>
      </c>
      <c r="F10" s="1"/>
      <c r="G10" s="1"/>
      <c r="H10" s="5">
        <f t="shared" si="0"/>
        <v>0</v>
      </c>
      <c r="I10" s="1">
        <v>9</v>
      </c>
    </row>
    <row r="11" spans="2:9" x14ac:dyDescent="0.25">
      <c r="B11" s="1" t="s">
        <v>41</v>
      </c>
      <c r="C11" s="6">
        <v>43670.713206018518</v>
      </c>
      <c r="D11" s="1" t="s">
        <v>21</v>
      </c>
      <c r="E11" s="1" t="s">
        <v>22</v>
      </c>
      <c r="F11" s="1"/>
      <c r="G11" s="7">
        <v>5</v>
      </c>
      <c r="H11" s="5">
        <f t="shared" si="0"/>
        <v>0</v>
      </c>
      <c r="I11" s="1"/>
    </row>
    <row r="12" spans="2:9" x14ac:dyDescent="0.25">
      <c r="B12" s="1" t="s">
        <v>42</v>
      </c>
      <c r="C12" s="6">
        <v>43670.713923611111</v>
      </c>
      <c r="D12" s="1" t="s">
        <v>21</v>
      </c>
      <c r="E12" s="1" t="s">
        <v>22</v>
      </c>
      <c r="F12" s="1"/>
      <c r="G12" s="7">
        <v>5</v>
      </c>
      <c r="H12" s="5">
        <f t="shared" si="0"/>
        <v>0</v>
      </c>
      <c r="I12" s="1"/>
    </row>
    <row r="13" spans="2:9" x14ac:dyDescent="0.25">
      <c r="B13" s="1" t="s">
        <v>43</v>
      </c>
      <c r="C13" s="6">
        <v>43670.714375000003</v>
      </c>
      <c r="D13" s="1" t="s">
        <v>21</v>
      </c>
      <c r="E13" s="1" t="s">
        <v>22</v>
      </c>
      <c r="F13" s="1">
        <v>4</v>
      </c>
      <c r="G13" s="7">
        <v>5</v>
      </c>
      <c r="H13" s="5">
        <f t="shared" si="0"/>
        <v>20</v>
      </c>
      <c r="I13" s="1"/>
    </row>
    <row r="14" spans="2:9" x14ac:dyDescent="0.25">
      <c r="B14" s="1" t="s">
        <v>44</v>
      </c>
      <c r="C14" s="6">
        <v>43670.715081018519</v>
      </c>
      <c r="D14" s="1" t="s">
        <v>27</v>
      </c>
      <c r="E14" s="1" t="s">
        <v>28</v>
      </c>
      <c r="F14" s="1">
        <v>25</v>
      </c>
      <c r="G14" s="7">
        <v>1</v>
      </c>
      <c r="H14" s="5">
        <f>G14*F14</f>
        <v>25</v>
      </c>
      <c r="I14" s="1"/>
    </row>
    <row r="15" spans="2:9" x14ac:dyDescent="0.25">
      <c r="B15" s="1" t="s">
        <v>44</v>
      </c>
      <c r="C15" s="6">
        <v>43670.715081018519</v>
      </c>
      <c r="D15" s="1" t="s">
        <v>21</v>
      </c>
      <c r="E15" s="1" t="s">
        <v>22</v>
      </c>
      <c r="F15" s="1">
        <v>99</v>
      </c>
      <c r="G15" s="7">
        <v>5</v>
      </c>
      <c r="H15" s="5">
        <f>G15*F15</f>
        <v>495</v>
      </c>
      <c r="I15" s="1"/>
    </row>
    <row r="16" spans="2:9" x14ac:dyDescent="0.25">
      <c r="B16" s="1" t="s">
        <v>44</v>
      </c>
      <c r="C16" s="6">
        <v>43670.715081018519</v>
      </c>
      <c r="D16" s="1" t="s">
        <v>24</v>
      </c>
      <c r="E16" s="1" t="s">
        <v>25</v>
      </c>
      <c r="F16" s="1">
        <v>4</v>
      </c>
      <c r="G16" s="7">
        <v>40</v>
      </c>
      <c r="H16" s="5">
        <f>G16*F16</f>
        <v>160</v>
      </c>
      <c r="I16" s="1"/>
    </row>
    <row r="17" spans="2:9" x14ac:dyDescent="0.25">
      <c r="B17" s="1" t="s">
        <v>45</v>
      </c>
      <c r="C17" s="6">
        <v>43671.407870370371</v>
      </c>
      <c r="D17" s="1" t="s">
        <v>21</v>
      </c>
      <c r="E17" s="1" t="s">
        <v>22</v>
      </c>
      <c r="F17" s="1">
        <v>4</v>
      </c>
      <c r="G17" s="7">
        <v>5</v>
      </c>
      <c r="H17" s="5">
        <f>G17*F17</f>
        <v>20</v>
      </c>
      <c r="I17" s="1"/>
    </row>
    <row r="18" spans="2:9" x14ac:dyDescent="0.25">
      <c r="B18" s="1" t="s">
        <v>46</v>
      </c>
      <c r="C18" s="6">
        <v>43671.437696759262</v>
      </c>
      <c r="D18" s="1" t="s">
        <v>21</v>
      </c>
      <c r="E18" s="1" t="s">
        <v>22</v>
      </c>
      <c r="F18" s="1">
        <v>4</v>
      </c>
      <c r="G18" s="7">
        <v>5</v>
      </c>
      <c r="H18" s="5">
        <f>G18*F18</f>
        <v>20</v>
      </c>
      <c r="I18" s="1" t="s">
        <v>47</v>
      </c>
    </row>
    <row r="19" spans="2:9" x14ac:dyDescent="0.25">
      <c r="B19" s="1" t="s">
        <v>48</v>
      </c>
      <c r="C19" s="6">
        <v>43671.608703703707</v>
      </c>
      <c r="D19" s="1" t="s">
        <v>24</v>
      </c>
      <c r="E19" s="1" t="s">
        <v>25</v>
      </c>
      <c r="F19" s="1">
        <v>6</v>
      </c>
      <c r="G19" s="7">
        <v>40</v>
      </c>
      <c r="H19" s="5">
        <f>G19*F19</f>
        <v>240</v>
      </c>
      <c r="I19" s="1" t="s">
        <v>47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9:E51"/>
  <sheetViews>
    <sheetView tabSelected="1" topLeftCell="A4" zoomScaleNormal="100" workbookViewId="0">
      <selection activeCell="K29" sqref="K29"/>
    </sheetView>
  </sheetViews>
  <sheetFormatPr baseColWidth="10" defaultRowHeight="15" x14ac:dyDescent="0.25"/>
  <cols>
    <col min="1" max="1" width="19.85546875" customWidth="1"/>
    <col min="2" max="2" width="34.85546875" customWidth="1"/>
    <col min="3" max="3" width="15.42578125" customWidth="1"/>
    <col min="4" max="4" width="17" customWidth="1"/>
    <col min="5" max="5" width="16.28515625" customWidth="1"/>
  </cols>
  <sheetData>
    <row r="9" spans="1:4" x14ac:dyDescent="0.25">
      <c r="A9" t="s">
        <v>62</v>
      </c>
    </row>
    <row r="10" spans="1:4" x14ac:dyDescent="0.25">
      <c r="A10" t="s">
        <v>61</v>
      </c>
    </row>
    <row r="11" spans="1:4" x14ac:dyDescent="0.25">
      <c r="C11" t="s">
        <v>48</v>
      </c>
    </row>
    <row r="12" spans="1:4" ht="17.25" customHeight="1" x14ac:dyDescent="0.25">
      <c r="A12" t="s">
        <v>33</v>
      </c>
      <c r="B12" s="26" t="s">
        <v>40</v>
      </c>
      <c r="D12" t="s">
        <v>1</v>
      </c>
    </row>
    <row r="13" spans="1:4" x14ac:dyDescent="0.25">
      <c r="D13" t="s">
        <v>60</v>
      </c>
    </row>
    <row r="14" spans="1:4" x14ac:dyDescent="0.25">
      <c r="D14" t="s">
        <v>59</v>
      </c>
    </row>
    <row r="15" spans="1:4" x14ac:dyDescent="0.25">
      <c r="D15" t="s">
        <v>58</v>
      </c>
    </row>
    <row r="18" spans="1:5" x14ac:dyDescent="0.25">
      <c r="D18" s="25" t="s">
        <v>57</v>
      </c>
      <c r="E18" s="25"/>
    </row>
    <row r="21" spans="1:5" ht="15.75" thickBot="1" x14ac:dyDescent="0.3"/>
    <row r="22" spans="1:5" ht="15.75" thickBot="1" x14ac:dyDescent="0.3">
      <c r="A22" s="24" t="s">
        <v>56</v>
      </c>
      <c r="B22" s="23" t="s">
        <v>1</v>
      </c>
      <c r="C22" s="23" t="s">
        <v>55</v>
      </c>
      <c r="D22" s="23" t="s">
        <v>54</v>
      </c>
      <c r="E22" s="22" t="s">
        <v>53</v>
      </c>
    </row>
    <row r="23" spans="1:5" x14ac:dyDescent="0.25">
      <c r="A23" s="21"/>
      <c r="B23" s="37" t="e">
        <f t="array" aca="1" ref="B23" ca="1">INDEX(Tableau57[Nom],PETIT.VALEUR(IF(Tableau57[N° Commande]=Bon_de_commande!$B$12,ROW(Tableau57[Nom])-5),ROW()-22))</f>
        <v>#NAME?</v>
      </c>
      <c r="C23" s="20"/>
      <c r="D23" s="20" t="str">
        <f t="array" aca="1" ref="D23" ca="1">IFERROR(INDEX([1]!Tableau57[Nom],PETIT.VALEUR(IF([1]!Tableau57[N° Commande]=Bon_de_commande!$B$12,ROW([1]!Tableau57[Nom])-5),ROW()-22)),"")</f>
        <v/>
      </c>
      <c r="E23" s="20" t="str">
        <f t="array" aca="1" ref="E23" ca="1">IFERROR(INDEX([1]!Tableau57[Nom],PETIT.VALEUR(IF([1]!Tableau57[N° Commande]=Bon_de_commande!$B$12,ROW([1]!Tableau57[Nom])-5),ROW()-22)),"")</f>
        <v/>
      </c>
    </row>
    <row r="24" spans="1:5" x14ac:dyDescent="0.25">
      <c r="B24" s="19" t="e">
        <f t="array" aca="1" ref="B24" ca="1">INDEX(Tableau57[Nom],PETIT.VALEUR(IF(Tableau57[N° Commande]=Bon_de_commande!$B$12,ROW(Tableau57[Nom])-5),ROW()-22))</f>
        <v>#NAME?</v>
      </c>
    </row>
    <row r="25" spans="1:5" x14ac:dyDescent="0.25">
      <c r="B25" s="19" t="e">
        <f t="array" aca="1" ref="B25" ca="1">INDEX(Tableau57[Nom],PETIT.VALEUR(IF(Tableau57[N° Commande]=Bon_de_commande!$B$12,ROW(Tableau57[Nom])-5),ROW()-22))</f>
        <v>#NAME?</v>
      </c>
    </row>
    <row r="26" spans="1:5" x14ac:dyDescent="0.25">
      <c r="B26" s="19" t="e">
        <f t="array" aca="1" ref="B26" ca="1">INDEX(Tableau57[Nom],PETIT.VALEUR(IF(Tableau57[N° Commande]=Bon_de_commande!$B$12,ROW(Tableau57[Nom])-5),ROW()-22))</f>
        <v>#NAME?</v>
      </c>
    </row>
    <row r="27" spans="1:5" x14ac:dyDescent="0.25">
      <c r="B27" s="8"/>
    </row>
    <row r="28" spans="1:5" x14ac:dyDescent="0.25">
      <c r="B28" s="8"/>
    </row>
    <row r="29" spans="1:5" x14ac:dyDescent="0.25">
      <c r="B29" s="8"/>
    </row>
    <row r="30" spans="1:5" x14ac:dyDescent="0.25">
      <c r="B30" s="8"/>
    </row>
    <row r="31" spans="1:5" x14ac:dyDescent="0.25">
      <c r="B31" s="8"/>
      <c r="D31" t="s">
        <v>103</v>
      </c>
    </row>
    <row r="32" spans="1:5" x14ac:dyDescent="0.25">
      <c r="B32" s="8"/>
      <c r="D32" t="s">
        <v>104</v>
      </c>
    </row>
    <row r="33" spans="2:5" x14ac:dyDescent="0.25">
      <c r="B33" s="8"/>
    </row>
    <row r="34" spans="2:5" x14ac:dyDescent="0.25">
      <c r="B34" s="8"/>
    </row>
    <row r="35" spans="2:5" x14ac:dyDescent="0.25">
      <c r="B35" s="8"/>
    </row>
    <row r="36" spans="2:5" x14ac:dyDescent="0.25">
      <c r="B36" s="8"/>
    </row>
    <row r="37" spans="2:5" x14ac:dyDescent="0.25">
      <c r="B37" s="8"/>
    </row>
    <row r="38" spans="2:5" x14ac:dyDescent="0.25">
      <c r="B38" s="8"/>
    </row>
    <row r="39" spans="2:5" ht="15.75" thickBot="1" x14ac:dyDescent="0.3">
      <c r="B39" s="8"/>
    </row>
    <row r="40" spans="2:5" ht="15.75" thickBot="1" x14ac:dyDescent="0.3">
      <c r="B40" s="8"/>
      <c r="C40" s="18" t="s">
        <v>52</v>
      </c>
      <c r="D40" s="17"/>
      <c r="E40" s="16"/>
    </row>
    <row r="41" spans="2:5" x14ac:dyDescent="0.25">
      <c r="B41" s="8"/>
      <c r="C41" t="s">
        <v>51</v>
      </c>
      <c r="D41" s="15"/>
      <c r="E41" s="14"/>
    </row>
    <row r="42" spans="2:5" x14ac:dyDescent="0.25">
      <c r="B42" s="8"/>
      <c r="C42" t="s">
        <v>50</v>
      </c>
      <c r="D42" s="13"/>
      <c r="E42" s="12"/>
    </row>
    <row r="43" spans="2:5" x14ac:dyDescent="0.25">
      <c r="B43" s="8"/>
      <c r="C43" s="11" t="s">
        <v>49</v>
      </c>
      <c r="D43" s="10"/>
      <c r="E43" s="9"/>
    </row>
    <row r="44" spans="2:5" x14ac:dyDescent="0.25">
      <c r="B44" s="8"/>
    </row>
    <row r="45" spans="2:5" x14ac:dyDescent="0.25">
      <c r="B45" s="8"/>
    </row>
    <row r="46" spans="2:5" x14ac:dyDescent="0.25">
      <c r="B46" s="8"/>
    </row>
    <row r="47" spans="2:5" x14ac:dyDescent="0.25">
      <c r="B47" s="8"/>
    </row>
    <row r="48" spans="2:5" x14ac:dyDescent="0.25">
      <c r="B48" s="8"/>
    </row>
    <row r="49" spans="2:2" x14ac:dyDescent="0.25">
      <c r="B49" s="8"/>
    </row>
    <row r="50" spans="2:2" x14ac:dyDescent="0.25">
      <c r="B50" s="8"/>
    </row>
    <row r="51" spans="2:2" x14ac:dyDescent="0.25">
      <c r="B51" s="8"/>
    </row>
  </sheetData>
  <mergeCells count="5">
    <mergeCell ref="D43:E43"/>
    <mergeCell ref="D18:E18"/>
    <mergeCell ref="C40:E40"/>
    <mergeCell ref="D41:E41"/>
    <mergeCell ref="D42:E42"/>
  </mergeCells>
  <pageMargins left="0.7" right="0.7" top="0.75" bottom="0.75" header="0.3" footer="0.3"/>
  <pageSetup paperSize="9" scale="82" orientation="portrait" horizontalDpi="1200" verticalDpi="1200" r:id="rId1"/>
  <colBreaks count="1" manualBreakCount="1">
    <brk id="5" max="9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5:I26"/>
  <sheetViews>
    <sheetView workbookViewId="0">
      <selection activeCell="K22" sqref="K22"/>
    </sheetView>
  </sheetViews>
  <sheetFormatPr baseColWidth="10" defaultRowHeight="15" x14ac:dyDescent="0.25"/>
  <cols>
    <col min="3" max="3" width="25.42578125" customWidth="1"/>
    <col min="4" max="4" width="13.5703125" customWidth="1"/>
    <col min="5" max="5" width="13.28515625" customWidth="1"/>
    <col min="7" max="7" width="12.7109375" customWidth="1"/>
    <col min="9" max="9" width="20.7109375" customWidth="1"/>
  </cols>
  <sheetData>
    <row r="5" spans="2:9" x14ac:dyDescent="0.25">
      <c r="B5" s="1" t="s">
        <v>1</v>
      </c>
      <c r="C5" s="1" t="s">
        <v>60</v>
      </c>
      <c r="D5" s="1" t="s">
        <v>59</v>
      </c>
      <c r="E5" s="1" t="s">
        <v>58</v>
      </c>
      <c r="F5" s="1" t="s">
        <v>63</v>
      </c>
      <c r="G5" s="1" t="s">
        <v>57</v>
      </c>
      <c r="H5" s="1" t="s">
        <v>64</v>
      </c>
      <c r="I5" s="1" t="s">
        <v>65</v>
      </c>
    </row>
    <row r="6" spans="2:9" x14ac:dyDescent="0.25">
      <c r="B6" s="1" t="s">
        <v>47</v>
      </c>
      <c r="C6" s="1" t="s">
        <v>66</v>
      </c>
      <c r="D6" s="1">
        <v>73800</v>
      </c>
      <c r="E6" s="1" t="s">
        <v>67</v>
      </c>
      <c r="F6" s="1" t="s">
        <v>68</v>
      </c>
      <c r="G6" s="1"/>
      <c r="H6" s="1"/>
      <c r="I6" s="1" t="str">
        <f>CONCATENATE(LEFT(F6,3),"-",D6, ", ",E6)</f>
        <v>Fra-73800, Montmélian</v>
      </c>
    </row>
    <row r="7" spans="2:9" x14ac:dyDescent="0.25">
      <c r="B7" s="1" t="s">
        <v>69</v>
      </c>
      <c r="C7" s="1" t="s">
        <v>70</v>
      </c>
      <c r="D7" s="1">
        <v>56890</v>
      </c>
      <c r="E7" s="1" t="s">
        <v>71</v>
      </c>
      <c r="F7" s="1" t="s">
        <v>68</v>
      </c>
      <c r="G7" s="1" t="s">
        <v>72</v>
      </c>
      <c r="H7" s="1"/>
      <c r="I7" s="1" t="str">
        <f t="shared" ref="I7:I26" si="0">CONCATENATE(LEFT(F7,3),"-",D7, ", ",E7)</f>
        <v>Fra-56890, ST AVE</v>
      </c>
    </row>
    <row r="8" spans="2:9" x14ac:dyDescent="0.25">
      <c r="B8" s="1" t="s">
        <v>47</v>
      </c>
      <c r="C8" s="1" t="s">
        <v>73</v>
      </c>
      <c r="D8" s="1">
        <v>73802</v>
      </c>
      <c r="E8" s="1" t="s">
        <v>67</v>
      </c>
      <c r="F8" s="1" t="s">
        <v>68</v>
      </c>
      <c r="G8" s="1"/>
      <c r="H8" s="1"/>
      <c r="I8" s="1" t="str">
        <f t="shared" si="0"/>
        <v>Fra-73802, Montmélian</v>
      </c>
    </row>
    <row r="9" spans="2:9" x14ac:dyDescent="0.25">
      <c r="B9" s="1" t="s">
        <v>47</v>
      </c>
      <c r="C9" s="1" t="s">
        <v>74</v>
      </c>
      <c r="D9" s="1">
        <v>73803</v>
      </c>
      <c r="E9" s="1" t="s">
        <v>67</v>
      </c>
      <c r="F9" s="1" t="s">
        <v>68</v>
      </c>
      <c r="G9" s="1"/>
      <c r="H9" s="1"/>
      <c r="I9" s="1" t="str">
        <f t="shared" si="0"/>
        <v>Fra-73803, Montmélian</v>
      </c>
    </row>
    <row r="10" spans="2:9" x14ac:dyDescent="0.25">
      <c r="B10" s="1" t="s">
        <v>47</v>
      </c>
      <c r="C10" s="1" t="s">
        <v>75</v>
      </c>
      <c r="D10" s="1">
        <v>73804</v>
      </c>
      <c r="E10" s="1" t="s">
        <v>67</v>
      </c>
      <c r="F10" s="1" t="s">
        <v>68</v>
      </c>
      <c r="G10" s="1"/>
      <c r="H10" s="1"/>
      <c r="I10" s="1" t="str">
        <f t="shared" si="0"/>
        <v>Fra-73804, Montmélian</v>
      </c>
    </row>
    <row r="11" spans="2:9" x14ac:dyDescent="0.25">
      <c r="B11" s="1" t="s">
        <v>47</v>
      </c>
      <c r="C11" s="1" t="s">
        <v>76</v>
      </c>
      <c r="D11" s="1">
        <v>73805</v>
      </c>
      <c r="E11" s="1" t="s">
        <v>67</v>
      </c>
      <c r="F11" s="1" t="s">
        <v>68</v>
      </c>
      <c r="G11" s="1"/>
      <c r="H11" s="1"/>
      <c r="I11" s="1" t="str">
        <f t="shared" si="0"/>
        <v>Fra-73805, Montmélian</v>
      </c>
    </row>
    <row r="12" spans="2:9" x14ac:dyDescent="0.25">
      <c r="B12" s="1" t="s">
        <v>47</v>
      </c>
      <c r="C12" s="1" t="s">
        <v>77</v>
      </c>
      <c r="D12" s="1">
        <v>73806</v>
      </c>
      <c r="E12" s="1" t="s">
        <v>67</v>
      </c>
      <c r="F12" s="1" t="s">
        <v>68</v>
      </c>
      <c r="G12" s="1"/>
      <c r="H12" s="1"/>
      <c r="I12" s="1" t="str">
        <f t="shared" si="0"/>
        <v>Fra-73806, Montmélian</v>
      </c>
    </row>
    <row r="13" spans="2:9" x14ac:dyDescent="0.25">
      <c r="B13" s="1" t="s">
        <v>47</v>
      </c>
      <c r="C13" s="1" t="s">
        <v>78</v>
      </c>
      <c r="D13" s="1">
        <v>73807</v>
      </c>
      <c r="E13" s="1" t="s">
        <v>67</v>
      </c>
      <c r="F13" s="1" t="s">
        <v>68</v>
      </c>
      <c r="G13" s="1"/>
      <c r="H13" s="1"/>
      <c r="I13" s="1" t="str">
        <f t="shared" si="0"/>
        <v>Fra-73807, Montmélian</v>
      </c>
    </row>
    <row r="14" spans="2:9" x14ac:dyDescent="0.25">
      <c r="B14" s="1" t="s">
        <v>47</v>
      </c>
      <c r="C14" s="1" t="s">
        <v>79</v>
      </c>
      <c r="D14" s="1">
        <v>73808</v>
      </c>
      <c r="E14" s="1" t="s">
        <v>67</v>
      </c>
      <c r="F14" s="1" t="s">
        <v>68</v>
      </c>
      <c r="G14" s="1"/>
      <c r="H14" s="1"/>
      <c r="I14" s="1" t="str">
        <f t="shared" si="0"/>
        <v>Fra-73808, Montmélian</v>
      </c>
    </row>
    <row r="15" spans="2:9" x14ac:dyDescent="0.25">
      <c r="B15" s="1" t="s">
        <v>47</v>
      </c>
      <c r="C15" s="1" t="s">
        <v>80</v>
      </c>
      <c r="D15" s="1">
        <v>73809</v>
      </c>
      <c r="E15" s="1" t="s">
        <v>67</v>
      </c>
      <c r="F15" s="1" t="s">
        <v>68</v>
      </c>
      <c r="G15" s="1"/>
      <c r="H15" s="1"/>
      <c r="I15" s="1" t="str">
        <f t="shared" si="0"/>
        <v>Fra-73809, Montmélian</v>
      </c>
    </row>
    <row r="16" spans="2:9" x14ac:dyDescent="0.25">
      <c r="B16" s="1" t="s">
        <v>47</v>
      </c>
      <c r="C16" s="1" t="s">
        <v>81</v>
      </c>
      <c r="D16" s="1">
        <v>73810</v>
      </c>
      <c r="E16" s="1" t="s">
        <v>67</v>
      </c>
      <c r="F16" s="1" t="s">
        <v>68</v>
      </c>
      <c r="G16" s="1"/>
      <c r="H16" s="1"/>
      <c r="I16" s="1" t="str">
        <f t="shared" si="0"/>
        <v>Fra-73810, Montmélian</v>
      </c>
    </row>
    <row r="17" spans="2:9" x14ac:dyDescent="0.25">
      <c r="B17" s="1" t="s">
        <v>47</v>
      </c>
      <c r="C17" s="1" t="s">
        <v>82</v>
      </c>
      <c r="D17" s="1">
        <v>73811</v>
      </c>
      <c r="E17" s="1" t="s">
        <v>67</v>
      </c>
      <c r="F17" s="1" t="s">
        <v>68</v>
      </c>
      <c r="G17" s="1"/>
      <c r="H17" s="1"/>
      <c r="I17" s="1" t="str">
        <f t="shared" si="0"/>
        <v>Fra-73811, Montmélian</v>
      </c>
    </row>
    <row r="18" spans="2:9" x14ac:dyDescent="0.25">
      <c r="B18" s="1" t="s">
        <v>47</v>
      </c>
      <c r="C18" s="1" t="s">
        <v>83</v>
      </c>
      <c r="D18" s="1">
        <v>73812</v>
      </c>
      <c r="E18" s="1" t="s">
        <v>67</v>
      </c>
      <c r="F18" s="1" t="s">
        <v>68</v>
      </c>
      <c r="G18" s="1"/>
      <c r="H18" s="1"/>
      <c r="I18" s="1" t="str">
        <f t="shared" si="0"/>
        <v>Fra-73812, Montmélian</v>
      </c>
    </row>
    <row r="19" spans="2:9" x14ac:dyDescent="0.25">
      <c r="B19" s="1" t="s">
        <v>47</v>
      </c>
      <c r="C19" s="1" t="s">
        <v>84</v>
      </c>
      <c r="D19" s="1">
        <v>73813</v>
      </c>
      <c r="E19" s="1" t="s">
        <v>67</v>
      </c>
      <c r="F19" s="1" t="s">
        <v>68</v>
      </c>
      <c r="G19" s="1"/>
      <c r="H19" s="1"/>
      <c r="I19" s="1" t="str">
        <f t="shared" si="0"/>
        <v>Fra-73813, Montmélian</v>
      </c>
    </row>
    <row r="20" spans="2:9" x14ac:dyDescent="0.25">
      <c r="B20" s="1" t="s">
        <v>47</v>
      </c>
      <c r="C20" s="1" t="s">
        <v>85</v>
      </c>
      <c r="D20" s="1">
        <v>73814</v>
      </c>
      <c r="E20" s="1" t="s">
        <v>67</v>
      </c>
      <c r="F20" s="1" t="s">
        <v>68</v>
      </c>
      <c r="G20" s="1"/>
      <c r="H20" s="1"/>
      <c r="I20" s="1" t="str">
        <f t="shared" si="0"/>
        <v>Fra-73814, Montmélian</v>
      </c>
    </row>
    <row r="21" spans="2:9" x14ac:dyDescent="0.25">
      <c r="B21" s="1" t="s">
        <v>47</v>
      </c>
      <c r="C21" s="1" t="s">
        <v>86</v>
      </c>
      <c r="D21" s="1">
        <v>73815</v>
      </c>
      <c r="E21" s="1" t="s">
        <v>67</v>
      </c>
      <c r="F21" s="1" t="s">
        <v>68</v>
      </c>
      <c r="G21" s="1"/>
      <c r="H21" s="1"/>
      <c r="I21" s="1" t="str">
        <f t="shared" si="0"/>
        <v>Fra-73815, Montmélian</v>
      </c>
    </row>
    <row r="22" spans="2:9" x14ac:dyDescent="0.25">
      <c r="B22" s="1" t="s">
        <v>47</v>
      </c>
      <c r="C22" s="1" t="s">
        <v>87</v>
      </c>
      <c r="D22" s="1">
        <v>73816</v>
      </c>
      <c r="E22" s="1" t="s">
        <v>67</v>
      </c>
      <c r="F22" s="1" t="s">
        <v>68</v>
      </c>
      <c r="G22" s="1"/>
      <c r="H22" s="1"/>
      <c r="I22" s="1" t="str">
        <f t="shared" si="0"/>
        <v>Fra-73816, Montmélian</v>
      </c>
    </row>
    <row r="23" spans="2:9" x14ac:dyDescent="0.25">
      <c r="B23" s="1" t="s">
        <v>47</v>
      </c>
      <c r="C23" s="1" t="s">
        <v>88</v>
      </c>
      <c r="D23" s="1">
        <v>73817</v>
      </c>
      <c r="E23" s="1" t="s">
        <v>67</v>
      </c>
      <c r="F23" s="1" t="s">
        <v>68</v>
      </c>
      <c r="G23" s="1"/>
      <c r="H23" s="1"/>
      <c r="I23" s="1" t="str">
        <f t="shared" si="0"/>
        <v>Fra-73817, Montmélian</v>
      </c>
    </row>
    <row r="24" spans="2:9" x14ac:dyDescent="0.25">
      <c r="B24" s="1" t="s">
        <v>47</v>
      </c>
      <c r="C24" s="1" t="s">
        <v>89</v>
      </c>
      <c r="D24" s="1">
        <v>73818</v>
      </c>
      <c r="E24" s="1" t="s">
        <v>67</v>
      </c>
      <c r="F24" s="1" t="s">
        <v>68</v>
      </c>
      <c r="G24" s="1"/>
      <c r="H24" s="1"/>
      <c r="I24" s="1" t="str">
        <f t="shared" si="0"/>
        <v>Fra-73818, Montmélian</v>
      </c>
    </row>
    <row r="25" spans="2:9" x14ac:dyDescent="0.25">
      <c r="B25" s="1" t="s">
        <v>47</v>
      </c>
      <c r="C25" s="1" t="s">
        <v>90</v>
      </c>
      <c r="D25" s="1">
        <v>73819</v>
      </c>
      <c r="E25" s="1" t="s">
        <v>67</v>
      </c>
      <c r="F25" s="1" t="s">
        <v>68</v>
      </c>
      <c r="G25" s="1"/>
      <c r="H25" s="1"/>
      <c r="I25" s="1" t="str">
        <f t="shared" si="0"/>
        <v>Fra-73819, Montmélian</v>
      </c>
    </row>
    <row r="26" spans="2:9" x14ac:dyDescent="0.25">
      <c r="B26" s="1" t="s">
        <v>47</v>
      </c>
      <c r="C26" s="1" t="s">
        <v>91</v>
      </c>
      <c r="D26" s="1">
        <v>73820</v>
      </c>
      <c r="E26" s="1" t="s">
        <v>67</v>
      </c>
      <c r="F26" s="1" t="s">
        <v>68</v>
      </c>
      <c r="G26" s="1"/>
      <c r="H26" s="1"/>
      <c r="I26" s="1" t="str">
        <f t="shared" si="0"/>
        <v>Fra-73820, Montmélian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5:I6"/>
  <sheetViews>
    <sheetView workbookViewId="0">
      <selection activeCell="C12" sqref="C12"/>
    </sheetView>
  </sheetViews>
  <sheetFormatPr baseColWidth="10" defaultRowHeight="15" x14ac:dyDescent="0.25"/>
  <cols>
    <col min="2" max="2" width="21.42578125" customWidth="1"/>
    <col min="3" max="3" width="24.85546875" customWidth="1"/>
    <col min="4" max="4" width="13.5703125" customWidth="1"/>
    <col min="5" max="5" width="25.140625" customWidth="1"/>
    <col min="6" max="6" width="16.5703125" customWidth="1"/>
    <col min="7" max="7" width="13.7109375" customWidth="1"/>
    <col min="8" max="8" width="29.140625" customWidth="1"/>
    <col min="9" max="9" width="35.42578125" customWidth="1"/>
  </cols>
  <sheetData>
    <row r="5" spans="2:9" x14ac:dyDescent="0.25">
      <c r="B5" s="27" t="s">
        <v>1</v>
      </c>
      <c r="C5" s="27" t="s">
        <v>60</v>
      </c>
      <c r="D5" s="27" t="s">
        <v>59</v>
      </c>
      <c r="E5" s="27" t="s">
        <v>58</v>
      </c>
      <c r="F5" s="27" t="s">
        <v>63</v>
      </c>
      <c r="G5" s="27" t="s">
        <v>92</v>
      </c>
      <c r="H5" s="27" t="s">
        <v>64</v>
      </c>
      <c r="I5" s="27" t="s">
        <v>65</v>
      </c>
    </row>
    <row r="6" spans="2:9" x14ac:dyDescent="0.25">
      <c r="B6" s="28" t="s">
        <v>93</v>
      </c>
      <c r="C6" s="28" t="s">
        <v>94</v>
      </c>
      <c r="D6" s="29">
        <v>44450</v>
      </c>
      <c r="E6" s="28" t="s">
        <v>95</v>
      </c>
      <c r="F6" s="28" t="s">
        <v>68</v>
      </c>
      <c r="G6" s="28" t="s">
        <v>96</v>
      </c>
      <c r="H6" s="30" t="s">
        <v>97</v>
      </c>
      <c r="I6" s="28" t="str">
        <f>CONCATENATE(LEFT(F6,3),"-",D6, ", ",E6)</f>
        <v>Fra-44450,  La Chappelle Basse Mer</v>
      </c>
    </row>
  </sheetData>
  <hyperlinks>
    <hyperlink ref="H6" r:id="rId1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7:E20"/>
  <sheetViews>
    <sheetView workbookViewId="0">
      <selection activeCell="G16" sqref="G16"/>
    </sheetView>
  </sheetViews>
  <sheetFormatPr baseColWidth="10" defaultRowHeight="15" x14ac:dyDescent="0.25"/>
  <sheetData>
    <row r="17" spans="2:5" x14ac:dyDescent="0.25">
      <c r="B17" s="31" t="s">
        <v>98</v>
      </c>
      <c r="C17" s="11"/>
      <c r="D17" s="11"/>
    </row>
    <row r="18" spans="2:5" ht="15.75" thickBot="1" x14ac:dyDescent="0.3"/>
    <row r="19" spans="2:5" ht="15.75" thickBot="1" x14ac:dyDescent="0.3">
      <c r="B19" s="32" t="s">
        <v>99</v>
      </c>
      <c r="C19" s="33" t="s">
        <v>100</v>
      </c>
      <c r="D19" s="34">
        <v>7</v>
      </c>
      <c r="E19" s="35" t="str">
        <f>C19&amp;TEXT(D19,"0000")</f>
        <v>ART - 0007</v>
      </c>
    </row>
    <row r="20" spans="2:5" ht="15.75" thickBot="1" x14ac:dyDescent="0.3">
      <c r="B20" s="32" t="s">
        <v>101</v>
      </c>
      <c r="C20" s="33" t="s">
        <v>102</v>
      </c>
      <c r="D20" s="33">
        <v>11</v>
      </c>
      <c r="E20" s="36" t="str">
        <f>C20&amp;TEXT(D20,"0000")</f>
        <v>COM - 0011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Article</vt:lpstr>
      <vt:lpstr>Commande</vt:lpstr>
      <vt:lpstr>Bon_de_commande</vt:lpstr>
      <vt:lpstr>Fournisseur</vt:lpstr>
      <vt:lpstr>Client</vt:lpstr>
      <vt:lpstr>Config</vt:lpstr>
      <vt:lpstr>article</vt:lpstr>
      <vt:lpstr>Client</vt:lpstr>
      <vt:lpstr>Fournisseur</vt:lpstr>
      <vt:lpstr>Bon_de_commande!Zone_d_impression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Armand PETIT</dc:creator>
  <cp:lastModifiedBy>Armand PETIT</cp:lastModifiedBy>
  <dcterms:created xsi:type="dcterms:W3CDTF">2019-07-25T14:07:34Z</dcterms:created>
  <dcterms:modified xsi:type="dcterms:W3CDTF">2019-07-25T14:23:25Z</dcterms:modified>
</cp:coreProperties>
</file>