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.petit\Desktop\"/>
    </mc:Choice>
  </mc:AlternateContent>
  <xr:revisionPtr revIDLastSave="0" documentId="13_ncr:1_{71D32457-3071-401A-A666-7F7CE0071871}" xr6:coauthVersionLast="45" xr6:coauthVersionMax="45" xr10:uidLastSave="{00000000-0000-0000-0000-000000000000}"/>
  <bookViews>
    <workbookView xWindow="-7332" yWindow="1200" windowWidth="15360" windowHeight="8964" tabRatio="500" xr2:uid="{00000000-000D-0000-FFFF-FFFF00000000}"/>
  </bookViews>
  <sheets>
    <sheet name="Feuil1" sheetId="1" r:id="rId1"/>
  </sheets>
  <definedNames>
    <definedName name="_xlnm._FilterDatabase" localSheetId="0" hidden="1">Feuil1!$A$1:$Q$13</definedName>
  </definedName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B4" i="1"/>
  <c r="I2" i="1"/>
  <c r="R12" i="1"/>
  <c r="R10" i="1"/>
  <c r="R8" i="1"/>
  <c r="I6" i="1"/>
  <c r="I12" i="1"/>
  <c r="I10" i="1"/>
  <c r="I4" i="1"/>
  <c r="I8" i="1"/>
  <c r="R6" i="1"/>
  <c r="R2" i="1"/>
</calcChain>
</file>

<file path=xl/sharedStrings.xml><?xml version="1.0" encoding="utf-8"?>
<sst xmlns="http://schemas.openxmlformats.org/spreadsheetml/2006/main" count="44" uniqueCount="38">
  <si>
    <t>x</t>
  </si>
  <si>
    <t>Total:</t>
  </si>
  <si>
    <t>Tel:</t>
  </si>
  <si>
    <t>Prénom:</t>
  </si>
  <si>
    <t>Marque:</t>
  </si>
  <si>
    <t>Plan de travail</t>
  </si>
  <si>
    <t>Rayon visserie</t>
  </si>
  <si>
    <t>Rayon outillage</t>
  </si>
  <si>
    <t>Rayon électricité</t>
  </si>
  <si>
    <t>Lot de 15 vis acier tête fraisée pozidriv SPAX, Diam.4.5 mm x L.30 mm</t>
  </si>
  <si>
    <t xml:space="preserve">Lot de 8 chevilles et vis à expansion STANDERS, Diam.11 x L.36 mm </t>
  </si>
  <si>
    <t xml:space="preserve">Lot de 8 chevilles et vis FISCHER, Diam.8 x L.40 mm </t>
  </si>
  <si>
    <t xml:space="preserve">Lot de 40 chevilles et vis à expansion STANDERS, Diam.11 x L.36 mm </t>
  </si>
  <si>
    <t>Lot de 100 chevilles 3 en 1 duopower FISCHER, Diam.8 x L.40 mm</t>
  </si>
  <si>
    <t xml:space="preserve">Lot de 80 vis acier tête fraisée pozidriv STANDERS, Diam.5 mm x L.50 mm </t>
  </si>
  <si>
    <t>Meuble bas avec tiroir</t>
  </si>
  <si>
    <t>Meuble bas avec porte</t>
  </si>
  <si>
    <t>Meuble bas d'angle</t>
  </si>
  <si>
    <t>Meuble colonne</t>
  </si>
  <si>
    <t>Mur:</t>
  </si>
  <si>
    <t>Meuble haut d'angle</t>
  </si>
  <si>
    <t>Meuble haut avec porte</t>
  </si>
  <si>
    <t>Total définitif:</t>
  </si>
  <si>
    <t>Nombre d’éléments?</t>
  </si>
  <si>
    <t>FICHE MALE 16A LATERALE BLANCHE</t>
  </si>
  <si>
    <t>Prise avec terre Neptune, blanc, LEGRAND</t>
  </si>
  <si>
    <t>Boîte d'encastrement, cloison creuse, LEGRAND</t>
  </si>
  <si>
    <t>Gaine préfilée d'installation 3 x 2.5 mm², L.10 m</t>
  </si>
  <si>
    <t>Feuille abrasive DEXTER pour ponceuse manuelle, grains 40</t>
  </si>
  <si>
    <t>Couleur:</t>
  </si>
  <si>
    <t>Clair</t>
  </si>
  <si>
    <t>au:</t>
  </si>
  <si>
    <t>Date travaux du:</t>
  </si>
  <si>
    <t>Gare:</t>
  </si>
  <si>
    <t>Leroy Merlin</t>
  </si>
  <si>
    <t>Rue:</t>
  </si>
  <si>
    <t>Ville:</t>
  </si>
  <si>
    <t>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</si>
</sst>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</numFmts>
  <fonts count="8"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34"/>
      <scheme val="minor"/>
    </font>
    <font>
      <sz val="12"/>
      <color theme="1"/>
      <name val="Arial"/>
    </font>
    <font>
      <sz val="8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2"/>
      <color rgb="FF000000"/>
      <name val="Arial"/>
    </font>
    <font>
      <b/>
      <sz val="12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72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left" vertical="center"/>
    </xf>
    <xf numFmtId="44" fontId="2" fillId="0" borderId="0" xfId="1" applyFont="1" applyFill="1" applyBorder="1" applyAlignment="1">
      <alignment horizontal="left" vertical="center"/>
    </xf>
    <xf numFmtId="44" fontId="2" fillId="0" borderId="12" xfId="1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4" xfId="0" applyFont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9" xfId="0" applyNumberFormat="1" applyFont="1" applyBorder="1" applyAlignment="1">
      <alignment horizontal="center" vertical="center"/>
    </xf>
    <xf numFmtId="0" fontId="2" fillId="6" borderId="2" xfId="0" applyFont="1" applyFill="1" applyBorder="1" applyAlignment="1">
      <alignment horizontal="right"/>
    </xf>
    <xf numFmtId="14" fontId="2" fillId="6" borderId="4" xfId="0" applyNumberFormat="1" applyFont="1" applyFill="1" applyBorder="1" applyAlignment="1">
      <alignment horizontal="center" vertical="center"/>
    </xf>
    <xf numFmtId="44" fontId="2" fillId="0" borderId="6" xfId="1" applyFont="1" applyBorder="1" applyAlignment="1">
      <alignment horizontal="left" vertical="center"/>
    </xf>
    <xf numFmtId="0" fontId="6" fillId="6" borderId="5" xfId="0" applyFont="1" applyFill="1" applyBorder="1" applyAlignment="1">
      <alignment horizontal="right" vertical="center"/>
    </xf>
    <xf numFmtId="0" fontId="2" fillId="6" borderId="6" xfId="0" applyFont="1" applyFill="1" applyBorder="1" applyAlignment="1">
      <alignment horizontal="left" vertical="center"/>
    </xf>
    <xf numFmtId="14" fontId="2" fillId="6" borderId="8" xfId="0" applyNumberFormat="1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right"/>
    </xf>
    <xf numFmtId="0" fontId="2" fillId="6" borderId="0" xfId="0" applyFont="1" applyFill="1" applyBorder="1" applyAlignment="1">
      <alignment horizontal="right"/>
    </xf>
    <xf numFmtId="0" fontId="6" fillId="6" borderId="7" xfId="0" applyFont="1" applyFill="1" applyBorder="1" applyAlignment="1">
      <alignment horizontal="right"/>
    </xf>
    <xf numFmtId="0" fontId="2" fillId="6" borderId="5" xfId="0" applyFont="1" applyFill="1" applyBorder="1" applyAlignment="1">
      <alignment horizontal="right"/>
    </xf>
    <xf numFmtId="0" fontId="2" fillId="5" borderId="5" xfId="0" applyFont="1" applyFill="1" applyBorder="1" applyAlignment="1">
      <alignment horizontal="right"/>
    </xf>
    <xf numFmtId="0" fontId="2" fillId="6" borderId="14" xfId="0" applyFont="1" applyFill="1" applyBorder="1" applyAlignment="1">
      <alignment vertical="top"/>
    </xf>
    <xf numFmtId="0" fontId="2" fillId="6" borderId="12" xfId="0" applyFont="1" applyFill="1" applyBorder="1" applyAlignment="1">
      <alignment vertical="center"/>
    </xf>
    <xf numFmtId="165" fontId="7" fillId="5" borderId="6" xfId="0" applyNumberFormat="1" applyFont="1" applyFill="1" applyBorder="1" applyAlignment="1"/>
    <xf numFmtId="165" fontId="7" fillId="5" borderId="5" xfId="0" applyNumberFormat="1" applyFont="1" applyFill="1" applyBorder="1" applyAlignment="1">
      <alignment horizontal="right"/>
    </xf>
    <xf numFmtId="0" fontId="2" fillId="6" borderId="10" xfId="0" applyFont="1" applyFill="1" applyBorder="1" applyAlignment="1">
      <alignment vertical="top" wrapText="1"/>
    </xf>
    <xf numFmtId="165" fontId="6" fillId="0" borderId="12" xfId="0" applyNumberFormat="1" applyFont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64" fontId="2" fillId="6" borderId="3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1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 applyProtection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44" fontId="2" fillId="5" borderId="14" xfId="0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6" borderId="14" xfId="0" applyFont="1" applyFill="1" applyBorder="1" applyAlignment="1">
      <alignment horizontal="center" vertical="top"/>
    </xf>
    <xf numFmtId="0" fontId="2" fillId="6" borderId="6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top" wrapText="1"/>
    </xf>
    <xf numFmtId="0" fontId="2" fillId="6" borderId="4" xfId="0" applyFont="1" applyFill="1" applyBorder="1" applyAlignment="1">
      <alignment horizontal="left" vertical="top" wrapText="1"/>
    </xf>
    <xf numFmtId="0" fontId="2" fillId="6" borderId="0" xfId="0" applyFont="1" applyFill="1" applyBorder="1" applyAlignment="1">
      <alignment horizontal="left" vertical="top" wrapText="1"/>
    </xf>
    <xf numFmtId="0" fontId="2" fillId="6" borderId="8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left" vertical="top" wrapText="1"/>
    </xf>
    <xf numFmtId="0" fontId="2" fillId="6" borderId="7" xfId="0" applyFont="1" applyFill="1" applyBorder="1" applyAlignment="1">
      <alignment horizontal="left" vertical="top" wrapText="1"/>
    </xf>
    <xf numFmtId="0" fontId="2" fillId="6" borderId="13" xfId="0" applyFont="1" applyFill="1" applyBorder="1" applyAlignment="1">
      <alignment horizontal="left" vertical="top" wrapText="1"/>
    </xf>
    <xf numFmtId="0" fontId="2" fillId="6" borderId="11" xfId="0" applyFont="1" applyFill="1" applyBorder="1" applyAlignment="1">
      <alignment horizontal="left" vertical="top" wrapText="1"/>
    </xf>
    <xf numFmtId="0" fontId="2" fillId="0" borderId="12" xfId="0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27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25"/>
  <sheetViews>
    <sheetView tabSelected="1" workbookViewId="0">
      <selection activeCell="A11" sqref="A11"/>
    </sheetView>
  </sheetViews>
  <sheetFormatPr baseColWidth="10" defaultColWidth="10.796875" defaultRowHeight="15.6"/>
  <cols>
    <col min="1" max="1" width="8.296875" customWidth="1"/>
    <col min="2" max="2" width="2.5" style="1" customWidth="1"/>
    <col min="3" max="3" width="9.296875" style="1" customWidth="1"/>
    <col min="4" max="4" width="16.19921875" customWidth="1"/>
    <col min="5" max="5" width="10" customWidth="1"/>
    <col min="6" max="6" width="8.5" customWidth="1"/>
    <col min="7" max="7" width="14.69921875" customWidth="1"/>
    <col min="8" max="8" width="11" bestFit="1" customWidth="1"/>
    <col min="9" max="9" width="7.69921875" customWidth="1"/>
    <col min="14" max="14" width="10.5" customWidth="1"/>
    <col min="15" max="15" width="2" hidden="1" customWidth="1"/>
    <col min="17" max="17" width="8.19921875" customWidth="1"/>
    <col min="18" max="18" width="7.69921875" customWidth="1"/>
    <col min="22" max="22" width="21.5" customWidth="1"/>
    <col min="24" max="24" width="8.19921875" customWidth="1"/>
  </cols>
  <sheetData>
    <row r="1" spans="1:24">
      <c r="A1" s="15" t="s">
        <v>2</v>
      </c>
      <c r="B1" s="43">
        <v>1</v>
      </c>
      <c r="C1" s="44"/>
      <c r="D1" s="21" t="s">
        <v>32</v>
      </c>
      <c r="E1" s="16"/>
      <c r="F1" s="72" t="s">
        <v>35</v>
      </c>
      <c r="G1" s="68"/>
      <c r="H1" s="69"/>
      <c r="I1" s="80" t="s">
        <v>6</v>
      </c>
      <c r="J1" s="81"/>
      <c r="K1" s="81"/>
      <c r="L1" s="81"/>
      <c r="M1" s="81"/>
      <c r="N1" s="81"/>
      <c r="O1" s="81"/>
      <c r="P1" s="81"/>
      <c r="Q1" s="82"/>
      <c r="R1" s="78" t="s">
        <v>7</v>
      </c>
      <c r="S1" s="78"/>
      <c r="T1" s="78"/>
      <c r="U1" s="78"/>
      <c r="V1" s="78"/>
      <c r="W1" s="78"/>
      <c r="X1" s="78"/>
    </row>
    <row r="2" spans="1:24">
      <c r="A2" s="24" t="s">
        <v>3</v>
      </c>
      <c r="B2" s="53"/>
      <c r="C2" s="54"/>
      <c r="D2" s="22" t="s">
        <v>31</v>
      </c>
      <c r="E2" s="20"/>
      <c r="F2" s="73"/>
      <c r="G2" s="70"/>
      <c r="H2" s="71"/>
      <c r="I2" s="50">
        <f>IF(A7*4+A8*4+A9*4+A10*2+A11*2+A12*2=0,0,IF(A7*4+A8*4+A9*4+A10*2+A11*2+A12*2&lt;=15,1,IF(A7*4+A8*4+A9*4+A10*2+A11*2+A12*2&lt;=30,2,IF(A7*4+A8*4+A9*4+A10*2+A11*2+A12*2&lt;=45,3,IF(A7*4+A8*4+A9*4+A10*2+A11*2+A12*2&lt;=60,4)))))</f>
        <v>1</v>
      </c>
      <c r="J2" s="33" t="s">
        <v>9</v>
      </c>
      <c r="K2" s="34"/>
      <c r="L2" s="34"/>
      <c r="M2" s="34"/>
      <c r="N2" s="34"/>
      <c r="O2" s="35"/>
      <c r="P2" s="60">
        <v>63277620</v>
      </c>
      <c r="Q2" s="61">
        <v>3.54</v>
      </c>
      <c r="R2" s="39" t="e">
        <f>IF(#REF!&lt;&gt;0,"1","0")</f>
        <v>#REF!</v>
      </c>
      <c r="S2" s="33" t="s">
        <v>28</v>
      </c>
      <c r="T2" s="34"/>
      <c r="U2" s="34"/>
      <c r="V2" s="35"/>
      <c r="W2" s="51">
        <v>80126097</v>
      </c>
      <c r="X2" s="31">
        <v>1.3</v>
      </c>
    </row>
    <row r="3" spans="1:24">
      <c r="A3" s="23" t="s">
        <v>4</v>
      </c>
      <c r="B3" s="56" t="s">
        <v>34</v>
      </c>
      <c r="C3" s="57"/>
      <c r="D3" s="15" t="s">
        <v>19</v>
      </c>
      <c r="E3" s="27" t="s">
        <v>37</v>
      </c>
      <c r="F3" s="30" t="s">
        <v>36</v>
      </c>
      <c r="G3" s="74"/>
      <c r="H3" s="75"/>
      <c r="I3" s="50"/>
      <c r="J3" s="36"/>
      <c r="K3" s="37"/>
      <c r="L3" s="37"/>
      <c r="M3" s="37"/>
      <c r="N3" s="37"/>
      <c r="O3" s="38"/>
      <c r="P3" s="60"/>
      <c r="Q3" s="61"/>
      <c r="R3" s="39"/>
      <c r="S3" s="36"/>
      <c r="T3" s="37"/>
      <c r="U3" s="37"/>
      <c r="V3" s="38"/>
      <c r="W3" s="52"/>
      <c r="X3" s="32"/>
    </row>
    <row r="4" spans="1:24" ht="15" customHeight="1">
      <c r="A4" s="25" t="s">
        <v>1</v>
      </c>
      <c r="B4" s="55" t="e">
        <f>SUM(H7:H13,#REF!,#REF!,#REF!,#REF!,#REF!,#REF!)</f>
        <v>#REF!</v>
      </c>
      <c r="C4" s="55"/>
      <c r="D4" s="29" t="s">
        <v>22</v>
      </c>
      <c r="E4" s="28"/>
      <c r="F4" s="26" t="s">
        <v>33</v>
      </c>
      <c r="G4" s="58"/>
      <c r="H4" s="59"/>
      <c r="I4" s="51" t="str">
        <f>IF(E3="Plein","0",IF(A7*2+A8*2+A9*2+A10*2+A11*2+A12*2+#REF!*2+#REF!*2+#REF!*4=0,0,IF(A7*2+A8*2+A9*2+A10*2+A11*2+A12*2+#REF!*2+#REF!*2+#REF!*4&lt;=6,1,IF(A7*2+A8*2+A9*2+A10*2+A11*2+A12*2+#REF!*2+#REF!*2+#REF!*4&lt;=14,2,IF(A7*2+A8*2+A9*2+A10*2+A11*2+A12*2+#REF!*2+#REF!*2+#REF!*4&gt;=15,0)))))</f>
        <v>0</v>
      </c>
      <c r="J4" s="33" t="s">
        <v>10</v>
      </c>
      <c r="K4" s="34"/>
      <c r="L4" s="34"/>
      <c r="M4" s="34"/>
      <c r="N4" s="34"/>
      <c r="O4" s="35"/>
      <c r="P4" s="62">
        <v>80125469</v>
      </c>
      <c r="Q4" s="64">
        <v>4.7</v>
      </c>
      <c r="R4" s="10"/>
      <c r="S4" s="10"/>
      <c r="T4" s="10"/>
      <c r="U4" s="10"/>
      <c r="V4" s="10"/>
      <c r="W4" s="10"/>
      <c r="X4" s="10"/>
    </row>
    <row r="5" spans="1:24">
      <c r="A5" s="45"/>
      <c r="B5" s="45"/>
      <c r="C5" s="45"/>
      <c r="D5" s="45"/>
      <c r="E5" s="45"/>
      <c r="F5" s="46"/>
      <c r="G5" s="46"/>
      <c r="H5" s="46"/>
      <c r="I5" s="52"/>
      <c r="J5" s="36"/>
      <c r="K5" s="37"/>
      <c r="L5" s="37"/>
      <c r="M5" s="37"/>
      <c r="N5" s="37"/>
      <c r="O5" s="38"/>
      <c r="P5" s="63"/>
      <c r="Q5" s="65"/>
      <c r="R5" s="79" t="s">
        <v>8</v>
      </c>
      <c r="S5" s="79"/>
      <c r="T5" s="79"/>
      <c r="U5" s="79"/>
      <c r="V5" s="79"/>
      <c r="W5" s="79"/>
      <c r="X5" s="79"/>
    </row>
    <row r="6" spans="1:24">
      <c r="A6" s="47" t="s">
        <v>23</v>
      </c>
      <c r="B6" s="48"/>
      <c r="C6" s="48"/>
      <c r="D6" s="48"/>
      <c r="E6" s="48"/>
      <c r="F6" s="48"/>
      <c r="G6" s="48"/>
      <c r="H6" s="48"/>
      <c r="I6" s="51" t="e">
        <f>IF(E3="Placo","0",IF(A7*2+A8*2+A9*2+A10*2+A11*2+A12*2+#REF!*2+#REF!*2+#REF!*4=0,0,IF(A7*2+A8*2+A9*2+A10*2+A11*2+A12*2+#REF!*2+#REF!*2+#REF!*4&lt;=6,1,IF(A7*2+A8*2+A9*2+A10*2+A11*2+A12*2+#REF!*2+#REF!*2+#REF!*4&lt;=14,2,IF(A7*2+A8*2+A9*2+A10*2+A11*2+A12*2+#REF!*2+#REF!*2+#REF!*4&gt;=15,0)))))</f>
        <v>#REF!</v>
      </c>
      <c r="J6" s="33" t="s">
        <v>11</v>
      </c>
      <c r="K6" s="34"/>
      <c r="L6" s="34"/>
      <c r="M6" s="34"/>
      <c r="N6" s="34"/>
      <c r="O6" s="11"/>
      <c r="P6" s="62">
        <v>80125281</v>
      </c>
      <c r="Q6" s="64">
        <v>4.9000000000000004</v>
      </c>
      <c r="R6" s="77" t="e">
        <f>SUM(#REF!+#REF!+#REF!+#REF!)</f>
        <v>#REF!</v>
      </c>
      <c r="S6" s="33" t="s">
        <v>24</v>
      </c>
      <c r="T6" s="34"/>
      <c r="U6" s="34"/>
      <c r="V6" s="34"/>
      <c r="W6" s="51">
        <v>66000543</v>
      </c>
      <c r="X6" s="31">
        <v>2.75</v>
      </c>
    </row>
    <row r="7" spans="1:24" ht="15" customHeight="1">
      <c r="A7" s="9">
        <v>1</v>
      </c>
      <c r="B7" s="2" t="s">
        <v>0</v>
      </c>
      <c r="C7" s="3">
        <v>15</v>
      </c>
      <c r="D7" s="49" t="s">
        <v>16</v>
      </c>
      <c r="E7" s="49"/>
      <c r="F7" s="49"/>
      <c r="G7" s="49"/>
      <c r="H7" s="3">
        <f t="shared" ref="H7:H13" si="0">A7*C7</f>
        <v>15</v>
      </c>
      <c r="I7" s="52"/>
      <c r="J7" s="36"/>
      <c r="K7" s="37"/>
      <c r="L7" s="37"/>
      <c r="M7" s="37"/>
      <c r="N7" s="37"/>
      <c r="O7" s="13"/>
      <c r="P7" s="63"/>
      <c r="Q7" s="65"/>
      <c r="R7" s="77"/>
      <c r="S7" s="36"/>
      <c r="T7" s="37"/>
      <c r="U7" s="37"/>
      <c r="V7" s="37"/>
      <c r="W7" s="52"/>
      <c r="X7" s="32"/>
    </row>
    <row r="8" spans="1:24">
      <c r="A8" s="9">
        <v>1</v>
      </c>
      <c r="B8" s="2" t="s">
        <v>0</v>
      </c>
      <c r="C8" s="3">
        <v>20</v>
      </c>
      <c r="D8" s="49" t="s">
        <v>15</v>
      </c>
      <c r="E8" s="49"/>
      <c r="F8" s="49"/>
      <c r="G8" s="49"/>
      <c r="H8" s="3">
        <f t="shared" si="0"/>
        <v>20</v>
      </c>
      <c r="I8" s="39" t="str">
        <f>IF(E3="Plein","0",IF(I4=1,"0",IF(I4=2,"0",IF(A7*2+A8*2+A9*2+A10*2+A11*2+A12*2+#REF!*2+#REF!*2+#REF!*4=0,0,IF(A7*2+A8*2+A9*2+A10*2+A11*2+A12*2+#REF!*2+#REF!*2+#REF!*4&lt;=35,1,IF(A7*2+A8*2+A9*2+A10*2+A11*2+A12*2+#REF!*2+#REF!*2+#REF!*4&lt;=75,2))))))</f>
        <v>0</v>
      </c>
      <c r="J8" s="33" t="s">
        <v>12</v>
      </c>
      <c r="K8" s="34"/>
      <c r="L8" s="34"/>
      <c r="M8" s="34"/>
      <c r="N8" s="34"/>
      <c r="O8" s="35"/>
      <c r="P8" s="60">
        <v>80125468</v>
      </c>
      <c r="Q8" s="61">
        <v>11.9</v>
      </c>
      <c r="R8" s="77" t="str">
        <f>IF(E3="Plein","0",#REF!+#REF!)</f>
        <v>0</v>
      </c>
      <c r="S8" s="33" t="s">
        <v>25</v>
      </c>
      <c r="T8" s="34"/>
      <c r="U8" s="34"/>
      <c r="V8" s="34"/>
      <c r="W8" s="51">
        <v>73073042</v>
      </c>
      <c r="X8" s="31">
        <v>3.99</v>
      </c>
    </row>
    <row r="9" spans="1:24">
      <c r="A9" s="9">
        <v>1</v>
      </c>
      <c r="B9" s="2" t="s">
        <v>0</v>
      </c>
      <c r="C9" s="3">
        <v>20</v>
      </c>
      <c r="D9" s="49" t="s">
        <v>17</v>
      </c>
      <c r="E9" s="49"/>
      <c r="F9" s="49"/>
      <c r="G9" s="49"/>
      <c r="H9" s="3">
        <f t="shared" si="0"/>
        <v>20</v>
      </c>
      <c r="I9" s="39"/>
      <c r="J9" s="36"/>
      <c r="K9" s="37"/>
      <c r="L9" s="37"/>
      <c r="M9" s="37"/>
      <c r="N9" s="37"/>
      <c r="O9" s="38"/>
      <c r="P9" s="60"/>
      <c r="Q9" s="61"/>
      <c r="R9" s="77"/>
      <c r="S9" s="36"/>
      <c r="T9" s="37"/>
      <c r="U9" s="37"/>
      <c r="V9" s="37"/>
      <c r="W9" s="52"/>
      <c r="X9" s="32"/>
    </row>
    <row r="10" spans="1:24">
      <c r="A10" s="14">
        <v>1</v>
      </c>
      <c r="B10" s="2" t="s">
        <v>0</v>
      </c>
      <c r="C10" s="3">
        <v>15</v>
      </c>
      <c r="D10" s="40" t="s">
        <v>21</v>
      </c>
      <c r="E10" s="41"/>
      <c r="F10" s="41"/>
      <c r="G10" s="42"/>
      <c r="H10" s="7">
        <f t="shared" si="0"/>
        <v>15</v>
      </c>
      <c r="I10" s="39" t="e">
        <f>IF(E3="Placo","0",IF(I6=1,"0",IF(I6=2,"0",IF(I6=3,"0",IF(A7*2+A8*2+A9*2+A10*2+A11*2+A12*2+#REF!*2+#REF!*2+#REF!*4=0,0,IF(A7*2+A8*2+A9*2+A10*2+A11*2+A12*2+#REF!*2+#REF!*2+#REF!*4&lt;=95,1,))))))</f>
        <v>#REF!</v>
      </c>
      <c r="J10" s="33" t="s">
        <v>13</v>
      </c>
      <c r="K10" s="34"/>
      <c r="L10" s="34"/>
      <c r="M10" s="34"/>
      <c r="N10" s="34"/>
      <c r="O10" s="35"/>
      <c r="P10" s="60">
        <v>70909762</v>
      </c>
      <c r="Q10" s="61">
        <v>7.5</v>
      </c>
      <c r="R10" s="39" t="str">
        <f>IF(E3="Plein","0",#REF!)</f>
        <v>0</v>
      </c>
      <c r="S10" s="33" t="s">
        <v>26</v>
      </c>
      <c r="T10" s="34"/>
      <c r="U10" s="34"/>
      <c r="V10" s="34"/>
      <c r="W10" s="51">
        <v>70403844</v>
      </c>
      <c r="X10" s="31">
        <v>1.7</v>
      </c>
    </row>
    <row r="11" spans="1:24">
      <c r="A11" s="8"/>
      <c r="B11" s="2" t="s">
        <v>0</v>
      </c>
      <c r="C11" s="3">
        <v>20</v>
      </c>
      <c r="D11" s="40" t="s">
        <v>20</v>
      </c>
      <c r="E11" s="41"/>
      <c r="F11" s="41"/>
      <c r="G11" s="42"/>
      <c r="H11" s="7">
        <f t="shared" si="0"/>
        <v>0</v>
      </c>
      <c r="I11" s="39"/>
      <c r="J11" s="36"/>
      <c r="K11" s="37"/>
      <c r="L11" s="37"/>
      <c r="M11" s="37"/>
      <c r="N11" s="37"/>
      <c r="O11" s="38"/>
      <c r="P11" s="60"/>
      <c r="Q11" s="61"/>
      <c r="R11" s="39"/>
      <c r="S11" s="36"/>
      <c r="T11" s="37"/>
      <c r="U11" s="37"/>
      <c r="V11" s="37"/>
      <c r="W11" s="52"/>
      <c r="X11" s="32"/>
    </row>
    <row r="12" spans="1:24">
      <c r="A12" s="8"/>
      <c r="B12" s="2" t="s">
        <v>0</v>
      </c>
      <c r="C12" s="3">
        <v>30</v>
      </c>
      <c r="D12" s="49" t="s">
        <v>18</v>
      </c>
      <c r="E12" s="49"/>
      <c r="F12" s="76"/>
      <c r="G12" s="76"/>
      <c r="H12" s="3">
        <f t="shared" si="0"/>
        <v>0</v>
      </c>
      <c r="I12" s="39" t="e">
        <f>IF(E3="Placo","0",IF(I6=1,"0",IF(I6=2,"0",IF(I6=3,"0",IF(A7*2+A8*2+A9*2+A10*2+A11*2+A12*2+#REF!*2+#REF!*2+#REF!*4=0,0,IF(A7*2+A8*2+A9*2+A10*2+A11*2+A12*2+#REF!*2+#REF!*2+#REF!*4&lt;=75,1,))))))</f>
        <v>#REF!</v>
      </c>
      <c r="J12" s="33" t="s">
        <v>14</v>
      </c>
      <c r="K12" s="34"/>
      <c r="L12" s="34"/>
      <c r="M12" s="34"/>
      <c r="N12" s="34"/>
      <c r="O12" s="35"/>
      <c r="P12" s="60">
        <v>68544455</v>
      </c>
      <c r="Q12" s="61">
        <v>7.65</v>
      </c>
      <c r="R12" s="39" t="str">
        <f>IF(E3="Plein","0",#REF!)</f>
        <v>0</v>
      </c>
      <c r="S12" s="33" t="s">
        <v>27</v>
      </c>
      <c r="T12" s="34"/>
      <c r="U12" s="34"/>
      <c r="V12" s="34"/>
      <c r="W12" s="51">
        <v>61467371</v>
      </c>
      <c r="X12" s="31">
        <v>25.9</v>
      </c>
    </row>
    <row r="13" spans="1:24" ht="15" customHeight="1">
      <c r="A13" s="12"/>
      <c r="B13" s="4" t="s">
        <v>0</v>
      </c>
      <c r="C13" s="5">
        <v>15</v>
      </c>
      <c r="D13" s="66" t="s">
        <v>5</v>
      </c>
      <c r="E13" s="67"/>
      <c r="F13" s="18" t="s">
        <v>29</v>
      </c>
      <c r="G13" s="19" t="s">
        <v>30</v>
      </c>
      <c r="H13" s="17">
        <f t="shared" si="0"/>
        <v>0</v>
      </c>
      <c r="I13" s="39"/>
      <c r="J13" s="36"/>
      <c r="K13" s="37"/>
      <c r="L13" s="37"/>
      <c r="M13" s="37"/>
      <c r="N13" s="37"/>
      <c r="O13" s="38"/>
      <c r="P13" s="60"/>
      <c r="Q13" s="61"/>
      <c r="R13" s="39"/>
      <c r="S13" s="36"/>
      <c r="T13" s="37"/>
      <c r="U13" s="37"/>
      <c r="V13" s="37"/>
      <c r="W13" s="52"/>
      <c r="X13" s="32"/>
    </row>
    <row r="39" spans="1:3">
      <c r="B39"/>
      <c r="C39"/>
    </row>
    <row r="40" spans="1:3">
      <c r="B40"/>
      <c r="C40"/>
    </row>
    <row r="41" spans="1:3">
      <c r="A41" s="6"/>
      <c r="B41"/>
      <c r="C41"/>
    </row>
    <row r="42" spans="1:3">
      <c r="A42" s="6"/>
      <c r="B42"/>
      <c r="C42"/>
    </row>
    <row r="43" spans="1:3">
      <c r="A43" s="6"/>
      <c r="B43"/>
      <c r="C43"/>
    </row>
    <row r="70" ht="15" customHeight="1"/>
    <row r="71" ht="15" customHeight="1"/>
    <row r="72" ht="15" customHeight="1"/>
    <row r="124" ht="15" customHeight="1"/>
    <row r="125" ht="15" customHeight="1"/>
  </sheetData>
  <sheetProtection selectLockedCells="1"/>
  <mergeCells count="64">
    <mergeCell ref="R1:X1"/>
    <mergeCell ref="X10:X11"/>
    <mergeCell ref="R5:X5"/>
    <mergeCell ref="I1:Q1"/>
    <mergeCell ref="P8:P9"/>
    <mergeCell ref="S2:V3"/>
    <mergeCell ref="R2:R3"/>
    <mergeCell ref="S6:V7"/>
    <mergeCell ref="S8:V9"/>
    <mergeCell ref="R6:R7"/>
    <mergeCell ref="R8:R9"/>
    <mergeCell ref="W2:W3"/>
    <mergeCell ref="X2:X3"/>
    <mergeCell ref="W6:W7"/>
    <mergeCell ref="X6:X7"/>
    <mergeCell ref="W8:W9"/>
    <mergeCell ref="X8:X9"/>
    <mergeCell ref="D13:E13"/>
    <mergeCell ref="G1:H2"/>
    <mergeCell ref="F1:F2"/>
    <mergeCell ref="G3:H3"/>
    <mergeCell ref="D12:G12"/>
    <mergeCell ref="Q2:Q3"/>
    <mergeCell ref="P4:P5"/>
    <mergeCell ref="Q4:Q5"/>
    <mergeCell ref="D8:G8"/>
    <mergeCell ref="D10:G10"/>
    <mergeCell ref="Q8:Q9"/>
    <mergeCell ref="P6:P7"/>
    <mergeCell ref="Q6:Q7"/>
    <mergeCell ref="B2:C2"/>
    <mergeCell ref="B4:C4"/>
    <mergeCell ref="B3:C3"/>
    <mergeCell ref="G4:H4"/>
    <mergeCell ref="P10:P11"/>
    <mergeCell ref="P2:P3"/>
    <mergeCell ref="D11:G11"/>
    <mergeCell ref="S10:V11"/>
    <mergeCell ref="R10:R11"/>
    <mergeCell ref="R12:R13"/>
    <mergeCell ref="B1:C1"/>
    <mergeCell ref="A5:H5"/>
    <mergeCell ref="A6:H6"/>
    <mergeCell ref="D7:G7"/>
    <mergeCell ref="D9:G9"/>
    <mergeCell ref="I12:I13"/>
    <mergeCell ref="J2:O3"/>
    <mergeCell ref="I2:I3"/>
    <mergeCell ref="J4:O5"/>
    <mergeCell ref="I4:I5"/>
    <mergeCell ref="I6:I7"/>
    <mergeCell ref="J6:N7"/>
    <mergeCell ref="X12:X13"/>
    <mergeCell ref="J8:O9"/>
    <mergeCell ref="J12:O13"/>
    <mergeCell ref="I10:I11"/>
    <mergeCell ref="J10:O11"/>
    <mergeCell ref="I8:I9"/>
    <mergeCell ref="Q10:Q11"/>
    <mergeCell ref="P12:P13"/>
    <mergeCell ref="Q12:Q13"/>
    <mergeCell ref="W10:W11"/>
    <mergeCell ref="S12:V13"/>
    <mergeCell ref="W12:W13"/>
  </mergeCells>
  <phoneticPr fontId="3" type="noConversion"/>
  <dataValidations xWindow="483" yWindow="395" count="3">
    <dataValidation type="list" allowBlank="1" showInputMessage="1" showErrorMessage="1" sqref="E3" xr:uid="{00000000-0002-0000-0000-000000000000}">
      <formula1>"Placo,Plein,Mixte"</formula1>
    </dataValidation>
    <dataValidation type="list" allowBlank="1" showInputMessage="1" showErrorMessage="1" sqref="G13" xr:uid="{00000000-0002-0000-0000-000001000000}">
      <formula1>"Clair,Foncé"</formula1>
    </dataValidation>
    <dataValidation type="list" allowBlank="1" showInputMessage="1" showErrorMessage="1" sqref="B3:C3" xr:uid="{00000000-0002-0000-0000-000002000000}">
      <formula1>"IKEA,Leroy Merlin"</formula1>
    </dataValidation>
  </dataValidations>
  <pageMargins left="0.75000000000000011" right="0.75000000000000011" top="0.61111111111111116" bottom="0.80555555555555558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JC &amp; Co</dc:creator>
  <cp:keywords/>
  <dc:description/>
  <cp:lastModifiedBy>Armand PETIT</cp:lastModifiedBy>
  <cp:lastPrinted>2020-03-01T00:10:29Z</cp:lastPrinted>
  <dcterms:created xsi:type="dcterms:W3CDTF">2018-02-08T09:07:33Z</dcterms:created>
  <dcterms:modified xsi:type="dcterms:W3CDTF">2020-03-03T13:52:55Z</dcterms:modified>
  <cp:category/>
</cp:coreProperties>
</file>