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8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1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2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3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5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6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rid.temagoult\Desktop\TABLEAU 2020\Ebauche 2 copier enregistrer sortir et coller\"/>
    </mc:Choice>
  </mc:AlternateContent>
  <xr:revisionPtr revIDLastSave="0" documentId="13_ncr:1_{5668FE09-D3A7-4E02-A5F4-23853BDB077D}" xr6:coauthVersionLast="41" xr6:coauthVersionMax="41" xr10:uidLastSave="{00000000-0000-0000-0000-000000000000}"/>
  <bookViews>
    <workbookView xWindow="-108" yWindow="-108" windowWidth="23256" windowHeight="12576" activeTab="1" xr2:uid="{00000000-000D-0000-FFFF-FFFF00000000}"/>
  </bookViews>
  <sheets>
    <sheet name="Fériés" sheetId="188" r:id="rId1"/>
    <sheet name="Résultat" sheetId="118" r:id="rId2"/>
    <sheet name="Synthèse" sheetId="214" r:id="rId3"/>
    <sheet name="Feuille_modèle" sheetId="110" r:id="rId4"/>
    <sheet name="PARAM" sheetId="3" r:id="rId5"/>
    <sheet name="P001" sheetId="215" r:id="rId6"/>
    <sheet name="P002" sheetId="216" r:id="rId7"/>
    <sheet name="P003" sheetId="217" r:id="rId8"/>
    <sheet name="P004" sheetId="218" r:id="rId9"/>
    <sheet name="P005" sheetId="219" r:id="rId10"/>
    <sheet name="P006" sheetId="220" r:id="rId11"/>
    <sheet name="P007" sheetId="221" r:id="rId12"/>
    <sheet name="P008" sheetId="222" r:id="rId13"/>
    <sheet name="P009" sheetId="223" r:id="rId14"/>
    <sheet name="P010" sheetId="224" r:id="rId15"/>
    <sheet name="P011" sheetId="225" r:id="rId16"/>
    <sheet name="P012" sheetId="226" r:id="rId17"/>
  </sheets>
  <functionGroups builtInGroupCount="19"/>
  <definedNames>
    <definedName name="_xlnm.Print_Area" localSheetId="3">Feuille_modèle!$A$1:$M$71</definedName>
    <definedName name="_xlnm.Print_Area" localSheetId="5">'P001'!$A$1:$M$71</definedName>
    <definedName name="_xlnm.Print_Area" localSheetId="6">'P002'!$A$1:$M$71</definedName>
    <definedName name="_xlnm.Print_Area" localSheetId="7">'P003'!$A$1:$M$71</definedName>
    <definedName name="_xlnm.Print_Area" localSheetId="8">'P004'!$A$1:$M$71</definedName>
    <definedName name="_xlnm.Print_Area" localSheetId="9">'P005'!$A$1:$M$71</definedName>
    <definedName name="_xlnm.Print_Area" localSheetId="10">'P006'!$A$1:$M$71</definedName>
    <definedName name="_xlnm.Print_Area" localSheetId="11">'P007'!$A$1:$M$71</definedName>
    <definedName name="_xlnm.Print_Area" localSheetId="12">'P008'!$A$1:$M$71</definedName>
    <definedName name="_xlnm.Print_Area" localSheetId="13">'P009'!$A$1:$M$71</definedName>
    <definedName name="_xlnm.Print_Area" localSheetId="14">'P010'!$A$1:$M$71</definedName>
    <definedName name="_xlnm.Print_Area" localSheetId="15">'P011'!$A$1:$M$71</definedName>
    <definedName name="_xlnm.Print_Area" localSheetId="16">'P012'!$A$1:$M$71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3" i="226" l="1"/>
  <c r="P22" i="226"/>
  <c r="P21" i="226"/>
  <c r="P17" i="226"/>
  <c r="P16" i="226"/>
  <c r="P15" i="226"/>
  <c r="P14" i="226"/>
  <c r="O14" i="226"/>
  <c r="F9" i="226"/>
  <c r="P19" i="226" s="1"/>
  <c r="D13" i="226" s="1"/>
  <c r="M7" i="226"/>
  <c r="M6" i="226"/>
  <c r="M5" i="226"/>
  <c r="M4" i="226"/>
  <c r="D12" i="226" s="1"/>
  <c r="P20" i="226" s="1"/>
  <c r="D2" i="226"/>
  <c r="P23" i="225"/>
  <c r="P22" i="225"/>
  <c r="P21" i="225"/>
  <c r="P17" i="225"/>
  <c r="P15" i="225"/>
  <c r="O14" i="225"/>
  <c r="F9" i="225"/>
  <c r="P14" i="225" s="1"/>
  <c r="M7" i="225"/>
  <c r="M6" i="225"/>
  <c r="M5" i="225"/>
  <c r="D12" i="225" s="1"/>
  <c r="P20" i="225" s="1"/>
  <c r="M4" i="225"/>
  <c r="D2" i="225"/>
  <c r="P23" i="224"/>
  <c r="P22" i="224"/>
  <c r="P21" i="224"/>
  <c r="P17" i="224"/>
  <c r="P15" i="224"/>
  <c r="O14" i="224"/>
  <c r="F9" i="224"/>
  <c r="P16" i="224" s="1"/>
  <c r="M7" i="224"/>
  <c r="M6" i="224"/>
  <c r="M5" i="224"/>
  <c r="M4" i="224"/>
  <c r="D12" i="224" s="1"/>
  <c r="P20" i="224" s="1"/>
  <c r="D2" i="224"/>
  <c r="P23" i="223"/>
  <c r="P22" i="223"/>
  <c r="P21" i="223"/>
  <c r="P20" i="223"/>
  <c r="P17" i="223"/>
  <c r="P16" i="223"/>
  <c r="P15" i="223"/>
  <c r="P14" i="223"/>
  <c r="O14" i="223"/>
  <c r="D12" i="223"/>
  <c r="F9" i="223"/>
  <c r="P19" i="223" s="1"/>
  <c r="D13" i="223" s="1"/>
  <c r="M7" i="223"/>
  <c r="M6" i="223"/>
  <c r="M5" i="223"/>
  <c r="M4" i="223"/>
  <c r="D2" i="223"/>
  <c r="P23" i="222"/>
  <c r="P22" i="222"/>
  <c r="P21" i="222"/>
  <c r="P17" i="222"/>
  <c r="P16" i="222"/>
  <c r="P15" i="222"/>
  <c r="P14" i="222"/>
  <c r="O14" i="222"/>
  <c r="F9" i="222"/>
  <c r="P19" i="222" s="1"/>
  <c r="D13" i="222" s="1"/>
  <c r="M7" i="222"/>
  <c r="M6" i="222"/>
  <c r="M5" i="222"/>
  <c r="M4" i="222"/>
  <c r="D12" i="222" s="1"/>
  <c r="P20" i="222" s="1"/>
  <c r="D2" i="222"/>
  <c r="P23" i="221"/>
  <c r="P22" i="221"/>
  <c r="P21" i="221"/>
  <c r="P19" i="221"/>
  <c r="D13" i="221" s="1"/>
  <c r="P17" i="221"/>
  <c r="P15" i="221"/>
  <c r="O14" i="221"/>
  <c r="F9" i="221"/>
  <c r="P14" i="221" s="1"/>
  <c r="M7" i="221"/>
  <c r="M6" i="221"/>
  <c r="M5" i="221"/>
  <c r="D12" i="221" s="1"/>
  <c r="P20" i="221" s="1"/>
  <c r="M4" i="221"/>
  <c r="D2" i="221"/>
  <c r="P23" i="220"/>
  <c r="P22" i="220"/>
  <c r="P21" i="220"/>
  <c r="P17" i="220"/>
  <c r="P15" i="220"/>
  <c r="O14" i="220"/>
  <c r="F9" i="220"/>
  <c r="P16" i="220" s="1"/>
  <c r="M7" i="220"/>
  <c r="M6" i="220"/>
  <c r="M5" i="220"/>
  <c r="M4" i="220"/>
  <c r="D12" i="220" s="1"/>
  <c r="P20" i="220" s="1"/>
  <c r="D2" i="220"/>
  <c r="P23" i="219"/>
  <c r="P22" i="219"/>
  <c r="P21" i="219"/>
  <c r="P17" i="219"/>
  <c r="P16" i="219"/>
  <c r="P15" i="219"/>
  <c r="P14" i="219"/>
  <c r="O14" i="219"/>
  <c r="D12" i="219"/>
  <c r="P20" i="219" s="1"/>
  <c r="F9" i="219"/>
  <c r="P19" i="219" s="1"/>
  <c r="D13" i="219" s="1"/>
  <c r="M7" i="219"/>
  <c r="M6" i="219"/>
  <c r="M5" i="219"/>
  <c r="M4" i="219"/>
  <c r="D2" i="219"/>
  <c r="P23" i="218"/>
  <c r="P22" i="218"/>
  <c r="P21" i="218"/>
  <c r="P17" i="218"/>
  <c r="P16" i="218"/>
  <c r="P15" i="218"/>
  <c r="P14" i="218"/>
  <c r="O14" i="218"/>
  <c r="F9" i="218"/>
  <c r="P19" i="218" s="1"/>
  <c r="D13" i="218" s="1"/>
  <c r="M7" i="218"/>
  <c r="M6" i="218"/>
  <c r="M5" i="218"/>
  <c r="M4" i="218"/>
  <c r="D12" i="218" s="1"/>
  <c r="P20" i="218" s="1"/>
  <c r="D2" i="218"/>
  <c r="P23" i="217"/>
  <c r="P22" i="217"/>
  <c r="P21" i="217"/>
  <c r="P17" i="217"/>
  <c r="P16" i="217"/>
  <c r="P15" i="217"/>
  <c r="O14" i="217"/>
  <c r="F9" i="217"/>
  <c r="P14" i="217" s="1"/>
  <c r="M7" i="217"/>
  <c r="M6" i="217"/>
  <c r="M5" i="217"/>
  <c r="D12" i="217" s="1"/>
  <c r="P20" i="217" s="1"/>
  <c r="M4" i="217"/>
  <c r="D2" i="217"/>
  <c r="P23" i="216"/>
  <c r="P22" i="216"/>
  <c r="P21" i="216"/>
  <c r="P17" i="216"/>
  <c r="P15" i="216"/>
  <c r="O14" i="216"/>
  <c r="F9" i="216"/>
  <c r="P16" i="216" s="1"/>
  <c r="M7" i="216"/>
  <c r="M6" i="216"/>
  <c r="M5" i="216"/>
  <c r="M4" i="216"/>
  <c r="D12" i="216" s="1"/>
  <c r="P20" i="216" s="1"/>
  <c r="D2" i="216"/>
  <c r="P23" i="215"/>
  <c r="P22" i="215"/>
  <c r="P21" i="215"/>
  <c r="P20" i="215"/>
  <c r="P17" i="215"/>
  <c r="P16" i="215"/>
  <c r="P15" i="215"/>
  <c r="P14" i="215"/>
  <c r="O14" i="215"/>
  <c r="D12" i="215"/>
  <c r="F9" i="215"/>
  <c r="P19" i="215" s="1"/>
  <c r="D13" i="215" s="1"/>
  <c r="M7" i="215"/>
  <c r="M6" i="215"/>
  <c r="M5" i="215"/>
  <c r="M4" i="215"/>
  <c r="D2" i="215"/>
  <c r="P19" i="216" l="1"/>
  <c r="D13" i="216" s="1"/>
  <c r="P19" i="220"/>
  <c r="D13" i="220" s="1"/>
  <c r="P16" i="221"/>
  <c r="P19" i="224"/>
  <c r="D13" i="224" s="1"/>
  <c r="P16" i="225"/>
  <c r="P19" i="217"/>
  <c r="D13" i="217" s="1"/>
  <c r="P19" i="225"/>
  <c r="D13" i="225" s="1"/>
  <c r="P14" i="216"/>
  <c r="P14" i="224"/>
  <c r="P14" i="220"/>
  <c r="M2" i="118"/>
  <c r="L2" i="118"/>
  <c r="K2" i="118"/>
  <c r="J2" i="118"/>
  <c r="I2" i="118"/>
  <c r="H2" i="118"/>
  <c r="G2" i="118"/>
  <c r="F2" i="118"/>
  <c r="E2" i="118"/>
  <c r="D2" i="118"/>
  <c r="C2" i="118"/>
  <c r="B2" i="118"/>
  <c r="D2" i="110"/>
  <c r="B1" i="118" l="1"/>
  <c r="M5" i="110" l="1"/>
  <c r="M6" i="110"/>
  <c r="M7" i="110"/>
  <c r="M4" i="110"/>
  <c r="P15" i="110"/>
  <c r="M1" i="118" l="1"/>
  <c r="L1" i="118"/>
  <c r="K1" i="118"/>
  <c r="J1" i="118"/>
  <c r="I1" i="118"/>
  <c r="H1" i="118"/>
  <c r="G1" i="118"/>
  <c r="F1" i="118"/>
  <c r="E1" i="118"/>
  <c r="D1" i="118"/>
  <c r="C1" i="118"/>
  <c r="J14" i="118"/>
  <c r="C4" i="118"/>
  <c r="L11" i="118"/>
  <c r="F8" i="118"/>
  <c r="D13" i="118"/>
  <c r="G9" i="118"/>
  <c r="G5" i="118"/>
  <c r="G11" i="118"/>
  <c r="F11" i="118"/>
  <c r="K5" i="118"/>
  <c r="H14" i="118"/>
  <c r="E7" i="118"/>
  <c r="M9" i="118"/>
  <c r="F13" i="118"/>
  <c r="I14" i="118"/>
  <c r="M11" i="118"/>
  <c r="C12" i="118"/>
  <c r="K13" i="118"/>
  <c r="M10" i="118"/>
  <c r="D8" i="118"/>
  <c r="E8" i="118"/>
  <c r="G7" i="118"/>
  <c r="G6" i="118"/>
  <c r="L13" i="118"/>
  <c r="H9" i="118"/>
  <c r="I5" i="118"/>
  <c r="J10" i="118"/>
  <c r="I7" i="118"/>
  <c r="M5" i="118"/>
  <c r="M14" i="118"/>
  <c r="J5" i="118"/>
  <c r="D12" i="118"/>
  <c r="K4" i="118"/>
  <c r="H10" i="118"/>
  <c r="I12" i="118"/>
  <c r="I8" i="118"/>
  <c r="G10" i="118"/>
  <c r="J13" i="118"/>
  <c r="F12" i="118"/>
  <c r="M12" i="118"/>
  <c r="F6" i="118"/>
  <c r="K11" i="118"/>
  <c r="E9" i="118"/>
  <c r="C8" i="118"/>
  <c r="K10" i="118"/>
  <c r="L12" i="118"/>
  <c r="H11" i="118"/>
  <c r="L7" i="118"/>
  <c r="E4" i="118"/>
  <c r="M7" i="118"/>
  <c r="K7" i="118"/>
  <c r="G12" i="118"/>
  <c r="F4" i="118"/>
  <c r="G14" i="118"/>
  <c r="H8" i="118"/>
  <c r="L5" i="118"/>
  <c r="K14" i="118"/>
  <c r="C13" i="118"/>
  <c r="C10" i="118"/>
  <c r="H5" i="118"/>
  <c r="F7" i="118"/>
  <c r="E13" i="118"/>
  <c r="D11" i="118"/>
  <c r="F10" i="118"/>
  <c r="M13" i="118"/>
  <c r="C14" i="118"/>
  <c r="F9" i="118"/>
  <c r="K8" i="118"/>
  <c r="C7" i="118"/>
  <c r="J6" i="118"/>
  <c r="G13" i="118"/>
  <c r="I11" i="118"/>
  <c r="J7" i="118"/>
  <c r="E14" i="118"/>
  <c r="C5" i="118"/>
  <c r="L14" i="118"/>
  <c r="H13" i="118"/>
  <c r="I10" i="118"/>
  <c r="D14" i="118"/>
  <c r="L10" i="118"/>
  <c r="D7" i="118"/>
  <c r="F14" i="118"/>
  <c r="D5" i="118"/>
  <c r="J11" i="118"/>
  <c r="H7" i="118"/>
  <c r="F5" i="118"/>
  <c r="I13" i="118"/>
  <c r="E5" i="118"/>
  <c r="J12" i="118"/>
  <c r="K12" i="118"/>
  <c r="D10" i="118"/>
  <c r="E10" i="118"/>
  <c r="E12" i="118"/>
  <c r="G8" i="118"/>
  <c r="C11" i="118"/>
  <c r="K6" i="118"/>
  <c r="I9" i="118"/>
  <c r="M4" i="118"/>
  <c r="M8" i="118"/>
  <c r="L8" i="118"/>
  <c r="H12" i="118"/>
  <c r="E11" i="118"/>
  <c r="J8" i="118"/>
  <c r="C6" i="118"/>
  <c r="E3" i="118" l="1"/>
  <c r="C3" i="118"/>
  <c r="A14" i="188"/>
  <c r="A13" i="188"/>
  <c r="A12" i="188"/>
  <c r="A11" i="188"/>
  <c r="A10" i="188"/>
  <c r="A6" i="188"/>
  <c r="A5" i="188"/>
  <c r="A3" i="188"/>
  <c r="A7" i="188" s="1"/>
  <c r="A2" i="188"/>
  <c r="H6" i="118"/>
  <c r="J4" i="118"/>
  <c r="L4" i="118"/>
  <c r="B13" i="118"/>
  <c r="B4" i="118"/>
  <c r="D6" i="118"/>
  <c r="G4" i="118"/>
  <c r="B10" i="118"/>
  <c r="I6" i="118"/>
  <c r="B11" i="118"/>
  <c r="D4" i="118"/>
  <c r="D9" i="118"/>
  <c r="K9" i="118"/>
  <c r="B5" i="118"/>
  <c r="J9" i="118"/>
  <c r="C9" i="118"/>
  <c r="M6" i="118"/>
  <c r="I4" i="118"/>
  <c r="B14" i="118"/>
  <c r="B12" i="118"/>
  <c r="B8" i="118"/>
  <c r="H4" i="118"/>
  <c r="L6" i="118"/>
  <c r="E6" i="118"/>
  <c r="L9" i="118"/>
  <c r="B9" i="118"/>
  <c r="B6" i="118"/>
  <c r="B7" i="118"/>
  <c r="N11" i="118" l="1"/>
  <c r="B23" i="118" s="1"/>
  <c r="N7" i="118"/>
  <c r="B20" i="118" s="1"/>
  <c r="N5" i="118"/>
  <c r="B19" i="118" s="1"/>
  <c r="N10" i="118"/>
  <c r="B22" i="118" s="1"/>
  <c r="N8" i="118"/>
  <c r="N12" i="118"/>
  <c r="B24" i="118" s="1"/>
  <c r="D3" i="118"/>
  <c r="B3" i="118"/>
  <c r="N6" i="118"/>
  <c r="N9" i="118"/>
  <c r="B21" i="118" s="1"/>
  <c r="N4" i="118"/>
  <c r="B18" i="118" s="1"/>
  <c r="A8" i="188"/>
  <c r="A9" i="188" s="1"/>
  <c r="A4" i="188"/>
  <c r="B25" i="118" l="1"/>
  <c r="A4" i="118"/>
  <c r="P23" i="110"/>
  <c r="P21" i="110"/>
  <c r="P22" i="110"/>
  <c r="P17" i="110"/>
  <c r="O14" i="110"/>
  <c r="F9" i="110" l="1"/>
  <c r="D12" i="110" l="1"/>
  <c r="P20" i="110" s="1"/>
  <c r="P16" i="110"/>
  <c r="P14" i="110"/>
  <c r="P19" i="110"/>
  <c r="D13" i="110" s="1"/>
</calcChain>
</file>

<file path=xl/sharedStrings.xml><?xml version="1.0" encoding="utf-8"?>
<sst xmlns="http://schemas.openxmlformats.org/spreadsheetml/2006/main" count="1059" uniqueCount="124">
  <si>
    <t>N° OT</t>
  </si>
  <si>
    <t xml:space="preserve">Localisation </t>
  </si>
  <si>
    <t>Sortie de pièce stock</t>
  </si>
  <si>
    <t>Pièce 
stockée</t>
  </si>
  <si>
    <t>Consommable</t>
  </si>
  <si>
    <t>Pièce
 hors stock</t>
  </si>
  <si>
    <t>Equipement</t>
  </si>
  <si>
    <t>Imputation</t>
  </si>
  <si>
    <t>Référence</t>
  </si>
  <si>
    <t>Désignation</t>
  </si>
  <si>
    <t>Quantité sortie</t>
  </si>
  <si>
    <t>Quantité restante</t>
  </si>
  <si>
    <t>Prix unitaire</t>
  </si>
  <si>
    <t>Coût total</t>
  </si>
  <si>
    <t>Date de mise en service</t>
  </si>
  <si>
    <t>Travaux de:</t>
  </si>
  <si>
    <t xml:space="preserve">Opération de maintenance </t>
  </si>
  <si>
    <t>Ville</t>
  </si>
  <si>
    <t>Coût</t>
  </si>
  <si>
    <t>Type d'intervention</t>
  </si>
  <si>
    <t>Coût Sous traitant</t>
  </si>
  <si>
    <t>Niveau Intervention</t>
  </si>
  <si>
    <t>Coût contrat</t>
  </si>
  <si>
    <t>Quantité intervenant</t>
  </si>
  <si>
    <t>Observation obligatoire si le travail n'est pas effectué</t>
  </si>
  <si>
    <t>Périodicité</t>
  </si>
  <si>
    <t>Total heure d'intervention</t>
  </si>
  <si>
    <t>Temps estimé</t>
  </si>
  <si>
    <t>Nature de  l'intervention</t>
  </si>
  <si>
    <t>Date</t>
  </si>
  <si>
    <t>Nom</t>
  </si>
  <si>
    <t>Temps passé</t>
  </si>
  <si>
    <t>Signature obligatoire</t>
  </si>
  <si>
    <t>Module amont</t>
  </si>
  <si>
    <t>Mode opératoire N°</t>
  </si>
  <si>
    <t>Module central</t>
  </si>
  <si>
    <t>Coûts de l'intervention</t>
  </si>
  <si>
    <t>Module aval</t>
  </si>
  <si>
    <t>Validation du responsable</t>
  </si>
  <si>
    <t>Nom du valideur</t>
  </si>
  <si>
    <t>Signature</t>
  </si>
  <si>
    <t>Module Amont</t>
  </si>
  <si>
    <t>Pantographe</t>
  </si>
  <si>
    <t>Montage racleur cuivre</t>
  </si>
  <si>
    <t>Type RM 25-345</t>
  </si>
  <si>
    <t>Rail de guidage en haut</t>
  </si>
  <si>
    <t>Action(s)</t>
  </si>
  <si>
    <t>Fait</t>
  </si>
  <si>
    <t>Non Fait</t>
  </si>
  <si>
    <t>Observation(s)</t>
  </si>
  <si>
    <t>Apres chaques interventions sur les équipements, verifier la remise en conformité (serrage, connectique,niveau,fermeture des trappes….) Verifier qu'aucun éléments n'obture pas la sortie du train .</t>
  </si>
  <si>
    <t>Conforme</t>
  </si>
  <si>
    <t>Non conforme</t>
  </si>
  <si>
    <t>TYPE INTERVENTION</t>
  </si>
  <si>
    <t>NIVEAU INTERVENTION</t>
  </si>
  <si>
    <t>PERIODICITE</t>
  </si>
  <si>
    <t>NATURE INTERVENTION</t>
  </si>
  <si>
    <t>LOCALISATION</t>
  </si>
  <si>
    <t>IMPUTATION</t>
  </si>
  <si>
    <t>TRAVAUX</t>
  </si>
  <si>
    <t>OPERATIONS</t>
  </si>
  <si>
    <t>MODE OPRERATOIR MR</t>
  </si>
  <si>
    <t>AGENT</t>
  </si>
  <si>
    <t>APPROBATEUR</t>
  </si>
  <si>
    <t>ETAT</t>
  </si>
  <si>
    <t>IMPRESSION</t>
  </si>
  <si>
    <t>MODE OPERATOIRE ENERGIE</t>
  </si>
  <si>
    <t>MODE OPERATOIRE SIG</t>
  </si>
  <si>
    <t>MODE OPERATOIRE LAC</t>
  </si>
  <si>
    <t>MODE OPERATOIRE MACHINERIE</t>
  </si>
  <si>
    <t>MODE OPERATOIRE VOIE</t>
  </si>
  <si>
    <t>MODE OPERATOIRE BATIMENT</t>
  </si>
  <si>
    <t>MODE OPERATOIRE ESPACE VERT</t>
  </si>
  <si>
    <t>localisation</t>
  </si>
  <si>
    <t>Section</t>
  </si>
  <si>
    <t>Localisation/section…..</t>
  </si>
  <si>
    <t>Equipement/MR</t>
  </si>
  <si>
    <t>OT</t>
  </si>
  <si>
    <t>OT A TRAITER</t>
  </si>
  <si>
    <t>Temps effectué</t>
  </si>
  <si>
    <t>Travail non effectué</t>
  </si>
  <si>
    <t>Impression faite</t>
  </si>
  <si>
    <t>Coût MO</t>
  </si>
  <si>
    <t>Coût pièce</t>
  </si>
  <si>
    <t>Travaux de nuit</t>
  </si>
  <si>
    <t>Coût pièces</t>
  </si>
  <si>
    <t>Etat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</si>
  <si>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</si>
  <si>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</si>
  <si>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</si>
  <si>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</si>
  <si>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</si>
  <si>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</si>
  <si>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</si>
  <si>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</si>
  <si>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</si>
  <si>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</si>
  <si>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</si>
  <si>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</si>
  <si>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</si>
  <si>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TEMPS PASSE</t>
  </si>
  <si>
    <t>Site</t>
  </si>
  <si>
    <t>Coût de l'intervention</t>
  </si>
  <si>
    <t>Région</t>
  </si>
  <si>
    <t>Synthèse</t>
  </si>
  <si>
    <t>OK</t>
  </si>
  <si>
    <t>nombre</t>
  </si>
  <si>
    <t>Temps estimé pour 1 agent</t>
  </si>
  <si>
    <t>Temps estimer</t>
  </si>
  <si>
    <t>N° Poste fiche</t>
  </si>
  <si>
    <t>Poste</t>
  </si>
  <si>
    <t>Création OT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</si>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</sst>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[h]:mm:ss;@"/>
    <numFmt numFmtId="166" formatCode="[h]:mm"/>
    <numFmt numFmtId="167" formatCode="[$-40C]d\-mmm\-yy;@"/>
    <numFmt numFmtId="168" formatCode="###0000"/>
  </numFmts>
  <fonts count="5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18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u/>
      <sz val="24"/>
      <name val="Calibri"/>
      <family val="2"/>
      <scheme val="minor"/>
    </font>
    <font>
      <sz val="18"/>
      <name val="Calibri"/>
      <family val="2"/>
      <scheme val="minor"/>
    </font>
    <font>
      <sz val="26"/>
      <name val="Calibri"/>
      <family val="2"/>
      <scheme val="minor"/>
    </font>
    <font>
      <b/>
      <u/>
      <sz val="26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6"/>
      <name val="Calibri"/>
      <family val="2"/>
      <scheme val="minor"/>
    </font>
    <font>
      <sz val="2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11"/>
      <color theme="0" tint="-0.34998626667073579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1"/>
      <name val="Arial"/>
      <family val="2"/>
    </font>
    <font>
      <u/>
      <sz val="10"/>
      <color theme="10"/>
      <name val="Arial"/>
      <family val="2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0"/>
      <color theme="10"/>
      <name val="Aharoni"/>
    </font>
    <font>
      <b/>
      <sz val="14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auto="1"/>
      </patternFill>
    </fill>
    <fill>
      <gradientFill degree="90">
        <stop position="0">
          <color theme="0" tint="-0.1490218817712943"/>
        </stop>
        <stop position="1">
          <color theme="0" tint="-0.49803155613879818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indexed="43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4" tint="0.59999389629810485"/>
        </stop>
        <stop position="1">
          <color theme="4" tint="-0.25098422193060094"/>
        </stop>
      </gradientFill>
    </fill>
    <fill>
      <patternFill patternType="solid">
        <fgColor theme="1" tint="0.249977111117893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gray125">
        <fgColor theme="3" tint="0.39994506668294322"/>
        <bgColor indexed="65"/>
      </patternFill>
    </fill>
    <fill>
      <gradientFill degree="90">
        <stop position="0">
          <color theme="0"/>
        </stop>
        <stop position="1">
          <color theme="4"/>
        </stop>
      </gradient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ck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 style="medium">
        <color theme="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4" fillId="0" borderId="0"/>
    <xf numFmtId="0" fontId="52" fillId="0" borderId="0" applyNumberFormat="0" applyFill="0" applyBorder="0" applyAlignment="0" applyProtection="0"/>
  </cellStyleXfs>
  <cellXfs count="225">
    <xf numFmtId="0" fontId="0" fillId="0" borderId="0" xfId="0"/>
    <xf numFmtId="0" fontId="3" fillId="0" borderId="0" xfId="1"/>
    <xf numFmtId="0" fontId="12" fillId="0" borderId="4" xfId="1" applyFont="1" applyBorder="1" applyAlignment="1">
      <alignment horizontal="right" vertical="center"/>
    </xf>
    <xf numFmtId="0" fontId="11" fillId="5" borderId="1" xfId="1" applyFont="1" applyFill="1" applyBorder="1" applyAlignment="1">
      <alignment horizontal="center" vertical="center" wrapText="1"/>
    </xf>
    <xf numFmtId="0" fontId="11" fillId="6" borderId="1" xfId="1" applyFont="1" applyFill="1" applyBorder="1" applyAlignment="1">
      <alignment horizontal="center" vertical="center" wrapText="1"/>
    </xf>
    <xf numFmtId="0" fontId="11" fillId="5" borderId="5" xfId="1" applyFont="1" applyFill="1" applyBorder="1" applyAlignment="1">
      <alignment horizontal="center" vertical="center" wrapText="1"/>
    </xf>
    <xf numFmtId="0" fontId="14" fillId="0" borderId="0" xfId="1" applyFont="1"/>
    <xf numFmtId="0" fontId="8" fillId="0" borderId="4" xfId="1" applyFont="1" applyBorder="1" applyAlignment="1">
      <alignment horizontal="right" vertical="center" wrapText="1"/>
    </xf>
    <xf numFmtId="0" fontId="14" fillId="0" borderId="1" xfId="1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 wrapText="1"/>
    </xf>
    <xf numFmtId="164" fontId="14" fillId="0" borderId="1" xfId="1" applyNumberFormat="1" applyFont="1" applyBorder="1" applyAlignment="1">
      <alignment horizontal="center" vertical="center" wrapText="1"/>
    </xf>
    <xf numFmtId="164" fontId="14" fillId="0" borderId="5" xfId="1" applyNumberFormat="1" applyFont="1" applyBorder="1" applyAlignment="1">
      <alignment horizontal="center" vertical="center" wrapText="1"/>
    </xf>
    <xf numFmtId="0" fontId="8" fillId="0" borderId="4" xfId="1" applyFont="1" applyBorder="1" applyAlignment="1">
      <alignment horizontal="right" vertical="center"/>
    </xf>
    <xf numFmtId="165" fontId="21" fillId="5" borderId="6" xfId="1" applyNumberFormat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 wrapText="1"/>
    </xf>
    <xf numFmtId="0" fontId="23" fillId="0" borderId="4" xfId="1" applyFont="1" applyBorder="1" applyAlignment="1">
      <alignment horizontal="right" vertical="center" wrapText="1"/>
    </xf>
    <xf numFmtId="165" fontId="9" fillId="0" borderId="7" xfId="1" applyNumberFormat="1" applyFont="1" applyBorder="1" applyAlignment="1">
      <alignment horizontal="center" vertical="center"/>
    </xf>
    <xf numFmtId="0" fontId="24" fillId="0" borderId="0" xfId="1" applyFont="1" applyAlignment="1">
      <alignment horizontal="center" vertical="center" wrapText="1"/>
    </xf>
    <xf numFmtId="0" fontId="18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0" fontId="32" fillId="0" borderId="0" xfId="1" applyFont="1" applyAlignment="1">
      <alignment horizontal="center" vertical="center" wrapText="1"/>
    </xf>
    <xf numFmtId="0" fontId="25" fillId="12" borderId="0" xfId="1" applyFont="1" applyFill="1" applyAlignment="1">
      <alignment horizontal="center"/>
    </xf>
    <xf numFmtId="0" fontId="25" fillId="0" borderId="0" xfId="1" applyFont="1" applyAlignment="1">
      <alignment horizontal="center"/>
    </xf>
    <xf numFmtId="0" fontId="3" fillId="0" borderId="0" xfId="1" applyAlignment="1">
      <alignment horizontal="center"/>
    </xf>
    <xf numFmtId="0" fontId="25" fillId="13" borderId="17" xfId="1" applyFont="1" applyFill="1" applyBorder="1"/>
    <xf numFmtId="0" fontId="25" fillId="3" borderId="17" xfId="1" applyFont="1" applyFill="1" applyBorder="1"/>
    <xf numFmtId="0" fontId="25" fillId="0" borderId="0" xfId="1" applyFont="1"/>
    <xf numFmtId="0" fontId="25" fillId="0" borderId="17" xfId="1" applyFont="1" applyBorder="1"/>
    <xf numFmtId="0" fontId="25" fillId="14" borderId="17" xfId="1" applyFont="1" applyFill="1" applyBorder="1"/>
    <xf numFmtId="0" fontId="25" fillId="2" borderId="17" xfId="1" applyFont="1" applyFill="1" applyBorder="1"/>
    <xf numFmtId="0" fontId="25" fillId="13" borderId="0" xfId="1" applyFont="1" applyFill="1"/>
    <xf numFmtId="0" fontId="25" fillId="13" borderId="18" xfId="1" applyFont="1" applyFill="1" applyBorder="1"/>
    <xf numFmtId="0" fontId="25" fillId="15" borderId="17" xfId="1" applyFont="1" applyFill="1" applyBorder="1"/>
    <xf numFmtId="0" fontId="25" fillId="0" borderId="19" xfId="1" applyFont="1" applyBorder="1"/>
    <xf numFmtId="0" fontId="25" fillId="16" borderId="17" xfId="1" applyFont="1" applyFill="1" applyBorder="1"/>
    <xf numFmtId="0" fontId="25" fillId="13" borderId="19" xfId="1" applyFont="1" applyFill="1" applyBorder="1"/>
    <xf numFmtId="0" fontId="25" fillId="10" borderId="17" xfId="1" applyFont="1" applyFill="1" applyBorder="1"/>
    <xf numFmtId="0" fontId="25" fillId="17" borderId="17" xfId="1" applyFont="1" applyFill="1" applyBorder="1"/>
    <xf numFmtId="0" fontId="25" fillId="0" borderId="20" xfId="1" applyFont="1" applyBorder="1"/>
    <xf numFmtId="0" fontId="25" fillId="0" borderId="21" xfId="1" applyFont="1" applyBorder="1"/>
    <xf numFmtId="0" fontId="4" fillId="18" borderId="22" xfId="0" applyFont="1" applyFill="1" applyBorder="1"/>
    <xf numFmtId="16" fontId="9" fillId="0" borderId="6" xfId="1" applyNumberFormat="1" applyFont="1" applyBorder="1" applyAlignment="1">
      <alignment horizontal="center" vertical="center" wrapText="1"/>
    </xf>
    <xf numFmtId="0" fontId="6" fillId="4" borderId="0" xfId="1" applyFont="1" applyFill="1" applyBorder="1" applyAlignment="1">
      <alignment horizontal="center" vertical="center" wrapText="1"/>
    </xf>
    <xf numFmtId="0" fontId="8" fillId="0" borderId="0" xfId="1" applyFont="1" applyBorder="1" applyAlignment="1">
      <alignment horizontal="right" vertical="center" wrapText="1"/>
    </xf>
    <xf numFmtId="0" fontId="8" fillId="4" borderId="0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right" vertical="center"/>
    </xf>
    <xf numFmtId="0" fontId="24" fillId="4" borderId="0" xfId="1" applyFont="1" applyFill="1" applyBorder="1" applyAlignment="1">
      <alignment horizontal="center" vertical="center" wrapText="1"/>
    </xf>
    <xf numFmtId="0" fontId="3" fillId="0" borderId="16" xfId="1" applyBorder="1"/>
    <xf numFmtId="0" fontId="3" fillId="0" borderId="14" xfId="1" applyBorder="1"/>
    <xf numFmtId="0" fontId="5" fillId="0" borderId="14" xfId="1" applyFont="1" applyBorder="1" applyAlignment="1">
      <alignment vertical="center" wrapText="1"/>
    </xf>
    <xf numFmtId="0" fontId="44" fillId="10" borderId="0" xfId="1" applyFont="1" applyFill="1"/>
    <xf numFmtId="0" fontId="3" fillId="10" borderId="0" xfId="1" applyFill="1"/>
    <xf numFmtId="0" fontId="14" fillId="10" borderId="0" xfId="1" applyFont="1" applyFill="1"/>
    <xf numFmtId="0" fontId="42" fillId="10" borderId="0" xfId="1" applyFont="1" applyFill="1"/>
    <xf numFmtId="164" fontId="42" fillId="10" borderId="0" xfId="1" applyNumberFormat="1" applyFont="1" applyFill="1"/>
    <xf numFmtId="0" fontId="46" fillId="10" borderId="0" xfId="1" applyFont="1" applyFill="1" applyAlignment="1">
      <alignment wrapText="1"/>
    </xf>
    <xf numFmtId="165" fontId="45" fillId="10" borderId="0" xfId="1" applyNumberFormat="1" applyFont="1" applyFill="1"/>
    <xf numFmtId="0" fontId="45" fillId="10" borderId="0" xfId="0" applyFont="1" applyFill="1" applyBorder="1" applyAlignment="1">
      <alignment horizontal="center" vertical="center"/>
    </xf>
    <xf numFmtId="166" fontId="45" fillId="10" borderId="0" xfId="0" applyNumberFormat="1" applyFont="1" applyFill="1" applyBorder="1" applyAlignment="1">
      <alignment horizontal="center" vertical="center"/>
    </xf>
    <xf numFmtId="165" fontId="45" fillId="10" borderId="0" xfId="0" applyNumberFormat="1" applyFont="1" applyFill="1" applyBorder="1" applyAlignment="1">
      <alignment horizontal="center" vertical="center"/>
    </xf>
    <xf numFmtId="0" fontId="47" fillId="10" borderId="0" xfId="0" applyFont="1" applyFill="1" applyBorder="1" applyAlignment="1">
      <alignment horizontal="center" vertical="center"/>
    </xf>
    <xf numFmtId="164" fontId="45" fillId="10" borderId="0" xfId="0" applyNumberFormat="1" applyFont="1" applyFill="1" applyBorder="1" applyAlignment="1">
      <alignment horizontal="center" vertical="center"/>
    </xf>
    <xf numFmtId="0" fontId="43" fillId="10" borderId="0" xfId="0" applyFont="1" applyFill="1" applyAlignment="1">
      <alignment horizontal="center" vertical="center"/>
    </xf>
    <xf numFmtId="0" fontId="43" fillId="10" borderId="0" xfId="0" applyFont="1" applyFill="1"/>
    <xf numFmtId="0" fontId="14" fillId="0" borderId="26" xfId="1" applyFont="1" applyBorder="1" applyAlignment="1">
      <alignment horizontal="center" vertical="center" wrapText="1"/>
    </xf>
    <xf numFmtId="0" fontId="19" fillId="5" borderId="31" xfId="1" applyFont="1" applyFill="1" applyBorder="1" applyAlignment="1">
      <alignment horizontal="center" vertical="center" wrapText="1"/>
    </xf>
    <xf numFmtId="165" fontId="18" fillId="5" borderId="33" xfId="1" applyNumberFormat="1" applyFont="1" applyFill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/>
    </xf>
    <xf numFmtId="0" fontId="22" fillId="0" borderId="34" xfId="1" applyFont="1" applyBorder="1" applyAlignment="1">
      <alignment horizontal="center" vertical="center" wrapText="1"/>
    </xf>
    <xf numFmtId="0" fontId="25" fillId="0" borderId="33" xfId="1" applyFont="1" applyBorder="1" applyAlignment="1">
      <alignment horizontal="center" vertical="center"/>
    </xf>
    <xf numFmtId="16" fontId="9" fillId="0" borderId="36" xfId="1" applyNumberFormat="1" applyFont="1" applyBorder="1" applyAlignment="1">
      <alignment horizontal="center" vertical="center" wrapText="1"/>
    </xf>
    <xf numFmtId="165" fontId="9" fillId="0" borderId="37" xfId="1" applyNumberFormat="1" applyFont="1" applyBorder="1" applyAlignment="1">
      <alignment horizontal="center" vertical="center"/>
    </xf>
    <xf numFmtId="0" fontId="25" fillId="0" borderId="38" xfId="1" applyFont="1" applyBorder="1" applyAlignment="1">
      <alignment horizontal="center" vertical="center"/>
    </xf>
    <xf numFmtId="0" fontId="15" fillId="4" borderId="11" xfId="1" applyFont="1" applyFill="1" applyBorder="1" applyAlignment="1">
      <alignment horizontal="center" vertical="center" wrapText="1"/>
    </xf>
    <xf numFmtId="164" fontId="16" fillId="4" borderId="11" xfId="1" applyNumberFormat="1" applyFont="1" applyFill="1" applyBorder="1" applyAlignment="1">
      <alignment horizontal="center" vertical="center"/>
    </xf>
    <xf numFmtId="0" fontId="17" fillId="4" borderId="11" xfId="1" applyFont="1" applyFill="1" applyBorder="1" applyAlignment="1">
      <alignment horizontal="center" vertical="center"/>
    </xf>
    <xf numFmtId="164" fontId="13" fillId="4" borderId="11" xfId="1" applyNumberFormat="1" applyFont="1" applyFill="1" applyBorder="1" applyAlignment="1">
      <alignment horizontal="center" vertical="center"/>
    </xf>
    <xf numFmtId="0" fontId="13" fillId="4" borderId="11" xfId="1" applyFont="1" applyFill="1" applyBorder="1" applyAlignment="1">
      <alignment horizontal="center" vertical="center"/>
    </xf>
    <xf numFmtId="0" fontId="15" fillId="8" borderId="48" xfId="1" applyFont="1" applyFill="1" applyBorder="1" applyAlignment="1">
      <alignment horizontal="center"/>
    </xf>
    <xf numFmtId="0" fontId="26" fillId="8" borderId="48" xfId="1" applyFont="1" applyFill="1" applyBorder="1" applyAlignment="1">
      <alignment horizontal="center"/>
    </xf>
    <xf numFmtId="0" fontId="15" fillId="8" borderId="49" xfId="1" applyFont="1" applyFill="1" applyBorder="1" applyAlignment="1">
      <alignment horizontal="center"/>
    </xf>
    <xf numFmtId="0" fontId="32" fillId="0" borderId="50" xfId="1" applyFont="1" applyBorder="1" applyAlignment="1">
      <alignment horizontal="center" vertical="top" wrapText="1"/>
    </xf>
    <xf numFmtId="0" fontId="32" fillId="0" borderId="51" xfId="1" applyFont="1" applyBorder="1" applyAlignment="1">
      <alignment horizontal="center" vertical="top" wrapText="1"/>
    </xf>
    <xf numFmtId="0" fontId="29" fillId="0" borderId="39" xfId="1" applyFont="1" applyBorder="1" applyAlignment="1">
      <alignment vertical="top" wrapText="1"/>
    </xf>
    <xf numFmtId="0" fontId="29" fillId="0" borderId="42" xfId="1" applyFont="1" applyBorder="1" applyAlignment="1">
      <alignment vertical="top" wrapText="1"/>
    </xf>
    <xf numFmtId="0" fontId="15" fillId="5" borderId="28" xfId="1" applyFont="1" applyFill="1" applyBorder="1" applyAlignment="1">
      <alignment horizontal="right" vertical="center" wrapText="1"/>
    </xf>
    <xf numFmtId="0" fontId="15" fillId="5" borderId="32" xfId="1" applyFont="1" applyFill="1" applyBorder="1" applyAlignment="1">
      <alignment horizontal="right" vertical="center" wrapText="1"/>
    </xf>
    <xf numFmtId="0" fontId="9" fillId="5" borderId="30" xfId="1" applyFont="1" applyFill="1" applyBorder="1" applyAlignment="1">
      <alignment horizontal="right" vertical="center" wrapText="1"/>
    </xf>
    <xf numFmtId="0" fontId="15" fillId="5" borderId="7" xfId="1" applyFont="1" applyFill="1" applyBorder="1" applyAlignment="1">
      <alignment horizontal="right" vertical="center" wrapText="1"/>
    </xf>
    <xf numFmtId="0" fontId="42" fillId="10" borderId="0" xfId="1" applyFont="1" applyFill="1" applyAlignment="1">
      <alignment horizontal="left"/>
    </xf>
    <xf numFmtId="0" fontId="49" fillId="19" borderId="27" xfId="0" applyFont="1" applyFill="1" applyBorder="1" applyAlignment="1">
      <alignment horizontal="center"/>
    </xf>
    <xf numFmtId="14" fontId="50" fillId="0" borderId="0" xfId="0" applyNumberFormat="1" applyFont="1" applyFill="1" applyAlignment="1" applyProtection="1">
      <alignment horizontal="center"/>
      <protection hidden="1"/>
    </xf>
    <xf numFmtId="167" fontId="5" fillId="0" borderId="32" xfId="1" applyNumberFormat="1" applyFont="1" applyBorder="1" applyAlignment="1">
      <alignment horizontal="center" vertical="center"/>
    </xf>
    <xf numFmtId="167" fontId="5" fillId="0" borderId="35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0" xfId="0" applyNumberFormat="1"/>
    <xf numFmtId="165" fontId="3" fillId="0" borderId="1" xfId="1" applyNumberFormat="1" applyBorder="1" applyAlignment="1">
      <alignment horizontal="center" vertical="center"/>
    </xf>
    <xf numFmtId="0" fontId="19" fillId="0" borderId="55" xfId="0" applyFont="1" applyBorder="1" applyAlignment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15" fillId="0" borderId="0" xfId="1" applyFont="1" applyFill="1" applyBorder="1" applyAlignment="1">
      <alignment horizontal="right" vertical="center"/>
    </xf>
    <xf numFmtId="0" fontId="13" fillId="4" borderId="0" xfId="1" applyFont="1" applyFill="1" applyBorder="1" applyAlignment="1">
      <alignment horizontal="center" vertical="center"/>
    </xf>
    <xf numFmtId="0" fontId="13" fillId="4" borderId="43" xfId="1" applyFont="1" applyFill="1" applyBorder="1" applyAlignment="1">
      <alignment horizontal="center" vertical="center"/>
    </xf>
    <xf numFmtId="0" fontId="15" fillId="8" borderId="57" xfId="1" applyFont="1" applyFill="1" applyBorder="1" applyAlignment="1">
      <alignment horizontal="center"/>
    </xf>
    <xf numFmtId="0" fontId="15" fillId="8" borderId="58" xfId="1" applyFont="1" applyFill="1" applyBorder="1" applyAlignment="1">
      <alignment horizontal="center"/>
    </xf>
    <xf numFmtId="0" fontId="9" fillId="4" borderId="0" xfId="1" applyFont="1" applyFill="1" applyBorder="1" applyAlignment="1">
      <alignment horizontal="center" vertical="center"/>
    </xf>
    <xf numFmtId="0" fontId="15" fillId="4" borderId="0" xfId="1" applyFont="1" applyFill="1" applyBorder="1" applyAlignment="1">
      <alignment horizontal="center" vertical="center" wrapText="1"/>
    </xf>
    <xf numFmtId="0" fontId="12" fillId="0" borderId="0" xfId="1" applyFont="1" applyBorder="1" applyAlignment="1">
      <alignment horizontal="right" vertical="center"/>
    </xf>
    <xf numFmtId="0" fontId="11" fillId="4" borderId="0" xfId="1" applyFont="1" applyFill="1" applyBorder="1" applyAlignment="1">
      <alignment horizontal="center" vertical="center" wrapText="1"/>
    </xf>
    <xf numFmtId="165" fontId="3" fillId="0" borderId="0" xfId="1" applyNumberFormat="1"/>
    <xf numFmtId="0" fontId="14" fillId="0" borderId="53" xfId="0" applyFont="1" applyBorder="1" applyAlignment="1">
      <alignment horizontal="center" vertical="center"/>
    </xf>
    <xf numFmtId="165" fontId="3" fillId="0" borderId="54" xfId="1" applyNumberFormat="1" applyBorder="1"/>
    <xf numFmtId="165" fontId="3" fillId="0" borderId="5" xfId="1" applyNumberFormat="1" applyBorder="1"/>
    <xf numFmtId="44" fontId="3" fillId="0" borderId="1" xfId="1" applyNumberFormat="1" applyBorder="1" applyAlignment="1">
      <alignment horizontal="center" vertical="center"/>
    </xf>
    <xf numFmtId="44" fontId="3" fillId="0" borderId="0" xfId="1" applyNumberFormat="1"/>
    <xf numFmtId="44" fontId="3" fillId="0" borderId="5" xfId="1" applyNumberFormat="1" applyBorder="1"/>
    <xf numFmtId="44" fontId="3" fillId="0" borderId="59" xfId="1" applyNumberFormat="1" applyBorder="1"/>
    <xf numFmtId="0" fontId="17" fillId="0" borderId="63" xfId="1" applyFont="1" applyFill="1" applyBorder="1" applyAlignment="1">
      <alignment horizontal="right" vertical="center" wrapText="1"/>
    </xf>
    <xf numFmtId="0" fontId="41" fillId="0" borderId="62" xfId="1" applyFont="1" applyFill="1" applyBorder="1" applyAlignment="1">
      <alignment vertical="center" wrapText="1"/>
    </xf>
    <xf numFmtId="0" fontId="17" fillId="0" borderId="64" xfId="1" applyFont="1" applyFill="1" applyBorder="1" applyAlignment="1">
      <alignment horizontal="right" vertical="center" wrapText="1"/>
    </xf>
    <xf numFmtId="0" fontId="20" fillId="0" borderId="62" xfId="1" applyFont="1" applyFill="1" applyBorder="1" applyAlignment="1">
      <alignment vertical="center" wrapText="1"/>
    </xf>
    <xf numFmtId="0" fontId="3" fillId="0" borderId="64" xfId="1" applyBorder="1"/>
    <xf numFmtId="0" fontId="48" fillId="0" borderId="4" xfId="0" applyFont="1" applyFill="1" applyBorder="1" applyAlignment="1">
      <alignment horizontal="right" vertical="center"/>
    </xf>
    <xf numFmtId="0" fontId="3" fillId="0" borderId="0" xfId="1" applyBorder="1"/>
    <xf numFmtId="0" fontId="8" fillId="0" borderId="45" xfId="1" applyFont="1" applyBorder="1" applyAlignment="1">
      <alignment horizontal="right" vertical="center" wrapText="1"/>
    </xf>
    <xf numFmtId="0" fontId="4" fillId="0" borderId="0" xfId="0" applyFont="1" applyAlignment="1">
      <alignment horizontal="center"/>
    </xf>
    <xf numFmtId="0" fontId="54" fillId="5" borderId="29" xfId="1" applyFont="1" applyFill="1" applyBorder="1" applyAlignment="1">
      <alignment horizontal="center" vertical="center" wrapText="1"/>
    </xf>
    <xf numFmtId="0" fontId="2" fillId="0" borderId="56" xfId="1" applyFont="1" applyBorder="1"/>
    <xf numFmtId="168" fontId="28" fillId="4" borderId="0" xfId="1" applyNumberFormat="1" applyFont="1" applyFill="1" applyBorder="1" applyAlignment="1">
      <alignment horizontal="center" vertical="center"/>
    </xf>
    <xf numFmtId="0" fontId="55" fillId="0" borderId="0" xfId="4" applyFont="1" applyAlignment="1">
      <alignment horizontal="center" vertical="center"/>
    </xf>
    <xf numFmtId="165" fontId="3" fillId="0" borderId="5" xfId="1" applyNumberFormat="1" applyBorder="1" applyAlignment="1">
      <alignment horizontal="center" vertical="center"/>
    </xf>
    <xf numFmtId="44" fontId="3" fillId="0" borderId="5" xfId="1" applyNumberFormat="1" applyBorder="1" applyAlignment="1">
      <alignment horizontal="center" vertical="center"/>
    </xf>
    <xf numFmtId="165" fontId="3" fillId="0" borderId="65" xfId="1" applyNumberFormat="1" applyBorder="1" applyAlignment="1">
      <alignment horizontal="center" vertical="center"/>
    </xf>
    <xf numFmtId="165" fontId="3" fillId="0" borderId="59" xfId="1" applyNumberFormat="1" applyBorder="1" applyAlignment="1">
      <alignment horizontal="center" vertical="center"/>
    </xf>
    <xf numFmtId="0" fontId="52" fillId="0" borderId="0" xfId="4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6" fillId="4" borderId="47" xfId="1" applyFont="1" applyFill="1" applyBorder="1" applyAlignment="1">
      <alignment horizontal="left" vertical="center" wrapText="1"/>
    </xf>
    <xf numFmtId="0" fontId="15" fillId="0" borderId="0" xfId="1" applyFont="1" applyFill="1" applyAlignment="1"/>
    <xf numFmtId="0" fontId="13" fillId="23" borderId="0" xfId="1" applyFont="1" applyFill="1" applyAlignment="1">
      <alignment horizontal="center"/>
    </xf>
    <xf numFmtId="165" fontId="51" fillId="0" borderId="69" xfId="0" applyNumberFormat="1" applyFont="1" applyFill="1" applyBorder="1" applyAlignment="1">
      <alignment horizontal="right"/>
    </xf>
    <xf numFmtId="165" fontId="51" fillId="0" borderId="70" xfId="0" applyNumberFormat="1" applyFont="1" applyFill="1" applyBorder="1" applyAlignment="1">
      <alignment horizontal="right"/>
    </xf>
    <xf numFmtId="0" fontId="3" fillId="0" borderId="70" xfId="1" applyBorder="1"/>
    <xf numFmtId="0" fontId="3" fillId="0" borderId="71" xfId="1" applyBorder="1"/>
    <xf numFmtId="0" fontId="4" fillId="18" borderId="72" xfId="0" applyFont="1" applyFill="1" applyBorder="1" applyAlignment="1">
      <alignment horizontal="center" vertical="center"/>
    </xf>
    <xf numFmtId="0" fontId="4" fillId="18" borderId="60" xfId="0" applyFont="1" applyFill="1" applyBorder="1" applyAlignment="1">
      <alignment horizontal="center" vertical="center"/>
    </xf>
    <xf numFmtId="0" fontId="4" fillId="18" borderId="60" xfId="0" applyFont="1" applyFill="1" applyBorder="1" applyAlignment="1">
      <alignment horizontal="center"/>
    </xf>
    <xf numFmtId="0" fontId="4" fillId="18" borderId="61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18" xfId="1" applyFont="1" applyBorder="1"/>
    <xf numFmtId="0" fontId="4" fillId="0" borderId="0" xfId="0" applyFont="1" applyFill="1" applyBorder="1"/>
    <xf numFmtId="0" fontId="0" fillId="0" borderId="0" xfId="0" applyBorder="1"/>
    <xf numFmtId="0" fontId="56" fillId="24" borderId="67" xfId="1" applyFont="1" applyFill="1" applyBorder="1" applyAlignment="1">
      <alignment horizontal="center" vertical="center"/>
    </xf>
    <xf numFmtId="168" fontId="56" fillId="24" borderId="68" xfId="1" applyNumberFormat="1" applyFont="1" applyFill="1" applyBorder="1" applyAlignment="1">
      <alignment horizontal="center"/>
    </xf>
    <xf numFmtId="0" fontId="18" fillId="0" borderId="0" xfId="1" applyFont="1" applyAlignment="1">
      <alignment horizontal="center" vertical="center"/>
    </xf>
    <xf numFmtId="0" fontId="1" fillId="25" borderId="0" xfId="1" applyFont="1" applyFill="1" applyAlignment="1">
      <alignment horizontal="center"/>
    </xf>
    <xf numFmtId="0" fontId="3" fillId="25" borderId="0" xfId="1" applyFill="1" applyAlignment="1">
      <alignment horizontal="center"/>
    </xf>
    <xf numFmtId="0" fontId="0" fillId="22" borderId="0" xfId="0" applyFill="1" applyAlignment="1">
      <alignment horizontal="center"/>
    </xf>
    <xf numFmtId="166" fontId="18" fillId="0" borderId="41" xfId="1" applyNumberFormat="1" applyFont="1" applyBorder="1" applyAlignment="1">
      <alignment horizontal="center" vertical="center" wrapText="1"/>
    </xf>
    <xf numFmtId="166" fontId="18" fillId="0" borderId="0" xfId="1" applyNumberFormat="1" applyFont="1" applyBorder="1" applyAlignment="1">
      <alignment horizontal="center" vertical="center" wrapText="1"/>
    </xf>
    <xf numFmtId="166" fontId="18" fillId="0" borderId="8" xfId="1" applyNumberFormat="1" applyFont="1" applyBorder="1" applyAlignment="1">
      <alignment horizontal="center" vertical="center" wrapText="1"/>
    </xf>
    <xf numFmtId="0" fontId="15" fillId="7" borderId="41" xfId="1" applyFont="1" applyFill="1" applyBorder="1" applyAlignment="1">
      <alignment horizontal="center" vertical="center" wrapText="1"/>
    </xf>
    <xf numFmtId="0" fontId="15" fillId="7" borderId="0" xfId="1" applyFont="1" applyFill="1" applyBorder="1" applyAlignment="1">
      <alignment horizontal="center" vertical="center" wrapText="1"/>
    </xf>
    <xf numFmtId="0" fontId="15" fillId="7" borderId="8" xfId="1" applyFont="1" applyFill="1" applyBorder="1" applyAlignment="1">
      <alignment horizontal="center" vertical="center" wrapText="1"/>
    </xf>
    <xf numFmtId="0" fontId="15" fillId="20" borderId="0" xfId="1" applyFont="1" applyFill="1" applyBorder="1" applyAlignment="1">
      <alignment horizontal="center" vertical="center" wrapText="1"/>
    </xf>
    <xf numFmtId="0" fontId="15" fillId="20" borderId="11" xfId="1" applyFont="1" applyFill="1" applyBorder="1" applyAlignment="1">
      <alignment horizontal="center" vertical="center" wrapText="1"/>
    </xf>
    <xf numFmtId="0" fontId="11" fillId="5" borderId="23" xfId="1" applyFont="1" applyFill="1" applyBorder="1" applyAlignment="1">
      <alignment horizontal="center" vertical="center"/>
    </xf>
    <xf numFmtId="0" fontId="11" fillId="5" borderId="1" xfId="1" applyFont="1" applyFill="1" applyBorder="1" applyAlignment="1">
      <alignment horizontal="center" vertical="center"/>
    </xf>
    <xf numFmtId="0" fontId="8" fillId="0" borderId="23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8" fillId="0" borderId="25" xfId="1" applyFont="1" applyBorder="1" applyAlignment="1">
      <alignment horizontal="center" vertical="center" wrapText="1"/>
    </xf>
    <xf numFmtId="0" fontId="8" fillId="0" borderId="26" xfId="1" applyFont="1" applyBorder="1" applyAlignment="1">
      <alignment horizontal="center" vertical="center" wrapText="1"/>
    </xf>
    <xf numFmtId="0" fontId="20" fillId="0" borderId="39" xfId="0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40" xfId="0" applyFont="1" applyBorder="1" applyAlignment="1">
      <alignment horizontal="center" vertical="center" wrapText="1"/>
    </xf>
    <xf numFmtId="0" fontId="6" fillId="0" borderId="14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0" fontId="10" fillId="5" borderId="23" xfId="1" applyFont="1" applyFill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/>
    </xf>
    <xf numFmtId="0" fontId="11" fillId="5" borderId="24" xfId="1" applyFont="1" applyFill="1" applyBorder="1" applyAlignment="1">
      <alignment horizontal="left" vertical="center"/>
    </xf>
    <xf numFmtId="0" fontId="11" fillId="5" borderId="2" xfId="1" applyFont="1" applyFill="1" applyBorder="1" applyAlignment="1">
      <alignment horizontal="left" vertical="center"/>
    </xf>
    <xf numFmtId="0" fontId="11" fillId="5" borderId="1" xfId="1" applyFont="1" applyFill="1" applyBorder="1" applyAlignment="1">
      <alignment horizontal="left" vertical="center"/>
    </xf>
    <xf numFmtId="0" fontId="11" fillId="5" borderId="5" xfId="1" applyFont="1" applyFill="1" applyBorder="1" applyAlignment="1">
      <alignment horizontal="left" vertical="center"/>
    </xf>
    <xf numFmtId="0" fontId="53" fillId="0" borderId="14" xfId="1" applyFont="1" applyBorder="1" applyAlignment="1">
      <alignment horizontal="center" vertical="center"/>
    </xf>
    <xf numFmtId="0" fontId="33" fillId="0" borderId="51" xfId="1" applyFont="1" applyBorder="1" applyAlignment="1">
      <alignment horizontal="left" vertical="center" wrapText="1"/>
    </xf>
    <xf numFmtId="0" fontId="34" fillId="0" borderId="51" xfId="1" applyFont="1" applyFill="1" applyBorder="1" applyAlignment="1">
      <alignment horizontal="left" vertical="top"/>
    </xf>
    <xf numFmtId="0" fontId="34" fillId="0" borderId="51" xfId="1" applyFont="1" applyFill="1" applyBorder="1" applyAlignment="1">
      <alignment horizontal="center"/>
    </xf>
    <xf numFmtId="0" fontId="34" fillId="0" borderId="52" xfId="1" applyFont="1" applyFill="1" applyBorder="1" applyAlignment="1">
      <alignment horizontal="center"/>
    </xf>
    <xf numFmtId="0" fontId="11" fillId="20" borderId="0" xfId="1" applyFont="1" applyFill="1" applyBorder="1" applyAlignment="1">
      <alignment horizontal="center" vertical="center"/>
    </xf>
    <xf numFmtId="0" fontId="11" fillId="20" borderId="11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top" wrapText="1"/>
    </xf>
    <xf numFmtId="0" fontId="8" fillId="0" borderId="11" xfId="1" applyFont="1" applyBorder="1" applyAlignment="1">
      <alignment horizontal="center" vertical="top" wrapText="1"/>
    </xf>
    <xf numFmtId="0" fontId="8" fillId="0" borderId="43" xfId="1" applyFont="1" applyBorder="1" applyAlignment="1">
      <alignment horizontal="center" vertical="top" wrapText="1"/>
    </xf>
    <xf numFmtId="0" fontId="8" fillId="0" borderId="46" xfId="1" applyFont="1" applyBorder="1" applyAlignment="1">
      <alignment horizontal="center" vertical="top" wrapText="1"/>
    </xf>
    <xf numFmtId="0" fontId="27" fillId="0" borderId="10" xfId="1" applyFont="1" applyBorder="1" applyAlignment="1">
      <alignment horizontal="center" vertical="top" wrapText="1"/>
    </xf>
    <xf numFmtId="0" fontId="27" fillId="0" borderId="45" xfId="1" applyFont="1" applyBorder="1" applyAlignment="1">
      <alignment horizontal="center" vertical="top" wrapText="1"/>
    </xf>
    <xf numFmtId="0" fontId="28" fillId="0" borderId="3" xfId="1" applyFont="1" applyBorder="1" applyAlignment="1">
      <alignment horizontal="left" vertical="center" wrapText="1"/>
    </xf>
    <xf numFmtId="0" fontId="25" fillId="0" borderId="41" xfId="1" applyFont="1" applyBorder="1" applyAlignment="1">
      <alignment horizontal="center" vertical="center"/>
    </xf>
    <xf numFmtId="0" fontId="25" fillId="0" borderId="0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5" fillId="0" borderId="42" xfId="1" applyFont="1" applyBorder="1" applyAlignment="1">
      <alignment horizontal="center" vertical="center"/>
    </xf>
    <xf numFmtId="0" fontId="25" fillId="0" borderId="43" xfId="1" applyFont="1" applyBorder="1" applyAlignment="1">
      <alignment horizontal="center" vertical="center"/>
    </xf>
    <xf numFmtId="0" fontId="25" fillId="0" borderId="44" xfId="1" applyFont="1" applyBorder="1" applyAlignment="1">
      <alignment horizontal="center" vertical="center"/>
    </xf>
    <xf numFmtId="0" fontId="30" fillId="0" borderId="3" xfId="1" applyFont="1" applyBorder="1" applyAlignment="1">
      <alignment horizontal="left" vertical="top" wrapText="1"/>
    </xf>
    <xf numFmtId="0" fontId="30" fillId="0" borderId="40" xfId="1" applyFont="1" applyBorder="1" applyAlignment="1">
      <alignment horizontal="left" vertical="top" wrapText="1"/>
    </xf>
    <xf numFmtId="0" fontId="28" fillId="0" borderId="43" xfId="1" applyFont="1" applyBorder="1" applyAlignment="1">
      <alignment horizontal="left" vertical="top" wrapText="1"/>
    </xf>
    <xf numFmtId="0" fontId="31" fillId="0" borderId="43" xfId="1" applyFont="1" applyBorder="1" applyAlignment="1">
      <alignment horizontal="left" vertical="top" wrapText="1"/>
    </xf>
    <xf numFmtId="0" fontId="31" fillId="0" borderId="44" xfId="1" applyFont="1" applyBorder="1" applyAlignment="1">
      <alignment horizontal="left" vertical="top" wrapText="1"/>
    </xf>
    <xf numFmtId="0" fontId="35" fillId="0" borderId="0" xfId="1" applyFont="1" applyFill="1" applyBorder="1" applyAlignment="1">
      <alignment horizontal="center" vertical="center"/>
    </xf>
    <xf numFmtId="0" fontId="36" fillId="9" borderId="0" xfId="1" applyFont="1" applyFill="1" applyAlignment="1">
      <alignment horizontal="center" vertical="center"/>
    </xf>
    <xf numFmtId="0" fontId="37" fillId="0" borderId="0" xfId="1" applyFont="1" applyFill="1" applyAlignment="1">
      <alignment horizontal="center" vertical="center"/>
    </xf>
    <xf numFmtId="0" fontId="36" fillId="0" borderId="0" xfId="1" applyFont="1" applyFill="1" applyAlignment="1">
      <alignment horizontal="center" vertical="center"/>
    </xf>
    <xf numFmtId="0" fontId="38" fillId="10" borderId="0" xfId="1" applyFont="1" applyFill="1" applyAlignment="1">
      <alignment horizontal="center" vertical="center"/>
    </xf>
    <xf numFmtId="0" fontId="6" fillId="5" borderId="62" xfId="1" applyFont="1" applyFill="1" applyBorder="1" applyAlignment="1">
      <alignment horizontal="left" vertical="center" wrapText="1"/>
    </xf>
    <xf numFmtId="0" fontId="6" fillId="5" borderId="60" xfId="1" applyFont="1" applyFill="1" applyBorder="1" applyAlignment="1">
      <alignment horizontal="left" vertical="center" wrapText="1"/>
    </xf>
    <xf numFmtId="0" fontId="6" fillId="5" borderId="61" xfId="1" applyFont="1" applyFill="1" applyBorder="1" applyAlignment="1">
      <alignment horizontal="left" vertical="center" wrapText="1"/>
    </xf>
    <xf numFmtId="0" fontId="38" fillId="0" borderId="0" xfId="1" applyFont="1" applyFill="1" applyAlignment="1">
      <alignment horizontal="center" vertical="center"/>
    </xf>
    <xf numFmtId="0" fontId="8" fillId="0" borderId="0" xfId="1" applyFont="1" applyAlignment="1">
      <alignment horizontal="left" vertical="center" wrapText="1"/>
    </xf>
    <xf numFmtId="0" fontId="9" fillId="0" borderId="0" xfId="1" applyFont="1" applyAlignment="1">
      <alignment horizontal="center" vertical="top" wrapText="1"/>
    </xf>
    <xf numFmtId="0" fontId="33" fillId="0" borderId="12" xfId="3" applyFont="1" applyFill="1" applyBorder="1" applyAlignment="1">
      <alignment horizontal="center" vertical="center" wrapText="1"/>
    </xf>
    <xf numFmtId="0" fontId="33" fillId="0" borderId="13" xfId="3" applyFont="1" applyFill="1" applyBorder="1" applyAlignment="1">
      <alignment horizontal="center" vertical="center" wrapText="1"/>
    </xf>
    <xf numFmtId="0" fontId="39" fillId="7" borderId="0" xfId="3" applyFont="1" applyFill="1" applyAlignment="1">
      <alignment horizontal="left" vertical="center" wrapText="1"/>
    </xf>
    <xf numFmtId="0" fontId="16" fillId="11" borderId="0" xfId="1" applyFont="1" applyFill="1" applyAlignment="1">
      <alignment horizontal="center" vertical="center"/>
    </xf>
    <xf numFmtId="0" fontId="40" fillId="0" borderId="0" xfId="3" applyFont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0" fillId="21" borderId="0" xfId="0" applyFill="1" applyAlignment="1">
      <alignment horizontal="center"/>
    </xf>
  </cellXfs>
  <cellStyles count="5">
    <cellStyle name="Lien hypertexte" xfId="4" builtinId="8"/>
    <cellStyle name="Lien hypertexte 2" xfId="2" xr:uid="{340EB663-B03A-46D0-BEE1-D91899C3C821}"/>
    <cellStyle name="Normal" xfId="0" builtinId="0"/>
    <cellStyle name="Normal 2" xfId="1" xr:uid="{F2FF6F3D-CD7A-4AAA-BC9B-334226666DDA}"/>
    <cellStyle name="Normal 2 2" xfId="3" xr:uid="{A24FF15E-64AA-4971-8C18-E5CEF1E1487F}"/>
  </cellStyles>
  <dxfs count="239"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 tint="-0.499984740745262"/>
      </font>
      <fill>
        <patternFill patternType="solid">
          <fgColor auto="1"/>
          <bgColor theme="0"/>
        </patternFill>
      </fill>
    </dxf>
    <dxf>
      <font>
        <color rgb="FF00B0F0"/>
      </font>
      <fill>
        <gradientFill degree="90">
          <stop position="0">
            <color theme="0"/>
          </stop>
          <stop position="1">
            <color rgb="FF00B0F0"/>
          </stop>
        </gradientFill>
      </fill>
    </dxf>
    <dxf>
      <font>
        <color rgb="FF7030A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rgb="FFFFFF00"/>
      </font>
      <fill>
        <gradientFill degree="90">
          <stop position="0">
            <color theme="0"/>
          </stop>
          <stop position="1">
            <color rgb="FFFFFF00"/>
          </stop>
        </gradientFill>
      </fill>
      <border>
        <left/>
        <right/>
        <top/>
        <bottom/>
      </border>
    </dxf>
    <dxf>
      <font>
        <color theme="5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color rgb="FF92D050"/>
      </font>
      <fill>
        <gradientFill degree="9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Poste</a:t>
            </a:r>
            <a:r>
              <a:rPr lang="fr-FR" baseline="0"/>
              <a:t> 1-MR1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317"/>
      <c:depthPercent val="100"/>
      <c:rAngAx val="0"/>
      <c:perspective val="9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Résultat!$B$18:$B$20</c:f>
              <c:strCache>
                <c:ptCount val="3"/>
                <c:pt idx="0">
                  <c:v>0:00:00</c:v>
                </c:pt>
                <c:pt idx="1">
                  <c:v>0:00:00</c:v>
                </c:pt>
                <c:pt idx="2">
                  <c:v>0:00:00</c:v>
                </c:pt>
              </c:strCache>
            </c:strRef>
          </c:tx>
          <c:spPr>
            <a:scene3d>
              <a:camera prst="orthographicFront"/>
              <a:lightRig rig="threePt" dir="t">
                <a:rot lat="0" lon="0" rev="0"/>
              </a:lightRig>
            </a:scene3d>
            <a:sp3d prstMaterial="clear">
              <a:bevelT w="260350" h="50800" prst="softRound"/>
              <a:bevelB prst="softRound"/>
            </a:sp3d>
          </c:spPr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1-6125-40F6-9494-F70C5D21AAA4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3-7325-47F8-9B31-AE2F852C9B16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5-7325-47F8-9B31-AE2F852C9B16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7-7325-47F8-9B31-AE2F852C9B16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9-7325-47F8-9B31-AE2F852C9B16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B-7325-47F8-9B31-AE2F852C9B16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D-7325-47F8-9B31-AE2F852C9B1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1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Résultat!$A$21:$A$25</c:f>
              <c:strCache>
                <c:ptCount val="5"/>
                <c:pt idx="0">
                  <c:v>Coût MO</c:v>
                </c:pt>
                <c:pt idx="1">
                  <c:v>Coût pièce</c:v>
                </c:pt>
                <c:pt idx="2">
                  <c:v>Coût Sous traitant</c:v>
                </c:pt>
                <c:pt idx="3">
                  <c:v>Coût contrat</c:v>
                </c:pt>
                <c:pt idx="4">
                  <c:v>Coût total</c:v>
                </c:pt>
              </c:strCache>
            </c:strRef>
          </c:cat>
          <c:val>
            <c:numRef>
              <c:f>Résultat!$B$21:$B$25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1F-4CA4-B5D9-7AF86FDD7F6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3787288300720299"/>
          <c:y val="0.9181240651979613"/>
          <c:w val="0.73249372684805214"/>
          <c:h val="7.323849148526050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4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Poste%201.xlsm#Synth&#232;se!A1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Poste%201.xlsm#R&#233;sultat!A1" TargetMode="Externa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Poste%201.xlsm#Feuille_mod&#232;le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27</xdr:row>
      <xdr:rowOff>24765</xdr:rowOff>
    </xdr:from>
    <xdr:to>
      <xdr:col>0</xdr:col>
      <xdr:colOff>1043940</xdr:colOff>
      <xdr:row>27</xdr:row>
      <xdr:rowOff>588090</xdr:rowOff>
    </xdr:to>
    <xdr:pic>
      <xdr:nvPicPr>
        <xdr:cNvPr id="9" name="Imag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76225" y="5368290"/>
          <a:ext cx="762000" cy="563325"/>
        </a:xfrm>
        <a:prstGeom prst="rect">
          <a:avLst/>
        </a:prstGeom>
      </xdr:spPr>
    </xdr:pic>
    <xdr:clientData/>
  </xdr:twoCellAnchor>
  <xdr:twoCellAnchor editAs="oneCell">
    <xdr:from>
      <xdr:col>16</xdr:col>
      <xdr:colOff>163830</xdr:colOff>
      <xdr:row>0</xdr:row>
      <xdr:rowOff>55245</xdr:rowOff>
    </xdr:from>
    <xdr:to>
      <xdr:col>16</xdr:col>
      <xdr:colOff>649605</xdr:colOff>
      <xdr:row>2</xdr:row>
      <xdr:rowOff>36330</xdr:rowOff>
    </xdr:to>
    <xdr:pic macro="[0]!Feuil9.Copier_Nommer_Feuilles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365480" y="55245"/>
          <a:ext cx="485775" cy="381135"/>
        </a:xfrm>
        <a:prstGeom prst="rect">
          <a:avLst/>
        </a:prstGeom>
      </xdr:spPr>
    </xdr:pic>
    <xdr:clientData/>
  </xdr:twoCellAnchor>
  <xdr:twoCellAnchor>
    <xdr:from>
      <xdr:col>5</xdr:col>
      <xdr:colOff>411480</xdr:colOff>
      <xdr:row>16</xdr:row>
      <xdr:rowOff>144780</xdr:rowOff>
    </xdr:from>
    <xdr:to>
      <xdr:col>7</xdr:col>
      <xdr:colOff>68580</xdr:colOff>
      <xdr:row>19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 bwMode="auto">
        <a:xfrm>
          <a:off x="4922520" y="3360420"/>
          <a:ext cx="1242060" cy="58674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r>
            <a:rPr lang="fr-FR" sz="1100"/>
            <a:t>Enregistrement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38100</xdr:rowOff>
    </xdr:from>
    <xdr:to>
      <xdr:col>1</xdr:col>
      <xdr:colOff>1904</xdr:colOff>
      <xdr:row>53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276225</xdr:colOff>
      <xdr:row>1</xdr:row>
      <xdr:rowOff>95250</xdr:rowOff>
    </xdr:from>
    <xdr:to>
      <xdr:col>0</xdr:col>
      <xdr:colOff>706815</xdr:colOff>
      <xdr:row>5</xdr:row>
      <xdr:rowOff>38188</xdr:rowOff>
    </xdr:to>
    <xdr:pic>
      <xdr:nvPicPr>
        <xdr:cNvPr id="3" name="Imag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76225" y="266700"/>
          <a:ext cx="430590" cy="6287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2061624" y="744905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4376279" y="748936"/>
          <a:ext cx="328336" cy="24795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6698957" y="754101"/>
          <a:ext cx="290314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4967828" y="31642423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6242461" y="3073762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7728361" y="3073762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6242461" y="3014707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7728361" y="3014707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1059180</xdr:colOff>
          <xdr:row>10</xdr:row>
          <xdr:rowOff>426720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3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1059180</xdr:colOff>
          <xdr:row>11</xdr:row>
          <xdr:rowOff>426720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3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1059180</xdr:colOff>
          <xdr:row>12</xdr:row>
          <xdr:rowOff>434340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3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1944862" y="31647235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116205</xdr:rowOff>
    </xdr:from>
    <xdr:to>
      <xdr:col>1</xdr:col>
      <xdr:colOff>15240</xdr:colOff>
      <xdr:row>0</xdr:row>
      <xdr:rowOff>875203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2875" y="116205"/>
          <a:ext cx="695325" cy="75899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9217" name="Check Box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9218" name="Check Box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9219" name="Check Box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0241" name="Check Box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0243" name="Check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1265" name="Check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1266" name="Check Box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1267" name="Check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C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4337" name="Check Box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D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4338" name="Check Box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D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4339" name="Check Box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D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E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E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E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6385" name="Check Box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F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6386" name="Check Box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F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6387" name="Check Box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F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10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10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10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6458E61-72D9-4C1D-A358-40E9B84FA544}" name="Tableau227" displayName="Tableau227" ref="B2:B5" totalsRowShown="0" headerRowDxfId="216" dataDxfId="215" tableBorderDxfId="214">
  <autoFilter ref="B2:B5" xr:uid="{15604D2F-28EF-4366-B0A3-65D1DBBE8395}"/>
  <tableColumns count="1">
    <tableColumn id="1" xr3:uid="{41107435-C35F-4BAF-BE4B-FEBAD1C51247}" name="TYPE INTERVENTION" dataDxfId="2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3FA2F6F-9108-4EB9-803E-225307B0978C}" name="Tableau2228" displayName="Tableau2228" ref="Y2:AB38" totalsRowShown="0" headerRowDxfId="212">
  <autoFilter ref="Y2:AB38" xr:uid="{2C417A87-3934-4E96-B6E9-011F6A774547}"/>
  <tableColumns count="4">
    <tableColumn id="1" xr3:uid="{550632AF-DE7F-4C5F-A9CC-67FC1FA3EB7B}" name="Equipement/MR"/>
    <tableColumn id="2" xr3:uid="{E1073E39-6876-4CCD-A2F8-C1E31CAB49B8}" name="TEMPS PASSE"/>
    <tableColumn id="3" xr3:uid="{48DCECB5-D8C6-4D0E-A177-739CB7C3C050}" name="nombre"/>
    <tableColumn id="4" xr3:uid="{DE207371-1042-438A-AC48-A5A8EA23A607}" name="Temps estime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6F96DD15-CD20-483B-8F87-4FBE9866D9D7}" name="Tableau2129" displayName="Tableau2129" ref="X2:X4" totalsRowShown="0" headerRowDxfId="211">
  <autoFilter ref="X2:X4" xr:uid="{D8DD1E2C-4A47-473B-B913-413446CABC03}"/>
  <tableColumns count="1">
    <tableColumn id="1" xr3:uid="{1644E37B-6730-410C-AEB5-96EC55064396}" name="Localisation/section…..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A4116AB-8132-47F1-B425-B3DE23E953E1}" name="Tableau2030" displayName="Tableau2030" ref="W2:W15" totalsRowShown="0" headerRowDxfId="210">
  <autoFilter ref="W2:W15" xr:uid="{7EEB0169-3DA9-4901-A460-33EB1ECBF8B1}"/>
  <tableColumns count="1">
    <tableColumn id="1" xr3:uid="{F9D60233-5F94-4DD7-BD04-18FA66E33FEA}" name="Sec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675784A0-D084-419F-87F2-511554FED131}" name="Tableau1931" displayName="Tableau1931" ref="V2:V7" totalsRowShown="0" headerRowDxfId="209">
  <autoFilter ref="V2:V7" xr:uid="{F31D4467-7C3A-4124-9529-BCB1941CC990}"/>
  <tableColumns count="1">
    <tableColumn id="1" xr3:uid="{7D14452F-51D4-41EA-B986-955CAE864F89}" name="localis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DA1C92BE-FF72-4387-849B-A1C78903D6B7}" name="Tableau1832" displayName="Tableau1832" ref="U2:U22" totalsRowShown="0" headerRowDxfId="208">
  <autoFilter ref="U2:U22" xr:uid="{552F89C9-0A67-4129-8F5E-AA748CF1F99D}"/>
  <tableColumns count="1">
    <tableColumn id="1" xr3:uid="{D72D98ED-BB9B-4F82-B2DE-F5BB86322B2A}" name="MODE OPERATOIRE ESPACE VER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4AEAEF15-3EE0-4253-BF2A-CAB29FA37993}" name="Tableau1733" displayName="Tableau1733" ref="T2:T18" totalsRowShown="0" headerRowDxfId="207">
  <autoFilter ref="T2:T18" xr:uid="{67F45693-4980-427A-9532-C49E970C21DE}"/>
  <tableColumns count="1">
    <tableColumn id="1" xr3:uid="{CC1C8C31-EEBB-4B5F-8606-78B081CCAF9C}" name="MODE OPERATOIRE BATI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9FD83A68-B3C9-46AD-A506-9276D9D00C01}" name="Tableau1634" displayName="Tableau1634" ref="S2:S18" totalsRowShown="0" headerRowDxfId="206">
  <autoFilter ref="S2:S18" xr:uid="{7FC25359-4DBB-4E50-9FC3-166FB70C8D2B}"/>
  <tableColumns count="1">
    <tableColumn id="1" xr3:uid="{C05520CD-69CC-455F-A177-57BCB3CF64F1}" name="MODE OPERATOIRE VOI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2D68334B-FC23-4BFF-A814-B0E7398380F4}" name="Tableau1535" displayName="Tableau1535" ref="P2:R16" totalsRowShown="0" headerRowDxfId="205">
  <autoFilter ref="P2:R16" xr:uid="{D8564842-F5FE-491F-99C7-982D3B141AB2}"/>
  <tableColumns count="3">
    <tableColumn id="1" xr3:uid="{30AA837E-2A1C-42AF-B288-91E02AEF5662}" name="MODE OPERATOIRE SIG"/>
    <tableColumn id="2" xr3:uid="{98B6D058-7461-4774-9A93-91C1FEEDAB65}" name="MODE OPERATOIRE LAC"/>
    <tableColumn id="3" xr3:uid="{8D04ED89-5E9E-4C25-A391-58A29BA996B3}" name="MODE OPERATOIRE MACHINER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A9D1DBC3-184C-4467-A59C-6545F487AA13}" name="Tableau136" displayName="Tableau136" ref="O2:O16" totalsRowShown="0" headerRowDxfId="204" dataDxfId="203">
  <autoFilter ref="O2:O16" xr:uid="{20DCEFD7-3A89-4F30-9FAE-B613EE37941F}"/>
  <tableColumns count="1">
    <tableColumn id="1" xr3:uid="{8F4D1DCE-62C6-46E6-87B7-319AFD3275B5}" name="MODE OPERATOIRE ENERGIE" dataDxfId="20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191EE92-BEAD-4187-ADDF-86B9034B8C3C}" name="Tableau1437" displayName="Tableau1437" ref="L2:L4" totalsRowShown="0" headerRowDxfId="201" tableBorderDxfId="200">
  <autoFilter ref="L2:L4" xr:uid="{181F6CDA-05A7-43C8-89DF-E2AD3EC69C1A}"/>
  <tableColumns count="1">
    <tableColumn id="1" xr3:uid="{8D055C46-9641-4EE4-9DAB-614486B31FCD}" name="APPROBATEUR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5B8F27C6-EA5F-44AD-88E5-2DD36AE0ECAE}" name="Tableau1338" displayName="Tableau1338" ref="K2:K19" totalsRowShown="0" headerRowDxfId="199" dataDxfId="198" tableBorderDxfId="197">
  <autoFilter ref="K2:K19" xr:uid="{53706899-2D7F-497A-A827-27CA5D058504}"/>
  <tableColumns count="1">
    <tableColumn id="1" xr3:uid="{1D994408-945B-4F8E-80EC-5326BCEC193D}" name="AGENT" dataDxfId="19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63599E30-F5D3-4F8E-A0BE-0A73A1939595}" name="Tableau1239" displayName="Tableau1239" ref="M2:M6" totalsRowShown="0" headerRowDxfId="195" tableBorderDxfId="194">
  <autoFilter ref="M2:M6" xr:uid="{52DC87A7-F5F1-415A-8D02-53F8160F5C57}"/>
  <tableColumns count="1">
    <tableColumn id="1" xr3:uid="{700CB172-7608-48EF-8898-5B78CC45A84A}" name="ETAT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4327DD18-0C13-41AB-BF48-99F409348AB4}" name="Tableau1140" displayName="Tableau1140" ref="N2:N4" totalsRowShown="0" headerRowDxfId="193" tableBorderDxfId="192">
  <autoFilter ref="N2:N4" xr:uid="{E02BBFA3-18B9-469E-9C01-F37AEF5DBD0B}"/>
  <tableColumns count="1">
    <tableColumn id="1" xr3:uid="{ED408F06-6569-426E-8701-28D9198B5657}" name="IMPRESSION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5861F864-9602-49A7-ACDA-F807ABDA1F2E}" name="Tableau1041" displayName="Tableau1041" ref="J2:J22" totalsRowShown="0" headerRowDxfId="191" dataDxfId="190" tableBorderDxfId="189">
  <autoFilter ref="J2:J22" xr:uid="{FEEE4D54-E245-481F-8B0C-9401DEA5D952}"/>
  <tableColumns count="1">
    <tableColumn id="1" xr3:uid="{C1B1BDDB-F69E-4379-8AF7-40610FC64CC4}" name="MODE OPRERATOIR MR" dataDxfId="18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5CA68E17-0C35-4D96-8DC1-1F10E503CCD0}" name="Tableau942" displayName="Tableau942" ref="I2:I6" totalsRowShown="0" headerRowDxfId="187" tableBorderDxfId="186">
  <autoFilter ref="I2:I6" xr:uid="{BC97A271-B79A-4458-AA69-074E0F65D21E}"/>
  <tableColumns count="1">
    <tableColumn id="1" xr3:uid="{CAC39A27-9CC0-43B5-BBD5-A4183E9AC74B}" name="OPERATION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64B5FC77-DA9A-4C9B-BAEC-C5D52AEBEBC3}" name="Tableau843" displayName="Tableau843" ref="H2:H5" totalsRowShown="0" headerRowDxfId="185" tableBorderDxfId="184">
  <autoFilter ref="H2:H5" xr:uid="{5B86E7ED-25B6-40E3-A6C2-BBC037E1E27B}"/>
  <tableColumns count="1">
    <tableColumn id="1" xr3:uid="{F124A1C4-B1D8-4CD4-8EDD-798A8B6F603B}" name="TRAVAUX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84B5CC9C-3AD4-454B-9D4B-8698D787F757}" name="Tableau744" displayName="Tableau744" ref="G2:G11" totalsRowShown="0" headerRowDxfId="183" tableBorderDxfId="182">
  <autoFilter ref="G2:G11" xr:uid="{326C143C-0E59-4468-B69E-D5E2549FD259}"/>
  <tableColumns count="1">
    <tableColumn id="1" xr3:uid="{0B9010AB-4679-41DE-88E3-9BF83E49A0D7}" name="IMPUTATION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5D8D5331-7655-407A-ACE2-5A130EABFE9F}" name="Tableau645" displayName="Tableau645" ref="F2:F12" totalsRowShown="0" headerRowDxfId="181" dataDxfId="180" tableBorderDxfId="179">
  <autoFilter ref="F2:F12" xr:uid="{68FA7517-FFF7-4B8C-AAF3-02937920A40A}"/>
  <tableColumns count="1">
    <tableColumn id="1" xr3:uid="{FD9A2932-73AE-4C36-A702-48418CDED62C}" name="LOCALISATION" dataDxfId="178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1BF0D73D-3D07-41F3-B07E-BD68BA5AB6B7}" name="Tableau546" displayName="Tableau546" ref="E2:E6" totalsRowShown="0" headerRowDxfId="177" tableBorderDxfId="176">
  <autoFilter ref="E2:E6" xr:uid="{F2A7A7A5-6530-4A03-9EA8-CF72D1EFC2F4}"/>
  <tableColumns count="1">
    <tableColumn id="1" xr3:uid="{ECC03B7D-F79A-44F2-976A-6525441571E1}" name="NATURE INTERVENTION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BE4DEFDB-259F-4A6A-80B0-DE76CCD60ED5}" name="Tableau447" displayName="Tableau447" ref="D2:D14" totalsRowShown="0" headerRowDxfId="175" dataDxfId="174" tableBorderDxfId="173">
  <autoFilter ref="D2:D14" xr:uid="{0445BD43-6603-47B2-A435-B4A66D47E2BD}"/>
  <tableColumns count="1">
    <tableColumn id="1" xr3:uid="{7851010C-47CE-4552-9044-8079BAA39B64}" name="PERIODICITE" dataDxfId="172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DB9BB190-FFB1-4E7E-9366-1704AA731B06}" name="Tableau348" displayName="Tableau348" ref="C2:C7" totalsRowShown="0" headerRowDxfId="171" dataDxfId="170" tableBorderDxfId="169">
  <autoFilter ref="C2:C7" xr:uid="{17035A3B-2639-4BE4-84E4-82CE8B4EB0FD}"/>
  <tableColumns count="1">
    <tableColumn id="1" xr3:uid="{65F9F1AC-F6C1-4667-B322-F1341F67B01F}" name="NIVEAU INTERVENTION" dataDxfId="16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4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63717-9A2E-4152-8EAD-2C651CE2E5B3}">
  <sheetPr codeName="Feuil2"/>
  <dimension ref="A1:B14"/>
  <sheetViews>
    <sheetView workbookViewId="0">
      <selection activeCell="H31" sqref="H31"/>
    </sheetView>
  </sheetViews>
  <sheetFormatPr baseColWidth="10" defaultRowHeight="13.2" x14ac:dyDescent="0.25"/>
  <sheetData>
    <row r="1" spans="1:2" ht="15" thickBot="1" x14ac:dyDescent="0.35">
      <c r="A1" s="91">
        <v>2019</v>
      </c>
      <c r="B1" s="92"/>
    </row>
    <row r="2" spans="1:2" ht="14.4" x14ac:dyDescent="0.3">
      <c r="A2" s="92">
        <f>DATE(A1,1,1)</f>
        <v>43466</v>
      </c>
      <c r="B2" t="s">
        <v>87</v>
      </c>
    </row>
    <row r="3" spans="1:2" ht="14.4" x14ac:dyDescent="0.3">
      <c r="A3" s="92">
        <f>ROUND(DATE(A1,4,MOD(234-11*MOD(A1,19),30))/7,)*7-6</f>
        <v>43576</v>
      </c>
      <c r="B3" t="s">
        <v>88</v>
      </c>
    </row>
    <row r="4" spans="1:2" ht="14.4" x14ac:dyDescent="0.3">
      <c r="A4" s="92">
        <f>SUM(A3+1)</f>
        <v>43577</v>
      </c>
      <c r="B4" t="s">
        <v>89</v>
      </c>
    </row>
    <row r="5" spans="1:2" ht="14.4" x14ac:dyDescent="0.3">
      <c r="A5" s="92">
        <f>DATE(A1,5,1)</f>
        <v>43586</v>
      </c>
      <c r="B5" t="s">
        <v>90</v>
      </c>
    </row>
    <row r="6" spans="1:2" ht="14.4" x14ac:dyDescent="0.3">
      <c r="A6" s="92">
        <f>DATE(A1,5,8)</f>
        <v>43593</v>
      </c>
      <c r="B6" t="s">
        <v>91</v>
      </c>
    </row>
    <row r="7" spans="1:2" ht="14.4" x14ac:dyDescent="0.3">
      <c r="A7" s="92">
        <f>A3+39</f>
        <v>43615</v>
      </c>
      <c r="B7" t="s">
        <v>92</v>
      </c>
    </row>
    <row r="8" spans="1:2" ht="14.4" x14ac:dyDescent="0.3">
      <c r="A8" s="92">
        <f>A3+49</f>
        <v>43625</v>
      </c>
      <c r="B8" t="s">
        <v>93</v>
      </c>
    </row>
    <row r="9" spans="1:2" ht="14.4" x14ac:dyDescent="0.3">
      <c r="A9" s="92">
        <f>SUM(A8+1)</f>
        <v>43626</v>
      </c>
      <c r="B9" t="s">
        <v>94</v>
      </c>
    </row>
    <row r="10" spans="1:2" ht="14.4" x14ac:dyDescent="0.3">
      <c r="A10" s="92">
        <f>DATE(A1,7,14)</f>
        <v>43660</v>
      </c>
      <c r="B10" t="s">
        <v>95</v>
      </c>
    </row>
    <row r="11" spans="1:2" ht="14.4" x14ac:dyDescent="0.3">
      <c r="A11" s="92">
        <f>DATE(A1,8,15)</f>
        <v>43692</v>
      </c>
      <c r="B11" t="s">
        <v>96</v>
      </c>
    </row>
    <row r="12" spans="1:2" ht="14.4" x14ac:dyDescent="0.3">
      <c r="A12" s="92">
        <f>DATE(A1,11,1)</f>
        <v>43770</v>
      </c>
      <c r="B12" t="s">
        <v>97</v>
      </c>
    </row>
    <row r="13" spans="1:2" ht="14.4" x14ac:dyDescent="0.3">
      <c r="A13" s="92">
        <f>DATE(A1,11,11)</f>
        <v>43780</v>
      </c>
      <c r="B13" t="s">
        <v>98</v>
      </c>
    </row>
    <row r="14" spans="1:2" ht="14.4" x14ac:dyDescent="0.3">
      <c r="A14" s="92">
        <f>DATE(A1,12,25)</f>
        <v>43824</v>
      </c>
      <c r="B14" t="s">
        <v>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F4EFE-6D4D-48E4-9612-EA93C53D7E86}">
  <sheetPr codeName="Feuil9"/>
  <dimension ref="A1:Q28"/>
  <sheetViews>
    <sheetView tabSelected="1" workbookViewId="0">
      <selection activeCell="K21" sqref="K21"/>
    </sheetView>
  </sheetViews>
  <sheetFormatPr baseColWidth="10" defaultRowHeight="14.4" x14ac:dyDescent="0.3"/>
  <cols>
    <col min="1" max="1" width="19.5546875" style="1" customWidth="1"/>
    <col min="2" max="15" width="11.5546875" style="1"/>
    <col min="16" max="16" width="11.5546875" style="1" customWidth="1"/>
    <col min="17" max="16384" width="11.5546875" style="1"/>
  </cols>
  <sheetData>
    <row r="1" spans="1:17" ht="15" thickBot="1" x14ac:dyDescent="0.35">
      <c r="B1" s="134" t="str">
        <f>HYPERLINK("#'"&amp;B2&amp;"'!A1","Lien")</f>
        <v>Lien</v>
      </c>
      <c r="C1" s="129" t="str">
        <f t="shared" ref="C1:M1" si="0">HYPERLINK("#'"&amp;C2&amp;"'!A1","Lien")</f>
        <v>Lien</v>
      </c>
      <c r="D1" s="129" t="str">
        <f t="shared" si="0"/>
        <v>Lien</v>
      </c>
      <c r="E1" s="129" t="str">
        <f t="shared" si="0"/>
        <v>Lien</v>
      </c>
      <c r="F1" s="129" t="str">
        <f t="shared" si="0"/>
        <v>Lien</v>
      </c>
      <c r="G1" s="129" t="str">
        <f t="shared" si="0"/>
        <v>Lien</v>
      </c>
      <c r="H1" s="129" t="str">
        <f t="shared" si="0"/>
        <v>Lien</v>
      </c>
      <c r="I1" s="129" t="str">
        <f t="shared" si="0"/>
        <v>Lien</v>
      </c>
      <c r="J1" s="129" t="str">
        <f t="shared" si="0"/>
        <v>Lien</v>
      </c>
      <c r="K1" s="129" t="str">
        <f t="shared" si="0"/>
        <v>Lien</v>
      </c>
      <c r="L1" s="129" t="str">
        <f t="shared" si="0"/>
        <v>Lien</v>
      </c>
      <c r="M1" s="129" t="str">
        <f t="shared" si="0"/>
        <v>Lien</v>
      </c>
      <c r="Q1" s="154" t="s">
        <v>111</v>
      </c>
    </row>
    <row r="2" spans="1:17" ht="16.2" customHeight="1" thickTop="1" thickBot="1" x14ac:dyDescent="0.4">
      <c r="A2" s="151" t="s">
        <v>110</v>
      </c>
      <c r="B2" s="143" t="str">
        <f>$Q$4</f>
        <v>P001</v>
      </c>
      <c r="C2" s="144" t="str">
        <f>$Q$5</f>
        <v>P002</v>
      </c>
      <c r="D2" s="144" t="str">
        <f>$Q$6</f>
        <v>P003</v>
      </c>
      <c r="E2" s="144" t="str">
        <f>$Q$7</f>
        <v>P004</v>
      </c>
      <c r="F2" s="144" t="str">
        <f>$Q$8</f>
        <v>P005</v>
      </c>
      <c r="G2" s="144" t="str">
        <f>$Q$9</f>
        <v>P006</v>
      </c>
      <c r="H2" s="144" t="str">
        <f>$Q$10</f>
        <v>P007</v>
      </c>
      <c r="I2" s="144" t="str">
        <f>$Q$11</f>
        <v>P008</v>
      </c>
      <c r="J2" s="145" t="str">
        <f>$Q$12</f>
        <v>P009</v>
      </c>
      <c r="K2" s="144" t="str">
        <f>$Q$13</f>
        <v>P010</v>
      </c>
      <c r="L2" s="144" t="str">
        <f>$Q$14</f>
        <v>P011</v>
      </c>
      <c r="M2" s="146" t="str">
        <f>$Q$15</f>
        <v>P012</v>
      </c>
      <c r="P2" s="137"/>
      <c r="Q2" s="155"/>
    </row>
    <row r="3" spans="1:17" ht="15" customHeight="1" thickTop="1" thickBot="1" x14ac:dyDescent="0.4">
      <c r="A3" s="152"/>
      <c r="B3" s="139">
        <f ca="1">SUM(B4)</f>
        <v>0</v>
      </c>
      <c r="C3" s="140">
        <f ca="1">SUM(C4)</f>
        <v>0</v>
      </c>
      <c r="D3" s="140">
        <f ca="1">SUM(D4)</f>
        <v>0</v>
      </c>
      <c r="E3" s="140">
        <f ca="1">SUM(E4)</f>
        <v>0</v>
      </c>
      <c r="F3" s="141"/>
      <c r="G3" s="141"/>
      <c r="H3" s="141"/>
      <c r="I3" s="141"/>
      <c r="J3" s="141"/>
      <c r="K3" s="141"/>
      <c r="L3" s="141"/>
      <c r="M3" s="142"/>
      <c r="P3" s="137"/>
      <c r="Q3" s="155"/>
    </row>
    <row r="4" spans="1:17" ht="16.2" customHeight="1" thickTop="1" thickBot="1" x14ac:dyDescent="0.4">
      <c r="A4" s="135" t="str">
        <f t="shared" ref="A4" si="1">A6</f>
        <v>Temps effectué</v>
      </c>
      <c r="B4" s="97">
        <f ca="1">INDIRECT("'"&amp;B$2&amp;"'!P14")</f>
        <v>0</v>
      </c>
      <c r="C4" s="97">
        <f t="shared" ref="C4:M4" ca="1" si="2">INDIRECT("'"&amp;C$2&amp;"'!P14")</f>
        <v>0</v>
      </c>
      <c r="D4" s="97">
        <f t="shared" ca="1" si="2"/>
        <v>0</v>
      </c>
      <c r="E4" s="97">
        <f t="shared" ca="1" si="2"/>
        <v>0</v>
      </c>
      <c r="F4" s="97">
        <f t="shared" ca="1" si="2"/>
        <v>0</v>
      </c>
      <c r="G4" s="97">
        <f t="shared" ca="1" si="2"/>
        <v>0</v>
      </c>
      <c r="H4" s="97">
        <f t="shared" ca="1" si="2"/>
        <v>0</v>
      </c>
      <c r="I4" s="97">
        <f t="shared" ca="1" si="2"/>
        <v>0</v>
      </c>
      <c r="J4" s="97">
        <f t="shared" ca="1" si="2"/>
        <v>0</v>
      </c>
      <c r="K4" s="97">
        <f t="shared" ca="1" si="2"/>
        <v>0</v>
      </c>
      <c r="L4" s="97">
        <f t="shared" ca="1" si="2"/>
        <v>0</v>
      </c>
      <c r="M4" s="130">
        <f t="shared" ca="1" si="2"/>
        <v>0</v>
      </c>
      <c r="N4" s="109">
        <f ca="1">SUM(B4:M4)</f>
        <v>0</v>
      </c>
      <c r="P4" s="137"/>
      <c r="Q4" s="41" t="s">
        <v>112</v>
      </c>
    </row>
    <row r="5" spans="1:17" ht="15.6" customHeight="1" thickBot="1" x14ac:dyDescent="0.4">
      <c r="A5" s="98" t="s">
        <v>27</v>
      </c>
      <c r="B5" s="97">
        <f ca="1">INDIRECT("'"&amp;B$2&amp;"'!P15")</f>
        <v>0</v>
      </c>
      <c r="C5" s="97">
        <f t="shared" ref="C5:M5" ca="1" si="3">INDIRECT("'"&amp;C$2&amp;"'!P15")</f>
        <v>0</v>
      </c>
      <c r="D5" s="97">
        <f t="shared" ca="1" si="3"/>
        <v>0</v>
      </c>
      <c r="E5" s="97">
        <f t="shared" ca="1" si="3"/>
        <v>0</v>
      </c>
      <c r="F5" s="97">
        <f t="shared" ca="1" si="3"/>
        <v>0</v>
      </c>
      <c r="G5" s="97">
        <f t="shared" ca="1" si="3"/>
        <v>0</v>
      </c>
      <c r="H5" s="97">
        <f t="shared" ca="1" si="3"/>
        <v>0</v>
      </c>
      <c r="I5" s="97">
        <f t="shared" ca="1" si="3"/>
        <v>0</v>
      </c>
      <c r="J5" s="97">
        <f t="shared" ca="1" si="3"/>
        <v>0</v>
      </c>
      <c r="K5" s="97">
        <f t="shared" ca="1" si="3"/>
        <v>0</v>
      </c>
      <c r="L5" s="97">
        <f t="shared" ca="1" si="3"/>
        <v>0</v>
      </c>
      <c r="M5" s="130">
        <f t="shared" ca="1" si="3"/>
        <v>0</v>
      </c>
      <c r="N5" s="109">
        <f t="shared" ref="N5:N12" ca="1" si="4">SUM(B5:M5)</f>
        <v>0</v>
      </c>
      <c r="P5" s="137"/>
      <c r="Q5" s="41" t="s">
        <v>113</v>
      </c>
    </row>
    <row r="6" spans="1:17" ht="15.6" customHeight="1" thickBot="1" x14ac:dyDescent="0.4">
      <c r="A6" s="98" t="s">
        <v>79</v>
      </c>
      <c r="B6" s="97">
        <f ca="1">INDIRECT("'"&amp;B$2&amp;"'!P16")</f>
        <v>0</v>
      </c>
      <c r="C6" s="97">
        <f t="shared" ref="C6:M6" ca="1" si="5">INDIRECT("'"&amp;C$2&amp;"'!P16")</f>
        <v>0</v>
      </c>
      <c r="D6" s="97">
        <f t="shared" ca="1" si="5"/>
        <v>0</v>
      </c>
      <c r="E6" s="97">
        <f t="shared" ca="1" si="5"/>
        <v>0</v>
      </c>
      <c r="F6" s="97">
        <f t="shared" ca="1" si="5"/>
        <v>0</v>
      </c>
      <c r="G6" s="97">
        <f t="shared" ca="1" si="5"/>
        <v>0</v>
      </c>
      <c r="H6" s="97">
        <f t="shared" ca="1" si="5"/>
        <v>0</v>
      </c>
      <c r="I6" s="97">
        <f t="shared" ca="1" si="5"/>
        <v>0</v>
      </c>
      <c r="J6" s="97">
        <f t="shared" ca="1" si="5"/>
        <v>0</v>
      </c>
      <c r="K6" s="97">
        <f t="shared" ca="1" si="5"/>
        <v>0</v>
      </c>
      <c r="L6" s="97">
        <f t="shared" ca="1" si="5"/>
        <v>0</v>
      </c>
      <c r="M6" s="130">
        <f t="shared" ca="1" si="5"/>
        <v>0</v>
      </c>
      <c r="N6" s="109">
        <f t="shared" ca="1" si="4"/>
        <v>0</v>
      </c>
      <c r="P6" s="137"/>
      <c r="Q6" s="41" t="s">
        <v>114</v>
      </c>
    </row>
    <row r="7" spans="1:17" ht="16.2" thickBot="1" x14ac:dyDescent="0.35">
      <c r="A7" s="98" t="s">
        <v>80</v>
      </c>
      <c r="B7" s="97" t="str">
        <f ca="1">INDIRECT("'"&amp;B$2&amp;"'!P17")</f>
        <v/>
      </c>
      <c r="C7" s="97" t="str">
        <f t="shared" ref="C7:M7" ca="1" si="6">INDIRECT("'"&amp;C$2&amp;"'!P17")</f>
        <v/>
      </c>
      <c r="D7" s="97" t="str">
        <f t="shared" ca="1" si="6"/>
        <v/>
      </c>
      <c r="E7" s="97" t="str">
        <f t="shared" ca="1" si="6"/>
        <v/>
      </c>
      <c r="F7" s="97" t="str">
        <f t="shared" ca="1" si="6"/>
        <v/>
      </c>
      <c r="G7" s="97" t="str">
        <f t="shared" ca="1" si="6"/>
        <v/>
      </c>
      <c r="H7" s="97" t="str">
        <f t="shared" ca="1" si="6"/>
        <v/>
      </c>
      <c r="I7" s="97" t="str">
        <f t="shared" ca="1" si="6"/>
        <v/>
      </c>
      <c r="J7" s="97" t="str">
        <f t="shared" ca="1" si="6"/>
        <v/>
      </c>
      <c r="K7" s="97" t="str">
        <f t="shared" ca="1" si="6"/>
        <v/>
      </c>
      <c r="L7" s="97" t="str">
        <f t="shared" ca="1" si="6"/>
        <v/>
      </c>
      <c r="M7" s="130" t="str">
        <f t="shared" ca="1" si="6"/>
        <v/>
      </c>
      <c r="N7" s="109">
        <f t="shared" ca="1" si="4"/>
        <v>0</v>
      </c>
      <c r="Q7" s="41" t="s">
        <v>115</v>
      </c>
    </row>
    <row r="8" spans="1:17" ht="16.2" thickBot="1" x14ac:dyDescent="0.35">
      <c r="A8" s="98" t="s">
        <v>81</v>
      </c>
      <c r="B8" s="97" t="str">
        <f ca="1">INDIRECT("'"&amp;B$2&amp;"'!P18")</f>
        <v>OK</v>
      </c>
      <c r="C8" s="97" t="str">
        <f t="shared" ref="C8:M8" ca="1" si="7">INDIRECT("'"&amp;C$2&amp;"'!P18")</f>
        <v>OK</v>
      </c>
      <c r="D8" s="97" t="str">
        <f t="shared" ca="1" si="7"/>
        <v>OK</v>
      </c>
      <c r="E8" s="97" t="str">
        <f t="shared" ca="1" si="7"/>
        <v>OK</v>
      </c>
      <c r="F8" s="97" t="str">
        <f t="shared" ca="1" si="7"/>
        <v>OK</v>
      </c>
      <c r="G8" s="97" t="str">
        <f t="shared" ca="1" si="7"/>
        <v>OK</v>
      </c>
      <c r="H8" s="97" t="str">
        <f t="shared" ca="1" si="7"/>
        <v>OK</v>
      </c>
      <c r="I8" s="97" t="str">
        <f t="shared" ca="1" si="7"/>
        <v>OK</v>
      </c>
      <c r="J8" s="97" t="str">
        <f t="shared" ca="1" si="7"/>
        <v>OK</v>
      </c>
      <c r="K8" s="97" t="str">
        <f t="shared" ca="1" si="7"/>
        <v>OK</v>
      </c>
      <c r="L8" s="97" t="str">
        <f t="shared" ca="1" si="7"/>
        <v>OK</v>
      </c>
      <c r="M8" s="130" t="str">
        <f t="shared" ca="1" si="7"/>
        <v>OK</v>
      </c>
      <c r="N8" s="109">
        <f t="shared" ca="1" si="4"/>
        <v>0</v>
      </c>
      <c r="Q8" s="41" t="s">
        <v>116</v>
      </c>
    </row>
    <row r="9" spans="1:17" ht="16.2" thickBot="1" x14ac:dyDescent="0.35">
      <c r="A9" s="98" t="s">
        <v>82</v>
      </c>
      <c r="B9" s="113">
        <f ca="1">INDIRECT("'"&amp;B$2&amp;"'!P19")</f>
        <v>0</v>
      </c>
      <c r="C9" s="113">
        <f t="shared" ref="C9:M9" ca="1" si="8">INDIRECT("'"&amp;C$2&amp;"'!P19")</f>
        <v>0</v>
      </c>
      <c r="D9" s="113">
        <f t="shared" ca="1" si="8"/>
        <v>0</v>
      </c>
      <c r="E9" s="113">
        <f t="shared" ca="1" si="8"/>
        <v>0</v>
      </c>
      <c r="F9" s="113">
        <f t="shared" ca="1" si="8"/>
        <v>0</v>
      </c>
      <c r="G9" s="113">
        <f t="shared" ca="1" si="8"/>
        <v>0</v>
      </c>
      <c r="H9" s="113">
        <f t="shared" ca="1" si="8"/>
        <v>0</v>
      </c>
      <c r="I9" s="113">
        <f t="shared" ca="1" si="8"/>
        <v>0</v>
      </c>
      <c r="J9" s="113">
        <f t="shared" ca="1" si="8"/>
        <v>0</v>
      </c>
      <c r="K9" s="113">
        <f t="shared" ca="1" si="8"/>
        <v>0</v>
      </c>
      <c r="L9" s="113">
        <f t="shared" ca="1" si="8"/>
        <v>0</v>
      </c>
      <c r="M9" s="131">
        <f t="shared" ca="1" si="8"/>
        <v>0</v>
      </c>
      <c r="N9" s="114">
        <f t="shared" ca="1" si="4"/>
        <v>0</v>
      </c>
      <c r="Q9" s="41" t="s">
        <v>117</v>
      </c>
    </row>
    <row r="10" spans="1:17" ht="16.2" thickBot="1" x14ac:dyDescent="0.35">
      <c r="A10" s="98" t="s">
        <v>83</v>
      </c>
      <c r="B10" s="113">
        <f ca="1">INDIRECT("'"&amp;B$2&amp;"'!P20")</f>
        <v>0</v>
      </c>
      <c r="C10" s="113">
        <f t="shared" ref="C10:M10" ca="1" si="9">INDIRECT("'"&amp;C$2&amp;"'!P20")</f>
        <v>0</v>
      </c>
      <c r="D10" s="113">
        <f t="shared" ca="1" si="9"/>
        <v>0</v>
      </c>
      <c r="E10" s="113">
        <f t="shared" ca="1" si="9"/>
        <v>0</v>
      </c>
      <c r="F10" s="113">
        <f t="shared" ca="1" si="9"/>
        <v>0</v>
      </c>
      <c r="G10" s="113">
        <f t="shared" ca="1" si="9"/>
        <v>0</v>
      </c>
      <c r="H10" s="113">
        <f t="shared" ca="1" si="9"/>
        <v>0</v>
      </c>
      <c r="I10" s="113">
        <f t="shared" ca="1" si="9"/>
        <v>0</v>
      </c>
      <c r="J10" s="113">
        <f t="shared" ca="1" si="9"/>
        <v>0</v>
      </c>
      <c r="K10" s="113">
        <f t="shared" ca="1" si="9"/>
        <v>0</v>
      </c>
      <c r="L10" s="113">
        <f t="shared" ca="1" si="9"/>
        <v>0</v>
      </c>
      <c r="M10" s="131">
        <f t="shared" ca="1" si="9"/>
        <v>0</v>
      </c>
      <c r="N10" s="114">
        <f t="shared" ca="1" si="4"/>
        <v>0</v>
      </c>
      <c r="Q10" s="41" t="s">
        <v>118</v>
      </c>
    </row>
    <row r="11" spans="1:17" ht="16.2" thickBot="1" x14ac:dyDescent="0.35">
      <c r="A11" s="98" t="s">
        <v>20</v>
      </c>
      <c r="B11" s="113">
        <f ca="1">INDIRECT("'"&amp;B$2&amp;"'!P21")</f>
        <v>0</v>
      </c>
      <c r="C11" s="113">
        <f t="shared" ref="C11:M11" ca="1" si="10">INDIRECT("'"&amp;C$2&amp;"'!P21")</f>
        <v>0</v>
      </c>
      <c r="D11" s="113">
        <f t="shared" ca="1" si="10"/>
        <v>0</v>
      </c>
      <c r="E11" s="113">
        <f t="shared" ca="1" si="10"/>
        <v>0</v>
      </c>
      <c r="F11" s="113">
        <f t="shared" ca="1" si="10"/>
        <v>0</v>
      </c>
      <c r="G11" s="113">
        <f t="shared" ca="1" si="10"/>
        <v>0</v>
      </c>
      <c r="H11" s="113">
        <f t="shared" ca="1" si="10"/>
        <v>0</v>
      </c>
      <c r="I11" s="113">
        <f t="shared" ca="1" si="10"/>
        <v>0</v>
      </c>
      <c r="J11" s="113">
        <f t="shared" ca="1" si="10"/>
        <v>0</v>
      </c>
      <c r="K11" s="113">
        <f t="shared" ca="1" si="10"/>
        <v>0</v>
      </c>
      <c r="L11" s="113">
        <f t="shared" ca="1" si="10"/>
        <v>0</v>
      </c>
      <c r="M11" s="131">
        <f t="shared" ca="1" si="10"/>
        <v>0</v>
      </c>
      <c r="N11" s="114">
        <f t="shared" ca="1" si="4"/>
        <v>0</v>
      </c>
      <c r="Q11" s="41" t="s">
        <v>119</v>
      </c>
    </row>
    <row r="12" spans="1:17" ht="16.2" thickBot="1" x14ac:dyDescent="0.35">
      <c r="A12" s="98" t="s">
        <v>22</v>
      </c>
      <c r="B12" s="113">
        <f ca="1">INDIRECT("'"&amp;B$2&amp;"'!P22")</f>
        <v>0</v>
      </c>
      <c r="C12" s="113">
        <f t="shared" ref="C12:M12" ca="1" si="11">INDIRECT("'"&amp;C$2&amp;"'!P22")</f>
        <v>0</v>
      </c>
      <c r="D12" s="113">
        <f t="shared" ca="1" si="11"/>
        <v>0</v>
      </c>
      <c r="E12" s="113">
        <f t="shared" ca="1" si="11"/>
        <v>0</v>
      </c>
      <c r="F12" s="113">
        <f t="shared" ca="1" si="11"/>
        <v>0</v>
      </c>
      <c r="G12" s="113">
        <f t="shared" ca="1" si="11"/>
        <v>0</v>
      </c>
      <c r="H12" s="113">
        <f t="shared" ca="1" si="11"/>
        <v>0</v>
      </c>
      <c r="I12" s="113">
        <f t="shared" ca="1" si="11"/>
        <v>0</v>
      </c>
      <c r="J12" s="113">
        <f t="shared" ca="1" si="11"/>
        <v>0</v>
      </c>
      <c r="K12" s="113">
        <f t="shared" ca="1" si="11"/>
        <v>0</v>
      </c>
      <c r="L12" s="113">
        <f t="shared" ca="1" si="11"/>
        <v>0</v>
      </c>
      <c r="M12" s="131">
        <f t="shared" ca="1" si="11"/>
        <v>0</v>
      </c>
      <c r="N12" s="114">
        <f t="shared" ca="1" si="4"/>
        <v>0</v>
      </c>
      <c r="Q12" s="41" t="s">
        <v>120</v>
      </c>
    </row>
    <row r="13" spans="1:17" ht="16.2" thickBot="1" x14ac:dyDescent="0.35">
      <c r="A13" s="98" t="s">
        <v>78</v>
      </c>
      <c r="B13" s="97" t="str">
        <f ca="1">INDIRECT("'"&amp;B$2&amp;"'!P23")</f>
        <v/>
      </c>
      <c r="C13" s="97" t="str">
        <f t="shared" ref="C13:M13" ca="1" si="12">INDIRECT("'"&amp;C$2&amp;"'!P23")</f>
        <v/>
      </c>
      <c r="D13" s="97" t="str">
        <f t="shared" ca="1" si="12"/>
        <v/>
      </c>
      <c r="E13" s="97" t="str">
        <f t="shared" ca="1" si="12"/>
        <v/>
      </c>
      <c r="F13" s="97" t="str">
        <f t="shared" ca="1" si="12"/>
        <v/>
      </c>
      <c r="G13" s="97" t="str">
        <f t="shared" ca="1" si="12"/>
        <v/>
      </c>
      <c r="H13" s="97" t="str">
        <f t="shared" ca="1" si="12"/>
        <v/>
      </c>
      <c r="I13" s="97" t="str">
        <f t="shared" ca="1" si="12"/>
        <v/>
      </c>
      <c r="J13" s="97" t="str">
        <f t="shared" ca="1" si="12"/>
        <v/>
      </c>
      <c r="K13" s="97" t="str">
        <f t="shared" ca="1" si="12"/>
        <v/>
      </c>
      <c r="L13" s="97" t="str">
        <f t="shared" ca="1" si="12"/>
        <v/>
      </c>
      <c r="M13" s="130" t="str">
        <f t="shared" ca="1" si="12"/>
        <v/>
      </c>
      <c r="N13" s="109"/>
      <c r="Q13" s="41" t="s">
        <v>121</v>
      </c>
    </row>
    <row r="14" spans="1:17" ht="16.2" thickBot="1" x14ac:dyDescent="0.35">
      <c r="A14" s="99" t="s">
        <v>84</v>
      </c>
      <c r="B14" s="132">
        <f ca="1">INDIRECT("'"&amp;B$2&amp;"'!P24")</f>
        <v>0</v>
      </c>
      <c r="C14" s="132">
        <f t="shared" ref="C14:M14" ca="1" si="13">INDIRECT("'"&amp;C$2&amp;"'!P24")</f>
        <v>0</v>
      </c>
      <c r="D14" s="132">
        <f t="shared" ca="1" si="13"/>
        <v>0</v>
      </c>
      <c r="E14" s="132">
        <f t="shared" ca="1" si="13"/>
        <v>0</v>
      </c>
      <c r="F14" s="132">
        <f t="shared" ca="1" si="13"/>
        <v>0</v>
      </c>
      <c r="G14" s="132">
        <f t="shared" ca="1" si="13"/>
        <v>0</v>
      </c>
      <c r="H14" s="132">
        <f t="shared" ca="1" si="13"/>
        <v>0</v>
      </c>
      <c r="I14" s="132">
        <f t="shared" ca="1" si="13"/>
        <v>0</v>
      </c>
      <c r="J14" s="132">
        <f t="shared" ca="1" si="13"/>
        <v>0</v>
      </c>
      <c r="K14" s="132">
        <f t="shared" ca="1" si="13"/>
        <v>0</v>
      </c>
      <c r="L14" s="132">
        <f t="shared" ca="1" si="13"/>
        <v>0</v>
      </c>
      <c r="M14" s="133">
        <f t="shared" ca="1" si="13"/>
        <v>0</v>
      </c>
      <c r="N14" s="109"/>
      <c r="Q14" s="41" t="s">
        <v>122</v>
      </c>
    </row>
    <row r="15" spans="1:17" ht="15.6" thickTop="1" thickBot="1" x14ac:dyDescent="0.35">
      <c r="Q15" s="41" t="s">
        <v>123</v>
      </c>
    </row>
    <row r="17" spans="1:2" ht="15" thickBot="1" x14ac:dyDescent="0.35"/>
    <row r="18" spans="1:2" ht="16.2" thickTop="1" x14ac:dyDescent="0.3">
      <c r="A18" s="110" t="s">
        <v>79</v>
      </c>
      <c r="B18" s="111">
        <f ca="1">SUM(N4)</f>
        <v>0</v>
      </c>
    </row>
    <row r="19" spans="1:2" ht="15.6" x14ac:dyDescent="0.3">
      <c r="A19" s="98" t="s">
        <v>27</v>
      </c>
      <c r="B19" s="112">
        <f ca="1">SUM(N5)</f>
        <v>0</v>
      </c>
    </row>
    <row r="20" spans="1:2" ht="15.6" x14ac:dyDescent="0.3">
      <c r="A20" s="98" t="s">
        <v>80</v>
      </c>
      <c r="B20" s="112">
        <f ca="1">SUM(N7)</f>
        <v>0</v>
      </c>
    </row>
    <row r="21" spans="1:2" ht="15.6" x14ac:dyDescent="0.3">
      <c r="A21" s="98" t="s">
        <v>82</v>
      </c>
      <c r="B21" s="115">
        <f ca="1">SUM(N9)</f>
        <v>0</v>
      </c>
    </row>
    <row r="22" spans="1:2" ht="15.6" x14ac:dyDescent="0.3">
      <c r="A22" s="98" t="s">
        <v>83</v>
      </c>
      <c r="B22" s="115">
        <f ca="1">SUM(N10)</f>
        <v>0</v>
      </c>
    </row>
    <row r="23" spans="1:2" ht="15.6" x14ac:dyDescent="0.3">
      <c r="A23" s="98" t="s">
        <v>20</v>
      </c>
      <c r="B23" s="115">
        <f ca="1">SUM(N11)</f>
        <v>0</v>
      </c>
    </row>
    <row r="24" spans="1:2" ht="15.6" x14ac:dyDescent="0.3">
      <c r="A24" s="98" t="s">
        <v>22</v>
      </c>
      <c r="B24" s="115">
        <f ca="1">SUM(N12)</f>
        <v>0</v>
      </c>
    </row>
    <row r="25" spans="1:2" ht="15" thickBot="1" x14ac:dyDescent="0.35">
      <c r="A25" s="127" t="s">
        <v>13</v>
      </c>
      <c r="B25" s="116">
        <f ca="1">SUM(B21:B24)</f>
        <v>0</v>
      </c>
    </row>
    <row r="26" spans="1:2" ht="15" thickTop="1" x14ac:dyDescent="0.3"/>
    <row r="28" spans="1:2" ht="59.4" customHeight="1" x14ac:dyDescent="0.35">
      <c r="A28" s="138" t="s">
        <v>104</v>
      </c>
    </row>
  </sheetData>
  <mergeCells count="1">
    <mergeCell ref="Q1:Q3"/>
  </mergeCells>
  <conditionalFormatting sqref="B3">
    <cfRule type="expression" dxfId="238" priority="52">
      <formula>$B$5</formula>
    </cfRule>
    <cfRule type="cellIs" dxfId="237" priority="54" operator="lessThanOrEqual">
      <formula>$B$4</formula>
    </cfRule>
    <cfRule type="cellIs" dxfId="236" priority="55" operator="greaterThan">
      <formula>$B$4</formula>
    </cfRule>
  </conditionalFormatting>
  <conditionalFormatting sqref="B3">
    <cfRule type="expression" dxfId="235" priority="2">
      <formula>AND($B$13="OT",$B$4&gt;0)</formula>
    </cfRule>
    <cfRule type="expression" dxfId="234" priority="50">
      <formula>AND($B$8="OK",$B$4=0)</formula>
    </cfRule>
    <cfRule type="expression" dxfId="233" priority="51">
      <formula>AND($B$14="NUIT",$B$4=0)</formula>
    </cfRule>
    <cfRule type="cellIs" dxfId="232" priority="53" operator="lessThan">
      <formula>$B$5</formula>
    </cfRule>
  </conditionalFormatting>
  <pageMargins left="0.7" right="0.7" top="0.75" bottom="0.75" header="0.3" footer="0.3"/>
  <pageSetup paperSize="9" orientation="portrait" r:id="rId1"/>
  <ignoredErrors>
    <ignoredError sqref="B18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49" operator="notContains" id="{3D0168E2-68CF-4978-A0E6-A1024BD5A0FB}">
            <xm:f>ISERROR(SEARCH($B$7,B3))</xm:f>
            <xm:f>$B$7</xm:f>
            <x14:dxf>
              <font>
                <color rgb="FFFF0000"/>
              </font>
              <fill>
                <gradientFill degree="90">
                  <stop position="0">
                    <color theme="0"/>
                  </stop>
                  <stop position="1">
                    <color rgb="FFFF0000"/>
                  </stop>
                </gradientFill>
              </fill>
            </x14:dxf>
          </x14:cfRule>
          <xm:sqref>B3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8B776-0031-4D73-B88B-0F418D8F7169}">
  <sheetPr codeName="Feuil3"/>
  <dimension ref="A1"/>
  <sheetViews>
    <sheetView showGridLines="0" showRowColHeaders="0" zoomScaleNormal="100" workbookViewId="0">
      <selection sqref="A1:XFD1048576"/>
    </sheetView>
  </sheetViews>
  <sheetFormatPr baseColWidth="10" defaultColWidth="255.6640625" defaultRowHeight="13.2" x14ac:dyDescent="0.25"/>
  <cols>
    <col min="1" max="16384" width="255.6640625" style="156"/>
  </cols>
  <sheetData/>
  <mergeCells count="1">
    <mergeCell ref="A1:XFD104857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0B180-29D8-455B-96D8-C61AE880D7F3}">
  <sheetPr codeName="Feuil1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/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9" t="s">
        <v>47</v>
      </c>
      <c r="F67" s="19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F71:M71"/>
    <mergeCell ref="A56:D56"/>
    <mergeCell ref="A59:D59"/>
    <mergeCell ref="A62:D62"/>
    <mergeCell ref="A65:D65"/>
    <mergeCell ref="B69:D69"/>
    <mergeCell ref="G69:M69"/>
    <mergeCell ref="A70:M70"/>
    <mergeCell ref="A66:D66"/>
    <mergeCell ref="E66:M66"/>
    <mergeCell ref="B67:D67"/>
    <mergeCell ref="G67:M67"/>
    <mergeCell ref="B68:D68"/>
    <mergeCell ref="G68:M68"/>
    <mergeCell ref="A24:M24"/>
    <mergeCell ref="A25:M25"/>
    <mergeCell ref="A26:M26"/>
    <mergeCell ref="A27:M53"/>
    <mergeCell ref="A54:D55"/>
    <mergeCell ref="E54:M65"/>
    <mergeCell ref="A57:D58"/>
    <mergeCell ref="A60:D61"/>
    <mergeCell ref="A63:D64"/>
    <mergeCell ref="A21:A22"/>
    <mergeCell ref="B21:F21"/>
    <mergeCell ref="I13:M19"/>
    <mergeCell ref="H21:M21"/>
    <mergeCell ref="B22:F22"/>
    <mergeCell ref="H22:M22"/>
    <mergeCell ref="C23:D23"/>
    <mergeCell ref="E23:H23"/>
    <mergeCell ref="I23:M23"/>
    <mergeCell ref="C14:D14"/>
    <mergeCell ref="C17:D17"/>
    <mergeCell ref="C18:D19"/>
    <mergeCell ref="L1:M1"/>
    <mergeCell ref="E2:G2"/>
    <mergeCell ref="H2:I2"/>
    <mergeCell ref="J2:K2"/>
    <mergeCell ref="L2:M2"/>
    <mergeCell ref="C1:J1"/>
    <mergeCell ref="I9:M11"/>
    <mergeCell ref="I12:M12"/>
    <mergeCell ref="C8:D8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I8:M8"/>
  </mergeCells>
  <conditionalFormatting sqref="F9">
    <cfRule type="cellIs" dxfId="230" priority="38" operator="greaterThan">
      <formula>#REF!</formula>
    </cfRule>
  </conditionalFormatting>
  <conditionalFormatting sqref="B3">
    <cfRule type="cellIs" dxfId="229" priority="7" operator="equal">
      <formula>"MR"</formula>
    </cfRule>
    <cfRule type="cellIs" dxfId="228" priority="8" operator="equal">
      <formula>"MACHINERIE"</formula>
    </cfRule>
    <cfRule type="cellIs" dxfId="227" priority="9" operator="equal">
      <formula>"LAC"</formula>
    </cfRule>
    <cfRule type="cellIs" dxfId="226" priority="10" operator="equal">
      <formula>"ESPACE VERT"</formula>
    </cfRule>
    <cfRule type="cellIs" dxfId="225" priority="11" operator="equal">
      <formula>"ENERGIE"</formula>
    </cfRule>
    <cfRule type="cellIs" dxfId="224" priority="12" operator="equal">
      <formula>"BATIMENT"</formula>
    </cfRule>
    <cfRule type="cellIs" dxfId="223" priority="13" operator="equal">
      <formula>"SIG"</formula>
    </cfRule>
  </conditionalFormatting>
  <conditionalFormatting sqref="B15">
    <cfRule type="containsText" dxfId="222" priority="5" operator="containsText" text="Jour">
      <formula>NOT(ISERROR(SEARCH("Jour",#REF!)))</formula>
    </cfRule>
    <cfRule type="containsText" dxfId="221" priority="6" operator="containsText" text="Nuit">
      <formula>NOT(ISERROR(SEARCH("Nuit",#REF!)))</formula>
    </cfRule>
  </conditionalFormatting>
  <conditionalFormatting sqref="B10">
    <cfRule type="containsText" dxfId="220" priority="1" operator="containsText" text="Jour">
      <formula>NOT(ISERROR(SEARCH("Jour",#REF!)))</formula>
    </cfRule>
    <cfRule type="containsText" dxfId="219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Check Box 10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1059180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Check Box 11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1059180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Check Box 12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1059180</xdr:colOff>
                    <xdr:row>12</xdr:row>
                    <xdr:rowOff>434340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F4AF813F-4A46-499C-8E28-A5E89F00B242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24" operator="notContains" id="{99DDF9A8-8887-4064-A82B-96967B7B728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FF24EF78-5073-4F34-A36E-8416AACF54A3}">
          <x14:formula1>
            <xm:f>PARAM!$M$3:$M$6</xm:f>
          </x14:formula1>
          <xm:sqref>H8</xm:sqref>
        </x14:dataValidation>
        <x14:dataValidation type="list" allowBlank="1" showInputMessage="1" showErrorMessage="1" xr:uid="{6E6211D7-C01E-4B1F-B64E-7C45D8AE30C2}">
          <x14:formula1>
            <xm:f>PARAM!$K$3:$K$18</xm:f>
          </x14:formula1>
          <xm:sqref>F11:F19</xm:sqref>
        </x14:dataValidation>
        <x14:dataValidation type="list" allowBlank="1" showInputMessage="1" showErrorMessage="1" xr:uid="{EF398D95-3A26-429B-B6AE-4FD673EE0F35}">
          <x14:formula1>
            <xm:f>PARAM!$H$3:$H$5</xm:f>
          </x14:formula1>
          <xm:sqref>B10</xm:sqref>
        </x14:dataValidation>
        <x14:dataValidation type="list" allowBlank="1" showInputMessage="1" showErrorMessage="1" xr:uid="{C39AB801-CEEA-473B-B50A-10D5722507EB}">
          <x14:formula1>
            <xm:f>PARAM!$C$3:$C$7</xm:f>
          </x14:formula1>
          <xm:sqref>B7</xm:sqref>
        </x14:dataValidation>
        <x14:dataValidation type="list" allowBlank="1" showInputMessage="1" showErrorMessage="1" xr:uid="{737B97F5-A7F9-4523-96E2-335E2B15F97C}">
          <x14:formula1>
            <xm:f>PARAM!$D$3:$D$14</xm:f>
          </x14:formula1>
          <xm:sqref>B8</xm:sqref>
        </x14:dataValidation>
        <x14:dataValidation type="list" allowBlank="1" showInputMessage="1" showErrorMessage="1" xr:uid="{CE9E6B28-4437-41DA-810D-4B3A76E6DCFA}">
          <x14:formula1>
            <xm:f>PARAM!$E$3:$E$6</xm:f>
          </x14:formula1>
          <xm:sqref>B5</xm:sqref>
        </x14:dataValidation>
        <x14:dataValidation type="list" allowBlank="1" showInputMessage="1" showErrorMessage="1" xr:uid="{E7BEA58F-354D-42A5-A5B4-79984E4D354F}">
          <x14:formula1>
            <xm:f>PARAM!$I$3:$I$6</xm:f>
          </x14:formula1>
          <xm:sqref>B9</xm:sqref>
        </x14:dataValidation>
        <x14:dataValidation type="list" allowBlank="1" showInputMessage="1" showErrorMessage="1" xr:uid="{4B09E2A6-5B8A-4191-8DE6-FACF405DBB98}">
          <x14:formula1>
            <xm:f>PARAM!$G$3:$G$11</xm:f>
          </x14:formula1>
          <xm:sqref>B3</xm:sqref>
        </x14:dataValidation>
        <x14:dataValidation type="list" allowBlank="1" showInputMessage="1" showErrorMessage="1" xr:uid="{6D0A4E87-2E5D-49EB-869A-3D7AFF51D0F4}">
          <x14:formula1>
            <xm:f>PARAM!$F$3:$F$12</xm:f>
          </x14:formula1>
          <xm:sqref>B14</xm:sqref>
        </x14:dataValidation>
        <x14:dataValidation type="list" allowBlank="1" showInputMessage="1" showErrorMessage="1" xr:uid="{BBE4AA28-DC25-47EB-8AB0-60E12F950447}">
          <x14:formula1>
            <xm:f>PARAM!$Z$3:$Z$38</xm:f>
          </x14:formula1>
          <xm:sqref>G11:G19</xm:sqref>
        </x14:dataValidation>
        <x14:dataValidation type="list" allowBlank="1" showInputMessage="1" showErrorMessage="1" xr:uid="{39735534-D046-4C6C-87B3-59ED964ACFE8}">
          <x14:formula1>
            <xm:f>PARAM!$B$3:$B$5</xm:f>
          </x14:formula1>
          <xm:sqref>B6</xm:sqref>
        </x14:dataValidation>
        <x14:dataValidation type="list" allowBlank="1" showInputMessage="1" showErrorMessage="1" xr:uid="{35B4818F-12DB-4820-A0AF-CE0768DBD753}">
          <x14:formula1>
            <xm:f>PARAM!$AA$3:$AA$13</xm:f>
          </x14:formula1>
          <xm:sqref>F8 J4:J7</xm:sqref>
        </x14:dataValidation>
        <x14:dataValidation type="list" allowBlank="1" showInputMessage="1" showErrorMessage="1" xr:uid="{9994C373-AF15-485B-BE9C-68ED6B1B2BAA}">
          <x14:formula1>
            <xm:f>PARAM!$AB$3:$AB$22</xm:f>
          </x14:formula1>
          <xm:sqref>H9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indexed="10"/>
  </sheetPr>
  <dimension ref="A1:AB38"/>
  <sheetViews>
    <sheetView topLeftCell="R1" workbookViewId="0">
      <selection activeCell="A3" sqref="A3:BB38"/>
    </sheetView>
  </sheetViews>
  <sheetFormatPr baseColWidth="10" defaultRowHeight="14.4" x14ac:dyDescent="0.3"/>
  <cols>
    <col min="1" max="1" width="12" customWidth="1"/>
    <col min="2" max="2" width="22.109375" style="1" customWidth="1"/>
    <col min="3" max="3" width="26.5546875" style="1" customWidth="1"/>
    <col min="4" max="4" width="17.44140625" style="1" customWidth="1"/>
    <col min="5" max="5" width="26.5546875" style="1" customWidth="1"/>
    <col min="6" max="6" width="24.6640625" style="1" customWidth="1"/>
    <col min="7" max="7" width="14.88671875" style="1" customWidth="1"/>
    <col min="8" max="8" width="11.6640625" style="1" customWidth="1"/>
    <col min="9" max="9" width="14.5546875" style="1" customWidth="1"/>
    <col min="10" max="10" width="20.33203125" style="1" customWidth="1"/>
    <col min="11" max="11" width="17.5546875" style="1" customWidth="1"/>
    <col min="12" max="12" width="17.33203125" style="1" customWidth="1"/>
    <col min="13" max="13" width="18.109375" style="1" customWidth="1"/>
    <col min="14" max="14" width="14.33203125" style="1" customWidth="1"/>
    <col min="15" max="15" width="32.6640625" style="1" customWidth="1"/>
    <col min="16" max="16" width="32.5546875" style="1" customWidth="1"/>
    <col min="17" max="17" width="27.109375" style="1" customWidth="1"/>
    <col min="18" max="18" width="31.44140625" style="1" customWidth="1"/>
    <col min="19" max="19" width="25.6640625" style="1" customWidth="1"/>
    <col min="20" max="20" width="43.88671875" style="1" customWidth="1"/>
    <col min="21" max="21" width="35" style="1" customWidth="1"/>
    <col min="22" max="22" width="23.6640625" style="1" customWidth="1"/>
    <col min="23" max="23" width="15.109375" style="1" customWidth="1"/>
    <col min="24" max="24" width="22.88671875" style="1" customWidth="1"/>
    <col min="25" max="25" width="27.109375" style="1" customWidth="1"/>
    <col min="26" max="31" width="11.5546875" customWidth="1"/>
  </cols>
  <sheetData>
    <row r="1" spans="1:28" ht="84" customHeight="1" x14ac:dyDescent="0.25">
      <c r="A1" s="224"/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  <c r="R1" s="224"/>
      <c r="S1" s="224"/>
      <c r="T1" s="224"/>
      <c r="U1" s="224"/>
      <c r="V1" s="224"/>
      <c r="W1" s="224"/>
      <c r="X1" s="224"/>
      <c r="Y1" s="224"/>
      <c r="Z1" s="224"/>
      <c r="AA1" s="224"/>
      <c r="AB1" s="224"/>
    </row>
    <row r="2" spans="1:28" x14ac:dyDescent="0.3">
      <c r="A2" s="149"/>
      <c r="B2" s="22" t="s">
        <v>53</v>
      </c>
      <c r="C2" s="22" t="s">
        <v>54</v>
      </c>
      <c r="D2" s="22" t="s">
        <v>55</v>
      </c>
      <c r="E2" s="22" t="s">
        <v>56</v>
      </c>
      <c r="F2" s="22" t="s">
        <v>57</v>
      </c>
      <c r="G2" s="22" t="s">
        <v>58</v>
      </c>
      <c r="H2" s="22" t="s">
        <v>59</v>
      </c>
      <c r="I2" s="22" t="s">
        <v>60</v>
      </c>
      <c r="J2" s="22" t="s">
        <v>61</v>
      </c>
      <c r="K2" s="22" t="s">
        <v>62</v>
      </c>
      <c r="L2" s="22" t="s">
        <v>63</v>
      </c>
      <c r="M2" s="22" t="s">
        <v>64</v>
      </c>
      <c r="N2" s="22" t="s">
        <v>65</v>
      </c>
      <c r="O2" s="23" t="s">
        <v>66</v>
      </c>
      <c r="P2" s="24" t="s">
        <v>67</v>
      </c>
      <c r="Q2" s="24" t="s">
        <v>68</v>
      </c>
      <c r="R2" s="24" t="s">
        <v>69</v>
      </c>
      <c r="S2" s="24" t="s">
        <v>70</v>
      </c>
      <c r="T2" s="24" t="s">
        <v>71</v>
      </c>
      <c r="U2" s="24" t="s">
        <v>72</v>
      </c>
      <c r="V2" s="24" t="s">
        <v>73</v>
      </c>
      <c r="W2" s="24" t="s">
        <v>74</v>
      </c>
      <c r="X2" s="24" t="s">
        <v>75</v>
      </c>
      <c r="Y2" s="24" t="s">
        <v>76</v>
      </c>
      <c r="Z2" s="95" t="s">
        <v>100</v>
      </c>
      <c r="AA2" s="125" t="s">
        <v>106</v>
      </c>
      <c r="AB2" s="125" t="s">
        <v>108</v>
      </c>
    </row>
    <row r="3" spans="1:28" x14ac:dyDescent="0.3">
      <c r="A3" s="147"/>
      <c r="B3" s="25"/>
      <c r="C3" s="25"/>
      <c r="D3" s="25"/>
      <c r="E3" s="25"/>
      <c r="F3" s="25"/>
      <c r="G3" s="26"/>
      <c r="H3" s="25"/>
      <c r="I3" s="25"/>
      <c r="J3" s="25"/>
      <c r="K3" s="25"/>
      <c r="L3" s="25"/>
      <c r="M3" s="25"/>
      <c r="N3" s="25"/>
      <c r="O3" s="27"/>
      <c r="Z3" s="96"/>
      <c r="AB3" s="96"/>
    </row>
    <row r="4" spans="1:28" x14ac:dyDescent="0.3">
      <c r="A4" s="147"/>
      <c r="B4" s="28"/>
      <c r="C4" s="28"/>
      <c r="D4" s="28"/>
      <c r="E4" s="28"/>
      <c r="F4" s="28"/>
      <c r="G4" s="29"/>
      <c r="H4" s="28"/>
      <c r="I4" s="28"/>
      <c r="J4" s="25"/>
      <c r="K4" s="28"/>
      <c r="L4" s="28"/>
      <c r="M4" s="28"/>
      <c r="N4" s="28"/>
      <c r="O4" s="27"/>
      <c r="Z4" s="96"/>
      <c r="AB4" s="96"/>
    </row>
    <row r="5" spans="1:28" x14ac:dyDescent="0.3">
      <c r="A5" s="147"/>
      <c r="B5" s="25"/>
      <c r="C5" s="25"/>
      <c r="D5" s="25"/>
      <c r="E5" s="25"/>
      <c r="F5" s="25"/>
      <c r="G5" s="30"/>
      <c r="H5" s="25"/>
      <c r="I5" s="25"/>
      <c r="J5" s="25"/>
      <c r="K5" s="25"/>
      <c r="L5" s="31"/>
      <c r="M5" s="25"/>
      <c r="N5" s="32"/>
      <c r="O5" s="27"/>
      <c r="Z5" s="96"/>
      <c r="AB5" s="96"/>
    </row>
    <row r="6" spans="1:28" x14ac:dyDescent="0.3">
      <c r="A6" s="149"/>
      <c r="B6" s="148"/>
      <c r="C6" s="28"/>
      <c r="D6" s="28"/>
      <c r="E6" s="28"/>
      <c r="F6" s="28"/>
      <c r="G6" s="33"/>
      <c r="H6" s="27"/>
      <c r="I6" s="28"/>
      <c r="J6" s="25"/>
      <c r="K6" s="28"/>
      <c r="L6" s="28"/>
      <c r="M6" s="27"/>
      <c r="N6" s="34"/>
      <c r="O6" s="27"/>
      <c r="Z6" s="96"/>
      <c r="AB6" s="96"/>
    </row>
    <row r="7" spans="1:28" x14ac:dyDescent="0.3">
      <c r="A7" s="149"/>
      <c r="B7" s="27"/>
      <c r="C7" s="25"/>
      <c r="D7" s="25"/>
      <c r="E7" s="27"/>
      <c r="F7" s="25"/>
      <c r="G7" s="35"/>
      <c r="H7" s="27"/>
      <c r="I7" s="27"/>
      <c r="J7" s="25"/>
      <c r="K7" s="25"/>
      <c r="L7" s="25"/>
      <c r="M7" s="25"/>
      <c r="N7" s="36"/>
      <c r="O7" s="27"/>
      <c r="Z7" s="96"/>
      <c r="AB7" s="96"/>
    </row>
    <row r="8" spans="1:28" x14ac:dyDescent="0.3">
      <c r="A8" s="149"/>
      <c r="B8" s="27"/>
      <c r="C8" s="27"/>
      <c r="D8" s="28"/>
      <c r="E8" s="27"/>
      <c r="F8" s="25"/>
      <c r="G8" s="37"/>
      <c r="H8" s="27"/>
      <c r="I8" s="27"/>
      <c r="J8" s="25"/>
      <c r="K8" s="28"/>
      <c r="L8" s="28"/>
      <c r="M8" s="28"/>
      <c r="N8" s="34"/>
      <c r="O8" s="27"/>
      <c r="Z8" s="96"/>
      <c r="AB8" s="96"/>
    </row>
    <row r="9" spans="1:28" x14ac:dyDescent="0.3">
      <c r="A9" s="149"/>
      <c r="B9" s="27"/>
      <c r="C9" s="27"/>
      <c r="D9" s="25"/>
      <c r="E9" s="27"/>
      <c r="F9" s="25"/>
      <c r="G9" s="38"/>
      <c r="H9" s="27"/>
      <c r="I9" s="27"/>
      <c r="J9" s="25"/>
      <c r="K9" s="25"/>
      <c r="L9" s="25"/>
      <c r="M9" s="25"/>
      <c r="N9" s="36"/>
      <c r="O9" s="27"/>
      <c r="Z9" s="96"/>
      <c r="AB9" s="96"/>
    </row>
    <row r="10" spans="1:28" x14ac:dyDescent="0.3">
      <c r="A10" s="149"/>
      <c r="C10" s="27"/>
      <c r="D10" s="28"/>
      <c r="E10" s="27"/>
      <c r="F10" s="25"/>
      <c r="G10" s="28"/>
      <c r="H10" s="27"/>
      <c r="I10" s="27"/>
      <c r="J10" s="25"/>
      <c r="K10" s="28"/>
      <c r="L10" s="28"/>
      <c r="M10" s="28"/>
      <c r="N10" s="34"/>
      <c r="O10" s="27"/>
      <c r="Z10" s="96"/>
      <c r="AB10" s="96"/>
    </row>
    <row r="11" spans="1:28" x14ac:dyDescent="0.3">
      <c r="A11" s="149"/>
      <c r="C11" s="27"/>
      <c r="D11" s="25"/>
      <c r="E11" s="27"/>
      <c r="F11" s="25"/>
      <c r="G11" s="27"/>
      <c r="H11" s="27"/>
      <c r="I11" s="27"/>
      <c r="J11" s="25"/>
      <c r="K11" s="25"/>
      <c r="L11" s="25"/>
      <c r="M11" s="25"/>
      <c r="N11" s="36"/>
      <c r="O11" s="27"/>
      <c r="Z11" s="96"/>
      <c r="AB11" s="96"/>
    </row>
    <row r="12" spans="1:28" x14ac:dyDescent="0.3">
      <c r="A12" s="149"/>
      <c r="C12" s="27"/>
      <c r="D12" s="28"/>
      <c r="E12" s="27"/>
      <c r="F12" s="25"/>
      <c r="G12" s="27"/>
      <c r="H12" s="27"/>
      <c r="I12" s="27"/>
      <c r="J12" s="25"/>
      <c r="K12" s="28"/>
      <c r="L12" s="28"/>
      <c r="M12" s="28"/>
      <c r="N12" s="34"/>
      <c r="O12" s="27"/>
      <c r="Z12" s="96"/>
      <c r="AB12" s="96"/>
    </row>
    <row r="13" spans="1:28" x14ac:dyDescent="0.3">
      <c r="A13" s="149"/>
      <c r="C13" s="27"/>
      <c r="D13" s="25"/>
      <c r="E13" s="27"/>
      <c r="F13" s="27"/>
      <c r="G13" s="27"/>
      <c r="H13" s="27"/>
      <c r="I13" s="27"/>
      <c r="J13" s="25"/>
      <c r="K13" s="25"/>
      <c r="L13" s="25"/>
      <c r="M13" s="25"/>
      <c r="N13" s="36"/>
      <c r="O13" s="27"/>
      <c r="Z13" s="96"/>
      <c r="AB13" s="96"/>
    </row>
    <row r="14" spans="1:28" x14ac:dyDescent="0.3">
      <c r="A14" s="149"/>
      <c r="C14" s="27"/>
      <c r="D14" s="28"/>
      <c r="E14" s="27"/>
      <c r="F14" s="27"/>
      <c r="G14" s="27"/>
      <c r="H14" s="27"/>
      <c r="I14" s="27"/>
      <c r="J14" s="25"/>
      <c r="K14" s="28"/>
      <c r="L14" s="28"/>
      <c r="M14" s="28"/>
      <c r="N14" s="34"/>
      <c r="O14" s="27"/>
      <c r="Z14" s="96"/>
      <c r="AB14" s="96"/>
    </row>
    <row r="15" spans="1:28" x14ac:dyDescent="0.3">
      <c r="A15" s="149"/>
      <c r="C15" s="27"/>
      <c r="D15" s="27"/>
      <c r="E15" s="27"/>
      <c r="F15" s="27"/>
      <c r="G15" s="27"/>
      <c r="H15" s="27"/>
      <c r="I15" s="27"/>
      <c r="J15" s="25"/>
      <c r="K15" s="25"/>
      <c r="L15" s="25"/>
      <c r="M15" s="25"/>
      <c r="N15" s="36"/>
      <c r="O15" s="27"/>
      <c r="Z15" s="96"/>
      <c r="AB15" s="96"/>
    </row>
    <row r="16" spans="1:28" x14ac:dyDescent="0.3">
      <c r="A16" s="149"/>
      <c r="C16" s="27"/>
      <c r="D16" s="27"/>
      <c r="E16" s="27"/>
      <c r="F16" s="27"/>
      <c r="G16" s="27"/>
      <c r="H16" s="27"/>
      <c r="I16" s="27"/>
      <c r="J16" s="25"/>
      <c r="K16" s="25"/>
      <c r="L16" s="39"/>
      <c r="M16" s="39"/>
      <c r="N16" s="40"/>
      <c r="O16" s="27"/>
      <c r="Z16" s="96"/>
      <c r="AB16" s="96"/>
    </row>
    <row r="17" spans="1:28" x14ac:dyDescent="0.3">
      <c r="A17" s="149"/>
      <c r="C17" s="27"/>
      <c r="D17" s="27"/>
      <c r="E17" s="27"/>
      <c r="F17" s="27"/>
      <c r="G17" s="27"/>
      <c r="H17" s="27"/>
      <c r="I17" s="27"/>
      <c r="J17" s="25"/>
      <c r="K17" s="25"/>
      <c r="L17" s="27"/>
      <c r="M17" s="27"/>
      <c r="N17" s="27"/>
      <c r="O17" s="27"/>
      <c r="Z17" s="96"/>
      <c r="AB17" s="96"/>
    </row>
    <row r="18" spans="1:28" x14ac:dyDescent="0.3">
      <c r="A18" s="150"/>
      <c r="C18" s="27"/>
      <c r="D18" s="27"/>
      <c r="E18" s="27"/>
      <c r="F18" s="27"/>
      <c r="G18" s="27"/>
      <c r="H18" s="27"/>
      <c r="I18" s="27"/>
      <c r="J18" s="25"/>
      <c r="K18" s="25"/>
      <c r="L18" s="27"/>
      <c r="M18" s="27"/>
      <c r="N18" s="27"/>
      <c r="O18" s="27"/>
      <c r="Z18" s="96"/>
      <c r="AB18" s="96"/>
    </row>
    <row r="19" spans="1:28" x14ac:dyDescent="0.3">
      <c r="A19" s="150"/>
      <c r="C19" s="27"/>
      <c r="D19" s="27"/>
      <c r="E19" s="27"/>
      <c r="F19" s="27"/>
      <c r="G19" s="27"/>
      <c r="H19" s="27"/>
      <c r="I19" s="27"/>
      <c r="J19" s="25"/>
      <c r="K19" s="25"/>
      <c r="L19" s="27"/>
      <c r="M19" s="27"/>
      <c r="N19" s="27"/>
      <c r="O19" s="27"/>
      <c r="Z19" s="96"/>
      <c r="AB19" s="96"/>
    </row>
    <row r="20" spans="1:28" x14ac:dyDescent="0.3">
      <c r="A20" s="150"/>
      <c r="J20" s="25"/>
      <c r="Z20" s="96"/>
      <c r="AB20" s="96"/>
    </row>
    <row r="21" spans="1:28" x14ac:dyDescent="0.3">
      <c r="A21" s="150"/>
      <c r="J21" s="25"/>
      <c r="Z21" s="96"/>
      <c r="AB21" s="96"/>
    </row>
    <row r="22" spans="1:28" x14ac:dyDescent="0.3">
      <c r="J22" s="25"/>
      <c r="Z22" s="96"/>
      <c r="AB22" s="96"/>
    </row>
    <row r="23" spans="1:28" x14ac:dyDescent="0.3">
      <c r="Z23" s="96"/>
    </row>
    <row r="24" spans="1:28" x14ac:dyDescent="0.3">
      <c r="Z24" s="96"/>
    </row>
    <row r="25" spans="1:28" x14ac:dyDescent="0.3">
      <c r="Z25" s="96"/>
    </row>
    <row r="26" spans="1:28" x14ac:dyDescent="0.3">
      <c r="Z26" s="96"/>
    </row>
    <row r="27" spans="1:28" x14ac:dyDescent="0.3">
      <c r="Z27" s="96"/>
    </row>
    <row r="28" spans="1:28" x14ac:dyDescent="0.3">
      <c r="Z28" s="96"/>
    </row>
    <row r="29" spans="1:28" x14ac:dyDescent="0.3">
      <c r="Z29" s="96"/>
    </row>
    <row r="30" spans="1:28" x14ac:dyDescent="0.3">
      <c r="Z30" s="96"/>
    </row>
    <row r="31" spans="1:28" x14ac:dyDescent="0.3">
      <c r="Z31" s="96"/>
    </row>
    <row r="32" spans="1:28" x14ac:dyDescent="0.3">
      <c r="Z32" s="96"/>
    </row>
    <row r="33" spans="26:26" x14ac:dyDescent="0.3">
      <c r="Z33" s="96"/>
    </row>
    <row r="34" spans="26:26" x14ac:dyDescent="0.3">
      <c r="Z34" s="96"/>
    </row>
    <row r="35" spans="26:26" x14ac:dyDescent="0.3">
      <c r="Z35" s="96"/>
    </row>
    <row r="36" spans="26:26" x14ac:dyDescent="0.3">
      <c r="Z36" s="96"/>
    </row>
    <row r="37" spans="26:26" x14ac:dyDescent="0.3">
      <c r="Z37" s="96"/>
    </row>
    <row r="38" spans="26:26" x14ac:dyDescent="0.3">
      <c r="Z38" s="96"/>
    </row>
  </sheetData>
  <mergeCells count="1">
    <mergeCell ref="A1:AB1"/>
  </mergeCells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/>
  <drawing r:id="rId2"/>
  <tableParts count="22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8A341-0FC8-46B1-9022-973BD17559C8}">
  <sheetPr codeName="Feuil5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112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67" priority="14" operator="greaterThan">
      <formula>#REF!</formula>
    </cfRule>
  </conditionalFormatting>
  <conditionalFormatting sqref="B3">
    <cfRule type="cellIs" dxfId="166" priority="5" operator="equal">
      <formula>"MR"</formula>
    </cfRule>
    <cfRule type="cellIs" dxfId="165" priority="6" operator="equal">
      <formula>"MACHINERIE"</formula>
    </cfRule>
    <cfRule type="cellIs" dxfId="164" priority="7" operator="equal">
      <formula>"LAC"</formula>
    </cfRule>
    <cfRule type="cellIs" dxfId="163" priority="8" operator="equal">
      <formula>"ESPACE VERT"</formula>
    </cfRule>
    <cfRule type="cellIs" dxfId="162" priority="9" operator="equal">
      <formula>"ENERGIE"</formula>
    </cfRule>
    <cfRule type="cellIs" dxfId="161" priority="10" operator="equal">
      <formula>"BATIMENT"</formula>
    </cfRule>
    <cfRule type="cellIs" dxfId="160" priority="11" operator="equal">
      <formula>"SIG"</formula>
    </cfRule>
  </conditionalFormatting>
  <conditionalFormatting sqref="B15">
    <cfRule type="containsText" dxfId="159" priority="3" operator="containsText" text="Jour">
      <formula>NOT(ISERROR(SEARCH("Jour",#REF!)))</formula>
    </cfRule>
    <cfRule type="containsText" dxfId="158" priority="4" operator="containsText" text="Nuit">
      <formula>NOT(ISERROR(SEARCH("Nuit",#REF!)))</formula>
    </cfRule>
  </conditionalFormatting>
  <conditionalFormatting sqref="B10">
    <cfRule type="containsText" dxfId="157" priority="1" operator="containsText" text="Jour">
      <formula>NOT(ISERROR(SEARCH("Jour",#REF!)))</formula>
    </cfRule>
    <cfRule type="containsText" dxfId="15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1360E7D9-61A6-4F26-93C0-AD1CA5A60C47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B1D5D3BF-AA62-45A1-8C10-A1CB709F74A0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1BB0F1D-24F0-41B3-95E2-693AD8905B81}">
          <x14:formula1>
            <xm:f>PARAM!$AB$3:$AB$22</xm:f>
          </x14:formula1>
          <xm:sqref>H9</xm:sqref>
        </x14:dataValidation>
        <x14:dataValidation type="list" allowBlank="1" showInputMessage="1" showErrorMessage="1" xr:uid="{DBB4A040-5ACD-4B13-8ABB-DD19CA561986}">
          <x14:formula1>
            <xm:f>PARAM!$AA$3:$AA$13</xm:f>
          </x14:formula1>
          <xm:sqref>F8 J4:J7</xm:sqref>
        </x14:dataValidation>
        <x14:dataValidation type="list" allowBlank="1" showInputMessage="1" showErrorMessage="1" xr:uid="{6B52651C-6F69-4B1F-9945-C6330F812FF2}">
          <x14:formula1>
            <xm:f>PARAM!$B$3:$B$5</xm:f>
          </x14:formula1>
          <xm:sqref>B6</xm:sqref>
        </x14:dataValidation>
        <x14:dataValidation type="list" allowBlank="1" showInputMessage="1" showErrorMessage="1" xr:uid="{DF805900-E844-4921-8F98-38C28105A3F4}">
          <x14:formula1>
            <xm:f>PARAM!$Z$3:$Z$38</xm:f>
          </x14:formula1>
          <xm:sqref>G11:G19</xm:sqref>
        </x14:dataValidation>
        <x14:dataValidation type="list" allowBlank="1" showInputMessage="1" showErrorMessage="1" xr:uid="{5215A5E5-13AA-4C83-A332-F4633F312F77}">
          <x14:formula1>
            <xm:f>PARAM!$F$3:$F$12</xm:f>
          </x14:formula1>
          <xm:sqref>B14</xm:sqref>
        </x14:dataValidation>
        <x14:dataValidation type="list" allowBlank="1" showInputMessage="1" showErrorMessage="1" xr:uid="{1420B7C5-1219-40AF-A13B-A8CA6CF87043}">
          <x14:formula1>
            <xm:f>PARAM!$G$3:$G$11</xm:f>
          </x14:formula1>
          <xm:sqref>B3</xm:sqref>
        </x14:dataValidation>
        <x14:dataValidation type="list" allowBlank="1" showInputMessage="1" showErrorMessage="1" xr:uid="{823BBBC0-549C-48F6-98FA-02F6924EBDED}">
          <x14:formula1>
            <xm:f>PARAM!$I$3:$I$6</xm:f>
          </x14:formula1>
          <xm:sqref>B9</xm:sqref>
        </x14:dataValidation>
        <x14:dataValidation type="list" allowBlank="1" showInputMessage="1" showErrorMessage="1" xr:uid="{1D813B29-91CC-42C5-8D6C-4EE48CAC4684}">
          <x14:formula1>
            <xm:f>PARAM!$E$3:$E$6</xm:f>
          </x14:formula1>
          <xm:sqref>B5</xm:sqref>
        </x14:dataValidation>
        <x14:dataValidation type="list" allowBlank="1" showInputMessage="1" showErrorMessage="1" xr:uid="{0E1AA5AF-21F2-4568-BC3C-13CFEA6A56D3}">
          <x14:formula1>
            <xm:f>PARAM!$D$3:$D$14</xm:f>
          </x14:formula1>
          <xm:sqref>B8</xm:sqref>
        </x14:dataValidation>
        <x14:dataValidation type="list" allowBlank="1" showInputMessage="1" showErrorMessage="1" xr:uid="{563BB212-E6CB-4319-8400-34AEC3311188}">
          <x14:formula1>
            <xm:f>PARAM!$C$3:$C$7</xm:f>
          </x14:formula1>
          <xm:sqref>B7</xm:sqref>
        </x14:dataValidation>
        <x14:dataValidation type="list" allowBlank="1" showInputMessage="1" showErrorMessage="1" xr:uid="{EB638B0C-361F-420D-9DF9-DE7FDE149310}">
          <x14:formula1>
            <xm:f>PARAM!$H$3:$H$5</xm:f>
          </x14:formula1>
          <xm:sqref>B10</xm:sqref>
        </x14:dataValidation>
        <x14:dataValidation type="list" allowBlank="1" showInputMessage="1" showErrorMessage="1" xr:uid="{821941CE-682B-444B-9023-BDB43509199E}">
          <x14:formula1>
            <xm:f>PARAM!$K$3:$K$18</xm:f>
          </x14:formula1>
          <xm:sqref>F11:F19</xm:sqref>
        </x14:dataValidation>
        <x14:dataValidation type="list" allowBlank="1" showInputMessage="1" showErrorMessage="1" xr:uid="{AF32F689-84D0-4907-A9ED-83C68164883F}">
          <x14:formula1>
            <xm:f>PARAM!$M$3:$M$6</xm:f>
          </x14:formula1>
          <xm:sqref>H8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5A50C-FEB6-4BA1-9350-E26B45330604}">
  <sheetPr codeName="Feuil6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113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53" priority="14" operator="greaterThan">
      <formula>#REF!</formula>
    </cfRule>
  </conditionalFormatting>
  <conditionalFormatting sqref="B3">
    <cfRule type="cellIs" dxfId="152" priority="5" operator="equal">
      <formula>"MR"</formula>
    </cfRule>
    <cfRule type="cellIs" dxfId="151" priority="6" operator="equal">
      <formula>"MACHINERIE"</formula>
    </cfRule>
    <cfRule type="cellIs" dxfId="150" priority="7" operator="equal">
      <formula>"LAC"</formula>
    </cfRule>
    <cfRule type="cellIs" dxfId="149" priority="8" operator="equal">
      <formula>"ESPACE VERT"</formula>
    </cfRule>
    <cfRule type="cellIs" dxfId="148" priority="9" operator="equal">
      <formula>"ENERGIE"</formula>
    </cfRule>
    <cfRule type="cellIs" dxfId="147" priority="10" operator="equal">
      <formula>"BATIMENT"</formula>
    </cfRule>
    <cfRule type="cellIs" dxfId="146" priority="11" operator="equal">
      <formula>"SIG"</formula>
    </cfRule>
  </conditionalFormatting>
  <conditionalFormatting sqref="B15">
    <cfRule type="containsText" dxfId="145" priority="3" operator="containsText" text="Jour">
      <formula>NOT(ISERROR(SEARCH("Jour",#REF!)))</formula>
    </cfRule>
    <cfRule type="containsText" dxfId="144" priority="4" operator="containsText" text="Nuit">
      <formula>NOT(ISERROR(SEARCH("Nuit",#REF!)))</formula>
    </cfRule>
  </conditionalFormatting>
  <conditionalFormatting sqref="B10">
    <cfRule type="containsText" dxfId="143" priority="1" operator="containsText" text="Jour">
      <formula>NOT(ISERROR(SEARCH("Jour",#REF!)))</formula>
    </cfRule>
    <cfRule type="containsText" dxfId="14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47237499-AF7D-48FE-8D37-ACEB296501BF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5CA72A64-9173-42B4-80BC-4D38BA1B2C58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BE9335FF-50B8-4B60-9EF3-74415924C1D2}">
          <x14:formula1>
            <xm:f>PARAM!$AB$3:$AB$22</xm:f>
          </x14:formula1>
          <xm:sqref>H9</xm:sqref>
        </x14:dataValidation>
        <x14:dataValidation type="list" allowBlank="1" showInputMessage="1" showErrorMessage="1" xr:uid="{9911145D-99FA-4503-9CDC-B93B5E937A6B}">
          <x14:formula1>
            <xm:f>PARAM!$AA$3:$AA$13</xm:f>
          </x14:formula1>
          <xm:sqref>F8 J4:J7</xm:sqref>
        </x14:dataValidation>
        <x14:dataValidation type="list" allowBlank="1" showInputMessage="1" showErrorMessage="1" xr:uid="{E054416C-E741-40AB-ADEC-F59B4B0EE9AD}">
          <x14:formula1>
            <xm:f>PARAM!$B$3:$B$5</xm:f>
          </x14:formula1>
          <xm:sqref>B6</xm:sqref>
        </x14:dataValidation>
        <x14:dataValidation type="list" allowBlank="1" showInputMessage="1" showErrorMessage="1" xr:uid="{D462CCCE-F62F-48FC-8EE7-1419ADAB06E3}">
          <x14:formula1>
            <xm:f>PARAM!$Z$3:$Z$38</xm:f>
          </x14:formula1>
          <xm:sqref>G11:G19</xm:sqref>
        </x14:dataValidation>
        <x14:dataValidation type="list" allowBlank="1" showInputMessage="1" showErrorMessage="1" xr:uid="{3F545EAE-28B1-400A-834F-AEC5DEF3E69A}">
          <x14:formula1>
            <xm:f>PARAM!$F$3:$F$12</xm:f>
          </x14:formula1>
          <xm:sqref>B14</xm:sqref>
        </x14:dataValidation>
        <x14:dataValidation type="list" allowBlank="1" showInputMessage="1" showErrorMessage="1" xr:uid="{4450CC92-18E8-4538-9FEB-36A802D1EEED}">
          <x14:formula1>
            <xm:f>PARAM!$G$3:$G$11</xm:f>
          </x14:formula1>
          <xm:sqref>B3</xm:sqref>
        </x14:dataValidation>
        <x14:dataValidation type="list" allowBlank="1" showInputMessage="1" showErrorMessage="1" xr:uid="{D64E21E6-174D-4544-AA18-32E52105EAFF}">
          <x14:formula1>
            <xm:f>PARAM!$I$3:$I$6</xm:f>
          </x14:formula1>
          <xm:sqref>B9</xm:sqref>
        </x14:dataValidation>
        <x14:dataValidation type="list" allowBlank="1" showInputMessage="1" showErrorMessage="1" xr:uid="{8F72E1ED-3991-42AF-90EE-50728F6F88FC}">
          <x14:formula1>
            <xm:f>PARAM!$E$3:$E$6</xm:f>
          </x14:formula1>
          <xm:sqref>B5</xm:sqref>
        </x14:dataValidation>
        <x14:dataValidation type="list" allowBlank="1" showInputMessage="1" showErrorMessage="1" xr:uid="{99ACEFAD-017F-4653-8DB5-75B736473F2B}">
          <x14:formula1>
            <xm:f>PARAM!$D$3:$D$14</xm:f>
          </x14:formula1>
          <xm:sqref>B8</xm:sqref>
        </x14:dataValidation>
        <x14:dataValidation type="list" allowBlank="1" showInputMessage="1" showErrorMessage="1" xr:uid="{762F6922-3253-4C1A-B858-57E9E61E5E32}">
          <x14:formula1>
            <xm:f>PARAM!$C$3:$C$7</xm:f>
          </x14:formula1>
          <xm:sqref>B7</xm:sqref>
        </x14:dataValidation>
        <x14:dataValidation type="list" allowBlank="1" showInputMessage="1" showErrorMessage="1" xr:uid="{2E8D2FB5-F01F-4E01-988A-471902811F7F}">
          <x14:formula1>
            <xm:f>PARAM!$H$3:$H$5</xm:f>
          </x14:formula1>
          <xm:sqref>B10</xm:sqref>
        </x14:dataValidation>
        <x14:dataValidation type="list" allowBlank="1" showInputMessage="1" showErrorMessage="1" xr:uid="{DA1CAB01-54CE-4EE5-B387-A5107B54D5E0}">
          <x14:formula1>
            <xm:f>PARAM!$K$3:$K$18</xm:f>
          </x14:formula1>
          <xm:sqref>F11:F19</xm:sqref>
        </x14:dataValidation>
        <x14:dataValidation type="list" allowBlank="1" showInputMessage="1" showErrorMessage="1" xr:uid="{B602153C-7117-436C-96D3-3DD180DE5821}">
          <x14:formula1>
            <xm:f>PARAM!$M$3:$M$6</xm:f>
          </x14:formula1>
          <xm:sqref>H8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46243-933F-40C8-95C3-130E3AAAB27E}">
  <sheetPr codeName="Feuil7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114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39" priority="14" operator="greaterThan">
      <formula>#REF!</formula>
    </cfRule>
  </conditionalFormatting>
  <conditionalFormatting sqref="B3">
    <cfRule type="cellIs" dxfId="138" priority="5" operator="equal">
      <formula>"MR"</formula>
    </cfRule>
    <cfRule type="cellIs" dxfId="137" priority="6" operator="equal">
      <formula>"MACHINERIE"</formula>
    </cfRule>
    <cfRule type="cellIs" dxfId="136" priority="7" operator="equal">
      <formula>"LAC"</formula>
    </cfRule>
    <cfRule type="cellIs" dxfId="135" priority="8" operator="equal">
      <formula>"ESPACE VERT"</formula>
    </cfRule>
    <cfRule type="cellIs" dxfId="134" priority="9" operator="equal">
      <formula>"ENERGIE"</formula>
    </cfRule>
    <cfRule type="cellIs" dxfId="133" priority="10" operator="equal">
      <formula>"BATIMENT"</formula>
    </cfRule>
    <cfRule type="cellIs" dxfId="132" priority="11" operator="equal">
      <formula>"SIG"</formula>
    </cfRule>
  </conditionalFormatting>
  <conditionalFormatting sqref="B15">
    <cfRule type="containsText" dxfId="131" priority="3" operator="containsText" text="Jour">
      <formula>NOT(ISERROR(SEARCH("Jour",#REF!)))</formula>
    </cfRule>
    <cfRule type="containsText" dxfId="130" priority="4" operator="containsText" text="Nuit">
      <formula>NOT(ISERROR(SEARCH("Nuit",#REF!)))</formula>
    </cfRule>
  </conditionalFormatting>
  <conditionalFormatting sqref="B10">
    <cfRule type="containsText" dxfId="129" priority="1" operator="containsText" text="Jour">
      <formula>NOT(ISERROR(SEARCH("Jour",#REF!)))</formula>
    </cfRule>
    <cfRule type="containsText" dxfId="128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3704FA4E-BC73-414E-B8E2-075FF3AEE33D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8AEDD911-AE44-4C36-B4B7-D0E0049911CC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715CDF6-8F1A-49A6-ADD8-526773CD0B38}">
          <x14:formula1>
            <xm:f>PARAM!$AB$3:$AB$22</xm:f>
          </x14:formula1>
          <xm:sqref>H9</xm:sqref>
        </x14:dataValidation>
        <x14:dataValidation type="list" allowBlank="1" showInputMessage="1" showErrorMessage="1" xr:uid="{F7F57FFB-ED1E-47FF-9B15-AB3F5D9F751C}">
          <x14:formula1>
            <xm:f>PARAM!$AA$3:$AA$13</xm:f>
          </x14:formula1>
          <xm:sqref>F8 J4:J7</xm:sqref>
        </x14:dataValidation>
        <x14:dataValidation type="list" allowBlank="1" showInputMessage="1" showErrorMessage="1" xr:uid="{23A62183-5DF4-4056-B5EB-89CFDE823DFF}">
          <x14:formula1>
            <xm:f>PARAM!$B$3:$B$5</xm:f>
          </x14:formula1>
          <xm:sqref>B6</xm:sqref>
        </x14:dataValidation>
        <x14:dataValidation type="list" allowBlank="1" showInputMessage="1" showErrorMessage="1" xr:uid="{8A40938B-49E3-4B1D-B9D5-E2B5C06955E0}">
          <x14:formula1>
            <xm:f>PARAM!$Z$3:$Z$38</xm:f>
          </x14:formula1>
          <xm:sqref>G11:G19</xm:sqref>
        </x14:dataValidation>
        <x14:dataValidation type="list" allowBlank="1" showInputMessage="1" showErrorMessage="1" xr:uid="{31688C61-C921-4DA3-B3B9-355C174B80CC}">
          <x14:formula1>
            <xm:f>PARAM!$F$3:$F$12</xm:f>
          </x14:formula1>
          <xm:sqref>B14</xm:sqref>
        </x14:dataValidation>
        <x14:dataValidation type="list" allowBlank="1" showInputMessage="1" showErrorMessage="1" xr:uid="{1A89EAFB-7719-440C-9912-C61D472C0E04}">
          <x14:formula1>
            <xm:f>PARAM!$G$3:$G$11</xm:f>
          </x14:formula1>
          <xm:sqref>B3</xm:sqref>
        </x14:dataValidation>
        <x14:dataValidation type="list" allowBlank="1" showInputMessage="1" showErrorMessage="1" xr:uid="{61CCF15F-5B5B-4653-83AF-7B7A9125E447}">
          <x14:formula1>
            <xm:f>PARAM!$I$3:$I$6</xm:f>
          </x14:formula1>
          <xm:sqref>B9</xm:sqref>
        </x14:dataValidation>
        <x14:dataValidation type="list" allowBlank="1" showInputMessage="1" showErrorMessage="1" xr:uid="{E347A386-1B34-47BC-B14B-25603AA9EE2E}">
          <x14:formula1>
            <xm:f>PARAM!$E$3:$E$6</xm:f>
          </x14:formula1>
          <xm:sqref>B5</xm:sqref>
        </x14:dataValidation>
        <x14:dataValidation type="list" allowBlank="1" showInputMessage="1" showErrorMessage="1" xr:uid="{52A878CC-F17D-4CC0-A3FE-5FE876C640BF}">
          <x14:formula1>
            <xm:f>PARAM!$D$3:$D$14</xm:f>
          </x14:formula1>
          <xm:sqref>B8</xm:sqref>
        </x14:dataValidation>
        <x14:dataValidation type="list" allowBlank="1" showInputMessage="1" showErrorMessage="1" xr:uid="{2A01A4B2-7E7B-4921-94AA-504F0DC7E848}">
          <x14:formula1>
            <xm:f>PARAM!$C$3:$C$7</xm:f>
          </x14:formula1>
          <xm:sqref>B7</xm:sqref>
        </x14:dataValidation>
        <x14:dataValidation type="list" allowBlank="1" showInputMessage="1" showErrorMessage="1" xr:uid="{BFABC9D1-259B-46BF-B7B3-2B3F5BE3B2C5}">
          <x14:formula1>
            <xm:f>PARAM!$H$3:$H$5</xm:f>
          </x14:formula1>
          <xm:sqref>B10</xm:sqref>
        </x14:dataValidation>
        <x14:dataValidation type="list" allowBlank="1" showInputMessage="1" showErrorMessage="1" xr:uid="{3BA93188-522C-4CA2-BF8F-B2CC57A8A41D}">
          <x14:formula1>
            <xm:f>PARAM!$K$3:$K$18</xm:f>
          </x14:formula1>
          <xm:sqref>F11:F19</xm:sqref>
        </x14:dataValidation>
        <x14:dataValidation type="list" allowBlank="1" showInputMessage="1" showErrorMessage="1" xr:uid="{384ED3B7-0548-4949-99C3-42F708E70582}">
          <x14:formula1>
            <xm:f>PARAM!$M$3:$M$6</xm:f>
          </x14:formula1>
          <xm:sqref>H8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B2D81-4F4A-4B5F-B8FA-4872B8AC4C8B}">
  <sheetPr codeName="Feuil8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115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25" priority="14" operator="greaterThan">
      <formula>#REF!</formula>
    </cfRule>
  </conditionalFormatting>
  <conditionalFormatting sqref="B3">
    <cfRule type="cellIs" dxfId="124" priority="5" operator="equal">
      <formula>"MR"</formula>
    </cfRule>
    <cfRule type="cellIs" dxfId="123" priority="6" operator="equal">
      <formula>"MACHINERIE"</formula>
    </cfRule>
    <cfRule type="cellIs" dxfId="122" priority="7" operator="equal">
      <formula>"LAC"</formula>
    </cfRule>
    <cfRule type="cellIs" dxfId="121" priority="8" operator="equal">
      <formula>"ESPACE VERT"</formula>
    </cfRule>
    <cfRule type="cellIs" dxfId="120" priority="9" operator="equal">
      <formula>"ENERGIE"</formula>
    </cfRule>
    <cfRule type="cellIs" dxfId="119" priority="10" operator="equal">
      <formula>"BATIMENT"</formula>
    </cfRule>
    <cfRule type="cellIs" dxfId="118" priority="11" operator="equal">
      <formula>"SIG"</formula>
    </cfRule>
  </conditionalFormatting>
  <conditionalFormatting sqref="B15">
    <cfRule type="containsText" dxfId="117" priority="3" operator="containsText" text="Jour">
      <formula>NOT(ISERROR(SEARCH("Jour",#REF!)))</formula>
    </cfRule>
    <cfRule type="containsText" dxfId="116" priority="4" operator="containsText" text="Nuit">
      <formula>NOT(ISERROR(SEARCH("Nuit",#REF!)))</formula>
    </cfRule>
  </conditionalFormatting>
  <conditionalFormatting sqref="B10">
    <cfRule type="containsText" dxfId="115" priority="1" operator="containsText" text="Jour">
      <formula>NOT(ISERROR(SEARCH("Jour",#REF!)))</formula>
    </cfRule>
    <cfRule type="containsText" dxfId="114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B597E998-8A2A-42D4-8934-85B37BAA5DAF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775945C8-02B1-4CBF-9636-DF3DCE99C549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D229C33-9AB7-4211-85AF-D8154A633124}">
          <x14:formula1>
            <xm:f>PARAM!$AB$3:$AB$22</xm:f>
          </x14:formula1>
          <xm:sqref>H9</xm:sqref>
        </x14:dataValidation>
        <x14:dataValidation type="list" allowBlank="1" showInputMessage="1" showErrorMessage="1" xr:uid="{3ED6B8C2-1262-4223-943E-482B41AA1D01}">
          <x14:formula1>
            <xm:f>PARAM!$AA$3:$AA$13</xm:f>
          </x14:formula1>
          <xm:sqref>F8 J4:J7</xm:sqref>
        </x14:dataValidation>
        <x14:dataValidation type="list" allowBlank="1" showInputMessage="1" showErrorMessage="1" xr:uid="{B50C4F71-79DE-44AE-A40C-918F0F7D36EC}">
          <x14:formula1>
            <xm:f>PARAM!$B$3:$B$5</xm:f>
          </x14:formula1>
          <xm:sqref>B6</xm:sqref>
        </x14:dataValidation>
        <x14:dataValidation type="list" allowBlank="1" showInputMessage="1" showErrorMessage="1" xr:uid="{BAEA00E7-421E-4E2F-B80D-D29D39CF38DB}">
          <x14:formula1>
            <xm:f>PARAM!$Z$3:$Z$38</xm:f>
          </x14:formula1>
          <xm:sqref>G11:G19</xm:sqref>
        </x14:dataValidation>
        <x14:dataValidation type="list" allowBlank="1" showInputMessage="1" showErrorMessage="1" xr:uid="{4231DE72-F940-4455-96BD-51AC4DE253A8}">
          <x14:formula1>
            <xm:f>PARAM!$F$3:$F$12</xm:f>
          </x14:formula1>
          <xm:sqref>B14</xm:sqref>
        </x14:dataValidation>
        <x14:dataValidation type="list" allowBlank="1" showInputMessage="1" showErrorMessage="1" xr:uid="{F180849D-37C9-433A-84DA-80F7121F96A0}">
          <x14:formula1>
            <xm:f>PARAM!$G$3:$G$11</xm:f>
          </x14:formula1>
          <xm:sqref>B3</xm:sqref>
        </x14:dataValidation>
        <x14:dataValidation type="list" allowBlank="1" showInputMessage="1" showErrorMessage="1" xr:uid="{6D157F2F-EE74-48D0-9C02-2B849152FF46}">
          <x14:formula1>
            <xm:f>PARAM!$I$3:$I$6</xm:f>
          </x14:formula1>
          <xm:sqref>B9</xm:sqref>
        </x14:dataValidation>
        <x14:dataValidation type="list" allowBlank="1" showInputMessage="1" showErrorMessage="1" xr:uid="{E004E025-A5CF-4DBD-A404-D4FE1B7FF97B}">
          <x14:formula1>
            <xm:f>PARAM!$E$3:$E$6</xm:f>
          </x14:formula1>
          <xm:sqref>B5</xm:sqref>
        </x14:dataValidation>
        <x14:dataValidation type="list" allowBlank="1" showInputMessage="1" showErrorMessage="1" xr:uid="{95893CB0-A2CC-4348-A30F-B87F0F8E5D36}">
          <x14:formula1>
            <xm:f>PARAM!$D$3:$D$14</xm:f>
          </x14:formula1>
          <xm:sqref>B8</xm:sqref>
        </x14:dataValidation>
        <x14:dataValidation type="list" allowBlank="1" showInputMessage="1" showErrorMessage="1" xr:uid="{9FE3AE29-D6CD-4908-914D-747CCEABD50D}">
          <x14:formula1>
            <xm:f>PARAM!$C$3:$C$7</xm:f>
          </x14:formula1>
          <xm:sqref>B7</xm:sqref>
        </x14:dataValidation>
        <x14:dataValidation type="list" allowBlank="1" showInputMessage="1" showErrorMessage="1" xr:uid="{53A1F64F-DC28-42A1-BCDC-CB4A8FF87740}">
          <x14:formula1>
            <xm:f>PARAM!$H$3:$H$5</xm:f>
          </x14:formula1>
          <xm:sqref>B10</xm:sqref>
        </x14:dataValidation>
        <x14:dataValidation type="list" allowBlank="1" showInputMessage="1" showErrorMessage="1" xr:uid="{842B3A25-20B9-4438-A165-BEB320C6BB3F}">
          <x14:formula1>
            <xm:f>PARAM!$K$3:$K$18</xm:f>
          </x14:formula1>
          <xm:sqref>F11:F19</xm:sqref>
        </x14:dataValidation>
        <x14:dataValidation type="list" allowBlank="1" showInputMessage="1" showErrorMessage="1" xr:uid="{8C3A5D67-14C3-4A55-85B8-B22E62BD4208}">
          <x14:formula1>
            <xm:f>PARAM!$M$3:$M$6</xm:f>
          </x14:formula1>
          <xm:sqref>H8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4073E-073C-46C1-AE4B-E5E4EA1683E3}">
  <sheetPr codeName="Feuil10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116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11" priority="14" operator="greaterThan">
      <formula>#REF!</formula>
    </cfRule>
  </conditionalFormatting>
  <conditionalFormatting sqref="B3">
    <cfRule type="cellIs" dxfId="110" priority="5" operator="equal">
      <formula>"MR"</formula>
    </cfRule>
    <cfRule type="cellIs" dxfId="109" priority="6" operator="equal">
      <formula>"MACHINERIE"</formula>
    </cfRule>
    <cfRule type="cellIs" dxfId="108" priority="7" operator="equal">
      <formula>"LAC"</formula>
    </cfRule>
    <cfRule type="cellIs" dxfId="107" priority="8" operator="equal">
      <formula>"ESPACE VERT"</formula>
    </cfRule>
    <cfRule type="cellIs" dxfId="106" priority="9" operator="equal">
      <formula>"ENERGIE"</formula>
    </cfRule>
    <cfRule type="cellIs" dxfId="105" priority="10" operator="equal">
      <formula>"BATIMENT"</formula>
    </cfRule>
    <cfRule type="cellIs" dxfId="104" priority="11" operator="equal">
      <formula>"SIG"</formula>
    </cfRule>
  </conditionalFormatting>
  <conditionalFormatting sqref="B15">
    <cfRule type="containsText" dxfId="103" priority="3" operator="containsText" text="Jour">
      <formula>NOT(ISERROR(SEARCH("Jour",#REF!)))</formula>
    </cfRule>
    <cfRule type="containsText" dxfId="102" priority="4" operator="containsText" text="Nuit">
      <formula>NOT(ISERROR(SEARCH("Nuit",#REF!)))</formula>
    </cfRule>
  </conditionalFormatting>
  <conditionalFormatting sqref="B10">
    <cfRule type="containsText" dxfId="101" priority="1" operator="containsText" text="Jour">
      <formula>NOT(ISERROR(SEARCH("Jour",#REF!)))</formula>
    </cfRule>
    <cfRule type="containsText" dxfId="100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5F2B8346-C6CA-4286-B88C-68745D82223C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251671FC-6D07-4D1D-BF88-2C378A8FC2A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ECBA7207-05BA-4CD0-8726-E2E34EB08F1F}">
          <x14:formula1>
            <xm:f>PARAM!$AB$3:$AB$22</xm:f>
          </x14:formula1>
          <xm:sqref>H9</xm:sqref>
        </x14:dataValidation>
        <x14:dataValidation type="list" allowBlank="1" showInputMessage="1" showErrorMessage="1" xr:uid="{743DC410-1304-4432-83AC-F77E2100D778}">
          <x14:formula1>
            <xm:f>PARAM!$AA$3:$AA$13</xm:f>
          </x14:formula1>
          <xm:sqref>F8 J4:J7</xm:sqref>
        </x14:dataValidation>
        <x14:dataValidation type="list" allowBlank="1" showInputMessage="1" showErrorMessage="1" xr:uid="{52D0B9CD-7268-4E3C-B5CF-1F7582DC1B1C}">
          <x14:formula1>
            <xm:f>PARAM!$B$3:$B$5</xm:f>
          </x14:formula1>
          <xm:sqref>B6</xm:sqref>
        </x14:dataValidation>
        <x14:dataValidation type="list" allowBlank="1" showInputMessage="1" showErrorMessage="1" xr:uid="{09AAC757-B9CB-4B2B-B9D6-751191C3BFB1}">
          <x14:formula1>
            <xm:f>PARAM!$Z$3:$Z$38</xm:f>
          </x14:formula1>
          <xm:sqref>G11:G19</xm:sqref>
        </x14:dataValidation>
        <x14:dataValidation type="list" allowBlank="1" showInputMessage="1" showErrorMessage="1" xr:uid="{A978B1C2-F210-49C5-9044-18359894FFE7}">
          <x14:formula1>
            <xm:f>PARAM!$F$3:$F$12</xm:f>
          </x14:formula1>
          <xm:sqref>B14</xm:sqref>
        </x14:dataValidation>
        <x14:dataValidation type="list" allowBlank="1" showInputMessage="1" showErrorMessage="1" xr:uid="{9916DD77-69B3-459E-9633-88C3EECEB95C}">
          <x14:formula1>
            <xm:f>PARAM!$G$3:$G$11</xm:f>
          </x14:formula1>
          <xm:sqref>B3</xm:sqref>
        </x14:dataValidation>
        <x14:dataValidation type="list" allowBlank="1" showInputMessage="1" showErrorMessage="1" xr:uid="{3926F624-ED76-4336-8487-DC206F20DB37}">
          <x14:formula1>
            <xm:f>PARAM!$I$3:$I$6</xm:f>
          </x14:formula1>
          <xm:sqref>B9</xm:sqref>
        </x14:dataValidation>
        <x14:dataValidation type="list" allowBlank="1" showInputMessage="1" showErrorMessage="1" xr:uid="{29E7DA0E-01DE-4372-A0F2-5510AC1E3B7A}">
          <x14:formula1>
            <xm:f>PARAM!$E$3:$E$6</xm:f>
          </x14:formula1>
          <xm:sqref>B5</xm:sqref>
        </x14:dataValidation>
        <x14:dataValidation type="list" allowBlank="1" showInputMessage="1" showErrorMessage="1" xr:uid="{37EDBC1E-868A-495B-926E-D823C61B9FEB}">
          <x14:formula1>
            <xm:f>PARAM!$D$3:$D$14</xm:f>
          </x14:formula1>
          <xm:sqref>B8</xm:sqref>
        </x14:dataValidation>
        <x14:dataValidation type="list" allowBlank="1" showInputMessage="1" showErrorMessage="1" xr:uid="{7A8E4A5E-3437-4A1F-98A4-7427A941A151}">
          <x14:formula1>
            <xm:f>PARAM!$C$3:$C$7</xm:f>
          </x14:formula1>
          <xm:sqref>B7</xm:sqref>
        </x14:dataValidation>
        <x14:dataValidation type="list" allowBlank="1" showInputMessage="1" showErrorMessage="1" xr:uid="{6C181B61-B8E8-4C1C-B1EA-3E588D5462BA}">
          <x14:formula1>
            <xm:f>PARAM!$H$3:$H$5</xm:f>
          </x14:formula1>
          <xm:sqref>B10</xm:sqref>
        </x14:dataValidation>
        <x14:dataValidation type="list" allowBlank="1" showInputMessage="1" showErrorMessage="1" xr:uid="{087FCD97-1F9D-46CE-B0D1-4DBE2EE88F1F}">
          <x14:formula1>
            <xm:f>PARAM!$K$3:$K$18</xm:f>
          </x14:formula1>
          <xm:sqref>F11:F19</xm:sqref>
        </x14:dataValidation>
        <x14:dataValidation type="list" allowBlank="1" showInputMessage="1" showErrorMessage="1" xr:uid="{68D7ABE1-78FE-4F38-8CCF-1687EB3603FE}">
          <x14:formula1>
            <xm:f>PARAM!$M$3:$M$6</xm:f>
          </x14:formula1>
          <xm:sqref>H8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14630-0376-40E2-B39B-D7338E931C38}">
  <sheetPr codeName="Feuil11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117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97" priority="14" operator="greaterThan">
      <formula>#REF!</formula>
    </cfRule>
  </conditionalFormatting>
  <conditionalFormatting sqref="B3">
    <cfRule type="cellIs" dxfId="96" priority="5" operator="equal">
      <formula>"MR"</formula>
    </cfRule>
    <cfRule type="cellIs" dxfId="95" priority="6" operator="equal">
      <formula>"MACHINERIE"</formula>
    </cfRule>
    <cfRule type="cellIs" dxfId="94" priority="7" operator="equal">
      <formula>"LAC"</formula>
    </cfRule>
    <cfRule type="cellIs" dxfId="93" priority="8" operator="equal">
      <formula>"ESPACE VERT"</formula>
    </cfRule>
    <cfRule type="cellIs" dxfId="92" priority="9" operator="equal">
      <formula>"ENERGIE"</formula>
    </cfRule>
    <cfRule type="cellIs" dxfId="91" priority="10" operator="equal">
      <formula>"BATIMENT"</formula>
    </cfRule>
    <cfRule type="cellIs" dxfId="90" priority="11" operator="equal">
      <formula>"SIG"</formula>
    </cfRule>
  </conditionalFormatting>
  <conditionalFormatting sqref="B15">
    <cfRule type="containsText" dxfId="89" priority="3" operator="containsText" text="Jour">
      <formula>NOT(ISERROR(SEARCH("Jour",#REF!)))</formula>
    </cfRule>
    <cfRule type="containsText" dxfId="88" priority="4" operator="containsText" text="Nuit">
      <formula>NOT(ISERROR(SEARCH("Nuit",#REF!)))</formula>
    </cfRule>
  </conditionalFormatting>
  <conditionalFormatting sqref="B10">
    <cfRule type="containsText" dxfId="87" priority="1" operator="containsText" text="Jour">
      <formula>NOT(ISERROR(SEARCH("Jour",#REF!)))</formula>
    </cfRule>
    <cfRule type="containsText" dxfId="8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4D18479-F532-4382-98DA-D1DADFBAF17B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95911BCA-C660-4AF6-BB3E-B64AD0CC006E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E923BA22-B869-4E4C-918A-B9ECFDFA82CD}">
          <x14:formula1>
            <xm:f>PARAM!$AB$3:$AB$22</xm:f>
          </x14:formula1>
          <xm:sqref>H9</xm:sqref>
        </x14:dataValidation>
        <x14:dataValidation type="list" allowBlank="1" showInputMessage="1" showErrorMessage="1" xr:uid="{36BB5A0E-6CAE-42BC-B658-335669BC6300}">
          <x14:formula1>
            <xm:f>PARAM!$AA$3:$AA$13</xm:f>
          </x14:formula1>
          <xm:sqref>F8 J4:J7</xm:sqref>
        </x14:dataValidation>
        <x14:dataValidation type="list" allowBlank="1" showInputMessage="1" showErrorMessage="1" xr:uid="{BACA6855-D1F8-4609-8F5B-F5E7E8BE8F06}">
          <x14:formula1>
            <xm:f>PARAM!$B$3:$B$5</xm:f>
          </x14:formula1>
          <xm:sqref>B6</xm:sqref>
        </x14:dataValidation>
        <x14:dataValidation type="list" allowBlank="1" showInputMessage="1" showErrorMessage="1" xr:uid="{1247ABB0-C041-4F99-B921-5C82DBF62649}">
          <x14:formula1>
            <xm:f>PARAM!$Z$3:$Z$38</xm:f>
          </x14:formula1>
          <xm:sqref>G11:G19</xm:sqref>
        </x14:dataValidation>
        <x14:dataValidation type="list" allowBlank="1" showInputMessage="1" showErrorMessage="1" xr:uid="{465EE5BE-6882-4012-A815-A3F430A5A521}">
          <x14:formula1>
            <xm:f>PARAM!$F$3:$F$12</xm:f>
          </x14:formula1>
          <xm:sqref>B14</xm:sqref>
        </x14:dataValidation>
        <x14:dataValidation type="list" allowBlank="1" showInputMessage="1" showErrorMessage="1" xr:uid="{3A369081-2246-47BC-BE74-FA1100E8CA34}">
          <x14:formula1>
            <xm:f>PARAM!$G$3:$G$11</xm:f>
          </x14:formula1>
          <xm:sqref>B3</xm:sqref>
        </x14:dataValidation>
        <x14:dataValidation type="list" allowBlank="1" showInputMessage="1" showErrorMessage="1" xr:uid="{845AC4EE-A577-468A-8D74-DC2C87B91640}">
          <x14:formula1>
            <xm:f>PARAM!$I$3:$I$6</xm:f>
          </x14:formula1>
          <xm:sqref>B9</xm:sqref>
        </x14:dataValidation>
        <x14:dataValidation type="list" allowBlank="1" showInputMessage="1" showErrorMessage="1" xr:uid="{EF76132E-3419-43FB-87F4-17D2016F2887}">
          <x14:formula1>
            <xm:f>PARAM!$E$3:$E$6</xm:f>
          </x14:formula1>
          <xm:sqref>B5</xm:sqref>
        </x14:dataValidation>
        <x14:dataValidation type="list" allowBlank="1" showInputMessage="1" showErrorMessage="1" xr:uid="{F844841C-E290-43CA-922B-310524136F88}">
          <x14:formula1>
            <xm:f>PARAM!$D$3:$D$14</xm:f>
          </x14:formula1>
          <xm:sqref>B8</xm:sqref>
        </x14:dataValidation>
        <x14:dataValidation type="list" allowBlank="1" showInputMessage="1" showErrorMessage="1" xr:uid="{8125C7AC-53D0-49BC-8B30-FE648B698B0F}">
          <x14:formula1>
            <xm:f>PARAM!$C$3:$C$7</xm:f>
          </x14:formula1>
          <xm:sqref>B7</xm:sqref>
        </x14:dataValidation>
        <x14:dataValidation type="list" allowBlank="1" showInputMessage="1" showErrorMessage="1" xr:uid="{BCA1EABB-24BF-48C6-B2E9-CA464B07534E}">
          <x14:formula1>
            <xm:f>PARAM!$H$3:$H$5</xm:f>
          </x14:formula1>
          <xm:sqref>B10</xm:sqref>
        </x14:dataValidation>
        <x14:dataValidation type="list" allowBlank="1" showInputMessage="1" showErrorMessage="1" xr:uid="{9CB40D7F-06AB-4019-B0BC-1DC8ED125BCF}">
          <x14:formula1>
            <xm:f>PARAM!$K$3:$K$18</xm:f>
          </x14:formula1>
          <xm:sqref>F11:F19</xm:sqref>
        </x14:dataValidation>
        <x14:dataValidation type="list" allowBlank="1" showInputMessage="1" showErrorMessage="1" xr:uid="{A46820D7-0E36-46E0-BD10-BDB867A1F5B0}">
          <x14:formula1>
            <xm:f>PARAM!$M$3:$M$6</xm:f>
          </x14:formula1>
          <xm:sqref>H8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03FA2-01AC-4ABB-AF51-B44AE39B458F}">
  <sheetPr codeName="Feuil12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118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83" priority="14" operator="greaterThan">
      <formula>#REF!</formula>
    </cfRule>
  </conditionalFormatting>
  <conditionalFormatting sqref="B3">
    <cfRule type="cellIs" dxfId="82" priority="5" operator="equal">
      <formula>"MR"</formula>
    </cfRule>
    <cfRule type="cellIs" dxfId="81" priority="6" operator="equal">
      <formula>"MACHINERIE"</formula>
    </cfRule>
    <cfRule type="cellIs" dxfId="80" priority="7" operator="equal">
      <formula>"LAC"</formula>
    </cfRule>
    <cfRule type="cellIs" dxfId="79" priority="8" operator="equal">
      <formula>"ESPACE VERT"</formula>
    </cfRule>
    <cfRule type="cellIs" dxfId="78" priority="9" operator="equal">
      <formula>"ENERGIE"</formula>
    </cfRule>
    <cfRule type="cellIs" dxfId="77" priority="10" operator="equal">
      <formula>"BATIMENT"</formula>
    </cfRule>
    <cfRule type="cellIs" dxfId="76" priority="11" operator="equal">
      <formula>"SIG"</formula>
    </cfRule>
  </conditionalFormatting>
  <conditionalFormatting sqref="B15">
    <cfRule type="containsText" dxfId="75" priority="3" operator="containsText" text="Jour">
      <formula>NOT(ISERROR(SEARCH("Jour",#REF!)))</formula>
    </cfRule>
    <cfRule type="containsText" dxfId="74" priority="4" operator="containsText" text="Nuit">
      <formula>NOT(ISERROR(SEARCH("Nuit",#REF!)))</formula>
    </cfRule>
  </conditionalFormatting>
  <conditionalFormatting sqref="B10">
    <cfRule type="containsText" dxfId="73" priority="1" operator="containsText" text="Jour">
      <formula>NOT(ISERROR(SEARCH("Jour",#REF!)))</formula>
    </cfRule>
    <cfRule type="containsText" dxfId="7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66662A81-BFCF-46A8-B01E-060DD79E8B6E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4E1033E0-E0C9-44C6-A4B6-9C221C55AA96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FD06C86-BDA6-41AC-892A-475626A0E53D}">
          <x14:formula1>
            <xm:f>PARAM!$AB$3:$AB$22</xm:f>
          </x14:formula1>
          <xm:sqref>H9</xm:sqref>
        </x14:dataValidation>
        <x14:dataValidation type="list" allowBlank="1" showInputMessage="1" showErrorMessage="1" xr:uid="{0C150BD5-4AF6-4C5B-942F-C5420ADAFA3D}">
          <x14:formula1>
            <xm:f>PARAM!$AA$3:$AA$13</xm:f>
          </x14:formula1>
          <xm:sqref>F8 J4:J7</xm:sqref>
        </x14:dataValidation>
        <x14:dataValidation type="list" allowBlank="1" showInputMessage="1" showErrorMessage="1" xr:uid="{49E1BE62-2660-455C-BB2C-3D0532219396}">
          <x14:formula1>
            <xm:f>PARAM!$B$3:$B$5</xm:f>
          </x14:formula1>
          <xm:sqref>B6</xm:sqref>
        </x14:dataValidation>
        <x14:dataValidation type="list" allowBlank="1" showInputMessage="1" showErrorMessage="1" xr:uid="{13915812-61AE-4661-AB89-780A4DBE26F0}">
          <x14:formula1>
            <xm:f>PARAM!$Z$3:$Z$38</xm:f>
          </x14:formula1>
          <xm:sqref>G11:G19</xm:sqref>
        </x14:dataValidation>
        <x14:dataValidation type="list" allowBlank="1" showInputMessage="1" showErrorMessage="1" xr:uid="{A37F1567-4244-4463-A1E4-8D7B4B9B3CE7}">
          <x14:formula1>
            <xm:f>PARAM!$F$3:$F$12</xm:f>
          </x14:formula1>
          <xm:sqref>B14</xm:sqref>
        </x14:dataValidation>
        <x14:dataValidation type="list" allowBlank="1" showInputMessage="1" showErrorMessage="1" xr:uid="{B176C355-852E-4BB9-B608-A6041E4C720B}">
          <x14:formula1>
            <xm:f>PARAM!$G$3:$G$11</xm:f>
          </x14:formula1>
          <xm:sqref>B3</xm:sqref>
        </x14:dataValidation>
        <x14:dataValidation type="list" allowBlank="1" showInputMessage="1" showErrorMessage="1" xr:uid="{CEC6D0D1-35B9-4809-B712-113A5FEFF310}">
          <x14:formula1>
            <xm:f>PARAM!$I$3:$I$6</xm:f>
          </x14:formula1>
          <xm:sqref>B9</xm:sqref>
        </x14:dataValidation>
        <x14:dataValidation type="list" allowBlank="1" showInputMessage="1" showErrorMessage="1" xr:uid="{341D7361-3699-4E5A-BBFB-2042345C5927}">
          <x14:formula1>
            <xm:f>PARAM!$E$3:$E$6</xm:f>
          </x14:formula1>
          <xm:sqref>B5</xm:sqref>
        </x14:dataValidation>
        <x14:dataValidation type="list" allowBlank="1" showInputMessage="1" showErrorMessage="1" xr:uid="{0690D5A2-D010-4409-ACEF-5DCC6FD216E3}">
          <x14:formula1>
            <xm:f>PARAM!$D$3:$D$14</xm:f>
          </x14:formula1>
          <xm:sqref>B8</xm:sqref>
        </x14:dataValidation>
        <x14:dataValidation type="list" allowBlank="1" showInputMessage="1" showErrorMessage="1" xr:uid="{644C8DA6-7401-4006-AD42-9ECC6E062F8C}">
          <x14:formula1>
            <xm:f>PARAM!$C$3:$C$7</xm:f>
          </x14:formula1>
          <xm:sqref>B7</xm:sqref>
        </x14:dataValidation>
        <x14:dataValidation type="list" allowBlank="1" showInputMessage="1" showErrorMessage="1" xr:uid="{479CE734-E6D6-4D5B-80F0-09204BC69F04}">
          <x14:formula1>
            <xm:f>PARAM!$H$3:$H$5</xm:f>
          </x14:formula1>
          <xm:sqref>B10</xm:sqref>
        </x14:dataValidation>
        <x14:dataValidation type="list" allowBlank="1" showInputMessage="1" showErrorMessage="1" xr:uid="{0D7E33EB-BF7F-4221-864F-81574BF65397}">
          <x14:formula1>
            <xm:f>PARAM!$K$3:$K$18</xm:f>
          </x14:formula1>
          <xm:sqref>F11:F19</xm:sqref>
        </x14:dataValidation>
        <x14:dataValidation type="list" allowBlank="1" showInputMessage="1" showErrorMessage="1" xr:uid="{69FF0DC4-F5C3-4541-AFEB-CEDC6C3EB94E}">
          <x14:formula1>
            <xm:f>PARAM!$M$3:$M$6</xm:f>
          </x14:formula1>
          <xm:sqref>H8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FFDC7-41D1-4071-BC87-F1C90E9182B4}">
  <sheetPr codeName="Feuil13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119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69" priority="14" operator="greaterThan">
      <formula>#REF!</formula>
    </cfRule>
  </conditionalFormatting>
  <conditionalFormatting sqref="B3">
    <cfRule type="cellIs" dxfId="68" priority="5" operator="equal">
      <formula>"MR"</formula>
    </cfRule>
    <cfRule type="cellIs" dxfId="67" priority="6" operator="equal">
      <formula>"MACHINERIE"</formula>
    </cfRule>
    <cfRule type="cellIs" dxfId="66" priority="7" operator="equal">
      <formula>"LAC"</formula>
    </cfRule>
    <cfRule type="cellIs" dxfId="65" priority="8" operator="equal">
      <formula>"ESPACE VERT"</formula>
    </cfRule>
    <cfRule type="cellIs" dxfId="64" priority="9" operator="equal">
      <formula>"ENERGIE"</formula>
    </cfRule>
    <cfRule type="cellIs" dxfId="63" priority="10" operator="equal">
      <formula>"BATIMENT"</formula>
    </cfRule>
    <cfRule type="cellIs" dxfId="62" priority="11" operator="equal">
      <formula>"SIG"</formula>
    </cfRule>
  </conditionalFormatting>
  <conditionalFormatting sqref="B15">
    <cfRule type="containsText" dxfId="61" priority="3" operator="containsText" text="Jour">
      <formula>NOT(ISERROR(SEARCH("Jour",#REF!)))</formula>
    </cfRule>
    <cfRule type="containsText" dxfId="60" priority="4" operator="containsText" text="Nuit">
      <formula>NOT(ISERROR(SEARCH("Nuit",#REF!)))</formula>
    </cfRule>
  </conditionalFormatting>
  <conditionalFormatting sqref="B10">
    <cfRule type="containsText" dxfId="59" priority="1" operator="containsText" text="Jour">
      <formula>NOT(ISERROR(SEARCH("Jour",#REF!)))</formula>
    </cfRule>
    <cfRule type="containsText" dxfId="58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4C0825EC-D64E-4251-A91B-826ED322ED3C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A93E4E14-D20C-4E4F-8015-424880DAE264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7B62F26A-218F-4CB7-9ED7-FF4CF72DDBE9}">
          <x14:formula1>
            <xm:f>PARAM!$AB$3:$AB$22</xm:f>
          </x14:formula1>
          <xm:sqref>H9</xm:sqref>
        </x14:dataValidation>
        <x14:dataValidation type="list" allowBlank="1" showInputMessage="1" showErrorMessage="1" xr:uid="{21EA6760-2D34-4C35-95D9-A792CA148BF7}">
          <x14:formula1>
            <xm:f>PARAM!$AA$3:$AA$13</xm:f>
          </x14:formula1>
          <xm:sqref>F8 J4:J7</xm:sqref>
        </x14:dataValidation>
        <x14:dataValidation type="list" allowBlank="1" showInputMessage="1" showErrorMessage="1" xr:uid="{A4AD3536-D6AC-49C8-A101-E15E4EB95292}">
          <x14:formula1>
            <xm:f>PARAM!$B$3:$B$5</xm:f>
          </x14:formula1>
          <xm:sqref>B6</xm:sqref>
        </x14:dataValidation>
        <x14:dataValidation type="list" allowBlank="1" showInputMessage="1" showErrorMessage="1" xr:uid="{A02E90D6-0381-4423-AC85-0711ECE09AF9}">
          <x14:formula1>
            <xm:f>PARAM!$Z$3:$Z$38</xm:f>
          </x14:formula1>
          <xm:sqref>G11:G19</xm:sqref>
        </x14:dataValidation>
        <x14:dataValidation type="list" allowBlank="1" showInputMessage="1" showErrorMessage="1" xr:uid="{7C168D59-20EC-4A03-A5A2-8DBE15BCDE79}">
          <x14:formula1>
            <xm:f>PARAM!$F$3:$F$12</xm:f>
          </x14:formula1>
          <xm:sqref>B14</xm:sqref>
        </x14:dataValidation>
        <x14:dataValidation type="list" allowBlank="1" showInputMessage="1" showErrorMessage="1" xr:uid="{95FBE580-AA85-4398-B9E3-1FAB9A0B3D89}">
          <x14:formula1>
            <xm:f>PARAM!$G$3:$G$11</xm:f>
          </x14:formula1>
          <xm:sqref>B3</xm:sqref>
        </x14:dataValidation>
        <x14:dataValidation type="list" allowBlank="1" showInputMessage="1" showErrorMessage="1" xr:uid="{16E96685-6C91-4F6E-B2B8-C7A93F75FFCD}">
          <x14:formula1>
            <xm:f>PARAM!$I$3:$I$6</xm:f>
          </x14:formula1>
          <xm:sqref>B9</xm:sqref>
        </x14:dataValidation>
        <x14:dataValidation type="list" allowBlank="1" showInputMessage="1" showErrorMessage="1" xr:uid="{A98ACAE6-2255-40D6-B407-22EB96953B13}">
          <x14:formula1>
            <xm:f>PARAM!$E$3:$E$6</xm:f>
          </x14:formula1>
          <xm:sqref>B5</xm:sqref>
        </x14:dataValidation>
        <x14:dataValidation type="list" allowBlank="1" showInputMessage="1" showErrorMessage="1" xr:uid="{1E453EEF-1EFE-4BE9-9486-2058476E97B8}">
          <x14:formula1>
            <xm:f>PARAM!$D$3:$D$14</xm:f>
          </x14:formula1>
          <xm:sqref>B8</xm:sqref>
        </x14:dataValidation>
        <x14:dataValidation type="list" allowBlank="1" showInputMessage="1" showErrorMessage="1" xr:uid="{8A28C078-4E07-44EB-8852-DBB07107FD64}">
          <x14:formula1>
            <xm:f>PARAM!$C$3:$C$7</xm:f>
          </x14:formula1>
          <xm:sqref>B7</xm:sqref>
        </x14:dataValidation>
        <x14:dataValidation type="list" allowBlank="1" showInputMessage="1" showErrorMessage="1" xr:uid="{859262A3-73C2-443D-B45D-5D38A2CD4222}">
          <x14:formula1>
            <xm:f>PARAM!$H$3:$H$5</xm:f>
          </x14:formula1>
          <xm:sqref>B10</xm:sqref>
        </x14:dataValidation>
        <x14:dataValidation type="list" allowBlank="1" showInputMessage="1" showErrorMessage="1" xr:uid="{AF0662C2-4D2B-4402-A25E-2921AF5933EF}">
          <x14:formula1>
            <xm:f>PARAM!$K$3:$K$18</xm:f>
          </x14:formula1>
          <xm:sqref>F11:F19</xm:sqref>
        </x14:dataValidation>
        <x14:dataValidation type="list" allowBlank="1" showInputMessage="1" showErrorMessage="1" xr:uid="{F6AC49DC-3375-489E-80A4-85F26C4ECFB9}">
          <x14:formula1>
            <xm:f>PARAM!$M$3:$M$6</xm:f>
          </x14:formula1>
          <xm:sqref>H8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60F40-6D17-4568-83A3-ADE5F4451BC6}">
  <sheetPr codeName="Feuil14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120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55" priority="14" operator="greaterThan">
      <formula>#REF!</formula>
    </cfRule>
  </conditionalFormatting>
  <conditionalFormatting sqref="B3">
    <cfRule type="cellIs" dxfId="54" priority="5" operator="equal">
      <formula>"MR"</formula>
    </cfRule>
    <cfRule type="cellIs" dxfId="53" priority="6" operator="equal">
      <formula>"MACHINERIE"</formula>
    </cfRule>
    <cfRule type="cellIs" dxfId="52" priority="7" operator="equal">
      <formula>"LAC"</formula>
    </cfRule>
    <cfRule type="cellIs" dxfId="51" priority="8" operator="equal">
      <formula>"ESPACE VERT"</formula>
    </cfRule>
    <cfRule type="cellIs" dxfId="50" priority="9" operator="equal">
      <formula>"ENERGIE"</formula>
    </cfRule>
    <cfRule type="cellIs" dxfId="49" priority="10" operator="equal">
      <formula>"BATIMENT"</formula>
    </cfRule>
    <cfRule type="cellIs" dxfId="48" priority="11" operator="equal">
      <formula>"SIG"</formula>
    </cfRule>
  </conditionalFormatting>
  <conditionalFormatting sqref="B15">
    <cfRule type="containsText" dxfId="47" priority="3" operator="containsText" text="Jour">
      <formula>NOT(ISERROR(SEARCH("Jour",#REF!)))</formula>
    </cfRule>
    <cfRule type="containsText" dxfId="46" priority="4" operator="containsText" text="Nuit">
      <formula>NOT(ISERROR(SEARCH("Nuit",#REF!)))</formula>
    </cfRule>
  </conditionalFormatting>
  <conditionalFormatting sqref="B10">
    <cfRule type="containsText" dxfId="45" priority="1" operator="containsText" text="Jour">
      <formula>NOT(ISERROR(SEARCH("Jour",#REF!)))</formula>
    </cfRule>
    <cfRule type="containsText" dxfId="44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D0B0F5E4-24DA-46AB-BCFA-90D7021DDFA4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C3437CCC-FF63-45DC-8F3D-14986DDE42E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CF62900-1F5D-436D-AA74-412D9706E4D4}">
          <x14:formula1>
            <xm:f>PARAM!$AB$3:$AB$22</xm:f>
          </x14:formula1>
          <xm:sqref>H9</xm:sqref>
        </x14:dataValidation>
        <x14:dataValidation type="list" allowBlank="1" showInputMessage="1" showErrorMessage="1" xr:uid="{DCCFBB82-6F46-45B5-B77A-CD0CF4A5B886}">
          <x14:formula1>
            <xm:f>PARAM!$AA$3:$AA$13</xm:f>
          </x14:formula1>
          <xm:sqref>F8 J4:J7</xm:sqref>
        </x14:dataValidation>
        <x14:dataValidation type="list" allowBlank="1" showInputMessage="1" showErrorMessage="1" xr:uid="{3E9EC319-C523-4A91-B61E-1E3E4D6428F6}">
          <x14:formula1>
            <xm:f>PARAM!$B$3:$B$5</xm:f>
          </x14:formula1>
          <xm:sqref>B6</xm:sqref>
        </x14:dataValidation>
        <x14:dataValidation type="list" allowBlank="1" showInputMessage="1" showErrorMessage="1" xr:uid="{D530FA7D-3305-4E62-AE0E-087B82428AB3}">
          <x14:formula1>
            <xm:f>PARAM!$Z$3:$Z$38</xm:f>
          </x14:formula1>
          <xm:sqref>G11:G19</xm:sqref>
        </x14:dataValidation>
        <x14:dataValidation type="list" allowBlank="1" showInputMessage="1" showErrorMessage="1" xr:uid="{326EA24F-208F-4312-B29C-6D7B10C04E1F}">
          <x14:formula1>
            <xm:f>PARAM!$F$3:$F$12</xm:f>
          </x14:formula1>
          <xm:sqref>B14</xm:sqref>
        </x14:dataValidation>
        <x14:dataValidation type="list" allowBlank="1" showInputMessage="1" showErrorMessage="1" xr:uid="{150E0808-A5D5-44F9-AEE5-C39327BE280C}">
          <x14:formula1>
            <xm:f>PARAM!$G$3:$G$11</xm:f>
          </x14:formula1>
          <xm:sqref>B3</xm:sqref>
        </x14:dataValidation>
        <x14:dataValidation type="list" allowBlank="1" showInputMessage="1" showErrorMessage="1" xr:uid="{567231CD-3468-451F-BFFC-6EDB2432B612}">
          <x14:formula1>
            <xm:f>PARAM!$I$3:$I$6</xm:f>
          </x14:formula1>
          <xm:sqref>B9</xm:sqref>
        </x14:dataValidation>
        <x14:dataValidation type="list" allowBlank="1" showInputMessage="1" showErrorMessage="1" xr:uid="{065960B9-FFC7-44BA-8B1A-FFBCE2AEE7C0}">
          <x14:formula1>
            <xm:f>PARAM!$E$3:$E$6</xm:f>
          </x14:formula1>
          <xm:sqref>B5</xm:sqref>
        </x14:dataValidation>
        <x14:dataValidation type="list" allowBlank="1" showInputMessage="1" showErrorMessage="1" xr:uid="{6F5CC5AC-23B0-422B-BA6F-00CAEF70979C}">
          <x14:formula1>
            <xm:f>PARAM!$D$3:$D$14</xm:f>
          </x14:formula1>
          <xm:sqref>B8</xm:sqref>
        </x14:dataValidation>
        <x14:dataValidation type="list" allowBlank="1" showInputMessage="1" showErrorMessage="1" xr:uid="{A0ADD340-5A0E-42BC-88A4-868FB034605F}">
          <x14:formula1>
            <xm:f>PARAM!$C$3:$C$7</xm:f>
          </x14:formula1>
          <xm:sqref>B7</xm:sqref>
        </x14:dataValidation>
        <x14:dataValidation type="list" allowBlank="1" showInputMessage="1" showErrorMessage="1" xr:uid="{0965678A-887E-4AAC-B98A-34CBAD06B339}">
          <x14:formula1>
            <xm:f>PARAM!$H$3:$H$5</xm:f>
          </x14:formula1>
          <xm:sqref>B10</xm:sqref>
        </x14:dataValidation>
        <x14:dataValidation type="list" allowBlank="1" showInputMessage="1" showErrorMessage="1" xr:uid="{561CCE37-DDF1-4F8E-8E41-0296B8C063F3}">
          <x14:formula1>
            <xm:f>PARAM!$K$3:$K$18</xm:f>
          </x14:formula1>
          <xm:sqref>F11:F19</xm:sqref>
        </x14:dataValidation>
        <x14:dataValidation type="list" allowBlank="1" showInputMessage="1" showErrorMessage="1" xr:uid="{7D2AD3F4-3816-4D40-A1EE-91554C1785D4}">
          <x14:formula1>
            <xm:f>PARAM!$M$3:$M$6</xm:f>
          </x14:formula1>
          <xm:sqref>H8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8F690-4C68-4E1D-8C62-0AC876701AD3}">
  <sheetPr codeName="Feuil15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121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41" priority="14" operator="greaterThan">
      <formula>#REF!</formula>
    </cfRule>
  </conditionalFormatting>
  <conditionalFormatting sqref="B3">
    <cfRule type="cellIs" dxfId="40" priority="5" operator="equal">
      <formula>"MR"</formula>
    </cfRule>
    <cfRule type="cellIs" dxfId="39" priority="6" operator="equal">
      <formula>"MACHINERIE"</formula>
    </cfRule>
    <cfRule type="cellIs" dxfId="38" priority="7" operator="equal">
      <formula>"LAC"</formula>
    </cfRule>
    <cfRule type="cellIs" dxfId="37" priority="8" operator="equal">
      <formula>"ESPACE VERT"</formula>
    </cfRule>
    <cfRule type="cellIs" dxfId="36" priority="9" operator="equal">
      <formula>"ENERGIE"</formula>
    </cfRule>
    <cfRule type="cellIs" dxfId="35" priority="10" operator="equal">
      <formula>"BATIMENT"</formula>
    </cfRule>
    <cfRule type="cellIs" dxfId="34" priority="11" operator="equal">
      <formula>"SIG"</formula>
    </cfRule>
  </conditionalFormatting>
  <conditionalFormatting sqref="B15">
    <cfRule type="containsText" dxfId="33" priority="3" operator="containsText" text="Jour">
      <formula>NOT(ISERROR(SEARCH("Jour",#REF!)))</formula>
    </cfRule>
    <cfRule type="containsText" dxfId="32" priority="4" operator="containsText" text="Nuit">
      <formula>NOT(ISERROR(SEARCH("Nuit",#REF!)))</formula>
    </cfRule>
  </conditionalFormatting>
  <conditionalFormatting sqref="B10">
    <cfRule type="containsText" dxfId="31" priority="1" operator="containsText" text="Jour">
      <formula>NOT(ISERROR(SEARCH("Jour",#REF!)))</formula>
    </cfRule>
    <cfRule type="containsText" dxfId="30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9D98A92-F42A-463A-8B5A-710DCC45A475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3413DC62-FB3D-4718-8799-241BB8A0EB92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B79119A-04BF-4F50-B4F7-D63459E4FF1C}">
          <x14:formula1>
            <xm:f>PARAM!$AB$3:$AB$22</xm:f>
          </x14:formula1>
          <xm:sqref>H9</xm:sqref>
        </x14:dataValidation>
        <x14:dataValidation type="list" allowBlank="1" showInputMessage="1" showErrorMessage="1" xr:uid="{C48DBE50-0EE4-4159-9393-D8878E142CB5}">
          <x14:formula1>
            <xm:f>PARAM!$AA$3:$AA$13</xm:f>
          </x14:formula1>
          <xm:sqref>F8 J4:J7</xm:sqref>
        </x14:dataValidation>
        <x14:dataValidation type="list" allowBlank="1" showInputMessage="1" showErrorMessage="1" xr:uid="{48BAD005-0D9F-4C1B-BFCB-4B9D00F87B44}">
          <x14:formula1>
            <xm:f>PARAM!$B$3:$B$5</xm:f>
          </x14:formula1>
          <xm:sqref>B6</xm:sqref>
        </x14:dataValidation>
        <x14:dataValidation type="list" allowBlank="1" showInputMessage="1" showErrorMessage="1" xr:uid="{35AAA786-566E-4EBC-8956-DF9312924CE7}">
          <x14:formula1>
            <xm:f>PARAM!$Z$3:$Z$38</xm:f>
          </x14:formula1>
          <xm:sqref>G11:G19</xm:sqref>
        </x14:dataValidation>
        <x14:dataValidation type="list" allowBlank="1" showInputMessage="1" showErrorMessage="1" xr:uid="{E0F7AC8B-F86E-454E-BCBF-2D97FFEBEA0A}">
          <x14:formula1>
            <xm:f>PARAM!$F$3:$F$12</xm:f>
          </x14:formula1>
          <xm:sqref>B14</xm:sqref>
        </x14:dataValidation>
        <x14:dataValidation type="list" allowBlank="1" showInputMessage="1" showErrorMessage="1" xr:uid="{C9245B99-B1D6-42E0-AB1E-553BC92FA2A2}">
          <x14:formula1>
            <xm:f>PARAM!$G$3:$G$11</xm:f>
          </x14:formula1>
          <xm:sqref>B3</xm:sqref>
        </x14:dataValidation>
        <x14:dataValidation type="list" allowBlank="1" showInputMessage="1" showErrorMessage="1" xr:uid="{3CE4E728-F693-4C30-8565-7D2B96CA9AD4}">
          <x14:formula1>
            <xm:f>PARAM!$I$3:$I$6</xm:f>
          </x14:formula1>
          <xm:sqref>B9</xm:sqref>
        </x14:dataValidation>
        <x14:dataValidation type="list" allowBlank="1" showInputMessage="1" showErrorMessage="1" xr:uid="{F1B3C12D-554E-4D9F-9DF5-31B06AD57D47}">
          <x14:formula1>
            <xm:f>PARAM!$E$3:$E$6</xm:f>
          </x14:formula1>
          <xm:sqref>B5</xm:sqref>
        </x14:dataValidation>
        <x14:dataValidation type="list" allowBlank="1" showInputMessage="1" showErrorMessage="1" xr:uid="{87B55445-EAC0-4260-98A9-6104AED2744E}">
          <x14:formula1>
            <xm:f>PARAM!$D$3:$D$14</xm:f>
          </x14:formula1>
          <xm:sqref>B8</xm:sqref>
        </x14:dataValidation>
        <x14:dataValidation type="list" allowBlank="1" showInputMessage="1" showErrorMessage="1" xr:uid="{8FFD9A25-CD55-41D1-8F27-47067A0F3CFD}">
          <x14:formula1>
            <xm:f>PARAM!$C$3:$C$7</xm:f>
          </x14:formula1>
          <xm:sqref>B7</xm:sqref>
        </x14:dataValidation>
        <x14:dataValidation type="list" allowBlank="1" showInputMessage="1" showErrorMessage="1" xr:uid="{1EFDFE90-67DC-40E2-AE82-E800483CE7FE}">
          <x14:formula1>
            <xm:f>PARAM!$H$3:$H$5</xm:f>
          </x14:formula1>
          <xm:sqref>B10</xm:sqref>
        </x14:dataValidation>
        <x14:dataValidation type="list" allowBlank="1" showInputMessage="1" showErrorMessage="1" xr:uid="{851B66DC-8BD5-41AD-8205-CCC165D69D65}">
          <x14:formula1>
            <xm:f>PARAM!$K$3:$K$18</xm:f>
          </x14:formula1>
          <xm:sqref>F11:F19</xm:sqref>
        </x14:dataValidation>
        <x14:dataValidation type="list" allowBlank="1" showInputMessage="1" showErrorMessage="1" xr:uid="{341E68D7-3730-42C2-8DA5-DA76393F2C35}">
          <x14:formula1>
            <xm:f>PARAM!$M$3:$M$6</xm:f>
          </x14:formula1>
          <xm:sqref>H8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D012F-A70A-47DC-9BC9-6066C8F833EA}">
  <sheetPr codeName="Feuil16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122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27" priority="14" operator="greaterThan">
      <formula>#REF!</formula>
    </cfRule>
  </conditionalFormatting>
  <conditionalFormatting sqref="B3">
    <cfRule type="cellIs" dxfId="26" priority="5" operator="equal">
      <formula>"MR"</formula>
    </cfRule>
    <cfRule type="cellIs" dxfId="25" priority="6" operator="equal">
      <formula>"MACHINERIE"</formula>
    </cfRule>
    <cfRule type="cellIs" dxfId="24" priority="7" operator="equal">
      <formula>"LAC"</formula>
    </cfRule>
    <cfRule type="cellIs" dxfId="23" priority="8" operator="equal">
      <formula>"ESPACE VERT"</formula>
    </cfRule>
    <cfRule type="cellIs" dxfId="22" priority="9" operator="equal">
      <formula>"ENERGIE"</formula>
    </cfRule>
    <cfRule type="cellIs" dxfId="21" priority="10" operator="equal">
      <formula>"BATIMENT"</formula>
    </cfRule>
    <cfRule type="cellIs" dxfId="20" priority="11" operator="equal">
      <formula>"SIG"</formula>
    </cfRule>
  </conditionalFormatting>
  <conditionalFormatting sqref="B15">
    <cfRule type="containsText" dxfId="19" priority="3" operator="containsText" text="Jour">
      <formula>NOT(ISERROR(SEARCH("Jour",#REF!)))</formula>
    </cfRule>
    <cfRule type="containsText" dxfId="18" priority="4" operator="containsText" text="Nuit">
      <formula>NOT(ISERROR(SEARCH("Nuit",#REF!)))</formula>
    </cfRule>
  </conditionalFormatting>
  <conditionalFormatting sqref="B10">
    <cfRule type="containsText" dxfId="17" priority="1" operator="containsText" text="Jour">
      <formula>NOT(ISERROR(SEARCH("Jour",#REF!)))</formula>
    </cfRule>
    <cfRule type="containsText" dxfId="1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F3553FD0-1722-4459-B6EC-B62ADBAB6CA5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98C3C28E-AAF6-4BE5-804A-A6206D9080B2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D279570E-CB41-45AE-A8D9-61808D2AA803}">
          <x14:formula1>
            <xm:f>PARAM!$AB$3:$AB$22</xm:f>
          </x14:formula1>
          <xm:sqref>H9</xm:sqref>
        </x14:dataValidation>
        <x14:dataValidation type="list" allowBlank="1" showInputMessage="1" showErrorMessage="1" xr:uid="{63A983E9-C27E-46C8-8F42-79CE2F05D115}">
          <x14:formula1>
            <xm:f>PARAM!$AA$3:$AA$13</xm:f>
          </x14:formula1>
          <xm:sqref>F8 J4:J7</xm:sqref>
        </x14:dataValidation>
        <x14:dataValidation type="list" allowBlank="1" showInputMessage="1" showErrorMessage="1" xr:uid="{27C48D90-DB02-4961-A446-2758623E2809}">
          <x14:formula1>
            <xm:f>PARAM!$B$3:$B$5</xm:f>
          </x14:formula1>
          <xm:sqref>B6</xm:sqref>
        </x14:dataValidation>
        <x14:dataValidation type="list" allowBlank="1" showInputMessage="1" showErrorMessage="1" xr:uid="{EA411795-537A-4217-A3B2-0E6169530880}">
          <x14:formula1>
            <xm:f>PARAM!$Z$3:$Z$38</xm:f>
          </x14:formula1>
          <xm:sqref>G11:G19</xm:sqref>
        </x14:dataValidation>
        <x14:dataValidation type="list" allowBlank="1" showInputMessage="1" showErrorMessage="1" xr:uid="{70D46AFB-6DB3-4ADF-9FF9-7B4801F07C9F}">
          <x14:formula1>
            <xm:f>PARAM!$F$3:$F$12</xm:f>
          </x14:formula1>
          <xm:sqref>B14</xm:sqref>
        </x14:dataValidation>
        <x14:dataValidation type="list" allowBlank="1" showInputMessage="1" showErrorMessage="1" xr:uid="{A504986B-182F-4BB4-BFEB-C17943B704C6}">
          <x14:formula1>
            <xm:f>PARAM!$G$3:$G$11</xm:f>
          </x14:formula1>
          <xm:sqref>B3</xm:sqref>
        </x14:dataValidation>
        <x14:dataValidation type="list" allowBlank="1" showInputMessage="1" showErrorMessage="1" xr:uid="{7BF4155E-FEA5-4A9A-BA0D-557B14D21EC4}">
          <x14:formula1>
            <xm:f>PARAM!$I$3:$I$6</xm:f>
          </x14:formula1>
          <xm:sqref>B9</xm:sqref>
        </x14:dataValidation>
        <x14:dataValidation type="list" allowBlank="1" showInputMessage="1" showErrorMessage="1" xr:uid="{665A6F54-0562-411B-94FD-97A7B7BE6471}">
          <x14:formula1>
            <xm:f>PARAM!$E$3:$E$6</xm:f>
          </x14:formula1>
          <xm:sqref>B5</xm:sqref>
        </x14:dataValidation>
        <x14:dataValidation type="list" allowBlank="1" showInputMessage="1" showErrorMessage="1" xr:uid="{C8767622-5067-4745-8410-DE9DB186FBD2}">
          <x14:formula1>
            <xm:f>PARAM!$D$3:$D$14</xm:f>
          </x14:formula1>
          <xm:sqref>B8</xm:sqref>
        </x14:dataValidation>
        <x14:dataValidation type="list" allowBlank="1" showInputMessage="1" showErrorMessage="1" xr:uid="{CBFC0435-90F0-4CBA-B022-E9CDBDA4FA4C}">
          <x14:formula1>
            <xm:f>PARAM!$C$3:$C$7</xm:f>
          </x14:formula1>
          <xm:sqref>B7</xm:sqref>
        </x14:dataValidation>
        <x14:dataValidation type="list" allowBlank="1" showInputMessage="1" showErrorMessage="1" xr:uid="{85879ACA-AB87-4AC5-8984-C4EB7D38B299}">
          <x14:formula1>
            <xm:f>PARAM!$H$3:$H$5</xm:f>
          </x14:formula1>
          <xm:sqref>B10</xm:sqref>
        </x14:dataValidation>
        <x14:dataValidation type="list" allowBlank="1" showInputMessage="1" showErrorMessage="1" xr:uid="{44613E7D-4970-4E01-BC20-F30322E91CB2}">
          <x14:formula1>
            <xm:f>PARAM!$K$3:$K$18</xm:f>
          </x14:formula1>
          <xm:sqref>F11:F19</xm:sqref>
        </x14:dataValidation>
        <x14:dataValidation type="list" allowBlank="1" showInputMessage="1" showErrorMessage="1" xr:uid="{D37AD622-9800-4629-9E3A-A7D2073D13A1}">
          <x14:formula1>
            <xm:f>PARAM!$M$3:$M$6</xm:f>
          </x14:formula1>
          <xm:sqref>H8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733B5-38E6-4834-8F56-7F2454D5B260}">
  <sheetPr codeName="Feuil17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182"/>
      <c r="D1" s="182"/>
      <c r="E1" s="182"/>
      <c r="F1" s="182"/>
      <c r="G1" s="182"/>
      <c r="H1" s="182"/>
      <c r="I1" s="182"/>
      <c r="J1" s="182"/>
      <c r="K1" s="50"/>
      <c r="L1" s="174"/>
      <c r="M1" s="175"/>
    </row>
    <row r="2" spans="1:25" ht="40.049999999999997" customHeight="1" x14ac:dyDescent="0.3">
      <c r="A2" s="122" t="s">
        <v>0</v>
      </c>
      <c r="B2" s="136" t="s">
        <v>123</v>
      </c>
      <c r="C2" s="44" t="s">
        <v>109</v>
      </c>
      <c r="D2" s="128">
        <f>SUM(Résultat!$A$3)</f>
        <v>0</v>
      </c>
      <c r="E2" s="176" t="s">
        <v>2</v>
      </c>
      <c r="F2" s="177"/>
      <c r="G2" s="177"/>
      <c r="H2" s="178" t="s">
        <v>3</v>
      </c>
      <c r="I2" s="179"/>
      <c r="J2" s="180" t="s">
        <v>4</v>
      </c>
      <c r="K2" s="180"/>
      <c r="L2" s="180" t="s">
        <v>5</v>
      </c>
      <c r="M2" s="181"/>
      <c r="Q2" s="55"/>
    </row>
    <row r="3" spans="1:25" s="6" customFormat="1" ht="40.049999999999997" customHeight="1" x14ac:dyDescent="0.3">
      <c r="A3" s="7">
        <v>5</v>
      </c>
      <c r="B3" s="101"/>
      <c r="C3" s="44" t="s">
        <v>14</v>
      </c>
      <c r="D3" s="45"/>
      <c r="E3" s="165" t="s">
        <v>8</v>
      </c>
      <c r="F3" s="166"/>
      <c r="G3" s="166" t="s">
        <v>9</v>
      </c>
      <c r="H3" s="166"/>
      <c r="I3" s="16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167"/>
      <c r="F4" s="168"/>
      <c r="G4" s="168"/>
      <c r="H4" s="168"/>
      <c r="I4" s="16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167"/>
      <c r="F5" s="168"/>
      <c r="G5" s="168"/>
      <c r="H5" s="168"/>
      <c r="I5" s="16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167"/>
      <c r="F6" s="168"/>
      <c r="G6" s="168"/>
      <c r="H6" s="168"/>
      <c r="I6" s="16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169"/>
      <c r="F7" s="170"/>
      <c r="G7" s="170"/>
      <c r="H7" s="170"/>
      <c r="I7" s="17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63" t="s">
        <v>102</v>
      </c>
      <c r="D8" s="164"/>
      <c r="E8" s="86" t="s">
        <v>23</v>
      </c>
      <c r="F8" s="126"/>
      <c r="G8" s="88" t="s">
        <v>86</v>
      </c>
      <c r="H8" s="66"/>
      <c r="I8" s="171" t="s">
        <v>24</v>
      </c>
      <c r="J8" s="172"/>
      <c r="K8" s="172"/>
      <c r="L8" s="172"/>
      <c r="M8" s="17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157"/>
      <c r="J9" s="158"/>
      <c r="K9" s="158"/>
      <c r="L9" s="158"/>
      <c r="M9" s="159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157"/>
      <c r="J10" s="158"/>
      <c r="K10" s="158"/>
      <c r="L10" s="158"/>
      <c r="M10" s="159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157"/>
      <c r="J11" s="158"/>
      <c r="K11" s="158"/>
      <c r="L11" s="158"/>
      <c r="M11" s="159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160" t="s">
        <v>36</v>
      </c>
      <c r="J12" s="161"/>
      <c r="K12" s="161"/>
      <c r="L12" s="161"/>
      <c r="M12" s="162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96"/>
      <c r="J13" s="197"/>
      <c r="K13" s="197"/>
      <c r="L13" s="197"/>
      <c r="M13" s="198"/>
    </row>
    <row r="14" spans="1:25" ht="40.049999999999997" customHeight="1" x14ac:dyDescent="0.3">
      <c r="A14" s="12" t="s">
        <v>1</v>
      </c>
      <c r="B14" s="105"/>
      <c r="C14" s="163" t="s">
        <v>38</v>
      </c>
      <c r="D14" s="164"/>
      <c r="E14" s="93"/>
      <c r="F14" s="42"/>
      <c r="G14" s="17"/>
      <c r="H14" s="70"/>
      <c r="I14" s="196"/>
      <c r="J14" s="197"/>
      <c r="K14" s="197"/>
      <c r="L14" s="197"/>
      <c r="M14" s="198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96"/>
      <c r="J15" s="197"/>
      <c r="K15" s="197"/>
      <c r="L15" s="197"/>
      <c r="M15" s="198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96"/>
      <c r="J16" s="197"/>
      <c r="K16" s="197"/>
      <c r="L16" s="197"/>
      <c r="M16" s="198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87" t="s">
        <v>40</v>
      </c>
      <c r="D17" s="188"/>
      <c r="E17" s="93"/>
      <c r="F17" s="42"/>
      <c r="G17" s="17"/>
      <c r="H17" s="70"/>
      <c r="I17" s="196"/>
      <c r="J17" s="197"/>
      <c r="K17" s="197"/>
      <c r="L17" s="197"/>
      <c r="M17" s="198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89"/>
      <c r="D18" s="190"/>
      <c r="E18" s="93"/>
      <c r="F18" s="42"/>
      <c r="G18" s="17"/>
      <c r="H18" s="70"/>
      <c r="I18" s="196"/>
      <c r="J18" s="197"/>
      <c r="K18" s="197"/>
      <c r="L18" s="197"/>
      <c r="M18" s="198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1"/>
      <c r="D19" s="192"/>
      <c r="E19" s="94"/>
      <c r="F19" s="71"/>
      <c r="G19" s="72"/>
      <c r="H19" s="73"/>
      <c r="I19" s="199"/>
      <c r="J19" s="200"/>
      <c r="K19" s="200"/>
      <c r="L19" s="200"/>
      <c r="M19" s="201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93"/>
      <c r="B21" s="195"/>
      <c r="C21" s="195"/>
      <c r="D21" s="195"/>
      <c r="E21" s="195"/>
      <c r="F21" s="195"/>
      <c r="G21" s="84"/>
      <c r="H21" s="202"/>
      <c r="I21" s="202"/>
      <c r="J21" s="202"/>
      <c r="K21" s="202"/>
      <c r="L21" s="202"/>
      <c r="M21" s="203"/>
      <c r="O21" s="58" t="s">
        <v>20</v>
      </c>
      <c r="P21" s="62">
        <f>SUM(D10)</f>
        <v>0</v>
      </c>
    </row>
    <row r="22" spans="1:16" ht="60" customHeight="1" thickBot="1" x14ac:dyDescent="0.35">
      <c r="A22" s="194"/>
      <c r="B22" s="204"/>
      <c r="C22" s="204"/>
      <c r="D22" s="204"/>
      <c r="E22" s="204"/>
      <c r="F22" s="204"/>
      <c r="G22" s="85"/>
      <c r="H22" s="205"/>
      <c r="I22" s="205"/>
      <c r="J22" s="205"/>
      <c r="K22" s="205"/>
      <c r="L22" s="205"/>
      <c r="M22" s="206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3"/>
      <c r="D23" s="183"/>
      <c r="E23" s="184"/>
      <c r="F23" s="184"/>
      <c r="G23" s="184"/>
      <c r="H23" s="184"/>
      <c r="I23" s="185"/>
      <c r="J23" s="185"/>
      <c r="K23" s="185"/>
      <c r="L23" s="185"/>
      <c r="M23" s="186"/>
      <c r="O23" s="58" t="s">
        <v>78</v>
      </c>
      <c r="P23" s="60" t="str">
        <f>IF($H$8="OT",$P$6,"")</f>
        <v/>
      </c>
    </row>
    <row r="24" spans="1:16" ht="21" customHeight="1" x14ac:dyDescent="0.3">
      <c r="A24" s="207"/>
      <c r="B24" s="207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P24" s="64"/>
    </row>
    <row r="25" spans="1:16" ht="46.5" customHeight="1" x14ac:dyDescent="0.3">
      <c r="A25" s="208"/>
      <c r="B25" s="208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P25" s="64"/>
    </row>
    <row r="26" spans="1:16" ht="10.5" customHeight="1" x14ac:dyDescent="0.3">
      <c r="A26" s="209"/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P26" s="64"/>
    </row>
    <row r="27" spans="1:16" ht="30" customHeight="1" x14ac:dyDescent="0.3">
      <c r="A27" s="210"/>
      <c r="B27" s="210"/>
      <c r="C27" s="210"/>
      <c r="D27" s="210"/>
      <c r="E27" s="210"/>
      <c r="F27" s="210"/>
      <c r="G27" s="210"/>
      <c r="H27" s="210"/>
      <c r="I27" s="210"/>
      <c r="J27" s="210"/>
      <c r="K27" s="210"/>
      <c r="L27" s="210"/>
      <c r="M27" s="210"/>
      <c r="P27" s="62"/>
    </row>
    <row r="28" spans="1:16" ht="30" customHeight="1" x14ac:dyDescent="0.3">
      <c r="A28" s="210"/>
      <c r="B28" s="210"/>
      <c r="C28" s="210"/>
      <c r="D28" s="210"/>
      <c r="E28" s="210"/>
      <c r="F28" s="210"/>
      <c r="G28" s="210"/>
      <c r="H28" s="210"/>
      <c r="I28" s="210"/>
      <c r="J28" s="210"/>
      <c r="K28" s="210"/>
      <c r="L28" s="210"/>
      <c r="M28" s="210"/>
      <c r="P28" s="60"/>
    </row>
    <row r="29" spans="1:16" ht="30" customHeight="1" x14ac:dyDescent="0.3">
      <c r="A29" s="210"/>
      <c r="B29" s="210"/>
      <c r="C29" s="210"/>
      <c r="D29" s="210"/>
      <c r="E29" s="210"/>
      <c r="F29" s="210"/>
      <c r="G29" s="210"/>
      <c r="H29" s="210"/>
      <c r="I29" s="210"/>
      <c r="J29" s="210"/>
      <c r="K29" s="210"/>
      <c r="L29" s="210"/>
      <c r="M29" s="210"/>
      <c r="P29" s="63"/>
    </row>
    <row r="30" spans="1:16" ht="30" customHeight="1" x14ac:dyDescent="0.3">
      <c r="A30" s="210"/>
      <c r="B30" s="210"/>
      <c r="C30" s="210"/>
      <c r="D30" s="210"/>
      <c r="E30" s="210"/>
      <c r="F30" s="210"/>
      <c r="G30" s="210"/>
      <c r="H30" s="210"/>
      <c r="I30" s="210"/>
      <c r="J30" s="210"/>
      <c r="K30" s="210"/>
      <c r="L30" s="210"/>
      <c r="M30" s="210"/>
    </row>
    <row r="31" spans="1:16" ht="30" customHeight="1" x14ac:dyDescent="0.3">
      <c r="A31" s="210"/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</row>
    <row r="32" spans="1:16" ht="30" customHeight="1" x14ac:dyDescent="0.3">
      <c r="A32" s="210"/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</row>
    <row r="33" spans="1:13" ht="30" customHeight="1" x14ac:dyDescent="0.3">
      <c r="A33" s="210"/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</row>
    <row r="34" spans="1:13" ht="30" customHeight="1" x14ac:dyDescent="0.3">
      <c r="A34" s="210"/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</row>
    <row r="35" spans="1:13" ht="30" customHeight="1" x14ac:dyDescent="0.3">
      <c r="A35" s="210"/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</row>
    <row r="36" spans="1:13" ht="30" customHeight="1" x14ac:dyDescent="0.3">
      <c r="A36" s="210"/>
      <c r="B36" s="210"/>
      <c r="C36" s="210"/>
      <c r="D36" s="210"/>
      <c r="E36" s="210"/>
      <c r="F36" s="210"/>
      <c r="G36" s="210"/>
      <c r="H36" s="210"/>
      <c r="I36" s="210"/>
      <c r="J36" s="210"/>
      <c r="K36" s="210"/>
      <c r="L36" s="210"/>
      <c r="M36" s="210"/>
    </row>
    <row r="37" spans="1:13" ht="30" customHeight="1" x14ac:dyDescent="0.3">
      <c r="A37" s="210"/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</row>
    <row r="38" spans="1:13" ht="30" customHeight="1" x14ac:dyDescent="0.3">
      <c r="A38" s="210"/>
      <c r="B38" s="210"/>
      <c r="C38" s="210"/>
      <c r="D38" s="210"/>
      <c r="E38" s="210"/>
      <c r="F38" s="210"/>
      <c r="G38" s="210"/>
      <c r="H38" s="210"/>
      <c r="I38" s="210"/>
      <c r="J38" s="210"/>
      <c r="K38" s="210"/>
      <c r="L38" s="210"/>
      <c r="M38" s="210"/>
    </row>
    <row r="39" spans="1:13" ht="30" customHeight="1" x14ac:dyDescent="0.3">
      <c r="A39" s="210"/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</row>
    <row r="40" spans="1:13" ht="30" customHeight="1" x14ac:dyDescent="0.3">
      <c r="A40" s="210"/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</row>
    <row r="41" spans="1:13" ht="30" customHeight="1" x14ac:dyDescent="0.3">
      <c r="A41" s="210"/>
      <c r="B41" s="210"/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</row>
    <row r="42" spans="1:13" ht="30" customHeight="1" x14ac:dyDescent="0.3">
      <c r="A42" s="210"/>
      <c r="B42" s="210"/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</row>
    <row r="43" spans="1:13" ht="30" customHeight="1" x14ac:dyDescent="0.3">
      <c r="A43" s="210"/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</row>
    <row r="44" spans="1:13" ht="30" customHeight="1" x14ac:dyDescent="0.3">
      <c r="A44" s="210"/>
      <c r="B44" s="210"/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</row>
    <row r="45" spans="1:13" ht="30" customHeight="1" x14ac:dyDescent="0.3">
      <c r="A45" s="210"/>
      <c r="B45" s="210"/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</row>
    <row r="46" spans="1:13" ht="30" customHeight="1" x14ac:dyDescent="0.3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</row>
    <row r="47" spans="1:13" ht="30" customHeight="1" x14ac:dyDescent="0.3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</row>
    <row r="48" spans="1:13" ht="30" customHeight="1" x14ac:dyDescent="0.3">
      <c r="A48" s="210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</row>
    <row r="49" spans="1:13" ht="30" customHeight="1" x14ac:dyDescent="0.3">
      <c r="A49" s="210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</row>
    <row r="50" spans="1:13" ht="30" customHeight="1" x14ac:dyDescent="0.3">
      <c r="A50" s="210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</row>
    <row r="51" spans="1:13" ht="30" customHeight="1" x14ac:dyDescent="0.3">
      <c r="A51" s="210"/>
      <c r="B51" s="210"/>
      <c r="C51" s="210"/>
      <c r="D51" s="210"/>
      <c r="E51" s="210"/>
      <c r="F51" s="210"/>
      <c r="G51" s="210"/>
      <c r="H51" s="210"/>
      <c r="I51" s="210"/>
      <c r="J51" s="210"/>
      <c r="K51" s="210"/>
      <c r="L51" s="210"/>
      <c r="M51" s="210"/>
    </row>
    <row r="52" spans="1:13" ht="30" customHeight="1" x14ac:dyDescent="0.3">
      <c r="A52" s="210"/>
      <c r="B52" s="210"/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</row>
    <row r="53" spans="1:13" ht="30" customHeight="1" x14ac:dyDescent="0.3">
      <c r="A53" s="210"/>
      <c r="B53" s="210"/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</row>
    <row r="54" spans="1:13" ht="30" customHeight="1" x14ac:dyDescent="0.3">
      <c r="A54" s="211" t="s">
        <v>41</v>
      </c>
      <c r="B54" s="211"/>
      <c r="C54" s="211"/>
      <c r="D54" s="211"/>
      <c r="E54" s="210"/>
      <c r="F54" s="210"/>
      <c r="G54" s="210"/>
      <c r="H54" s="210"/>
      <c r="I54" s="210"/>
      <c r="J54" s="210"/>
      <c r="K54" s="210"/>
      <c r="L54" s="210"/>
      <c r="M54" s="210"/>
    </row>
    <row r="55" spans="1:13" ht="30" customHeight="1" x14ac:dyDescent="0.3">
      <c r="A55" s="211"/>
      <c r="B55" s="211"/>
      <c r="C55" s="211"/>
      <c r="D55" s="211"/>
      <c r="E55" s="210"/>
      <c r="F55" s="210"/>
      <c r="G55" s="210"/>
      <c r="H55" s="210"/>
      <c r="I55" s="210"/>
      <c r="J55" s="210"/>
      <c r="K55" s="210"/>
      <c r="L55" s="210"/>
      <c r="M55" s="210"/>
    </row>
    <row r="56" spans="1:13" ht="9.9" customHeight="1" x14ac:dyDescent="0.3">
      <c r="A56" s="215"/>
      <c r="B56" s="215"/>
      <c r="C56" s="215"/>
      <c r="D56" s="215"/>
      <c r="E56" s="210"/>
      <c r="F56" s="210"/>
      <c r="G56" s="210"/>
      <c r="H56" s="210"/>
      <c r="I56" s="210"/>
      <c r="J56" s="210"/>
      <c r="K56" s="210"/>
      <c r="L56" s="210"/>
      <c r="M56" s="210"/>
    </row>
    <row r="57" spans="1:13" ht="30" customHeight="1" x14ac:dyDescent="0.3">
      <c r="A57" s="211" t="s">
        <v>42</v>
      </c>
      <c r="B57" s="211"/>
      <c r="C57" s="211"/>
      <c r="D57" s="211"/>
      <c r="E57" s="210"/>
      <c r="F57" s="210"/>
      <c r="G57" s="210"/>
      <c r="H57" s="210"/>
      <c r="I57" s="210"/>
      <c r="J57" s="210"/>
      <c r="K57" s="210"/>
      <c r="L57" s="210"/>
      <c r="M57" s="210"/>
    </row>
    <row r="58" spans="1:13" ht="30" customHeight="1" x14ac:dyDescent="0.3">
      <c r="A58" s="211"/>
      <c r="B58" s="211"/>
      <c r="C58" s="211"/>
      <c r="D58" s="211"/>
      <c r="E58" s="210"/>
      <c r="F58" s="210"/>
      <c r="G58" s="210"/>
      <c r="H58" s="210"/>
      <c r="I58" s="210"/>
      <c r="J58" s="210"/>
      <c r="K58" s="210"/>
      <c r="L58" s="210"/>
      <c r="M58" s="210"/>
    </row>
    <row r="59" spans="1:13" ht="9.9" customHeight="1" x14ac:dyDescent="0.3">
      <c r="A59" s="215"/>
      <c r="B59" s="215"/>
      <c r="C59" s="215"/>
      <c r="D59" s="215"/>
      <c r="E59" s="210"/>
      <c r="F59" s="210"/>
      <c r="G59" s="210"/>
      <c r="H59" s="210"/>
      <c r="I59" s="210"/>
      <c r="J59" s="210"/>
      <c r="K59" s="210"/>
      <c r="L59" s="210"/>
      <c r="M59" s="210"/>
    </row>
    <row r="60" spans="1:13" ht="30" customHeight="1" x14ac:dyDescent="0.3">
      <c r="A60" s="211" t="s">
        <v>43</v>
      </c>
      <c r="B60" s="211"/>
      <c r="C60" s="211"/>
      <c r="D60" s="211"/>
      <c r="E60" s="210"/>
      <c r="F60" s="210"/>
      <c r="G60" s="210"/>
      <c r="H60" s="210"/>
      <c r="I60" s="210"/>
      <c r="J60" s="210"/>
      <c r="K60" s="210"/>
      <c r="L60" s="210"/>
      <c r="M60" s="210"/>
    </row>
    <row r="61" spans="1:13" ht="30" customHeight="1" x14ac:dyDescent="0.3">
      <c r="A61" s="211"/>
      <c r="B61" s="211"/>
      <c r="C61" s="211"/>
      <c r="D61" s="211"/>
      <c r="E61" s="210"/>
      <c r="F61" s="210"/>
      <c r="G61" s="210"/>
      <c r="H61" s="210"/>
      <c r="I61" s="210"/>
      <c r="J61" s="210"/>
      <c r="K61" s="210"/>
      <c r="L61" s="210"/>
      <c r="M61" s="210"/>
    </row>
    <row r="62" spans="1:13" ht="9.9" customHeight="1" x14ac:dyDescent="0.3">
      <c r="A62" s="215"/>
      <c r="B62" s="215"/>
      <c r="C62" s="215"/>
      <c r="D62" s="215"/>
      <c r="E62" s="210"/>
      <c r="F62" s="210"/>
      <c r="G62" s="210"/>
      <c r="H62" s="210"/>
      <c r="I62" s="210"/>
      <c r="J62" s="210"/>
      <c r="K62" s="210"/>
      <c r="L62" s="210"/>
      <c r="M62" s="210"/>
    </row>
    <row r="63" spans="1:13" ht="30" customHeight="1" x14ac:dyDescent="0.3">
      <c r="A63" s="211" t="s">
        <v>44</v>
      </c>
      <c r="B63" s="211"/>
      <c r="C63" s="211"/>
      <c r="D63" s="211"/>
      <c r="E63" s="210"/>
      <c r="F63" s="210"/>
      <c r="G63" s="210"/>
      <c r="H63" s="210"/>
      <c r="I63" s="210"/>
      <c r="J63" s="210"/>
      <c r="K63" s="210"/>
      <c r="L63" s="210"/>
      <c r="M63" s="210"/>
    </row>
    <row r="64" spans="1:13" ht="30" customHeight="1" x14ac:dyDescent="0.3">
      <c r="A64" s="211"/>
      <c r="B64" s="211"/>
      <c r="C64" s="211"/>
      <c r="D64" s="211"/>
      <c r="E64" s="210"/>
      <c r="F64" s="210"/>
      <c r="G64" s="210"/>
      <c r="H64" s="210"/>
      <c r="I64" s="210"/>
      <c r="J64" s="210"/>
      <c r="K64" s="210"/>
      <c r="L64" s="210"/>
      <c r="M64" s="210"/>
    </row>
    <row r="65" spans="1:13" ht="9.9" customHeight="1" x14ac:dyDescent="0.3">
      <c r="A65" s="210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</row>
    <row r="66" spans="1:13" ht="60" customHeight="1" x14ac:dyDescent="0.3">
      <c r="A66" s="220" t="s">
        <v>45</v>
      </c>
      <c r="B66" s="220"/>
      <c r="C66" s="220"/>
      <c r="D66" s="220"/>
      <c r="E66" s="221"/>
      <c r="F66" s="221"/>
      <c r="G66" s="221"/>
      <c r="H66" s="221"/>
      <c r="I66" s="221"/>
      <c r="J66" s="221"/>
      <c r="K66" s="221"/>
      <c r="L66" s="221"/>
      <c r="M66" s="221"/>
    </row>
    <row r="67" spans="1:13" ht="30" customHeight="1" x14ac:dyDescent="0.3">
      <c r="A67" s="18"/>
      <c r="B67" s="222" t="s">
        <v>46</v>
      </c>
      <c r="C67" s="222"/>
      <c r="D67" s="222"/>
      <c r="E67" s="153" t="s">
        <v>47</v>
      </c>
      <c r="F67" s="153" t="s">
        <v>48</v>
      </c>
      <c r="G67" s="223" t="s">
        <v>49</v>
      </c>
      <c r="H67" s="223"/>
      <c r="I67" s="223"/>
      <c r="J67" s="223"/>
      <c r="K67" s="223"/>
      <c r="L67" s="223"/>
      <c r="M67" s="223"/>
    </row>
    <row r="68" spans="1:13" ht="47.25" customHeight="1" x14ac:dyDescent="0.3">
      <c r="A68" s="20"/>
      <c r="B68" s="216"/>
      <c r="C68" s="216"/>
      <c r="D68" s="216"/>
      <c r="E68" s="21"/>
      <c r="F68" s="21"/>
      <c r="G68" s="217"/>
      <c r="H68" s="217"/>
      <c r="I68" s="217"/>
      <c r="J68" s="217"/>
      <c r="K68" s="217"/>
      <c r="L68" s="217"/>
      <c r="M68" s="217"/>
    </row>
    <row r="69" spans="1:13" ht="52.5" customHeight="1" x14ac:dyDescent="0.3">
      <c r="A69" s="20"/>
      <c r="B69" s="216"/>
      <c r="C69" s="216"/>
      <c r="D69" s="216"/>
      <c r="E69" s="21"/>
      <c r="F69" s="21"/>
      <c r="G69" s="217"/>
      <c r="H69" s="217"/>
      <c r="I69" s="217"/>
      <c r="J69" s="217"/>
      <c r="K69" s="217"/>
      <c r="L69" s="217"/>
      <c r="M69" s="217"/>
    </row>
    <row r="70" spans="1:13" ht="9.9" customHeight="1" thickBot="1" x14ac:dyDescent="0.35">
      <c r="A70" s="218"/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212" t="s">
        <v>50</v>
      </c>
      <c r="G71" s="213"/>
      <c r="H71" s="213"/>
      <c r="I71" s="213"/>
      <c r="J71" s="213"/>
      <c r="K71" s="213"/>
      <c r="L71" s="213"/>
      <c r="M71" s="214"/>
    </row>
    <row r="72" spans="1:13" ht="15" thickTop="1" x14ac:dyDescent="0.3"/>
  </sheetData>
  <mergeCells count="55">
    <mergeCell ref="C1:J1"/>
    <mergeCell ref="L1:M1"/>
    <mergeCell ref="E2:G2"/>
    <mergeCell ref="H2:I2"/>
    <mergeCell ref="J2:K2"/>
    <mergeCell ref="L2:M2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C8:D8"/>
    <mergeCell ref="I8:M8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A21:A22"/>
    <mergeCell ref="B21:F21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</mergeCells>
  <conditionalFormatting sqref="F9">
    <cfRule type="cellIs" dxfId="13" priority="14" operator="greaterThan">
      <formula>#REF!</formula>
    </cfRule>
  </conditionalFormatting>
  <conditionalFormatting sqref="B3">
    <cfRule type="cellIs" dxfId="12" priority="5" operator="equal">
      <formula>"MR"</formula>
    </cfRule>
    <cfRule type="cellIs" dxfId="11" priority="6" operator="equal">
      <formula>"MACHINERIE"</formula>
    </cfRule>
    <cfRule type="cellIs" dxfId="10" priority="7" operator="equal">
      <formula>"LAC"</formula>
    </cfRule>
    <cfRule type="cellIs" dxfId="9" priority="8" operator="equal">
      <formula>"ESPACE VERT"</formula>
    </cfRule>
    <cfRule type="cellIs" dxfId="8" priority="9" operator="equal">
      <formula>"ENERGIE"</formula>
    </cfRule>
    <cfRule type="cellIs" dxfId="7" priority="10" operator="equal">
      <formula>"BATIMENT"</formula>
    </cfRule>
    <cfRule type="cellIs" dxfId="6" priority="11" operator="equal">
      <formula>"SIG"</formula>
    </cfRule>
  </conditionalFormatting>
  <conditionalFormatting sqref="B15">
    <cfRule type="containsText" dxfId="5" priority="3" operator="containsText" text="Jour">
      <formula>NOT(ISERROR(SEARCH("Jour",#REF!)))</formula>
    </cfRule>
    <cfRule type="containsText" dxfId="4" priority="4" operator="containsText" text="Nuit">
      <formula>NOT(ISERROR(SEARCH("Nuit",#REF!)))</formula>
    </cfRule>
  </conditionalFormatting>
  <conditionalFormatting sqref="B10">
    <cfRule type="containsText" dxfId="3" priority="1" operator="containsText" text="Jour">
      <formula>NOT(ISERROR(SEARCH("Jour",#REF!)))</formula>
    </cfRule>
    <cfRule type="containsText" dxfId="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02559BB-7106-4E70-94EA-33A843D8C589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2C3C0A9F-BABD-4B23-BE0F-3C79F401E6CD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BD88ECF7-9C2F-4408-A4B4-237BBCA46B43}">
          <x14:formula1>
            <xm:f>PARAM!$AB$3:$AB$22</xm:f>
          </x14:formula1>
          <xm:sqref>H9</xm:sqref>
        </x14:dataValidation>
        <x14:dataValidation type="list" allowBlank="1" showInputMessage="1" showErrorMessage="1" xr:uid="{4715417E-D27B-40D9-A61C-0B712D4E0670}">
          <x14:formula1>
            <xm:f>PARAM!$AA$3:$AA$13</xm:f>
          </x14:formula1>
          <xm:sqref>F8 J4:J7</xm:sqref>
        </x14:dataValidation>
        <x14:dataValidation type="list" allowBlank="1" showInputMessage="1" showErrorMessage="1" xr:uid="{CE26D033-4B37-47D2-9B93-DA7F4ED1C93D}">
          <x14:formula1>
            <xm:f>PARAM!$B$3:$B$5</xm:f>
          </x14:formula1>
          <xm:sqref>B6</xm:sqref>
        </x14:dataValidation>
        <x14:dataValidation type="list" allowBlank="1" showInputMessage="1" showErrorMessage="1" xr:uid="{3E7ABA04-BF30-4796-99C7-ECA77A7421B9}">
          <x14:formula1>
            <xm:f>PARAM!$Z$3:$Z$38</xm:f>
          </x14:formula1>
          <xm:sqref>G11:G19</xm:sqref>
        </x14:dataValidation>
        <x14:dataValidation type="list" allowBlank="1" showInputMessage="1" showErrorMessage="1" xr:uid="{80979CC4-D001-4AE0-9E4F-89D9D7BDD33A}">
          <x14:formula1>
            <xm:f>PARAM!$F$3:$F$12</xm:f>
          </x14:formula1>
          <xm:sqref>B14</xm:sqref>
        </x14:dataValidation>
        <x14:dataValidation type="list" allowBlank="1" showInputMessage="1" showErrorMessage="1" xr:uid="{999D947F-DD3E-4212-B739-1986DE2736F1}">
          <x14:formula1>
            <xm:f>PARAM!$G$3:$G$11</xm:f>
          </x14:formula1>
          <xm:sqref>B3</xm:sqref>
        </x14:dataValidation>
        <x14:dataValidation type="list" allowBlank="1" showInputMessage="1" showErrorMessage="1" xr:uid="{A6DD2EE5-A076-4399-AFA8-238D5063FD13}">
          <x14:formula1>
            <xm:f>PARAM!$I$3:$I$6</xm:f>
          </x14:formula1>
          <xm:sqref>B9</xm:sqref>
        </x14:dataValidation>
        <x14:dataValidation type="list" allowBlank="1" showInputMessage="1" showErrorMessage="1" xr:uid="{11FA99BA-CBA5-4113-915E-73C1D4E951F5}">
          <x14:formula1>
            <xm:f>PARAM!$E$3:$E$6</xm:f>
          </x14:formula1>
          <xm:sqref>B5</xm:sqref>
        </x14:dataValidation>
        <x14:dataValidation type="list" allowBlank="1" showInputMessage="1" showErrorMessage="1" xr:uid="{7681AFBD-CEF5-47B8-BE7A-F79429BC5897}">
          <x14:formula1>
            <xm:f>PARAM!$D$3:$D$14</xm:f>
          </x14:formula1>
          <xm:sqref>B8</xm:sqref>
        </x14:dataValidation>
        <x14:dataValidation type="list" allowBlank="1" showInputMessage="1" showErrorMessage="1" xr:uid="{2C54EF70-B7DB-464D-B782-12BB5033DE8D}">
          <x14:formula1>
            <xm:f>PARAM!$C$3:$C$7</xm:f>
          </x14:formula1>
          <xm:sqref>B7</xm:sqref>
        </x14:dataValidation>
        <x14:dataValidation type="list" allowBlank="1" showInputMessage="1" showErrorMessage="1" xr:uid="{8BC59B29-7E70-4ECE-BF96-CF739E639A0B}">
          <x14:formula1>
            <xm:f>PARAM!$H$3:$H$5</xm:f>
          </x14:formula1>
          <xm:sqref>B10</xm:sqref>
        </x14:dataValidation>
        <x14:dataValidation type="list" allowBlank="1" showInputMessage="1" showErrorMessage="1" xr:uid="{CDAFCD4E-A870-4909-A723-FC70B238546E}">
          <x14:formula1>
            <xm:f>PARAM!$K$3:$K$18</xm:f>
          </x14:formula1>
          <xm:sqref>F11:F19</xm:sqref>
        </x14:dataValidation>
        <x14:dataValidation type="list" allowBlank="1" showInputMessage="1" showErrorMessage="1" xr:uid="{F5173C6B-D0AE-4B47-8E94-0196AAA64D87}">
          <x14:formula1>
            <xm:f>PARAM!$M$3:$M$6</xm:f>
          </x14:formula1>
          <xm:sqref>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13</vt:i4>
      </vt:variant>
    </vt:vector>
  </HeadingPairs>
  <TitlesOfParts>
    <vt:vector size="30" baseType="lpstr">
      <vt:lpstr>Fériés</vt:lpstr>
      <vt:lpstr>Résultat</vt:lpstr>
      <vt:lpstr>Synthèse</vt:lpstr>
      <vt:lpstr>Feuille_modèle</vt:lpstr>
      <vt:lpstr>PARAM</vt:lpstr>
      <vt:lpstr>P001</vt:lpstr>
      <vt:lpstr>P002</vt:lpstr>
      <vt:lpstr>P003</vt:lpstr>
      <vt:lpstr>P004</vt:lpstr>
      <vt:lpstr>P005</vt:lpstr>
      <vt:lpstr>P006</vt:lpstr>
      <vt:lpstr>P007</vt:lpstr>
      <vt:lpstr>P008</vt:lpstr>
      <vt:lpstr>P009</vt:lpstr>
      <vt:lpstr>P010</vt:lpstr>
      <vt:lpstr>P011</vt:lpstr>
      <vt:lpstr>P012</vt:lpstr>
      <vt:lpstr>Feuille_modèle!Zone_d_impression</vt:lpstr>
      <vt:lpstr>'P001'!Zone_d_impression</vt:lpstr>
      <vt:lpstr>'P002'!Zone_d_impression</vt:lpstr>
      <vt:lpstr>'P003'!Zone_d_impression</vt:lpstr>
      <vt:lpstr>'P004'!Zone_d_impression</vt:lpstr>
      <vt:lpstr>'P005'!Zone_d_impression</vt:lpstr>
      <vt:lpstr>'P006'!Zone_d_impression</vt:lpstr>
      <vt:lpstr>'P007'!Zone_d_impression</vt:lpstr>
      <vt:lpstr>'P008'!Zone_d_impression</vt:lpstr>
      <vt:lpstr>'P009'!Zone_d_impression</vt:lpstr>
      <vt:lpstr>'P010'!Zone_d_impression</vt:lpstr>
      <vt:lpstr>'P011'!Zone_d_impression</vt:lpstr>
      <vt:lpstr>'P012'!Zone_d_impression</vt:lpstr>
    </vt:vector>
  </TitlesOfParts>
  <Company>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évaluations compétences</dc:title>
  <dc:creator>Dany</dc:creator>
  <cp:lastModifiedBy>TEMAGOULT, Farid</cp:lastModifiedBy>
  <cp:lastPrinted>2019-10-22T21:54:01Z</cp:lastPrinted>
  <dcterms:created xsi:type="dcterms:W3CDTF">2010-01-17T13:16:34Z</dcterms:created>
  <dcterms:modified xsi:type="dcterms:W3CDTF">2019-10-27T08:01:47Z</dcterms:modified>
</cp:coreProperties>
</file>