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E:\Méthode\Maintenance\Plan de maintenance préventif\selction mois\"/>
    </mc:Choice>
  </mc:AlternateContent>
  <xr:revisionPtr revIDLastSave="0" documentId="13_ncr:1_{C1341009-5F0A-4016-89A3-AC2CB0491DA4}" xr6:coauthVersionLast="41" xr6:coauthVersionMax="41" xr10:uidLastSave="{00000000-0000-0000-0000-000000000000}"/>
  <bookViews>
    <workbookView xWindow="-108" yWindow="-108" windowWidth="23256" windowHeight="12576" firstSheet="1" activeTab="3" xr2:uid="{00000000-000D-0000-FFFF-FFFF00000000}"/>
  </bookViews>
  <sheets>
    <sheet name="Fériés" sheetId="188" state="hidden" r:id="rId1"/>
    <sheet name="Résultat" sheetId="118" r:id="rId2"/>
    <sheet name="Synthèse" sheetId="214" r:id="rId3"/>
    <sheet name="Feuille_modèle" sheetId="110" r:id="rId4"/>
    <sheet name="PARAM" sheetId="3" r:id="rId5"/>
  </sheets>
  <functionGroups builtInGroupCount="19"/>
  <externalReferences>
    <externalReference r:id="rId6"/>
    <externalReference r:id="rId7"/>
  </externalReferences>
  <definedNames>
    <definedName name="BATIMENT">Tableau1733[MODE OPERATOIRE BATIMENT]</definedName>
    <definedName name="ENERGIE">Tableau136[MODE OPERATOIRE ENERGIE]</definedName>
    <definedName name="ESPACE.VERT">Tableau1832[MODE OPERATOIRE ESPACE VERT]</definedName>
    <definedName name="LAC">Tableau1535[MODE OPERATOIRE LAC]</definedName>
    <definedName name="MACHINERIE">Tableau1535[MODE OPERATOIRE MACHINERIE]</definedName>
    <definedName name="MDP">OFFSET(nom,,1)</definedName>
    <definedName name="mr">Tableau1041[MODE OPRERATOIR MR]</definedName>
    <definedName name="MR.E">PARAM!$Z$3:$Z$6</definedName>
    <definedName name="nom">OFFSET(PARAM!$K$3,,,COUNTA(PARAM!$K:$K))</definedName>
    <definedName name="SIG">Tableau1535[MODE OPERATOIRE SIG]</definedName>
    <definedName name="SYSTEME">PARAM!$AD$3:$AD$37</definedName>
    <definedName name="VOIE">Tableau1634[MODE OPERATOIRE VOIE]</definedName>
    <definedName name="_xlnm.Print_Area" localSheetId="3">Feuille_modèle!$A$1:$M$70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10" l="1"/>
  <c r="H10" i="110" l="1"/>
  <c r="H13" i="110"/>
  <c r="H11" i="110" l="1"/>
  <c r="H17" i="110" l="1"/>
  <c r="H16" i="110"/>
  <c r="H15" i="110"/>
  <c r="H14" i="110"/>
  <c r="H12" i="110"/>
  <c r="G19" i="110" l="1"/>
  <c r="C18" i="110" l="1"/>
  <c r="M8" i="110" l="1"/>
  <c r="D2" i="110" l="1"/>
  <c r="B21" i="118" l="1"/>
  <c r="B22" i="118"/>
  <c r="B23" i="118"/>
  <c r="B24" i="118"/>
  <c r="B25" i="118"/>
  <c r="B26" i="118"/>
  <c r="B27" i="118"/>
  <c r="B28" i="118"/>
  <c r="B29" i="118"/>
  <c r="B30" i="118"/>
  <c r="B31" i="118"/>
  <c r="B20" i="118"/>
  <c r="M2" i="118" l="1"/>
  <c r="L2" i="118"/>
  <c r="K2" i="118"/>
  <c r="J2" i="118"/>
  <c r="I2" i="118"/>
  <c r="H2" i="118"/>
  <c r="G2" i="118"/>
  <c r="F2" i="118"/>
  <c r="E2" i="118"/>
  <c r="D2" i="118"/>
  <c r="C2" i="118"/>
  <c r="B2" i="118"/>
  <c r="M6" i="118"/>
  <c r="H9" i="118"/>
  <c r="D8" i="118"/>
  <c r="B6" i="118"/>
  <c r="C4" i="118"/>
  <c r="C10" i="118"/>
  <c r="K6" i="118"/>
  <c r="F5" i="118"/>
  <c r="J9" i="118"/>
  <c r="J8" i="118"/>
  <c r="B3" i="118"/>
  <c r="L5" i="118"/>
  <c r="F10" i="118"/>
  <c r="M3" i="118"/>
  <c r="I11" i="118"/>
  <c r="B12" i="118"/>
  <c r="K7" i="118"/>
  <c r="C8" i="118"/>
  <c r="D12" i="118"/>
  <c r="B10" i="118"/>
  <c r="F6" i="118"/>
  <c r="C3" i="118"/>
  <c r="E12" i="118"/>
  <c r="D6" i="118"/>
  <c r="L8" i="118"/>
  <c r="B8" i="118"/>
  <c r="K9" i="118"/>
  <c r="J10" i="118"/>
  <c r="F3" i="118"/>
  <c r="F7" i="118"/>
  <c r="D4" i="118"/>
  <c r="H5" i="118"/>
  <c r="L6" i="118"/>
  <c r="I5" i="118"/>
  <c r="E10" i="118"/>
  <c r="K10" i="118"/>
  <c r="H12" i="118"/>
  <c r="G5" i="118"/>
  <c r="M4" i="118"/>
  <c r="G8" i="118"/>
  <c r="B11" i="118"/>
  <c r="K5" i="118"/>
  <c r="F11" i="118"/>
  <c r="I4" i="118"/>
  <c r="I9" i="118"/>
  <c r="G7" i="118"/>
  <c r="I12" i="118"/>
  <c r="B4" i="118"/>
  <c r="C5" i="118"/>
  <c r="M10" i="118"/>
  <c r="K11" i="118"/>
  <c r="H3" i="118"/>
  <c r="K8" i="118"/>
  <c r="D10" i="118"/>
  <c r="J3" i="118"/>
  <c r="B9" i="118"/>
  <c r="G4" i="118"/>
  <c r="M12" i="118"/>
  <c r="E4" i="118"/>
  <c r="F4" i="118"/>
  <c r="J7" i="118"/>
  <c r="L11" i="118"/>
  <c r="G9" i="118"/>
  <c r="E9" i="118"/>
  <c r="I7" i="118"/>
  <c r="B5" i="118"/>
  <c r="M5" i="118"/>
  <c r="C9" i="118"/>
  <c r="H10" i="118"/>
  <c r="L3" i="118"/>
  <c r="I8" i="118"/>
  <c r="C6" i="118"/>
  <c r="L4" i="118"/>
  <c r="I10" i="118"/>
  <c r="H11" i="118"/>
  <c r="J6" i="118"/>
  <c r="E5" i="118"/>
  <c r="G6" i="118"/>
  <c r="E11" i="118"/>
  <c r="C11" i="118"/>
  <c r="I6" i="118"/>
  <c r="M7" i="118"/>
  <c r="H4" i="118"/>
  <c r="D11" i="118"/>
  <c r="H8" i="118"/>
  <c r="G10" i="118"/>
  <c r="G12" i="118"/>
  <c r="F9" i="118"/>
  <c r="E6" i="118"/>
  <c r="L10" i="118"/>
  <c r="D9" i="118"/>
  <c r="F12" i="118"/>
  <c r="J4" i="118"/>
  <c r="J5" i="118"/>
  <c r="J11" i="118"/>
  <c r="D5" i="118"/>
  <c r="K3" i="118"/>
  <c r="M9" i="118"/>
  <c r="H6" i="118"/>
  <c r="M8" i="118"/>
  <c r="C7" i="118"/>
  <c r="C12" i="118"/>
  <c r="D3" i="118"/>
  <c r="G11" i="118"/>
  <c r="D7" i="118"/>
  <c r="K12" i="118"/>
  <c r="B7" i="118"/>
  <c r="K4" i="118"/>
  <c r="L7" i="118"/>
  <c r="L9" i="118"/>
  <c r="J12" i="118"/>
  <c r="E8" i="118"/>
  <c r="E3" i="118"/>
  <c r="L12" i="118"/>
  <c r="I3" i="118"/>
  <c r="G3" i="118"/>
  <c r="E7" i="118"/>
  <c r="F8" i="118"/>
  <c r="M11" i="118"/>
  <c r="H7" i="118"/>
  <c r="B1" i="118" l="1"/>
  <c r="M5" i="110" l="1"/>
  <c r="M6" i="110"/>
  <c r="M7" i="110"/>
  <c r="M4" i="110"/>
  <c r="M1" i="118" l="1"/>
  <c r="L1" i="118"/>
  <c r="K1" i="118"/>
  <c r="J1" i="118"/>
  <c r="I1" i="118"/>
  <c r="H1" i="118"/>
  <c r="G1" i="118"/>
  <c r="F1" i="118"/>
  <c r="E1" i="118"/>
  <c r="D1" i="118"/>
  <c r="C1" i="118"/>
  <c r="A14" i="188" l="1"/>
  <c r="A13" i="188"/>
  <c r="A12" i="188"/>
  <c r="A11" i="188"/>
  <c r="A10" i="188"/>
  <c r="A6" i="188"/>
  <c r="A5" i="188"/>
  <c r="A3" i="188"/>
  <c r="A7" i="188" s="1"/>
  <c r="A2" i="188"/>
  <c r="N11" i="118" l="1"/>
  <c r="S3" i="118" s="1"/>
  <c r="N7" i="118"/>
  <c r="O3" i="118" s="1"/>
  <c r="N10" i="118"/>
  <c r="R3" i="118" s="1"/>
  <c r="N8" i="118"/>
  <c r="P3" i="118" s="1"/>
  <c r="N12" i="118"/>
  <c r="T3" i="118" s="1"/>
  <c r="A8" i="188"/>
  <c r="A9" i="188" s="1"/>
  <c r="A4" i="188"/>
  <c r="N4" i="118" l="1"/>
  <c r="N3" i="118" s="1"/>
  <c r="N9" i="118"/>
  <c r="Q3" i="118" s="1"/>
</calcChain>
</file>

<file path=xl/sharedStrings.xml><?xml version="1.0" encoding="utf-8"?>
<sst xmlns="http://schemas.openxmlformats.org/spreadsheetml/2006/main" count="294" uniqueCount="280">
  <si>
    <t>Version fichier</t>
  </si>
  <si>
    <t>Consommable</t>
  </si>
  <si>
    <t>Coût Sous traitant</t>
  </si>
  <si>
    <t>Coût contrat</t>
  </si>
  <si>
    <t>Quantité intervenant</t>
  </si>
  <si>
    <t>Périodicité</t>
  </si>
  <si>
    <t>Temps estimé</t>
  </si>
  <si>
    <t>Date</t>
  </si>
  <si>
    <t>Temps passé</t>
  </si>
  <si>
    <t>Signature obligatoire</t>
  </si>
  <si>
    <t>Signature</t>
  </si>
  <si>
    <t>Outillage</t>
  </si>
  <si>
    <t>Point non                              sécuritaire</t>
  </si>
  <si>
    <t>Point 
sécuritaire</t>
  </si>
  <si>
    <t>Action(s)</t>
  </si>
  <si>
    <t>Fait</t>
  </si>
  <si>
    <t>Non Fait</t>
  </si>
  <si>
    <t>Observation(s)</t>
  </si>
  <si>
    <t>Apres chaques interventions sur les équipements, verifier la remise en conformité (serrage, connectique,niveau,fermeture des trappes….) Verifier qu'aucun éléments n'obture pas la sortie du train .</t>
  </si>
  <si>
    <t>Conforme</t>
  </si>
  <si>
    <t>Non conforme</t>
  </si>
  <si>
    <t>TYPE INTERVENTION</t>
  </si>
  <si>
    <t>NIVEAU INTERVENTION</t>
  </si>
  <si>
    <t>PERIODICITE</t>
  </si>
  <si>
    <t>NATURE INTERVENTION</t>
  </si>
  <si>
    <t>LOCALISATION</t>
  </si>
  <si>
    <t>IMPUTATION</t>
  </si>
  <si>
    <t>TRAVAUX</t>
  </si>
  <si>
    <t>OPERATIONS</t>
  </si>
  <si>
    <t>MODE OPRERATOIR MR</t>
  </si>
  <si>
    <t>AGENT</t>
  </si>
  <si>
    <t>APPROBATEUR</t>
  </si>
  <si>
    <t>ETAT</t>
  </si>
  <si>
    <t>IMPRESSION</t>
  </si>
  <si>
    <t>MODE OPERATOIRE ENERGIE</t>
  </si>
  <si>
    <t>MODE OPERATOIRE SIG</t>
  </si>
  <si>
    <t>MODE OPERATOIRE LAC</t>
  </si>
  <si>
    <t>MODE OPERATOIRE MACHINERIE</t>
  </si>
  <si>
    <t>MODE OPERATOIRE VOIE</t>
  </si>
  <si>
    <t>MODE OPERATOIRE BATIMENT</t>
  </si>
  <si>
    <t>MODE OPERATOIRE ESPACE VERT</t>
  </si>
  <si>
    <t>localisation</t>
  </si>
  <si>
    <t>Section</t>
  </si>
  <si>
    <t>Localisation/section…..</t>
  </si>
  <si>
    <t>Equipement/MR</t>
  </si>
  <si>
    <t>MR001 Vol 1-2</t>
  </si>
  <si>
    <t>OUI</t>
  </si>
  <si>
    <t>ENER001</t>
  </si>
  <si>
    <t>SIG001</t>
  </si>
  <si>
    <t>LAC001</t>
  </si>
  <si>
    <t>MACH001</t>
  </si>
  <si>
    <t>VOIE001</t>
  </si>
  <si>
    <t>BAT001</t>
  </si>
  <si>
    <t>ESPV001</t>
  </si>
  <si>
    <t>MR002</t>
  </si>
  <si>
    <t>NON</t>
  </si>
  <si>
    <t>ENER002</t>
  </si>
  <si>
    <t>SIG002</t>
  </si>
  <si>
    <t>LAC002</t>
  </si>
  <si>
    <t>MACH002</t>
  </si>
  <si>
    <t>VOIE002</t>
  </si>
  <si>
    <t>BAT002</t>
  </si>
  <si>
    <t>ESPV002</t>
  </si>
  <si>
    <t>MR003</t>
  </si>
  <si>
    <t>ENER003</t>
  </si>
  <si>
    <t>SIG003</t>
  </si>
  <si>
    <t>LAC003</t>
  </si>
  <si>
    <t>MACH003</t>
  </si>
  <si>
    <t>VOIE003</t>
  </si>
  <si>
    <t>BAT003</t>
  </si>
  <si>
    <t>ESPV003</t>
  </si>
  <si>
    <t>MR004</t>
  </si>
  <si>
    <t>ENER004</t>
  </si>
  <si>
    <t>SIG004</t>
  </si>
  <si>
    <t>LAC004</t>
  </si>
  <si>
    <t>MACH004</t>
  </si>
  <si>
    <t>VOIE004</t>
  </si>
  <si>
    <t>BAT004</t>
  </si>
  <si>
    <t>ESPV004</t>
  </si>
  <si>
    <t>MR005</t>
  </si>
  <si>
    <t>ENER005</t>
  </si>
  <si>
    <t>SIG005</t>
  </si>
  <si>
    <t>LAC005</t>
  </si>
  <si>
    <t>MACH005</t>
  </si>
  <si>
    <t>VOIE005</t>
  </si>
  <si>
    <t>BAT005</t>
  </si>
  <si>
    <t>ESPV005</t>
  </si>
  <si>
    <t>MR006</t>
  </si>
  <si>
    <t>ENER006</t>
  </si>
  <si>
    <t>SIG006</t>
  </si>
  <si>
    <t>LAC006</t>
  </si>
  <si>
    <t>MACH006</t>
  </si>
  <si>
    <t>VOIE006</t>
  </si>
  <si>
    <t>BAT006</t>
  </si>
  <si>
    <t>ESPV006</t>
  </si>
  <si>
    <t>MR007</t>
  </si>
  <si>
    <t>ENER007</t>
  </si>
  <si>
    <t>SIG007</t>
  </si>
  <si>
    <t>LAC007</t>
  </si>
  <si>
    <t>MACH007</t>
  </si>
  <si>
    <t>VOIE007</t>
  </si>
  <si>
    <t>BAT007</t>
  </si>
  <si>
    <t>ESPV007</t>
  </si>
  <si>
    <t>MR008</t>
  </si>
  <si>
    <t>ENER008</t>
  </si>
  <si>
    <t>SIG008</t>
  </si>
  <si>
    <t>LAC008</t>
  </si>
  <si>
    <t>MACH008</t>
  </si>
  <si>
    <t>VOIE008</t>
  </si>
  <si>
    <t>BAT008</t>
  </si>
  <si>
    <t>ESPV008</t>
  </si>
  <si>
    <t>MR009</t>
  </si>
  <si>
    <t>ENER009</t>
  </si>
  <si>
    <t>SIG009</t>
  </si>
  <si>
    <t>LAC009</t>
  </si>
  <si>
    <t>MACH009</t>
  </si>
  <si>
    <t>VOIE009</t>
  </si>
  <si>
    <t>BAT009</t>
  </si>
  <si>
    <t>ESPV009</t>
  </si>
  <si>
    <t>MR010</t>
  </si>
  <si>
    <t>ENER010</t>
  </si>
  <si>
    <t>SIG010</t>
  </si>
  <si>
    <t>LAC010</t>
  </si>
  <si>
    <t>MACH010</t>
  </si>
  <si>
    <t>VOIE010</t>
  </si>
  <si>
    <t>BAT010</t>
  </si>
  <si>
    <t>ESPV010</t>
  </si>
  <si>
    <t>MR011</t>
  </si>
  <si>
    <t>ENER011</t>
  </si>
  <si>
    <t>SIG011</t>
  </si>
  <si>
    <t>LAC011</t>
  </si>
  <si>
    <t>MACH011</t>
  </si>
  <si>
    <t>VOIE011</t>
  </si>
  <si>
    <t>BAT011</t>
  </si>
  <si>
    <t>ESPV011</t>
  </si>
  <si>
    <t>MR012</t>
  </si>
  <si>
    <t>ENER012</t>
  </si>
  <si>
    <t>SIG012</t>
  </si>
  <si>
    <t>LAC012</t>
  </si>
  <si>
    <t>MACH012</t>
  </si>
  <si>
    <t>VOIE012</t>
  </si>
  <si>
    <t>BAT012</t>
  </si>
  <si>
    <t>ESPV012</t>
  </si>
  <si>
    <t>MR013</t>
  </si>
  <si>
    <t>ENER013</t>
  </si>
  <si>
    <t>SIG013</t>
  </si>
  <si>
    <t>LAC013</t>
  </si>
  <si>
    <t>MACH013</t>
  </si>
  <si>
    <t>VOIE013</t>
  </si>
  <si>
    <t>BAT013</t>
  </si>
  <si>
    <t>ESPV013</t>
  </si>
  <si>
    <t>MR014</t>
  </si>
  <si>
    <t>ENER014</t>
  </si>
  <si>
    <t>SIG014</t>
  </si>
  <si>
    <t>LAC014</t>
  </si>
  <si>
    <t>MACH014</t>
  </si>
  <si>
    <t>VOIE014</t>
  </si>
  <si>
    <t>BAT014</t>
  </si>
  <si>
    <t>ESPV014</t>
  </si>
  <si>
    <t>MR015</t>
  </si>
  <si>
    <t>VOIE015</t>
  </si>
  <si>
    <t>BAT015</t>
  </si>
  <si>
    <t>ESPV015</t>
  </si>
  <si>
    <t>MR016</t>
  </si>
  <si>
    <t>VOIE016</t>
  </si>
  <si>
    <t>BAT016</t>
  </si>
  <si>
    <t>ESPV016</t>
  </si>
  <si>
    <t>MR017</t>
  </si>
  <si>
    <t>ESPV017</t>
  </si>
  <si>
    <t>MR018</t>
  </si>
  <si>
    <t>ESPV018</t>
  </si>
  <si>
    <t>MR019</t>
  </si>
  <si>
    <t>ESPV019</t>
  </si>
  <si>
    <t>MR020</t>
  </si>
  <si>
    <t>ESPV020</t>
  </si>
  <si>
    <t>Travail non effectué</t>
  </si>
  <si>
    <t>Impression faite</t>
  </si>
  <si>
    <t>Coût MO</t>
  </si>
  <si>
    <t>Coût pièce</t>
  </si>
  <si>
    <t>Coût pièces</t>
  </si>
  <si>
    <t>1er  Janvier</t>
  </si>
  <si>
    <t>Pâques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</si>
  <si>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</si>
  <si>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</si>
  <si>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</si>
  <si>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</si>
  <si>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</si>
  <si>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</si>
  <si>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Fête Nationale France</t>
  </si>
  <si>
    <t>Assomption</t>
  </si>
  <si>
    <t>Toussaint</t>
  </si>
  <si>
    <t>Armistice 1918</t>
  </si>
  <si>
    <t>Noël</t>
  </si>
  <si>
    <t>TEMPS PASSE</t>
  </si>
  <si>
    <t>Synthèse</t>
  </si>
  <si>
    <t>nombre</t>
  </si>
  <si>
    <t>Temps estimer</t>
  </si>
  <si>
    <t>Création OT</t>
  </si>
  <si>
    <t>PS</t>
  </si>
  <si>
    <t>Enregistrer &amp; quitter</t>
  </si>
  <si>
    <t>Ne pas mofifier</t>
  </si>
  <si>
    <t>Travaux de nuit</t>
  </si>
  <si>
    <t>Coût sous traitance</t>
  </si>
  <si>
    <t>Temps estimé unitaire</t>
  </si>
  <si>
    <t>Temps estimé global</t>
  </si>
  <si>
    <t>Avancement des travaux</t>
  </si>
  <si>
    <t>Coût Total</t>
  </si>
  <si>
    <t>Affichage</t>
  </si>
  <si>
    <t>Fiche modèle</t>
  </si>
  <si>
    <t xml:space="preserve">N° Poste </t>
  </si>
  <si>
    <t>Nom du valideur</t>
  </si>
  <si>
    <t>Respecter le couple de serrage prescrit selon constructeur.</t>
  </si>
  <si>
    <r>
      <t xml:space="preserve">Les actions non faites doivent faire </t>
    </r>
    <r>
      <rPr>
        <b/>
        <u/>
        <sz val="18"/>
        <color rgb="FFFF0000"/>
        <rFont val="Calibri"/>
        <family val="2"/>
        <scheme val="minor"/>
      </rPr>
      <t>oligatoirement</t>
    </r>
    <r>
      <rPr>
        <b/>
        <sz val="18"/>
        <color rgb="FFFF0000"/>
        <rFont val="Calibri"/>
        <family val="2"/>
        <scheme val="minor"/>
      </rPr>
      <t xml:space="preserve"> l'objet d'une observation.</t>
    </r>
  </si>
  <si>
    <t>Observations</t>
  </si>
  <si>
    <t>Nom intervenant</t>
  </si>
  <si>
    <t>Total heures d'intervention</t>
  </si>
  <si>
    <t>Mode oopératoire Sytème</t>
  </si>
  <si>
    <t>SYS005</t>
  </si>
  <si>
    <t>SYS006</t>
  </si>
  <si>
    <t>SYS007</t>
  </si>
  <si>
    <t>SYS008</t>
  </si>
  <si>
    <t>SYS009</t>
  </si>
  <si>
    <t>SYS010</t>
  </si>
  <si>
    <t>SYS011</t>
  </si>
  <si>
    <t>SYS012</t>
  </si>
  <si>
    <t>SYS013</t>
  </si>
  <si>
    <t>SYS014</t>
  </si>
  <si>
    <t>SYS015</t>
  </si>
  <si>
    <t>SYS016</t>
  </si>
  <si>
    <t>SYS017</t>
  </si>
  <si>
    <t>SYS018</t>
  </si>
  <si>
    <t>SYS019</t>
  </si>
  <si>
    <t>SYS020</t>
  </si>
  <si>
    <t>SYS021</t>
  </si>
  <si>
    <t>SYS022</t>
  </si>
  <si>
    <t>SYS023</t>
  </si>
  <si>
    <t>SYS024</t>
  </si>
  <si>
    <t>SYS025</t>
  </si>
  <si>
    <t>SYS026</t>
  </si>
  <si>
    <t>SYS027</t>
  </si>
  <si>
    <t>SYS028</t>
  </si>
  <si>
    <t>SYS029</t>
  </si>
  <si>
    <t>SYS030</t>
  </si>
  <si>
    <t>SYS031</t>
  </si>
  <si>
    <t>SYS032</t>
  </si>
  <si>
    <t>SYS033</t>
  </si>
  <si>
    <t>SYS034</t>
  </si>
  <si>
    <t>SYS035</t>
  </si>
  <si>
    <t>Résitance de freinage</t>
  </si>
  <si>
    <t>Mode opératoire</t>
  </si>
  <si>
    <t>Module</t>
  </si>
  <si>
    <t>Amont</t>
  </si>
  <si>
    <t>Centrale</t>
  </si>
  <si>
    <t>Aval</t>
  </si>
  <si>
    <t>Fabriquant</t>
  </si>
  <si>
    <t>Modèle</t>
  </si>
  <si>
    <t xml:space="preserve">Référence </t>
  </si>
  <si>
    <t>Fournisseur</t>
  </si>
  <si>
    <t>MR021</t>
  </si>
  <si>
    <t>MR022</t>
  </si>
  <si>
    <t>MR023</t>
  </si>
  <si>
    <t>MR024</t>
  </si>
  <si>
    <t>MR025</t>
  </si>
  <si>
    <t>MR026</t>
  </si>
  <si>
    <t>MR027</t>
  </si>
  <si>
    <t>MR028</t>
  </si>
  <si>
    <t>MR029</t>
  </si>
  <si>
    <t>MR030</t>
  </si>
  <si>
    <t>MR031</t>
  </si>
  <si>
    <t>MR032</t>
  </si>
  <si>
    <t>MR033</t>
  </si>
  <si>
    <t>MR034</t>
  </si>
  <si>
    <t>MR035</t>
  </si>
  <si>
    <t>MR036</t>
  </si>
  <si>
    <t>MR037</t>
  </si>
  <si>
    <t>MR038</t>
  </si>
  <si>
    <t>MR039</t>
  </si>
  <si>
    <t>MR040</t>
  </si>
  <si>
    <t>MR041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</si>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</sst>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[h]:mm:ss;@"/>
    <numFmt numFmtId="166" formatCode="[$-40C]d\-mmm\-yy;@"/>
    <numFmt numFmtId="167" formatCode="###0000"/>
  </numFmts>
  <fonts count="7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8"/>
      <name val="Calibri"/>
      <family val="2"/>
      <scheme val="minor"/>
    </font>
    <font>
      <sz val="26"/>
      <name val="Calibri"/>
      <family val="2"/>
      <scheme val="minor"/>
    </font>
    <font>
      <b/>
      <u/>
      <sz val="26"/>
      <name val="Calibri"/>
      <family val="2"/>
      <scheme val="minor"/>
    </font>
    <font>
      <b/>
      <u/>
      <sz val="28"/>
      <color rgb="FFFF0000"/>
      <name val="Calibri"/>
      <family val="2"/>
      <scheme val="minor"/>
    </font>
    <font>
      <b/>
      <u/>
      <sz val="26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6"/>
      <name val="Calibri"/>
      <family val="2"/>
      <scheme val="minor"/>
    </font>
    <font>
      <sz val="2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name val="Arial"/>
      <family val="2"/>
    </font>
    <font>
      <sz val="11"/>
      <color indexed="10"/>
      <name val="Calibri"/>
      <family val="2"/>
    </font>
    <font>
      <sz val="11"/>
      <name val="Calibri"/>
      <family val="2"/>
    </font>
    <font>
      <u/>
      <sz val="10"/>
      <color theme="10"/>
      <name val="Arial"/>
      <family val="2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Arial"/>
      <family val="2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4" tint="-0.249977111117893"/>
      <name val="Calibri"/>
      <family val="2"/>
      <scheme val="minor"/>
    </font>
    <font>
      <sz val="22"/>
      <color rgb="FFFF0000"/>
      <name val="Calibri"/>
      <family val="2"/>
      <scheme val="minor"/>
    </font>
    <font>
      <sz val="22"/>
      <name val="Calibri"/>
      <family val="2"/>
      <scheme val="minor"/>
    </font>
    <font>
      <b/>
      <sz val="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u/>
      <sz val="10"/>
      <color rgb="FFFFFF00"/>
      <name val="Arial"/>
      <family val="2"/>
    </font>
    <font>
      <u/>
      <sz val="10"/>
      <color rgb="FFFFFF00"/>
      <name val="Aharoni"/>
      <charset val="177"/>
    </font>
    <font>
      <b/>
      <sz val="10"/>
      <color rgb="FFFF0000"/>
      <name val="Arial"/>
      <family val="2"/>
    </font>
    <font>
      <b/>
      <u/>
      <sz val="16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"/>
      <color theme="0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6"/>
      <color rgb="FFFF0000"/>
      <name val="Calibri"/>
      <family val="2"/>
      <scheme val="minor"/>
    </font>
    <font>
      <sz val="20"/>
      <color theme="0" tint="-0.14999847407452621"/>
      <name val="Calibri"/>
      <family val="2"/>
      <scheme val="minor"/>
    </font>
    <font>
      <sz val="36"/>
      <name val="Calibri"/>
      <family val="2"/>
      <scheme val="minor"/>
    </font>
    <font>
      <sz val="19"/>
      <name val="Calibri"/>
      <family val="2"/>
      <scheme val="minor"/>
    </font>
    <font>
      <sz val="20"/>
      <color rgb="FFFF0000"/>
      <name val="Calibri"/>
      <family val="2"/>
      <scheme val="minor"/>
    </font>
    <font>
      <sz val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auto="1"/>
      </patternFill>
    </fill>
    <fill>
      <gradientFill degree="90">
        <stop position="0">
          <color theme="0" tint="-0.1490218817712943"/>
        </stop>
        <stop position="1">
          <color theme="0" tint="-0.49803155613879818"/>
        </stop>
      </gradientFill>
    </fill>
    <fill>
      <patternFill patternType="solid">
        <fgColor theme="0" tint="-0.34998626667073579"/>
        <bgColor auto="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auto="1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indexed="43"/>
        <bgColor indexed="64"/>
      </patternFill>
    </fill>
    <fill>
      <gradientFill degree="90">
        <stop position="0">
          <color theme="4" tint="0.59999389629810485"/>
        </stop>
        <stop position="1">
          <color theme="4" tint="-0.25098422193060094"/>
        </stop>
      </gradientFill>
    </fill>
    <fill>
      <patternFill patternType="solid">
        <fgColor theme="1" tint="0.249977111117893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theme="4" tint="0.59999389629810485"/>
        <bgColor indexed="64"/>
      </patternFill>
    </fill>
    <fill>
      <patternFill patternType="gray125">
        <fgColor theme="3" tint="0.39994506668294322"/>
        <bgColor theme="4" tint="0.59999389629810485"/>
      </patternFill>
    </fill>
    <fill>
      <patternFill patternType="darkDown">
        <fgColor rgb="FFFF0000"/>
        <bgColor theme="4" tint="0.59999389629810485"/>
      </patternFill>
    </fill>
    <fill>
      <patternFill patternType="solid">
        <fgColor theme="5" tint="0.59999389629810485"/>
        <bgColor indexed="64"/>
      </patternFill>
    </fill>
    <fill>
      <patternFill patternType="darkDown">
        <fgColor rgb="FFFF0000"/>
        <bgColor theme="5" tint="0.39997558519241921"/>
      </patternFill>
    </fill>
    <fill>
      <patternFill patternType="solid">
        <fgColor theme="4" tint="-0.499984740745262"/>
        <bgColor indexed="64"/>
      </patternFill>
    </fill>
    <fill>
      <patternFill patternType="gray125">
        <fgColor theme="3" tint="0.39994506668294322"/>
        <bgColor theme="4" tint="-0.249977111117893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465926084170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auto="1"/>
      </top>
      <bottom style="medium">
        <color theme="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theme="0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theme="0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theme="0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theme="0"/>
      </bottom>
      <diagonal/>
    </border>
    <border>
      <left style="thin">
        <color auto="1"/>
      </left>
      <right style="thick">
        <color auto="1"/>
      </right>
      <top/>
      <bottom style="medium">
        <color theme="0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theme="0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theme="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medium">
        <color theme="0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theme="0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theme="0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theme="0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0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theme="0"/>
      </bottom>
      <diagonal/>
    </border>
    <border>
      <left/>
      <right/>
      <top style="thick">
        <color auto="1"/>
      </top>
      <bottom style="medium">
        <color theme="0"/>
      </bottom>
      <diagonal/>
    </border>
    <border>
      <left style="thin">
        <color auto="1"/>
      </left>
      <right style="thin">
        <color auto="1"/>
      </right>
      <top/>
      <bottom style="medium">
        <color theme="0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theme="0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theme="0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/>
      <diagonal/>
    </border>
    <border>
      <left style="medium">
        <color auto="1"/>
      </left>
      <right style="dotted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theme="0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theme="0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 style="thin">
        <color auto="1"/>
      </top>
      <bottom style="medium">
        <color theme="0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5">
    <xf numFmtId="0" fontId="0" fillId="0" borderId="0"/>
    <xf numFmtId="0" fontId="6" fillId="0" borderId="0"/>
    <xf numFmtId="0" fontId="10" fillId="0" borderId="0" applyNumberFormat="0" applyFill="0" applyBorder="0" applyAlignment="0" applyProtection="0"/>
    <xf numFmtId="0" fontId="7" fillId="0" borderId="0"/>
    <xf numFmtId="0" fontId="42" fillId="0" borderId="0" applyNumberFormat="0" applyFill="0" applyBorder="0" applyAlignment="0" applyProtection="0"/>
  </cellStyleXfs>
  <cellXfs count="293">
    <xf numFmtId="0" fontId="0" fillId="0" borderId="0" xfId="0"/>
    <xf numFmtId="0" fontId="6" fillId="0" borderId="0" xfId="1"/>
    <xf numFmtId="0" fontId="25" fillId="11" borderId="0" xfId="1" applyFont="1" applyFill="1" applyAlignment="1">
      <alignment horizontal="center"/>
    </xf>
    <xf numFmtId="0" fontId="25" fillId="0" borderId="0" xfId="1" applyFont="1" applyAlignment="1">
      <alignment horizontal="center"/>
    </xf>
    <xf numFmtId="0" fontId="6" fillId="0" borderId="0" xfId="1" applyAlignment="1">
      <alignment horizontal="center"/>
    </xf>
    <xf numFmtId="0" fontId="25" fillId="12" borderId="9" xfId="1" applyFont="1" applyFill="1" applyBorder="1"/>
    <xf numFmtId="0" fontId="25" fillId="3" borderId="9" xfId="1" applyFont="1" applyFill="1" applyBorder="1"/>
    <xf numFmtId="0" fontId="25" fillId="0" borderId="0" xfId="1" applyFont="1"/>
    <xf numFmtId="0" fontId="25" fillId="0" borderId="9" xfId="1" applyFont="1" applyBorder="1"/>
    <xf numFmtId="0" fontId="25" fillId="13" borderId="9" xfId="1" applyFont="1" applyFill="1" applyBorder="1"/>
    <xf numFmtId="0" fontId="25" fillId="2" borderId="9" xfId="1" applyFont="1" applyFill="1" applyBorder="1"/>
    <xf numFmtId="0" fontId="25" fillId="12" borderId="0" xfId="1" applyFont="1" applyFill="1"/>
    <xf numFmtId="0" fontId="25" fillId="12" borderId="10" xfId="1" applyFont="1" applyFill="1" applyBorder="1"/>
    <xf numFmtId="0" fontId="25" fillId="14" borderId="9" xfId="1" applyFont="1" applyFill="1" applyBorder="1"/>
    <xf numFmtId="0" fontId="25" fillId="0" borderId="11" xfId="1" applyFont="1" applyBorder="1"/>
    <xf numFmtId="0" fontId="25" fillId="15" borderId="9" xfId="1" applyFont="1" applyFill="1" applyBorder="1"/>
    <xf numFmtId="0" fontId="25" fillId="12" borderId="11" xfId="1" applyFont="1" applyFill="1" applyBorder="1"/>
    <xf numFmtId="0" fontId="25" fillId="9" borderId="9" xfId="1" applyFont="1" applyFill="1" applyBorder="1"/>
    <xf numFmtId="0" fontId="25" fillId="16" borderId="9" xfId="1" applyFont="1" applyFill="1" applyBorder="1"/>
    <xf numFmtId="0" fontId="25" fillId="0" borderId="12" xfId="1" applyFont="1" applyBorder="1"/>
    <xf numFmtId="0" fontId="25" fillId="0" borderId="13" xfId="1" applyFont="1" applyBorder="1"/>
    <xf numFmtId="0" fontId="40" fillId="17" borderId="16" xfId="0" applyFont="1" applyFill="1" applyBorder="1" applyAlignment="1">
      <alignment horizontal="center"/>
    </xf>
    <xf numFmtId="14" fontId="41" fillId="0" borderId="0" xfId="0" applyNumberFormat="1" applyFont="1" applyFill="1" applyAlignment="1" applyProtection="1">
      <alignment horizontal="center"/>
      <protection hidden="1"/>
    </xf>
    <xf numFmtId="0" fontId="0" fillId="0" borderId="0" xfId="0" applyAlignment="1">
      <alignment horizontal="center"/>
    </xf>
    <xf numFmtId="20" fontId="0" fillId="0" borderId="0" xfId="0" applyNumberFormat="1"/>
    <xf numFmtId="0" fontId="7" fillId="0" borderId="0" xfId="0" applyFont="1" applyAlignment="1">
      <alignment horizontal="center"/>
    </xf>
    <xf numFmtId="0" fontId="0" fillId="0" borderId="0" xfId="0" applyFill="1" applyBorder="1" applyAlignment="1"/>
    <xf numFmtId="0" fontId="25" fillId="0" borderId="10" xfId="1" applyFont="1" applyBorder="1"/>
    <xf numFmtId="0" fontId="7" fillId="0" borderId="0" xfId="0" applyFont="1" applyFill="1" applyBorder="1"/>
    <xf numFmtId="0" fontId="0" fillId="0" borderId="0" xfId="0" applyBorder="1"/>
    <xf numFmtId="0" fontId="6" fillId="21" borderId="0" xfId="1" applyFill="1"/>
    <xf numFmtId="0" fontId="16" fillId="21" borderId="0" xfId="1" applyFont="1" applyFill="1" applyAlignment="1"/>
    <xf numFmtId="165" fontId="6" fillId="21" borderId="0" xfId="1" applyNumberFormat="1" applyFill="1"/>
    <xf numFmtId="165" fontId="6" fillId="21" borderId="38" xfId="1" applyNumberFormat="1" applyFill="1" applyBorder="1" applyAlignment="1">
      <alignment horizontal="center" vertical="center"/>
    </xf>
    <xf numFmtId="165" fontId="6" fillId="21" borderId="0" xfId="1" applyNumberFormat="1" applyFill="1" applyBorder="1" applyAlignment="1">
      <alignment horizontal="center" vertical="center"/>
    </xf>
    <xf numFmtId="164" fontId="6" fillId="21" borderId="0" xfId="1" applyNumberFormat="1" applyFill="1"/>
    <xf numFmtId="165" fontId="48" fillId="21" borderId="31" xfId="1" applyNumberFormat="1" applyFont="1" applyFill="1" applyBorder="1" applyAlignment="1">
      <alignment horizontal="center" vertical="center"/>
    </xf>
    <xf numFmtId="164" fontId="48" fillId="21" borderId="31" xfId="1" applyNumberFormat="1" applyFont="1" applyFill="1" applyBorder="1" applyAlignment="1">
      <alignment vertical="center"/>
    </xf>
    <xf numFmtId="164" fontId="6" fillId="21" borderId="25" xfId="1" applyNumberFormat="1" applyFill="1" applyBorder="1" applyAlignment="1">
      <alignment horizontal="center" vertical="center"/>
    </xf>
    <xf numFmtId="0" fontId="25" fillId="12" borderId="0" xfId="1" applyFont="1" applyFill="1" applyBorder="1"/>
    <xf numFmtId="0" fontId="18" fillId="25" borderId="47" xfId="1" applyFont="1" applyFill="1" applyBorder="1" applyAlignment="1">
      <alignment horizontal="center" vertical="center"/>
    </xf>
    <xf numFmtId="0" fontId="18" fillId="25" borderId="48" xfId="1" applyNumberFormat="1" applyFont="1" applyFill="1" applyBorder="1" applyAlignment="1">
      <alignment horizontal="center" vertical="center"/>
    </xf>
    <xf numFmtId="0" fontId="18" fillId="25" borderId="49" xfId="1" applyFont="1" applyFill="1" applyBorder="1" applyAlignment="1">
      <alignment horizontal="center" vertical="center"/>
    </xf>
    <xf numFmtId="0" fontId="18" fillId="25" borderId="50" xfId="1" applyNumberFormat="1" applyFont="1" applyFill="1" applyBorder="1" applyAlignment="1">
      <alignment horizontal="center" vertical="center"/>
    </xf>
    <xf numFmtId="0" fontId="18" fillId="25" borderId="53" xfId="1" applyFont="1" applyFill="1" applyBorder="1" applyAlignment="1">
      <alignment horizontal="center" vertical="center"/>
    </xf>
    <xf numFmtId="0" fontId="18" fillId="25" borderId="54" xfId="1" applyNumberFormat="1" applyFont="1" applyFill="1" applyBorder="1" applyAlignment="1">
      <alignment horizontal="center" vertical="center"/>
    </xf>
    <xf numFmtId="0" fontId="46" fillId="8" borderId="57" xfId="0" applyFont="1" applyFill="1" applyBorder="1" applyAlignment="1">
      <alignment horizontal="center" vertical="center"/>
    </xf>
    <xf numFmtId="0" fontId="46" fillId="8" borderId="58" xfId="0" applyFont="1" applyFill="1" applyBorder="1" applyAlignment="1">
      <alignment horizontal="center" vertical="center"/>
    </xf>
    <xf numFmtId="0" fontId="46" fillId="8" borderId="46" xfId="0" applyFont="1" applyFill="1" applyBorder="1" applyAlignment="1">
      <alignment horizontal="center" vertical="center"/>
    </xf>
    <xf numFmtId="0" fontId="46" fillId="8" borderId="59" xfId="0" applyFont="1" applyFill="1" applyBorder="1" applyAlignment="1">
      <alignment horizontal="center" vertical="center"/>
    </xf>
    <xf numFmtId="0" fontId="18" fillId="25" borderId="60" xfId="1" applyFont="1" applyFill="1" applyBorder="1" applyAlignment="1">
      <alignment horizontal="center" vertical="center"/>
    </xf>
    <xf numFmtId="0" fontId="18" fillId="25" borderId="61" xfId="1" applyNumberFormat="1" applyFont="1" applyFill="1" applyBorder="1" applyAlignment="1">
      <alignment horizontal="center" vertical="center"/>
    </xf>
    <xf numFmtId="0" fontId="38" fillId="21" borderId="49" xfId="0" applyFont="1" applyFill="1" applyBorder="1" applyAlignment="1">
      <alignment horizontal="right" vertical="center"/>
    </xf>
    <xf numFmtId="165" fontId="6" fillId="21" borderId="62" xfId="1" applyNumberFormat="1" applyFill="1" applyBorder="1" applyAlignment="1">
      <alignment horizontal="center" vertical="center"/>
    </xf>
    <xf numFmtId="0" fontId="6" fillId="21" borderId="62" xfId="1" applyNumberFormat="1" applyFill="1" applyBorder="1" applyAlignment="1">
      <alignment horizontal="center" vertical="center"/>
    </xf>
    <xf numFmtId="0" fontId="38" fillId="21" borderId="47" xfId="0" applyFont="1" applyFill="1" applyBorder="1" applyAlignment="1">
      <alignment horizontal="right" vertical="center"/>
    </xf>
    <xf numFmtId="0" fontId="6" fillId="21" borderId="63" xfId="1" applyNumberFormat="1" applyFill="1" applyBorder="1" applyAlignment="1">
      <alignment horizontal="center" vertical="center"/>
    </xf>
    <xf numFmtId="165" fontId="6" fillId="21" borderId="63" xfId="1" applyNumberFormat="1" applyFill="1" applyBorder="1" applyAlignment="1">
      <alignment horizontal="center" vertical="center"/>
    </xf>
    <xf numFmtId="164" fontId="6" fillId="21" borderId="62" xfId="1" applyNumberFormat="1" applyFill="1" applyBorder="1" applyAlignment="1">
      <alignment horizontal="center" vertical="center"/>
    </xf>
    <xf numFmtId="164" fontId="6" fillId="21" borderId="63" xfId="1" applyNumberFormat="1" applyFill="1" applyBorder="1" applyAlignment="1">
      <alignment horizontal="center" vertical="center"/>
    </xf>
    <xf numFmtId="0" fontId="38" fillId="21" borderId="36" xfId="0" applyFont="1" applyFill="1" applyBorder="1" applyAlignment="1">
      <alignment horizontal="right" vertical="center"/>
    </xf>
    <xf numFmtId="165" fontId="48" fillId="21" borderId="65" xfId="1" applyNumberFormat="1" applyFont="1" applyFill="1" applyBorder="1" applyAlignment="1">
      <alignment horizontal="center" vertical="center"/>
    </xf>
    <xf numFmtId="165" fontId="6" fillId="21" borderId="50" xfId="1" applyNumberFormat="1" applyFill="1" applyBorder="1" applyAlignment="1">
      <alignment horizontal="center" vertical="center"/>
    </xf>
    <xf numFmtId="0" fontId="6" fillId="21" borderId="48" xfId="1" applyNumberFormat="1" applyFill="1" applyBorder="1" applyAlignment="1">
      <alignment horizontal="center" vertical="center"/>
    </xf>
    <xf numFmtId="0" fontId="6" fillId="21" borderId="50" xfId="1" applyNumberFormat="1" applyFill="1" applyBorder="1" applyAlignment="1">
      <alignment horizontal="center" vertical="center"/>
    </xf>
    <xf numFmtId="165" fontId="6" fillId="21" borderId="48" xfId="1" applyNumberFormat="1" applyFill="1" applyBorder="1" applyAlignment="1">
      <alignment horizontal="center" vertical="center"/>
    </xf>
    <xf numFmtId="164" fontId="6" fillId="21" borderId="48" xfId="1" applyNumberFormat="1" applyFill="1" applyBorder="1" applyAlignment="1">
      <alignment horizontal="center" vertical="center"/>
    </xf>
    <xf numFmtId="164" fontId="6" fillId="21" borderId="50" xfId="1" applyNumberFormat="1" applyFill="1" applyBorder="1" applyAlignment="1">
      <alignment horizontal="center" vertical="center"/>
    </xf>
    <xf numFmtId="164" fontId="6" fillId="21" borderId="45" xfId="1" applyNumberFormat="1" applyFill="1" applyBorder="1" applyAlignment="1">
      <alignment horizontal="center" vertical="center"/>
    </xf>
    <xf numFmtId="164" fontId="6" fillId="21" borderId="37" xfId="1" applyNumberFormat="1" applyFill="1" applyBorder="1" applyAlignment="1">
      <alignment horizontal="center" vertical="center"/>
    </xf>
    <xf numFmtId="0" fontId="57" fillId="26" borderId="67" xfId="4" applyFont="1" applyFill="1" applyBorder="1" applyAlignment="1">
      <alignment horizontal="center" vertical="center"/>
    </xf>
    <xf numFmtId="0" fontId="58" fillId="26" borderId="67" xfId="4" applyFont="1" applyFill="1" applyBorder="1" applyAlignment="1">
      <alignment horizontal="center" vertical="center"/>
    </xf>
    <xf numFmtId="0" fontId="58" fillId="26" borderId="66" xfId="4" applyFont="1" applyFill="1" applyBorder="1" applyAlignment="1">
      <alignment horizontal="center" vertical="center"/>
    </xf>
    <xf numFmtId="167" fontId="45" fillId="22" borderId="51" xfId="1" applyNumberFormat="1" applyFont="1" applyFill="1" applyBorder="1" applyAlignment="1">
      <alignment horizontal="center"/>
    </xf>
    <xf numFmtId="0" fontId="48" fillId="21" borderId="68" xfId="1" applyNumberFormat="1" applyFont="1" applyFill="1" applyBorder="1" applyAlignment="1">
      <alignment horizontal="center" vertical="center"/>
    </xf>
    <xf numFmtId="0" fontId="48" fillId="21" borderId="52" xfId="1" applyNumberFormat="1" applyFont="1" applyFill="1" applyBorder="1" applyAlignment="1">
      <alignment horizontal="center" vertical="center"/>
    </xf>
    <xf numFmtId="0" fontId="59" fillId="15" borderId="69" xfId="0" applyFont="1" applyFill="1" applyBorder="1" applyAlignment="1">
      <alignment horizontal="center" vertical="center"/>
    </xf>
    <xf numFmtId="0" fontId="59" fillId="15" borderId="69" xfId="0" applyFont="1" applyFill="1" applyBorder="1" applyAlignment="1">
      <alignment horizontal="center"/>
    </xf>
    <xf numFmtId="0" fontId="59" fillId="15" borderId="70" xfId="0" applyFont="1" applyFill="1" applyBorder="1" applyAlignment="1">
      <alignment horizontal="center" vertical="center"/>
    </xf>
    <xf numFmtId="0" fontId="45" fillId="27" borderId="72" xfId="1" applyFont="1" applyFill="1" applyBorder="1" applyAlignment="1">
      <alignment horizontal="center" vertical="center"/>
    </xf>
    <xf numFmtId="0" fontId="56" fillId="26" borderId="71" xfId="1" applyFont="1" applyFill="1" applyBorder="1"/>
    <xf numFmtId="166" fontId="36" fillId="4" borderId="81" xfId="1" applyNumberFormat="1" applyFont="1" applyFill="1" applyBorder="1" applyAlignment="1" applyProtection="1">
      <alignment horizontal="center" vertical="center"/>
      <protection locked="0"/>
    </xf>
    <xf numFmtId="165" fontId="36" fillId="4" borderId="42" xfId="1" applyNumberFormat="1" applyFont="1" applyFill="1" applyBorder="1" applyAlignment="1" applyProtection="1">
      <alignment horizontal="center" vertical="center"/>
      <protection locked="0"/>
    </xf>
    <xf numFmtId="165" fontId="23" fillId="4" borderId="42" xfId="1" applyNumberFormat="1" applyFont="1" applyFill="1" applyBorder="1" applyAlignment="1" applyProtection="1">
      <alignment horizontal="center" vertical="center" wrapText="1"/>
      <protection locked="0"/>
    </xf>
    <xf numFmtId="0" fontId="69" fillId="4" borderId="108" xfId="1" applyFont="1" applyFill="1" applyBorder="1" applyAlignment="1" applyProtection="1">
      <alignment horizontal="center" vertical="center"/>
      <protection locked="0"/>
    </xf>
    <xf numFmtId="166" fontId="36" fillId="4" borderId="82" xfId="1" applyNumberFormat="1" applyFont="1" applyFill="1" applyBorder="1" applyAlignment="1" applyProtection="1">
      <alignment horizontal="center" vertical="center"/>
      <protection locked="0"/>
    </xf>
    <xf numFmtId="165" fontId="36" fillId="4" borderId="77" xfId="1" applyNumberFormat="1" applyFont="1" applyFill="1" applyBorder="1" applyAlignment="1" applyProtection="1">
      <alignment horizontal="center" vertical="center"/>
      <protection locked="0"/>
    </xf>
    <xf numFmtId="165" fontId="23" fillId="4" borderId="77" xfId="1" applyNumberFormat="1" applyFont="1" applyFill="1" applyBorder="1" applyAlignment="1" applyProtection="1">
      <alignment horizontal="center" vertical="center" wrapText="1"/>
      <protection locked="0"/>
    </xf>
    <xf numFmtId="0" fontId="69" fillId="4" borderId="109" xfId="1" applyFont="1" applyFill="1" applyBorder="1" applyAlignment="1" applyProtection="1">
      <alignment horizontal="center" vertical="center"/>
      <protection locked="0"/>
    </xf>
    <xf numFmtId="166" fontId="36" fillId="4" borderId="83" xfId="1" applyNumberFormat="1" applyFont="1" applyFill="1" applyBorder="1" applyAlignment="1" applyProtection="1">
      <alignment horizontal="center" vertical="center"/>
      <protection locked="0"/>
    </xf>
    <xf numFmtId="165" fontId="36" fillId="4" borderId="73" xfId="1" applyNumberFormat="1" applyFont="1" applyFill="1" applyBorder="1" applyAlignment="1" applyProtection="1">
      <alignment horizontal="center" vertical="center"/>
      <protection locked="0"/>
    </xf>
    <xf numFmtId="165" fontId="23" fillId="4" borderId="73" xfId="1" applyNumberFormat="1" applyFont="1" applyFill="1" applyBorder="1" applyAlignment="1" applyProtection="1">
      <alignment horizontal="center" vertical="center" wrapText="1"/>
      <protection locked="0"/>
    </xf>
    <xf numFmtId="0" fontId="69" fillId="4" borderId="107" xfId="1" applyFont="1" applyFill="1" applyBorder="1" applyAlignment="1" applyProtection="1">
      <alignment horizontal="center" vertical="center"/>
      <protection locked="0"/>
    </xf>
    <xf numFmtId="0" fontId="67" fillId="0" borderId="55" xfId="1" applyFont="1" applyBorder="1" applyProtection="1">
      <protection locked="0"/>
    </xf>
    <xf numFmtId="0" fontId="8" fillId="0" borderId="112" xfId="1" applyFont="1" applyBorder="1" applyAlignment="1" applyProtection="1">
      <alignment vertical="center" wrapText="1"/>
      <protection locked="0"/>
    </xf>
    <xf numFmtId="0" fontId="9" fillId="0" borderId="112" xfId="1" applyFont="1" applyBorder="1" applyAlignment="1" applyProtection="1">
      <alignment vertical="center"/>
      <protection locked="0"/>
    </xf>
    <xf numFmtId="0" fontId="54" fillId="0" borderId="113" xfId="1" applyFont="1" applyBorder="1" applyAlignment="1" applyProtection="1">
      <alignment horizontal="right"/>
      <protection locked="0"/>
    </xf>
    <xf numFmtId="0" fontId="6" fillId="0" borderId="0" xfId="1" applyProtection="1">
      <protection locked="0"/>
    </xf>
    <xf numFmtId="0" fontId="2" fillId="0" borderId="0" xfId="1" applyFont="1" applyProtection="1">
      <protection locked="0"/>
    </xf>
    <xf numFmtId="0" fontId="39" fillId="0" borderId="88" xfId="0" applyFont="1" applyFill="1" applyBorder="1" applyAlignment="1" applyProtection="1">
      <alignment horizontal="right" vertical="center"/>
      <protection locked="0"/>
    </xf>
    <xf numFmtId="0" fontId="9" fillId="4" borderId="96" xfId="1" applyFont="1" applyFill="1" applyBorder="1" applyAlignment="1" applyProtection="1">
      <alignment horizontal="left" vertical="center" wrapText="1"/>
      <protection locked="0"/>
    </xf>
    <xf numFmtId="0" fontId="11" fillId="0" borderId="3" xfId="1" applyFont="1" applyBorder="1" applyAlignment="1" applyProtection="1">
      <alignment horizontal="right" vertical="center" wrapText="1"/>
      <protection locked="0"/>
    </xf>
    <xf numFmtId="167" fontId="9" fillId="4" borderId="97" xfId="1" applyNumberFormat="1" applyFont="1" applyFill="1" applyBorder="1" applyAlignment="1" applyProtection="1">
      <alignment horizontal="center" vertical="center"/>
      <protection locked="0"/>
    </xf>
    <xf numFmtId="0" fontId="3" fillId="0" borderId="0" xfId="1" applyFont="1" applyProtection="1">
      <protection locked="0"/>
    </xf>
    <xf numFmtId="0" fontId="11" fillId="0" borderId="4" xfId="1" applyFont="1" applyBorder="1" applyAlignment="1" applyProtection="1">
      <alignment horizontal="right" vertical="center" wrapText="1"/>
      <protection locked="0"/>
    </xf>
    <xf numFmtId="0" fontId="64" fillId="4" borderId="0" xfId="1" applyFont="1" applyFill="1" applyBorder="1" applyAlignment="1" applyProtection="1">
      <alignment horizontal="center" vertical="center" wrapText="1"/>
      <protection locked="0"/>
    </xf>
    <xf numFmtId="0" fontId="18" fillId="0" borderId="39" xfId="1" applyFont="1" applyFill="1" applyBorder="1" applyAlignment="1" applyProtection="1">
      <alignment horizontal="right" vertical="center" wrapText="1"/>
      <protection locked="0"/>
    </xf>
    <xf numFmtId="0" fontId="26" fillId="21" borderId="98" xfId="1" applyFont="1" applyFill="1" applyBorder="1" applyAlignment="1" applyProtection="1">
      <alignment horizontal="center" vertical="center"/>
      <protection locked="0"/>
    </xf>
    <xf numFmtId="0" fontId="14" fillId="4" borderId="1" xfId="1" applyFont="1" applyFill="1" applyBorder="1" applyAlignment="1" applyProtection="1">
      <alignment horizontal="center" vertical="center" wrapText="1"/>
      <protection locked="0"/>
    </xf>
    <xf numFmtId="0" fontId="14" fillId="5" borderId="1" xfId="1" applyFont="1" applyFill="1" applyBorder="1" applyAlignment="1" applyProtection="1">
      <alignment horizontal="center" vertical="center" wrapText="1"/>
      <protection locked="0"/>
    </xf>
    <xf numFmtId="0" fontId="14" fillId="4" borderId="5" xfId="1" applyFont="1" applyFill="1" applyBorder="1" applyAlignment="1" applyProtection="1">
      <alignment horizontal="center" vertical="center" wrapText="1"/>
      <protection locked="0"/>
    </xf>
    <xf numFmtId="0" fontId="17" fillId="0" borderId="0" xfId="1" applyFont="1" applyProtection="1">
      <protection locked="0"/>
    </xf>
    <xf numFmtId="0" fontId="15" fillId="0" borderId="4" xfId="1" applyFont="1" applyBorder="1" applyAlignment="1" applyProtection="1">
      <alignment horizontal="right" vertical="center"/>
      <protection locked="0"/>
    </xf>
    <xf numFmtId="0" fontId="49" fillId="4" borderId="14" xfId="1" applyFont="1" applyFill="1" applyBorder="1" applyAlignment="1" applyProtection="1">
      <alignment horizontal="center" vertical="center" wrapText="1"/>
      <protection locked="0"/>
    </xf>
    <xf numFmtId="0" fontId="18" fillId="0" borderId="40" xfId="1" applyFont="1" applyFill="1" applyBorder="1" applyAlignment="1" applyProtection="1">
      <alignment horizontal="right" vertical="center" wrapText="1"/>
      <protection locked="0"/>
    </xf>
    <xf numFmtId="20" fontId="26" fillId="21" borderId="99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1" applyFont="1" applyBorder="1" applyAlignment="1" applyProtection="1">
      <alignment horizontal="center" vertical="center"/>
      <protection locked="0"/>
    </xf>
    <xf numFmtId="0" fontId="17" fillId="0" borderId="1" xfId="1" applyFont="1" applyBorder="1" applyAlignment="1" applyProtection="1">
      <alignment horizontal="center" vertical="center" wrapText="1"/>
      <protection locked="0"/>
    </xf>
    <xf numFmtId="164" fontId="17" fillId="0" borderId="1" xfId="1" applyNumberFormat="1" applyFont="1" applyBorder="1" applyAlignment="1" applyProtection="1">
      <alignment horizontal="center" vertical="center" wrapText="1"/>
      <protection locked="0"/>
    </xf>
    <xf numFmtId="164" fontId="17" fillId="0" borderId="5" xfId="1" applyNumberFormat="1" applyFont="1" applyBorder="1" applyAlignment="1" applyProtection="1">
      <alignment horizontal="center" vertical="center" wrapText="1"/>
      <protection locked="0"/>
    </xf>
    <xf numFmtId="0" fontId="26" fillId="4" borderId="0" xfId="1" applyFont="1" applyFill="1" applyBorder="1" applyAlignment="1" applyProtection="1">
      <alignment horizontal="center" vertical="center"/>
      <protection locked="0"/>
    </xf>
    <xf numFmtId="0" fontId="18" fillId="0" borderId="0" xfId="1" applyFont="1" applyBorder="1" applyAlignment="1" applyProtection="1">
      <alignment horizontal="right" vertical="center" wrapText="1"/>
      <protection locked="0"/>
    </xf>
    <xf numFmtId="20" fontId="26" fillId="21" borderId="100" xfId="1" applyNumberFormat="1" applyFont="1" applyFill="1" applyBorder="1" applyAlignment="1" applyProtection="1">
      <alignment horizontal="center" vertical="center" wrapText="1"/>
      <protection locked="0"/>
    </xf>
    <xf numFmtId="0" fontId="26" fillId="4" borderId="14" xfId="1" applyFont="1" applyFill="1" applyBorder="1" applyAlignment="1" applyProtection="1">
      <alignment horizontal="center" vertical="center"/>
      <protection locked="0"/>
    </xf>
    <xf numFmtId="0" fontId="12" fillId="0" borderId="40" xfId="1" applyFont="1" applyFill="1" applyBorder="1" applyAlignment="1" applyProtection="1">
      <alignment horizontal="right" vertical="center" wrapText="1"/>
      <protection locked="0"/>
    </xf>
    <xf numFmtId="0" fontId="26" fillId="21" borderId="99" xfId="1" applyFont="1" applyFill="1" applyBorder="1" applyAlignment="1" applyProtection="1">
      <alignment horizontal="center" vertical="center"/>
      <protection locked="0"/>
    </xf>
    <xf numFmtId="0" fontId="18" fillId="0" borderId="41" xfId="1" applyFont="1" applyFill="1" applyBorder="1" applyAlignment="1" applyProtection="1">
      <alignment horizontal="right" vertical="center" wrapText="1"/>
      <protection locked="0"/>
    </xf>
    <xf numFmtId="20" fontId="26" fillId="21" borderId="98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 applyProtection="1">
      <alignment horizontal="right" vertical="center"/>
      <protection locked="0"/>
    </xf>
    <xf numFmtId="0" fontId="11" fillId="0" borderId="0" xfId="1" applyFont="1" applyFill="1" applyBorder="1" applyAlignment="1" applyProtection="1">
      <alignment horizontal="right" vertical="center" wrapText="1"/>
      <protection locked="0"/>
    </xf>
    <xf numFmtId="164" fontId="51" fillId="24" borderId="99" xfId="1" applyNumberFormat="1" applyFont="1" applyFill="1" applyBorder="1" applyAlignment="1" applyProtection="1">
      <alignment horizontal="center" vertical="center"/>
      <protection locked="0"/>
    </xf>
    <xf numFmtId="0" fontId="17" fillId="0" borderId="104" xfId="1" applyFont="1" applyBorder="1" applyAlignment="1" applyProtection="1">
      <alignment horizontal="center" vertical="center"/>
      <protection locked="0"/>
    </xf>
    <xf numFmtId="0" fontId="17" fillId="0" borderId="104" xfId="1" applyFont="1" applyBorder="1" applyAlignment="1" applyProtection="1">
      <alignment horizontal="center" vertical="center" wrapText="1"/>
      <protection locked="0"/>
    </xf>
    <xf numFmtId="164" fontId="17" fillId="0" borderId="105" xfId="1" applyNumberFormat="1" applyFont="1" applyBorder="1" applyAlignment="1" applyProtection="1">
      <alignment horizontal="center" vertical="center" wrapText="1"/>
      <protection locked="0"/>
    </xf>
    <xf numFmtId="0" fontId="26" fillId="4" borderId="0" xfId="1" applyFont="1" applyFill="1" applyBorder="1" applyAlignment="1" applyProtection="1">
      <alignment horizontal="center" vertical="center" wrapText="1"/>
      <protection locked="0"/>
    </xf>
    <xf numFmtId="0" fontId="51" fillId="24" borderId="98" xfId="1" applyFont="1" applyFill="1" applyBorder="1" applyAlignment="1" applyProtection="1">
      <alignment vertical="center" wrapText="1"/>
      <protection locked="0"/>
    </xf>
    <xf numFmtId="0" fontId="11" fillId="9" borderId="83" xfId="1" applyFont="1" applyFill="1" applyBorder="1" applyAlignment="1" applyProtection="1">
      <alignment horizontal="center" vertical="center"/>
      <protection locked="0"/>
    </xf>
    <xf numFmtId="0" fontId="11" fillId="9" borderId="0" xfId="1" applyFont="1" applyFill="1" applyBorder="1" applyAlignment="1" applyProtection="1">
      <alignment horizontal="center" vertical="center"/>
      <protection locked="0"/>
    </xf>
    <xf numFmtId="0" fontId="11" fillId="9" borderId="73" xfId="1" applyFont="1" applyFill="1" applyBorder="1" applyAlignment="1" applyProtection="1">
      <alignment horizontal="center" vertical="center" wrapText="1"/>
      <protection locked="0"/>
    </xf>
    <xf numFmtId="0" fontId="65" fillId="9" borderId="107" xfId="1" applyFont="1" applyFill="1" applyBorder="1" applyAlignment="1" applyProtection="1">
      <alignment horizontal="center" vertical="center" wrapText="1"/>
      <protection locked="0"/>
    </xf>
    <xf numFmtId="0" fontId="26" fillId="4" borderId="14" xfId="1" applyFont="1" applyFill="1" applyBorder="1" applyAlignment="1" applyProtection="1">
      <alignment horizontal="center" vertical="center" wrapText="1"/>
      <protection locked="0"/>
    </xf>
    <xf numFmtId="0" fontId="23" fillId="0" borderId="4" xfId="1" applyFont="1" applyBorder="1" applyAlignment="1" applyProtection="1">
      <alignment horizontal="right" vertical="center" wrapText="1"/>
      <protection locked="0"/>
    </xf>
    <xf numFmtId="0" fontId="52" fillId="4" borderId="0" xfId="1" applyFont="1" applyFill="1" applyBorder="1" applyAlignment="1" applyProtection="1">
      <alignment horizontal="center" vertical="center" wrapText="1"/>
      <protection locked="0"/>
    </xf>
    <xf numFmtId="20" fontId="51" fillId="24" borderId="98" xfId="1" applyNumberFormat="1" applyFont="1" applyFill="1" applyBorder="1" applyAlignment="1" applyProtection="1">
      <alignment vertical="center" wrapText="1"/>
      <protection locked="0"/>
    </xf>
    <xf numFmtId="0" fontId="52" fillId="4" borderId="14" xfId="1" applyFont="1" applyFill="1" applyBorder="1" applyAlignment="1" applyProtection="1">
      <alignment horizontal="center" vertical="center" wrapText="1"/>
      <protection locked="0"/>
    </xf>
    <xf numFmtId="0" fontId="6" fillId="0" borderId="0" xfId="1" applyBorder="1" applyProtection="1">
      <protection locked="0"/>
    </xf>
    <xf numFmtId="164" fontId="52" fillId="4" borderId="98" xfId="1" applyNumberFormat="1" applyFont="1" applyFill="1" applyBorder="1" applyAlignment="1" applyProtection="1">
      <alignment horizontal="center" vertical="center"/>
      <protection locked="0"/>
    </xf>
    <xf numFmtId="0" fontId="53" fillId="4" borderId="14" xfId="1" applyFont="1" applyFill="1" applyBorder="1" applyAlignment="1" applyProtection="1">
      <alignment horizontal="center" vertical="center"/>
      <protection locked="0"/>
    </xf>
    <xf numFmtId="0" fontId="26" fillId="4" borderId="99" xfId="1" applyFont="1" applyFill="1" applyBorder="1" applyAlignment="1" applyProtection="1">
      <alignment vertical="center" wrapText="1"/>
      <protection locked="0"/>
    </xf>
    <xf numFmtId="0" fontId="21" fillId="0" borderId="0" xfId="1" applyFont="1" applyFill="1" applyBorder="1" applyAlignment="1" applyProtection="1">
      <alignment vertical="center" wrapText="1"/>
      <protection locked="0"/>
    </xf>
    <xf numFmtId="0" fontId="26" fillId="4" borderId="100" xfId="1" applyFont="1" applyFill="1" applyBorder="1" applyAlignment="1" applyProtection="1">
      <alignment vertical="center" wrapText="1"/>
      <protection locked="0"/>
    </xf>
    <xf numFmtId="0" fontId="11" fillId="0" borderId="0" xfId="1" applyFont="1" applyFill="1" applyBorder="1" applyAlignment="1" applyProtection="1">
      <alignment horizontal="right" vertical="center"/>
      <protection locked="0"/>
    </xf>
    <xf numFmtId="0" fontId="50" fillId="4" borderId="0" xfId="1" applyFont="1" applyFill="1" applyBorder="1" applyAlignment="1" applyProtection="1">
      <alignment horizontal="center" vertical="center"/>
      <protection locked="0"/>
    </xf>
    <xf numFmtId="0" fontId="50" fillId="4" borderId="14" xfId="1" applyFont="1" applyFill="1" applyBorder="1" applyAlignment="1" applyProtection="1">
      <alignment horizontal="center" vertical="center"/>
      <protection locked="0"/>
    </xf>
    <xf numFmtId="0" fontId="11" fillId="21" borderId="74" xfId="1" applyFont="1" applyFill="1" applyBorder="1" applyAlignment="1" applyProtection="1">
      <alignment horizontal="center" vertical="center" wrapText="1"/>
      <protection locked="0"/>
    </xf>
    <xf numFmtId="0" fontId="11" fillId="21" borderId="75" xfId="1" applyFont="1" applyFill="1" applyBorder="1" applyAlignment="1" applyProtection="1">
      <alignment vertical="center" wrapText="1"/>
      <protection locked="0"/>
    </xf>
    <xf numFmtId="0" fontId="11" fillId="0" borderId="22" xfId="1" applyFont="1" applyBorder="1" applyAlignment="1" applyProtection="1">
      <alignment horizontal="right" vertical="center" wrapText="1"/>
      <protection locked="0"/>
    </xf>
    <xf numFmtId="0" fontId="50" fillId="4" borderId="101" xfId="1" applyFont="1" applyFill="1" applyBorder="1" applyAlignment="1" applyProtection="1">
      <alignment horizontal="center" vertical="center"/>
      <protection locked="0"/>
    </xf>
    <xf numFmtId="16" fontId="29" fillId="29" borderId="103" xfId="1" applyNumberFormat="1" applyFont="1" applyFill="1" applyBorder="1" applyAlignment="1" applyProtection="1">
      <alignment horizontal="center" vertical="center" wrapText="1"/>
      <protection locked="0"/>
    </xf>
    <xf numFmtId="16" fontId="29" fillId="29" borderId="104" xfId="1" applyNumberFormat="1" applyFont="1" applyFill="1" applyBorder="1" applyAlignment="1" applyProtection="1">
      <alignment vertical="center" wrapText="1"/>
      <protection locked="0"/>
    </xf>
    <xf numFmtId="0" fontId="16" fillId="7" borderId="84" xfId="1" applyFont="1" applyFill="1" applyBorder="1" applyAlignment="1" applyProtection="1">
      <alignment horizontal="center"/>
      <protection locked="0"/>
    </xf>
    <xf numFmtId="0" fontId="16" fillId="7" borderId="85" xfId="1" applyFont="1" applyFill="1" applyBorder="1" applyAlignment="1" applyProtection="1">
      <alignment horizontal="center"/>
      <protection locked="0"/>
    </xf>
    <xf numFmtId="0" fontId="62" fillId="7" borderId="85" xfId="1" applyFont="1" applyFill="1" applyBorder="1" applyAlignment="1" applyProtection="1">
      <alignment horizontal="center"/>
      <protection locked="0"/>
    </xf>
    <xf numFmtId="0" fontId="16" fillId="7" borderId="86" xfId="1" applyFont="1" applyFill="1" applyBorder="1" applyAlignment="1" applyProtection="1">
      <alignment horizontal="center"/>
      <protection locked="0"/>
    </xf>
    <xf numFmtId="0" fontId="29" fillId="0" borderId="88" xfId="1" applyFont="1" applyBorder="1" applyAlignment="1" applyProtection="1">
      <alignment horizontal="center" vertical="top" wrapText="1"/>
      <protection locked="0"/>
    </xf>
    <xf numFmtId="0" fontId="29" fillId="0" borderId="76" xfId="1" applyFont="1" applyBorder="1" applyAlignment="1" applyProtection="1">
      <alignment horizontal="center" vertical="top" wrapText="1"/>
      <protection locked="0"/>
    </xf>
    <xf numFmtId="0" fontId="68" fillId="0" borderId="91" xfId="1" applyFont="1" applyBorder="1" applyAlignment="1" applyProtection="1">
      <alignment vertical="center" wrapText="1"/>
      <protection locked="0"/>
    </xf>
    <xf numFmtId="0" fontId="60" fillId="0" borderId="94" xfId="1" applyFont="1" applyBorder="1" applyAlignment="1" applyProtection="1">
      <alignment horizontal="center" vertical="center" wrapText="1"/>
      <protection locked="0"/>
    </xf>
    <xf numFmtId="0" fontId="24" fillId="0" borderId="0" xfId="1" applyFont="1" applyAlignment="1" applyProtection="1">
      <alignment horizontal="center" vertical="center" wrapText="1"/>
      <protection locked="0"/>
    </xf>
    <xf numFmtId="0" fontId="23" fillId="0" borderId="0" xfId="1" applyFont="1" applyAlignment="1" applyProtection="1">
      <alignment vertical="center"/>
      <protection locked="0"/>
    </xf>
    <xf numFmtId="0" fontId="29" fillId="0" borderId="0" xfId="1" applyFont="1" applyAlignment="1" applyProtection="1">
      <alignment horizontal="center" vertical="center" wrapText="1"/>
      <protection locked="0"/>
    </xf>
    <xf numFmtId="0" fontId="20" fillId="0" borderId="29" xfId="1" applyFont="1" applyFill="1" applyBorder="1" applyAlignment="1" applyProtection="1">
      <alignment horizontal="right" vertical="center" wrapText="1"/>
      <protection locked="0"/>
    </xf>
    <xf numFmtId="0" fontId="37" fillId="0" borderId="28" xfId="1" applyFont="1" applyFill="1" applyBorder="1" applyAlignment="1" applyProtection="1">
      <alignment vertical="center" wrapText="1"/>
      <protection locked="0"/>
    </xf>
    <xf numFmtId="0" fontId="20" fillId="0" borderId="30" xfId="1" applyFont="1" applyFill="1" applyBorder="1" applyAlignment="1" applyProtection="1">
      <alignment horizontal="right" vertical="center" wrapText="1"/>
      <protection locked="0"/>
    </xf>
    <xf numFmtId="0" fontId="22" fillId="0" borderId="28" xfId="1" applyFont="1" applyFill="1" applyBorder="1" applyAlignment="1" applyProtection="1">
      <alignment vertical="center" wrapText="1"/>
      <protection locked="0"/>
    </xf>
    <xf numFmtId="0" fontId="6" fillId="0" borderId="30" xfId="1" applyBorder="1" applyProtection="1">
      <protection locked="0"/>
    </xf>
    <xf numFmtId="0" fontId="21" fillId="0" borderId="0" xfId="1" applyFont="1" applyAlignment="1" applyProtection="1">
      <alignment horizontal="center" vertical="center"/>
      <protection locked="0"/>
    </xf>
    <xf numFmtId="166" fontId="36" fillId="4" borderId="81" xfId="1" applyNumberFormat="1" applyFont="1" applyFill="1" applyBorder="1" applyAlignment="1" applyProtection="1">
      <alignment horizontal="center" vertical="center"/>
    </xf>
    <xf numFmtId="165" fontId="36" fillId="4" borderId="42" xfId="1" applyNumberFormat="1" applyFont="1" applyFill="1" applyBorder="1" applyAlignment="1" applyProtection="1">
      <alignment horizontal="center" vertical="center"/>
    </xf>
    <xf numFmtId="165" fontId="23" fillId="4" borderId="42" xfId="1" applyNumberFormat="1" applyFont="1" applyFill="1" applyBorder="1" applyAlignment="1" applyProtection="1">
      <alignment horizontal="center" vertical="center" wrapText="1"/>
    </xf>
    <xf numFmtId="16" fontId="29" fillId="0" borderId="112" xfId="1" applyNumberFormat="1" applyFont="1" applyFill="1" applyBorder="1" applyAlignment="1" applyProtection="1">
      <alignment vertical="center" wrapText="1"/>
    </xf>
    <xf numFmtId="0" fontId="1" fillId="0" borderId="0" xfId="1" applyFont="1"/>
    <xf numFmtId="0" fontId="70" fillId="0" borderId="38" xfId="1" applyFont="1" applyBorder="1" applyAlignment="1" applyProtection="1">
      <alignment horizontal="right"/>
      <protection locked="0"/>
    </xf>
    <xf numFmtId="0" fontId="14" fillId="4" borderId="14" xfId="1" applyFont="1" applyFill="1" applyBorder="1" applyAlignment="1" applyProtection="1">
      <alignment horizontal="center" vertical="center"/>
      <protection locked="0"/>
    </xf>
    <xf numFmtId="0" fontId="45" fillId="9" borderId="0" xfId="1" applyFont="1" applyFill="1" applyAlignment="1" applyProtection="1">
      <alignment horizontal="center" vertical="center"/>
      <protection locked="0"/>
    </xf>
    <xf numFmtId="0" fontId="9" fillId="9" borderId="0" xfId="1" applyFont="1" applyFill="1" applyAlignment="1" applyProtection="1">
      <alignment horizontal="center" vertical="center"/>
      <protection locked="0"/>
    </xf>
    <xf numFmtId="0" fontId="34" fillId="9" borderId="0" xfId="1" applyFont="1" applyFill="1" applyAlignment="1" applyProtection="1">
      <alignment vertical="center"/>
      <protection locked="0"/>
    </xf>
    <xf numFmtId="0" fontId="22" fillId="9" borderId="0" xfId="1" applyFont="1" applyFill="1" applyAlignment="1" applyProtection="1">
      <alignment horizontal="center" vertical="center"/>
      <protection locked="0"/>
    </xf>
    <xf numFmtId="0" fontId="22" fillId="9" borderId="0" xfId="1" applyFont="1" applyFill="1" applyAlignment="1" applyProtection="1">
      <alignment vertical="center"/>
      <protection locked="0"/>
    </xf>
    <xf numFmtId="0" fontId="23" fillId="30" borderId="46" xfId="1" applyFont="1" applyFill="1" applyBorder="1" applyAlignment="1">
      <alignment horizontal="center" vertical="center"/>
    </xf>
    <xf numFmtId="0" fontId="23" fillId="30" borderId="114" xfId="1" applyFont="1" applyFill="1" applyBorder="1" applyAlignment="1">
      <alignment horizontal="center" vertical="center"/>
    </xf>
    <xf numFmtId="0" fontId="23" fillId="30" borderId="115" xfId="1" applyFont="1" applyFill="1" applyBorder="1" applyAlignment="1">
      <alignment horizontal="center" vertical="center"/>
    </xf>
    <xf numFmtId="0" fontId="5" fillId="20" borderId="4" xfId="1" applyFont="1" applyFill="1" applyBorder="1" applyAlignment="1">
      <alignment horizontal="center"/>
    </xf>
    <xf numFmtId="0" fontId="6" fillId="20" borderId="4" xfId="1" applyFill="1" applyBorder="1" applyAlignment="1">
      <alignment horizontal="center"/>
    </xf>
    <xf numFmtId="0" fontId="44" fillId="23" borderId="4" xfId="1" applyFont="1" applyFill="1" applyBorder="1" applyAlignment="1">
      <alignment horizontal="center" vertical="center" wrapText="1"/>
    </xf>
    <xf numFmtId="0" fontId="44" fillId="23" borderId="6" xfId="1" applyFont="1" applyFill="1" applyBorder="1" applyAlignment="1">
      <alignment horizontal="center" vertical="center" wrapText="1"/>
    </xf>
    <xf numFmtId="0" fontId="18" fillId="21" borderId="64" xfId="1" applyFont="1" applyFill="1" applyBorder="1" applyAlignment="1">
      <alignment horizontal="center" vertical="center" wrapText="1"/>
    </xf>
    <xf numFmtId="0" fontId="18" fillId="21" borderId="2" xfId="1" applyFont="1" applyFill="1" applyBorder="1" applyAlignment="1">
      <alignment horizontal="center" vertical="center" wrapText="1"/>
    </xf>
    <xf numFmtId="0" fontId="18" fillId="21" borderId="32" xfId="1" applyFont="1" applyFill="1" applyBorder="1" applyAlignment="1">
      <alignment horizontal="center" vertical="center" wrapText="1"/>
    </xf>
    <xf numFmtId="0" fontId="18" fillId="21" borderId="1" xfId="1" applyFont="1" applyFill="1" applyBorder="1" applyAlignment="1">
      <alignment horizontal="center" vertical="center" wrapText="1"/>
    </xf>
    <xf numFmtId="0" fontId="16" fillId="20" borderId="55" xfId="1" applyFont="1" applyFill="1" applyBorder="1" applyAlignment="1">
      <alignment horizontal="center" vertical="center"/>
    </xf>
    <xf numFmtId="0" fontId="16" fillId="20" borderId="38" xfId="1" applyFont="1" applyFill="1" applyBorder="1" applyAlignment="1">
      <alignment horizontal="center" vertical="center"/>
    </xf>
    <xf numFmtId="0" fontId="16" fillId="20" borderId="56" xfId="1" applyFont="1" applyFill="1" applyBorder="1" applyAlignment="1">
      <alignment horizontal="center" vertical="center"/>
    </xf>
    <xf numFmtId="0" fontId="17" fillId="21" borderId="114" xfId="1" applyFont="1" applyFill="1" applyBorder="1" applyAlignment="1">
      <alignment horizontal="center" vertical="center"/>
    </xf>
    <xf numFmtId="0" fontId="55" fillId="20" borderId="43" xfId="1" applyFont="1" applyFill="1" applyBorder="1" applyAlignment="1">
      <alignment horizontal="center" wrapText="1"/>
    </xf>
    <xf numFmtId="0" fontId="55" fillId="20" borderId="44" xfId="1" applyFont="1" applyFill="1" applyBorder="1" applyAlignment="1">
      <alignment horizontal="center" wrapText="1"/>
    </xf>
    <xf numFmtId="0" fontId="55" fillId="20" borderId="45" xfId="1" applyFont="1" applyFill="1" applyBorder="1" applyAlignment="1">
      <alignment horizontal="center" wrapText="1"/>
    </xf>
    <xf numFmtId="0" fontId="47" fillId="20" borderId="43" xfId="1" applyFont="1" applyFill="1" applyBorder="1" applyAlignment="1">
      <alignment horizontal="center" wrapText="1"/>
    </xf>
    <xf numFmtId="0" fontId="47" fillId="20" borderId="34" xfId="1" applyFont="1" applyFill="1" applyBorder="1" applyAlignment="1">
      <alignment horizontal="center" wrapText="1"/>
    </xf>
    <xf numFmtId="0" fontId="47" fillId="20" borderId="44" xfId="1" applyFont="1" applyFill="1" applyBorder="1" applyAlignment="1">
      <alignment horizontal="center" wrapText="1"/>
    </xf>
    <xf numFmtId="0" fontId="47" fillId="20" borderId="23" xfId="1" applyFont="1" applyFill="1" applyBorder="1" applyAlignment="1">
      <alignment horizontal="center" wrapText="1"/>
    </xf>
    <xf numFmtId="0" fontId="47" fillId="20" borderId="45" xfId="1" applyFont="1" applyFill="1" applyBorder="1" applyAlignment="1">
      <alignment horizontal="center" wrapText="1"/>
    </xf>
    <xf numFmtId="0" fontId="47" fillId="20" borderId="37" xfId="1" applyFont="1" applyFill="1" applyBorder="1" applyAlignment="1">
      <alignment horizontal="center" wrapText="1"/>
    </xf>
    <xf numFmtId="0" fontId="47" fillId="20" borderId="33" xfId="1" applyFont="1" applyFill="1" applyBorder="1" applyAlignment="1">
      <alignment horizontal="center"/>
    </xf>
    <xf numFmtId="0" fontId="47" fillId="20" borderId="43" xfId="1" applyFont="1" applyFill="1" applyBorder="1" applyAlignment="1">
      <alignment horizontal="center"/>
    </xf>
    <xf numFmtId="0" fontId="47" fillId="20" borderId="35" xfId="1" applyFont="1" applyFill="1" applyBorder="1" applyAlignment="1">
      <alignment horizontal="center"/>
    </xf>
    <xf numFmtId="0" fontId="47" fillId="20" borderId="44" xfId="1" applyFont="1" applyFill="1" applyBorder="1" applyAlignment="1">
      <alignment horizontal="center"/>
    </xf>
    <xf numFmtId="0" fontId="47" fillId="20" borderId="36" xfId="1" applyFont="1" applyFill="1" applyBorder="1" applyAlignment="1">
      <alignment horizontal="center"/>
    </xf>
    <xf numFmtId="0" fontId="47" fillId="20" borderId="45" xfId="1" applyFont="1" applyFill="1" applyBorder="1" applyAlignment="1">
      <alignment horizontal="center"/>
    </xf>
    <xf numFmtId="0" fontId="55" fillId="20" borderId="34" xfId="1" applyFont="1" applyFill="1" applyBorder="1" applyAlignment="1">
      <alignment horizontal="center" wrapText="1"/>
    </xf>
    <xf numFmtId="0" fontId="55" fillId="20" borderId="23" xfId="1" applyFont="1" applyFill="1" applyBorder="1" applyAlignment="1">
      <alignment horizontal="center" wrapText="1"/>
    </xf>
    <xf numFmtId="0" fontId="55" fillId="20" borderId="37" xfId="1" applyFont="1" applyFill="1" applyBorder="1" applyAlignment="1">
      <alignment horizontal="center" wrapText="1"/>
    </xf>
    <xf numFmtId="0" fontId="4" fillId="21" borderId="24" xfId="1" applyFont="1" applyFill="1" applyBorder="1" applyAlignment="1">
      <alignment horizontal="center" vertical="center" wrapText="1"/>
    </xf>
    <xf numFmtId="0" fontId="4" fillId="21" borderId="5" xfId="1" applyFont="1" applyFill="1" applyBorder="1" applyAlignment="1">
      <alignment horizontal="center" vertical="center" wrapText="1"/>
    </xf>
    <xf numFmtId="0" fontId="4" fillId="21" borderId="32" xfId="1" applyFont="1" applyFill="1" applyBorder="1" applyAlignment="1">
      <alignment horizontal="center" vertical="center" wrapText="1"/>
    </xf>
    <xf numFmtId="0" fontId="4" fillId="21" borderId="1" xfId="1" applyFont="1" applyFill="1" applyBorder="1" applyAlignment="1">
      <alignment horizontal="center" vertical="center" wrapText="1"/>
    </xf>
    <xf numFmtId="0" fontId="0" fillId="19" borderId="0" xfId="0" applyFill="1" applyAlignment="1">
      <alignment horizontal="center"/>
    </xf>
    <xf numFmtId="0" fontId="30" fillId="0" borderId="92" xfId="1" applyFont="1" applyBorder="1" applyAlignment="1" applyProtection="1">
      <alignment horizontal="center" vertical="top" wrapText="1"/>
      <protection locked="0"/>
    </xf>
    <xf numFmtId="0" fontId="30" fillId="0" borderId="93" xfId="1" applyFont="1" applyBorder="1" applyAlignment="1" applyProtection="1">
      <alignment horizontal="center" vertical="top" wrapText="1"/>
      <protection locked="0"/>
    </xf>
    <xf numFmtId="0" fontId="27" fillId="0" borderId="17" xfId="1" applyFont="1" applyBorder="1" applyAlignment="1" applyProtection="1">
      <alignment horizontal="center" vertical="center" wrapText="1"/>
      <protection locked="0"/>
    </xf>
    <xf numFmtId="0" fontId="27" fillId="0" borderId="3" xfId="1" applyFont="1" applyBorder="1" applyAlignment="1" applyProtection="1">
      <alignment horizontal="center" vertical="center" wrapText="1"/>
      <protection locked="0"/>
    </xf>
    <xf numFmtId="0" fontId="27" fillId="0" borderId="76" xfId="1" applyFont="1" applyBorder="1" applyAlignment="1" applyProtection="1">
      <alignment horizontal="center" vertical="center" wrapText="1"/>
      <protection locked="0"/>
    </xf>
    <xf numFmtId="0" fontId="27" fillId="0" borderId="20" xfId="1" applyFont="1" applyBorder="1" applyAlignment="1" applyProtection="1">
      <alignment horizontal="center" vertical="center" wrapText="1"/>
      <protection locked="0"/>
    </xf>
    <xf numFmtId="0" fontId="27" fillId="0" borderId="21" xfId="1" applyFont="1" applyBorder="1" applyAlignment="1" applyProtection="1">
      <alignment horizontal="center" vertical="center" wrapText="1"/>
      <protection locked="0"/>
    </xf>
    <xf numFmtId="0" fontId="27" fillId="0" borderId="90" xfId="1" applyFont="1" applyBorder="1" applyAlignment="1" applyProtection="1">
      <alignment horizontal="center" vertical="center" wrapText="1"/>
      <protection locked="0"/>
    </xf>
    <xf numFmtId="0" fontId="31" fillId="0" borderId="78" xfId="1" applyFont="1" applyFill="1" applyBorder="1" applyAlignment="1" applyProtection="1">
      <alignment horizontal="left" vertical="top"/>
      <protection locked="0"/>
    </xf>
    <xf numFmtId="0" fontId="31" fillId="0" borderId="95" xfId="1" applyFont="1" applyFill="1" applyBorder="1" applyAlignment="1" applyProtection="1">
      <alignment horizontal="left" vertical="top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0" fontId="11" fillId="0" borderId="15" xfId="1" applyFont="1" applyBorder="1" applyAlignment="1" applyProtection="1">
      <alignment horizontal="center" vertical="center" wrapText="1"/>
      <protection locked="0"/>
    </xf>
    <xf numFmtId="0" fontId="11" fillId="0" borderId="103" xfId="1" applyFont="1" applyBorder="1" applyAlignment="1" applyProtection="1">
      <alignment horizontal="center" vertical="center" wrapText="1"/>
      <protection locked="0"/>
    </xf>
    <xf numFmtId="0" fontId="11" fillId="0" borderId="104" xfId="1" applyFont="1" applyBorder="1" applyAlignment="1" applyProtection="1">
      <alignment horizontal="center" vertical="center" wrapText="1"/>
      <protection locked="0"/>
    </xf>
    <xf numFmtId="0" fontId="6" fillId="0" borderId="17" xfId="1" applyBorder="1" applyAlignment="1" applyProtection="1">
      <alignment horizontal="center"/>
      <protection locked="0"/>
    </xf>
    <xf numFmtId="0" fontId="6" fillId="0" borderId="3" xfId="1" applyBorder="1" applyAlignment="1" applyProtection="1">
      <alignment horizontal="center"/>
      <protection locked="0"/>
    </xf>
    <xf numFmtId="0" fontId="6" fillId="0" borderId="18" xfId="1" applyBorder="1" applyAlignment="1" applyProtection="1">
      <alignment horizontal="center"/>
      <protection locked="0"/>
    </xf>
    <xf numFmtId="0" fontId="6" fillId="0" borderId="19" xfId="1" applyBorder="1" applyAlignment="1" applyProtection="1">
      <alignment horizontal="center"/>
      <protection locked="0"/>
    </xf>
    <xf numFmtId="0" fontId="6" fillId="0" borderId="0" xfId="1" applyBorder="1" applyAlignment="1" applyProtection="1">
      <alignment horizontal="center"/>
      <protection locked="0"/>
    </xf>
    <xf numFmtId="0" fontId="6" fillId="0" borderId="6" xfId="1" applyBorder="1" applyAlignment="1" applyProtection="1">
      <alignment horizontal="center"/>
      <protection locked="0"/>
    </xf>
    <xf numFmtId="0" fontId="6" fillId="0" borderId="20" xfId="1" applyBorder="1" applyAlignment="1" applyProtection="1">
      <alignment horizontal="center"/>
      <protection locked="0"/>
    </xf>
    <xf numFmtId="0" fontId="6" fillId="0" borderId="21" xfId="1" applyBorder="1" applyAlignment="1" applyProtection="1">
      <alignment horizontal="center"/>
      <protection locked="0"/>
    </xf>
    <xf numFmtId="0" fontId="6" fillId="0" borderId="106" xfId="1" applyBorder="1" applyAlignment="1" applyProtection="1">
      <alignment horizontal="center"/>
      <protection locked="0"/>
    </xf>
    <xf numFmtId="0" fontId="13" fillId="4" borderId="74" xfId="1" applyFont="1" applyFill="1" applyBorder="1" applyAlignment="1" applyProtection="1">
      <alignment horizontal="center" vertical="center" wrapText="1"/>
      <protection locked="0"/>
    </xf>
    <xf numFmtId="0" fontId="13" fillId="4" borderId="75" xfId="1" applyFont="1" applyFill="1" applyBorder="1" applyAlignment="1" applyProtection="1">
      <alignment horizontal="center" vertical="center" wrapText="1"/>
      <protection locked="0"/>
    </xf>
    <xf numFmtId="0" fontId="14" fillId="4" borderId="75" xfId="1" applyFont="1" applyFill="1" applyBorder="1" applyAlignment="1" applyProtection="1">
      <alignment horizontal="left" vertical="center"/>
      <protection locked="0"/>
    </xf>
    <xf numFmtId="0" fontId="43" fillId="0" borderId="112" xfId="1" applyFont="1" applyBorder="1" applyAlignment="1" applyProtection="1">
      <alignment horizontal="center" vertical="center"/>
      <protection locked="0"/>
    </xf>
    <xf numFmtId="0" fontId="14" fillId="4" borderId="102" xfId="1" applyFont="1" applyFill="1" applyBorder="1" applyAlignment="1" applyProtection="1">
      <alignment horizontal="left" vertical="center"/>
      <protection locked="0"/>
    </xf>
    <xf numFmtId="0" fontId="26" fillId="0" borderId="4" xfId="1" applyFont="1" applyBorder="1" applyAlignment="1" applyProtection="1">
      <alignment horizontal="center" vertical="top" wrapText="1"/>
      <protection locked="0"/>
    </xf>
    <xf numFmtId="0" fontId="60" fillId="0" borderId="89" xfId="1" applyFont="1" applyBorder="1" applyAlignment="1" applyProtection="1">
      <alignment horizontal="center" vertical="center" wrapText="1"/>
      <protection locked="0"/>
    </xf>
    <xf numFmtId="0" fontId="60" fillId="0" borderId="2" xfId="1" applyFont="1" applyBorder="1" applyAlignment="1" applyProtection="1">
      <alignment horizontal="center" vertical="center" wrapText="1"/>
      <protection locked="0"/>
    </xf>
    <xf numFmtId="0" fontId="28" fillId="0" borderId="62" xfId="1" applyFont="1" applyBorder="1" applyAlignment="1" applyProtection="1">
      <alignment horizontal="left" vertical="top" wrapText="1"/>
      <protection locked="0"/>
    </xf>
    <xf numFmtId="0" fontId="28" fillId="0" borderId="50" xfId="1" applyFont="1" applyBorder="1" applyAlignment="1" applyProtection="1">
      <alignment horizontal="left" vertical="top" wrapText="1"/>
      <protection locked="0"/>
    </xf>
    <xf numFmtId="0" fontId="28" fillId="0" borderId="1" xfId="1" applyFont="1" applyBorder="1" applyAlignment="1" applyProtection="1">
      <alignment horizontal="left" vertical="top" wrapText="1"/>
      <protection locked="0"/>
    </xf>
    <xf numFmtId="0" fontId="28" fillId="0" borderId="5" xfId="1" applyFont="1" applyBorder="1" applyAlignment="1" applyProtection="1">
      <alignment horizontal="left" vertical="top" wrapText="1"/>
      <protection locked="0"/>
    </xf>
    <xf numFmtId="0" fontId="22" fillId="0" borderId="0" xfId="1" applyFont="1" applyBorder="1" applyAlignment="1" applyProtection="1">
      <alignment horizontal="left" vertical="center" wrapText="1"/>
      <protection locked="0"/>
    </xf>
    <xf numFmtId="0" fontId="22" fillId="0" borderId="0" xfId="1" applyFont="1" applyBorder="1" applyAlignment="1" applyProtection="1">
      <alignment horizontal="left" vertical="top" wrapText="1"/>
      <protection locked="0"/>
    </xf>
    <xf numFmtId="0" fontId="42" fillId="28" borderId="76" xfId="4" applyFill="1" applyBorder="1" applyAlignment="1" applyProtection="1">
      <alignment horizontal="center" vertical="center" wrapText="1"/>
      <protection locked="0"/>
    </xf>
    <xf numFmtId="0" fontId="6" fillId="28" borderId="90" xfId="1" applyFill="1" applyBorder="1" applyAlignment="1" applyProtection="1">
      <alignment horizontal="center" vertical="center" wrapText="1"/>
      <protection locked="0"/>
    </xf>
    <xf numFmtId="0" fontId="63" fillId="28" borderId="17" xfId="1" applyFont="1" applyFill="1" applyBorder="1" applyAlignment="1" applyProtection="1">
      <alignment horizontal="center" vertical="center" wrapText="1"/>
      <protection locked="0"/>
    </xf>
    <xf numFmtId="0" fontId="63" fillId="28" borderId="20" xfId="1" applyFont="1" applyFill="1" applyBorder="1" applyAlignment="1" applyProtection="1">
      <alignment horizontal="center" vertical="center" wrapText="1"/>
      <protection locked="0"/>
    </xf>
    <xf numFmtId="0" fontId="65" fillId="21" borderId="75" xfId="1" applyFont="1" applyFill="1" applyBorder="1" applyAlignment="1" applyProtection="1">
      <alignment horizontal="center" vertical="center" wrapText="1"/>
      <protection locked="0"/>
    </xf>
    <xf numFmtId="0" fontId="65" fillId="21" borderId="110" xfId="1" applyFont="1" applyFill="1" applyBorder="1" applyAlignment="1" applyProtection="1">
      <alignment horizontal="center" vertical="center" wrapText="1"/>
      <protection locked="0"/>
    </xf>
    <xf numFmtId="0" fontId="66" fillId="29" borderId="104" xfId="1" applyFont="1" applyFill="1" applyBorder="1" applyAlignment="1" applyProtection="1">
      <alignment horizontal="center" vertical="center"/>
      <protection locked="0"/>
    </xf>
    <xf numFmtId="0" fontId="66" fillId="29" borderId="111" xfId="1" applyFont="1" applyFill="1" applyBorder="1" applyAlignment="1" applyProtection="1">
      <alignment horizontal="center" vertical="center"/>
      <protection locked="0"/>
    </xf>
    <xf numFmtId="0" fontId="14" fillId="4" borderId="15" xfId="1" applyFont="1" applyFill="1" applyBorder="1" applyAlignment="1" applyProtection="1">
      <alignment horizontal="center" vertical="center"/>
      <protection locked="0"/>
    </xf>
    <xf numFmtId="0" fontId="14" fillId="4" borderId="1" xfId="1" applyFont="1" applyFill="1" applyBorder="1" applyAlignment="1" applyProtection="1">
      <alignment horizontal="center" vertical="center"/>
      <protection locked="0"/>
    </xf>
    <xf numFmtId="0" fontId="32" fillId="8" borderId="87" xfId="1" applyFont="1" applyFill="1" applyBorder="1" applyAlignment="1" applyProtection="1">
      <alignment horizontal="center" vertical="center"/>
      <protection locked="0"/>
    </xf>
    <xf numFmtId="0" fontId="32" fillId="8" borderId="79" xfId="1" applyFont="1" applyFill="1" applyBorder="1" applyAlignment="1" applyProtection="1">
      <alignment horizontal="center" vertical="center"/>
      <protection locked="0"/>
    </xf>
    <xf numFmtId="0" fontId="32" fillId="8" borderId="80" xfId="1" applyFont="1" applyFill="1" applyBorder="1" applyAlignment="1" applyProtection="1">
      <alignment horizontal="center" vertical="center"/>
      <protection locked="0"/>
    </xf>
    <xf numFmtId="0" fontId="33" fillId="0" borderId="0" xfId="1" applyFont="1" applyFill="1" applyAlignment="1" applyProtection="1">
      <alignment horizontal="center" vertical="center"/>
      <protection locked="0"/>
    </xf>
    <xf numFmtId="0" fontId="32" fillId="0" borderId="0" xfId="1" applyFont="1" applyFill="1" applyAlignment="1" applyProtection="1">
      <alignment horizontal="center" vertical="center"/>
      <protection locked="0"/>
    </xf>
    <xf numFmtId="0" fontId="34" fillId="9" borderId="0" xfId="1" applyFont="1" applyFill="1" applyAlignment="1" applyProtection="1">
      <alignment horizontal="center" vertical="center"/>
      <protection locked="0"/>
    </xf>
    <xf numFmtId="0" fontId="9" fillId="4" borderId="28" xfId="1" applyFont="1" applyFill="1" applyBorder="1" applyAlignment="1" applyProtection="1">
      <alignment horizontal="left" vertical="center" wrapText="1"/>
      <protection locked="0"/>
    </xf>
    <xf numFmtId="0" fontId="9" fillId="4" borderId="26" xfId="1" applyFont="1" applyFill="1" applyBorder="1" applyAlignment="1" applyProtection="1">
      <alignment horizontal="left" vertical="center" wrapText="1"/>
      <protection locked="0"/>
    </xf>
    <xf numFmtId="0" fontId="9" fillId="4" borderId="27" xfId="1" applyFont="1" applyFill="1" applyBorder="1" applyAlignment="1" applyProtection="1">
      <alignment horizontal="left" vertical="center" wrapText="1"/>
      <protection locked="0"/>
    </xf>
    <xf numFmtId="0" fontId="34" fillId="0" borderId="0" xfId="1" applyFont="1" applyFill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left" vertical="center" wrapText="1"/>
      <protection locked="0"/>
    </xf>
    <xf numFmtId="0" fontId="12" fillId="0" borderId="0" xfId="1" applyFont="1" applyAlignment="1" applyProtection="1">
      <alignment horizontal="center" vertical="top" wrapText="1"/>
      <protection locked="0"/>
    </xf>
    <xf numFmtId="0" fontId="30" fillId="0" borderId="7" xfId="3" applyFont="1" applyFill="1" applyBorder="1" applyAlignment="1" applyProtection="1">
      <alignment horizontal="center" vertical="center" wrapText="1"/>
      <protection locked="0"/>
    </xf>
    <xf numFmtId="0" fontId="30" fillId="0" borderId="8" xfId="3" applyFont="1" applyFill="1" applyBorder="1" applyAlignment="1" applyProtection="1">
      <alignment horizontal="center" vertical="center" wrapText="1"/>
      <protection locked="0"/>
    </xf>
    <xf numFmtId="0" fontId="35" fillId="6" borderId="0" xfId="3" applyFont="1" applyFill="1" applyAlignment="1" applyProtection="1">
      <alignment horizontal="left" vertical="center" wrapText="1"/>
      <protection locked="0"/>
    </xf>
    <xf numFmtId="0" fontId="19" fillId="10" borderId="0" xfId="1" applyFont="1" applyFill="1" applyAlignment="1" applyProtection="1">
      <alignment horizontal="center" vertical="center"/>
      <protection locked="0"/>
    </xf>
    <xf numFmtId="0" fontId="36" fillId="0" borderId="0" xfId="3" applyFont="1" applyAlignment="1" applyProtection="1">
      <alignment horizontal="center" vertical="center"/>
      <protection locked="0"/>
    </xf>
    <xf numFmtId="0" fontId="21" fillId="0" borderId="0" xfId="1" applyFont="1" applyAlignment="1" applyProtection="1">
      <alignment horizontal="center" vertical="center"/>
      <protection locked="0"/>
    </xf>
    <xf numFmtId="0" fontId="0" fillId="18" borderId="0" xfId="0" applyFill="1" applyAlignment="1">
      <alignment horizontal="center"/>
    </xf>
  </cellXfs>
  <cellStyles count="5">
    <cellStyle name="Lien hypertexte" xfId="4" builtinId="8"/>
    <cellStyle name="Lien hypertexte 2" xfId="2" xr:uid="{340EB663-B03A-46D0-BEE1-D91899C3C821}"/>
    <cellStyle name="Normal" xfId="0" builtinId="0"/>
    <cellStyle name="Normal 2" xfId="1" xr:uid="{F2FF6F3D-CD7A-4AAA-BC9B-334226666DDA}"/>
    <cellStyle name="Normal 2 2" xfId="3" xr:uid="{A24FF15E-64AA-4971-8C18-E5CEF1E1487F}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8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theme="1" tint="0.49803155613879818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Poste</a:t>
            </a:r>
            <a:r>
              <a:rPr lang="fr-FR" baseline="0"/>
              <a:t> 1-MR1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317"/>
      <c:depthPercent val="100"/>
      <c:rAngAx val="0"/>
      <c:perspective val="9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scene3d>
              <a:camera prst="orthographicFront"/>
              <a:lightRig rig="threePt" dir="t">
                <a:rot lat="0" lon="0" rev="0"/>
              </a:lightRig>
            </a:scene3d>
            <a:sp3d prstMaterial="clear">
              <a:bevelT w="260350" h="50800" prst="softRound"/>
              <a:bevelB prst="softRound"/>
            </a:sp3d>
          </c:spPr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0"/>
                </a:lightRig>
              </a:scene3d>
              <a:sp3d prstMaterial="clear">
                <a:bevelT w="260350" h="50800" prst="softRound"/>
                <a:bevelB prst="softRound"/>
              </a:sp3d>
            </c:spPr>
            <c:extLst>
              <c:ext xmlns:c16="http://schemas.microsoft.com/office/drawing/2014/chart" uri="{C3380CC4-5D6E-409C-BE32-E72D297353CC}">
                <c16:uniqueId val="{00000001-6125-40F6-9494-F70C5D21AAA4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0"/>
                </a:lightRig>
              </a:scene3d>
              <a:sp3d prstMaterial="clear">
                <a:bevelT w="260350" h="50800" prst="softRound"/>
                <a:bevelB prst="softRound"/>
              </a:sp3d>
            </c:spPr>
            <c:extLst>
              <c:ext xmlns:c16="http://schemas.microsoft.com/office/drawing/2014/chart" uri="{C3380CC4-5D6E-409C-BE32-E72D297353CC}">
                <c16:uniqueId val="{00000003-7325-47F8-9B31-AE2F852C9B16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0"/>
                </a:lightRig>
              </a:scene3d>
              <a:sp3d prstMaterial="clear">
                <a:bevelT w="260350" h="50800" prst="softRound"/>
                <a:bevelB prst="softRound"/>
              </a:sp3d>
            </c:spPr>
            <c:extLst>
              <c:ext xmlns:c16="http://schemas.microsoft.com/office/drawing/2014/chart" uri="{C3380CC4-5D6E-409C-BE32-E72D297353CC}">
                <c16:uniqueId val="{00000005-7325-47F8-9B31-AE2F852C9B16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0"/>
                </a:lightRig>
              </a:scene3d>
              <a:sp3d prstMaterial="clear">
                <a:bevelT w="260350" h="50800" prst="softRound"/>
                <a:bevelB prst="softRound"/>
              </a:sp3d>
            </c:spPr>
            <c:extLst>
              <c:ext xmlns:c16="http://schemas.microsoft.com/office/drawing/2014/chart" uri="{C3380CC4-5D6E-409C-BE32-E72D297353CC}">
                <c16:uniqueId val="{00000007-7325-47F8-9B31-AE2F852C9B16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0"/>
                </a:lightRig>
              </a:scene3d>
              <a:sp3d prstMaterial="clear">
                <a:bevelT w="260350" h="50800" prst="softRound"/>
                <a:bevelB prst="softRound"/>
              </a:sp3d>
            </c:spPr>
            <c:extLst>
              <c:ext xmlns:c16="http://schemas.microsoft.com/office/drawing/2014/chart" uri="{C3380CC4-5D6E-409C-BE32-E72D297353CC}">
                <c16:uniqueId val="{00000009-7325-47F8-9B31-AE2F852C9B16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0"/>
                </a:lightRig>
              </a:scene3d>
              <a:sp3d prstMaterial="clear">
                <a:bevelT w="260350" h="50800" prst="softRound"/>
                <a:bevelB prst="softRound"/>
              </a:sp3d>
            </c:spPr>
            <c:extLst>
              <c:ext xmlns:c16="http://schemas.microsoft.com/office/drawing/2014/chart" uri="{C3380CC4-5D6E-409C-BE32-E72D297353CC}">
                <c16:uniqueId val="{0000000B-7325-47F8-9B31-AE2F852C9B16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0"/>
                </a:lightRig>
              </a:scene3d>
              <a:sp3d prstMaterial="clear">
                <a:bevelT w="260350" h="50800" prst="softRound"/>
                <a:bevelB prst="softRound"/>
              </a:sp3d>
            </c:spPr>
            <c:extLst>
              <c:ext xmlns:c16="http://schemas.microsoft.com/office/drawing/2014/chart" uri="{C3380CC4-5D6E-409C-BE32-E72D297353CC}">
                <c16:uniqueId val="{0000000D-7325-47F8-9B31-AE2F852C9B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Résultat!#REF!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Résultat!#REF!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Résultat!#REF!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B1F-4CA4-B5D9-7AF86FDD7F6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787288300720299"/>
          <c:y val="0.9181240651979613"/>
          <c:w val="0.73249372684805214"/>
          <c:h val="7.32384914852605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25" r="0.25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Lbls>
            <c:numFmt formatCode="General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Feuille_modèle!$C$8:$C$12</c:f>
              <c:strCache>
                <c:ptCount val="5"/>
                <c:pt idx="0">
                  <c:v>Coût MO</c:v>
                </c:pt>
                <c:pt idx="1">
                  <c:v>Coût Sous traitant</c:v>
                </c:pt>
                <c:pt idx="2">
                  <c:v>Coût contrat</c:v>
                </c:pt>
                <c:pt idx="3">
                  <c:v>Coût pièces</c:v>
                </c:pt>
                <c:pt idx="4">
                  <c:v>Coût Total</c:v>
                </c:pt>
              </c:strCache>
            </c:strRef>
          </c:cat>
          <c:val>
            <c:numRef>
              <c:f>Feuille_modèle!$D$8:$D$12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4ED4-427D-8AD4-4014B987C7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10.png"/><Relationship Id="rId1" Type="http://schemas.openxmlformats.org/officeDocument/2006/relationships/chart" Target="../charts/chart1.xml"/><Relationship Id="rId4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13" Type="http://schemas.openxmlformats.org/officeDocument/2006/relationships/image" Target="../media/image20.png"/><Relationship Id="rId3" Type="http://schemas.openxmlformats.org/officeDocument/2006/relationships/image" Target="../media/image12.png"/><Relationship Id="rId7" Type="http://schemas.openxmlformats.org/officeDocument/2006/relationships/image" Target="../media/image14.png"/><Relationship Id="rId12" Type="http://schemas.openxmlformats.org/officeDocument/2006/relationships/image" Target="../media/image19.png"/><Relationship Id="rId2" Type="http://schemas.openxmlformats.org/officeDocument/2006/relationships/image" Target="../media/image11.png"/><Relationship Id="rId1" Type="http://schemas.openxmlformats.org/officeDocument/2006/relationships/chart" Target="../charts/chart2.xml"/><Relationship Id="rId6" Type="http://schemas.openxmlformats.org/officeDocument/2006/relationships/image" Target="../media/image13.png"/><Relationship Id="rId11" Type="http://schemas.openxmlformats.org/officeDocument/2006/relationships/image" Target="../media/image18.png"/><Relationship Id="rId5" Type="http://schemas.openxmlformats.org/officeDocument/2006/relationships/image" Target="../media/image9.png"/><Relationship Id="rId10" Type="http://schemas.openxmlformats.org/officeDocument/2006/relationships/image" Target="../media/image17.png"/><Relationship Id="rId4" Type="http://schemas.openxmlformats.org/officeDocument/2006/relationships/image" Target="../media/image8.png"/><Relationship Id="rId9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.png"/><Relationship Id="rId5" Type="http://schemas.openxmlformats.org/officeDocument/2006/relationships/image" Target="../media/image24.png"/><Relationship Id="rId4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85725</xdr:rowOff>
    </xdr:from>
    <xdr:to>
      <xdr:col>5</xdr:col>
      <xdr:colOff>234042</xdr:colOff>
      <xdr:row>3</xdr:row>
      <xdr:rowOff>76200</xdr:rowOff>
    </xdr:to>
    <xdr:pic macro="[0]!Menu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2300" y="85725"/>
          <a:ext cx="881742" cy="571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134804</xdr:colOff>
      <xdr:row>26</xdr:row>
      <xdr:rowOff>162430</xdr:rowOff>
    </xdr:from>
    <xdr:to>
      <xdr:col>7</xdr:col>
      <xdr:colOff>663111</xdr:colOff>
      <xdr:row>30</xdr:row>
      <xdr:rowOff>22952</xdr:rowOff>
    </xdr:to>
    <xdr:pic macro="[0]!Hyperlink_Synthèse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87485" y="6164328"/>
          <a:ext cx="1297192" cy="1099919"/>
        </a:xfrm>
        <a:prstGeom prst="rect">
          <a:avLst/>
        </a:prstGeom>
      </xdr:spPr>
    </xdr:pic>
    <xdr:clientData/>
  </xdr:twoCellAnchor>
  <xdr:twoCellAnchor editAs="oneCell">
    <xdr:from>
      <xdr:col>0</xdr:col>
      <xdr:colOff>43609</xdr:colOff>
      <xdr:row>16</xdr:row>
      <xdr:rowOff>6886</xdr:rowOff>
    </xdr:from>
    <xdr:to>
      <xdr:col>0</xdr:col>
      <xdr:colOff>685383</xdr:colOff>
      <xdr:row>18</xdr:row>
      <xdr:rowOff>182354</xdr:rowOff>
    </xdr:to>
    <xdr:pic macro="[0]!Feuil9.Copier_Nommer_Feuilles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609" y="3254567"/>
          <a:ext cx="641774" cy="542697"/>
        </a:xfrm>
        <a:prstGeom prst="rect">
          <a:avLst/>
        </a:prstGeom>
      </xdr:spPr>
    </xdr:pic>
    <xdr:clientData/>
  </xdr:twoCellAnchor>
  <xdr:twoCellAnchor>
    <xdr:from>
      <xdr:col>8</xdr:col>
      <xdr:colOff>45903</xdr:colOff>
      <xdr:row>26</xdr:row>
      <xdr:rowOff>34290</xdr:rowOff>
    </xdr:from>
    <xdr:to>
      <xdr:col>10</xdr:col>
      <xdr:colOff>22951</xdr:colOff>
      <xdr:row>30</xdr:row>
      <xdr:rowOff>9180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6913084" y="6139471"/>
          <a:ext cx="1556132" cy="1260191"/>
          <a:chOff x="1609725" y="5730240"/>
          <a:chExt cx="791049" cy="523875"/>
        </a:xfrm>
      </xdr:grpSpPr>
      <xdr:pic macro="[0]!enregistrement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9725" y="5730240"/>
            <a:ext cx="577495" cy="523875"/>
          </a:xfrm>
          <a:prstGeom prst="rect">
            <a:avLst/>
          </a:prstGeom>
        </xdr:spPr>
      </xdr:pic>
      <xdr:pic macro="[0]!enregistrement"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0255" y="5974080"/>
            <a:ext cx="360519" cy="253365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744071</xdr:colOff>
      <xdr:row>16</xdr:row>
      <xdr:rowOff>162527</xdr:rowOff>
    </xdr:from>
    <xdr:to>
      <xdr:col>0</xdr:col>
      <xdr:colOff>1043167</xdr:colOff>
      <xdr:row>18</xdr:row>
      <xdr:rowOff>44761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16200000">
          <a:off x="768887" y="3385392"/>
          <a:ext cx="249463" cy="299096"/>
        </a:xfrm>
        <a:prstGeom prst="rect">
          <a:avLst/>
        </a:prstGeom>
      </xdr:spPr>
    </xdr:pic>
    <xdr:clientData/>
  </xdr:twoCellAnchor>
  <xdr:twoCellAnchor editAs="oneCell">
    <xdr:from>
      <xdr:col>12</xdr:col>
      <xdr:colOff>137712</xdr:colOff>
      <xdr:row>26</xdr:row>
      <xdr:rowOff>119349</xdr:rowOff>
    </xdr:from>
    <xdr:to>
      <xdr:col>13</xdr:col>
      <xdr:colOff>722982</xdr:colOff>
      <xdr:row>30</xdr:row>
      <xdr:rowOff>88444</xdr:rowOff>
    </xdr:to>
    <xdr:pic macro="[0]!Hyperlink_FicheModèle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903706" y="6121247"/>
          <a:ext cx="1354156" cy="1208492"/>
        </a:xfrm>
        <a:prstGeom prst="rect">
          <a:avLst/>
        </a:prstGeom>
      </xdr:spPr>
    </xdr:pic>
    <xdr:clientData/>
  </xdr:twoCellAnchor>
  <xdr:twoCellAnchor>
    <xdr:from>
      <xdr:col>10</xdr:col>
      <xdr:colOff>263946</xdr:colOff>
      <xdr:row>26</xdr:row>
      <xdr:rowOff>110169</xdr:rowOff>
    </xdr:from>
    <xdr:to>
      <xdr:col>11</xdr:col>
      <xdr:colOff>136742</xdr:colOff>
      <xdr:row>28</xdr:row>
      <xdr:rowOff>116909</xdr:rowOff>
    </xdr:to>
    <xdr:pic macro="[0]!Menu">
      <xdr:nvPicPr>
        <xdr:cNvPr id="15" name="Imag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92169" y="6112067"/>
          <a:ext cx="641681" cy="626438"/>
        </a:xfrm>
        <a:prstGeom prst="rect">
          <a:avLst/>
        </a:prstGeom>
      </xdr:spPr>
    </xdr:pic>
    <xdr:clientData/>
  </xdr:twoCellAnchor>
  <xdr:twoCellAnchor>
    <xdr:from>
      <xdr:col>11</xdr:col>
      <xdr:colOff>3987</xdr:colOff>
      <xdr:row>28</xdr:row>
      <xdr:rowOff>38933</xdr:rowOff>
    </xdr:from>
    <xdr:to>
      <xdr:col>11</xdr:col>
      <xdr:colOff>631174</xdr:colOff>
      <xdr:row>30</xdr:row>
      <xdr:rowOff>146891</xdr:rowOff>
    </xdr:to>
    <xdr:pic macro="[0]!Menu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001095" y="6660529"/>
          <a:ext cx="627187" cy="727657"/>
        </a:xfrm>
        <a:prstGeom prst="rect">
          <a:avLst/>
        </a:prstGeom>
      </xdr:spPr>
    </xdr:pic>
    <xdr:clientData/>
  </xdr:twoCellAnchor>
  <xdr:twoCellAnchor>
    <xdr:from>
      <xdr:col>11</xdr:col>
      <xdr:colOff>605928</xdr:colOff>
      <xdr:row>13</xdr:row>
      <xdr:rowOff>128530</xdr:rowOff>
    </xdr:from>
    <xdr:to>
      <xdr:col>14</xdr:col>
      <xdr:colOff>284603</xdr:colOff>
      <xdr:row>16</xdr:row>
      <xdr:rowOff>110168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9841735" y="2772578"/>
          <a:ext cx="2139109" cy="642650"/>
        </a:xfrm>
        <a:prstGeom prst="wedgeRectCallout">
          <a:avLst>
            <a:gd name="adj1" fmla="val 2772"/>
            <a:gd name="adj2" fmla="val 596786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400" b="1">
              <a:solidFill>
                <a:srgbClr val="FF0000"/>
              </a:solidFill>
            </a:rPr>
            <a:t>1-</a:t>
          </a:r>
          <a:r>
            <a:rPr lang="fr-FR" sz="1100"/>
            <a:t> je clic sur cette icone afin de crée mon fichier</a:t>
          </a:r>
          <a:r>
            <a:rPr lang="fr-FR" sz="1100" baseline="0"/>
            <a:t> sur la base du modele </a:t>
          </a:r>
          <a:endParaRPr lang="fr-FR" sz="1100"/>
        </a:p>
      </xdr:txBody>
    </xdr:sp>
    <xdr:clientData/>
  </xdr:twoCellAnchor>
  <xdr:twoCellAnchor>
    <xdr:from>
      <xdr:col>5</xdr:col>
      <xdr:colOff>100988</xdr:colOff>
      <xdr:row>13</xdr:row>
      <xdr:rowOff>174433</xdr:rowOff>
    </xdr:from>
    <xdr:to>
      <xdr:col>7</xdr:col>
      <xdr:colOff>661012</xdr:colOff>
      <xdr:row>16</xdr:row>
      <xdr:rowOff>156071</xdr:rowOff>
    </xdr:to>
    <xdr:sp macro="" textlink="">
      <xdr:nvSpPr>
        <xdr:cNvPr id="12" name="Bulle narrative : rectangl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4599542" y="2818481"/>
          <a:ext cx="2139109" cy="642650"/>
        </a:xfrm>
        <a:prstGeom prst="wedgeRectCallout">
          <a:avLst>
            <a:gd name="adj1" fmla="val -245726"/>
            <a:gd name="adj2" fmla="val 52499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400" b="1">
              <a:solidFill>
                <a:srgbClr val="FF0000"/>
              </a:solidFill>
            </a:rPr>
            <a:t>2-</a:t>
          </a:r>
          <a:r>
            <a:rPr lang="fr-FR" sz="1100"/>
            <a:t> je clic sur cet</a:t>
          </a:r>
          <a:r>
            <a:rPr lang="fr-FR" sz="1100" baseline="0"/>
            <a:t> icone et me créé les onglet identifié A20:A31 </a:t>
          </a:r>
          <a:endParaRPr lang="fr-FR" sz="1100"/>
        </a:p>
      </xdr:txBody>
    </xdr:sp>
    <xdr:clientData/>
  </xdr:twoCellAnchor>
  <xdr:twoCellAnchor>
    <xdr:from>
      <xdr:col>5</xdr:col>
      <xdr:colOff>110169</xdr:colOff>
      <xdr:row>17</xdr:row>
      <xdr:rowOff>55084</xdr:rowOff>
    </xdr:from>
    <xdr:to>
      <xdr:col>7</xdr:col>
      <xdr:colOff>670193</xdr:colOff>
      <xdr:row>20</xdr:row>
      <xdr:rowOff>9180</xdr:rowOff>
    </xdr:to>
    <xdr:sp macro="" textlink="">
      <xdr:nvSpPr>
        <xdr:cNvPr id="14" name="Bulle narrative : 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 bwMode="auto">
        <a:xfrm>
          <a:off x="4608723" y="3543759"/>
          <a:ext cx="2139109" cy="642650"/>
        </a:xfrm>
        <a:prstGeom prst="wedgeRectCallout">
          <a:avLst>
            <a:gd name="adj1" fmla="val -229846"/>
            <a:gd name="adj2" fmla="val 33929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400" b="1">
              <a:solidFill>
                <a:srgbClr val="FF0000"/>
              </a:solidFill>
            </a:rPr>
            <a:t>3-</a:t>
          </a:r>
          <a:r>
            <a:rPr lang="fr-FR" sz="1100"/>
            <a:t> les</a:t>
          </a:r>
          <a:r>
            <a:rPr lang="fr-FR" sz="1100" baseline="0"/>
            <a:t> numéro de fichier s'affiche automatiquement et les onglets se créé </a:t>
          </a:r>
          <a:endParaRPr lang="fr-FR" sz="1100"/>
        </a:p>
      </xdr:txBody>
    </xdr:sp>
    <xdr:clientData/>
  </xdr:twoCellAnchor>
  <xdr:twoCellAnchor>
    <xdr:from>
      <xdr:col>6</xdr:col>
      <xdr:colOff>201976</xdr:colOff>
      <xdr:row>20</xdr:row>
      <xdr:rowOff>137711</xdr:rowOff>
    </xdr:from>
    <xdr:to>
      <xdr:col>12</xdr:col>
      <xdr:colOff>293784</xdr:colOff>
      <xdr:row>25</xdr:row>
      <xdr:rowOff>229518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5490072" y="4314940"/>
          <a:ext cx="4829061" cy="1698433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ce</a:t>
          </a:r>
          <a:r>
            <a:rPr lang="fr-FR" sz="1100" baseline="0"/>
            <a:t> que je souhaiterai si c'est possible,lorsque je clic sur l'icone 2 et me créée automatiquement les 12 onglets( qui reprenste les 12mois) lié a l'icone de la "fiche modèle" , de ne créé que les onglets lié au choix de la périodicité de D20:D31, comme dans l'exemple ,  les fichiers crées seront dans la cellellules A21/A24/A28,Par avnce merci 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1904</xdr:colOff>
      <xdr:row>53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85725</xdr:colOff>
      <xdr:row>0</xdr:row>
      <xdr:rowOff>104775</xdr:rowOff>
    </xdr:from>
    <xdr:to>
      <xdr:col>0</xdr:col>
      <xdr:colOff>656684</xdr:colOff>
      <xdr:row>4</xdr:row>
      <xdr:rowOff>19050</xdr:rowOff>
    </xdr:to>
    <xdr:pic macro="[0]!Hyperlink_Résultat"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04775"/>
          <a:ext cx="570959" cy="561975"/>
        </a:xfrm>
        <a:prstGeom prst="rect">
          <a:avLst/>
        </a:prstGeom>
      </xdr:spPr>
    </xdr:pic>
    <xdr:clientData/>
  </xdr:twoCellAnchor>
  <xdr:twoCellAnchor>
    <xdr:from>
      <xdr:col>0</xdr:col>
      <xdr:colOff>904875</xdr:colOff>
      <xdr:row>0</xdr:row>
      <xdr:rowOff>85725</xdr:rowOff>
    </xdr:from>
    <xdr:to>
      <xdr:col>0</xdr:col>
      <xdr:colOff>1397371</xdr:colOff>
      <xdr:row>3</xdr:row>
      <xdr:rowOff>65726</xdr:rowOff>
    </xdr:to>
    <xdr:pic macro="[0]!Menu"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04875" y="85725"/>
          <a:ext cx="492496" cy="465776"/>
        </a:xfrm>
        <a:prstGeom prst="rect">
          <a:avLst/>
        </a:prstGeom>
      </xdr:spPr>
    </xdr:pic>
    <xdr:clientData/>
  </xdr:twoCellAnchor>
  <xdr:twoCellAnchor>
    <xdr:from>
      <xdr:col>0</xdr:col>
      <xdr:colOff>1264617</xdr:colOff>
      <xdr:row>2</xdr:row>
      <xdr:rowOff>149675</xdr:rowOff>
    </xdr:from>
    <xdr:to>
      <xdr:col>0</xdr:col>
      <xdr:colOff>1774749</xdr:colOff>
      <xdr:row>5</xdr:row>
      <xdr:rowOff>139087</xdr:rowOff>
    </xdr:to>
    <xdr:pic macro="[0]!Menu">
      <xdr:nvPicPr>
        <xdr:cNvPr id="9" name="Imag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4617" y="473525"/>
          <a:ext cx="510132" cy="4751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47994</xdr:colOff>
      <xdr:row>8</xdr:row>
      <xdr:rowOff>54428</xdr:rowOff>
    </xdr:from>
    <xdr:to>
      <xdr:col>12</xdr:col>
      <xdr:colOff>1021523</xdr:colOff>
      <xdr:row>18</xdr:row>
      <xdr:rowOff>429787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582246</xdr:colOff>
      <xdr:row>22</xdr:row>
      <xdr:rowOff>825988</xdr:rowOff>
    </xdr:from>
    <xdr:to>
      <xdr:col>1</xdr:col>
      <xdr:colOff>841026</xdr:colOff>
      <xdr:row>22</xdr:row>
      <xdr:rowOff>1028420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089101" y="13109428"/>
          <a:ext cx="256875" cy="206242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608037</xdr:colOff>
      <xdr:row>22</xdr:row>
      <xdr:rowOff>823155</xdr:rowOff>
    </xdr:from>
    <xdr:to>
      <xdr:col>0</xdr:col>
      <xdr:colOff>866817</xdr:colOff>
      <xdr:row>22</xdr:row>
      <xdr:rowOff>1027492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608037" y="13106595"/>
          <a:ext cx="256875" cy="208147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283796</xdr:colOff>
      <xdr:row>69</xdr:row>
      <xdr:rowOff>69949</xdr:rowOff>
    </xdr:from>
    <xdr:to>
      <xdr:col>4</xdr:col>
      <xdr:colOff>1203757</xdr:colOff>
      <xdr:row>69</xdr:row>
      <xdr:rowOff>561731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3123" y="31490237"/>
          <a:ext cx="919961" cy="491782"/>
        </a:xfrm>
        <a:prstGeom prst="rect">
          <a:avLst/>
        </a:prstGeom>
      </xdr:spPr>
    </xdr:pic>
    <xdr:clientData/>
  </xdr:twoCellAnchor>
  <xdr:twoCellAnchor>
    <xdr:from>
      <xdr:col>3</xdr:col>
      <xdr:colOff>547251</xdr:colOff>
      <xdr:row>69</xdr:row>
      <xdr:rowOff>222135</xdr:rowOff>
    </xdr:from>
    <xdr:to>
      <xdr:col>3</xdr:col>
      <xdr:colOff>962965</xdr:colOff>
      <xdr:row>69</xdr:row>
      <xdr:rowOff>473443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4967828" y="31642423"/>
          <a:ext cx="415714" cy="25130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392206</xdr:colOff>
      <xdr:row>67</xdr:row>
      <xdr:rowOff>168089</xdr:rowOff>
    </xdr:from>
    <xdr:to>
      <xdr:col>4</xdr:col>
      <xdr:colOff>815540</xdr:colOff>
      <xdr:row>67</xdr:row>
      <xdr:rowOff>425112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6242461" y="30737624"/>
          <a:ext cx="425239" cy="25511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392206</xdr:colOff>
      <xdr:row>67</xdr:row>
      <xdr:rowOff>168089</xdr:rowOff>
    </xdr:from>
    <xdr:to>
      <xdr:col>5</xdr:col>
      <xdr:colOff>815540</xdr:colOff>
      <xdr:row>67</xdr:row>
      <xdr:rowOff>425112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7728361" y="30737624"/>
          <a:ext cx="425239" cy="25511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392206</xdr:colOff>
      <xdr:row>66</xdr:row>
      <xdr:rowOff>168089</xdr:rowOff>
    </xdr:from>
    <xdr:to>
      <xdr:col>4</xdr:col>
      <xdr:colOff>815540</xdr:colOff>
      <xdr:row>66</xdr:row>
      <xdr:rowOff>425112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6242461" y="30147074"/>
          <a:ext cx="425239" cy="25511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392206</xdr:colOff>
      <xdr:row>66</xdr:row>
      <xdr:rowOff>168089</xdr:rowOff>
    </xdr:from>
    <xdr:to>
      <xdr:col>5</xdr:col>
      <xdr:colOff>815540</xdr:colOff>
      <xdr:row>66</xdr:row>
      <xdr:rowOff>425112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/>
      </xdr:nvSpPr>
      <xdr:spPr>
        <a:xfrm>
          <a:off x="7728361" y="30147074"/>
          <a:ext cx="425239" cy="255118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211407</xdr:colOff>
      <xdr:row>19</xdr:row>
      <xdr:rowOff>17927</xdr:rowOff>
    </xdr:from>
    <xdr:to>
      <xdr:col>0</xdr:col>
      <xdr:colOff>1240985</xdr:colOff>
      <xdr:row>19</xdr:row>
      <xdr:rowOff>1048240</xdr:rowOff>
    </xdr:to>
    <xdr:pic macro="[0]!BoutonImpr">
      <xdr:nvPicPr>
        <xdr:cNvPr id="29" name="Image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597" y="9470537"/>
          <a:ext cx="1029578" cy="1022693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>
    <xdr:from>
      <xdr:col>1</xdr:col>
      <xdr:colOff>442843</xdr:colOff>
      <xdr:row>69</xdr:row>
      <xdr:rowOff>226947</xdr:rowOff>
    </xdr:from>
    <xdr:to>
      <xdr:col>1</xdr:col>
      <xdr:colOff>858557</xdr:colOff>
      <xdr:row>69</xdr:row>
      <xdr:rowOff>480160</xdr:rowOff>
    </xdr:to>
    <xdr:sp macro="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>
        <a:xfrm>
          <a:off x="1944862" y="31647235"/>
          <a:ext cx="415714" cy="253213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462243</xdr:colOff>
      <xdr:row>1</xdr:row>
      <xdr:rowOff>126067</xdr:rowOff>
    </xdr:from>
    <xdr:to>
      <xdr:col>8</xdr:col>
      <xdr:colOff>734273</xdr:colOff>
      <xdr:row>1</xdr:row>
      <xdr:rowOff>381699</xdr:rowOff>
    </xdr:to>
    <xdr:sp macro="" textlink="">
      <xdr:nvSpPr>
        <xdr:cNvPr id="49" name="Organigramme : Connecteur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/>
      </xdr:nvSpPr>
      <xdr:spPr>
        <a:xfrm>
          <a:off x="11822206" y="742391"/>
          <a:ext cx="272030" cy="255632"/>
        </a:xfrm>
        <a:prstGeom prst="flowChartConnector">
          <a:avLst/>
        </a:prstGeom>
        <a:solidFill>
          <a:srgbClr val="00B05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632531</xdr:colOff>
      <xdr:row>1</xdr:row>
      <xdr:rowOff>132980</xdr:rowOff>
    </xdr:from>
    <xdr:to>
      <xdr:col>10</xdr:col>
      <xdr:colOff>955152</xdr:colOff>
      <xdr:row>1</xdr:row>
      <xdr:rowOff>377128</xdr:rowOff>
    </xdr:to>
    <xdr:sp macro="" textlink="">
      <xdr:nvSpPr>
        <xdr:cNvPr id="50" name="Organigramme : Connecteur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/>
      </xdr:nvSpPr>
      <xdr:spPr>
        <a:xfrm>
          <a:off x="14093597" y="749304"/>
          <a:ext cx="322621" cy="244148"/>
        </a:xfrm>
        <a:prstGeom prst="flowChartConnector">
          <a:avLst/>
        </a:prstGeom>
        <a:solidFill>
          <a:srgbClr val="FFFF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622752</xdr:colOff>
      <xdr:row>1</xdr:row>
      <xdr:rowOff>138145</xdr:rowOff>
    </xdr:from>
    <xdr:to>
      <xdr:col>12</xdr:col>
      <xdr:colOff>907351</xdr:colOff>
      <xdr:row>1</xdr:row>
      <xdr:rowOff>368417</xdr:rowOff>
    </xdr:to>
    <xdr:sp macro="" textlink="">
      <xdr:nvSpPr>
        <xdr:cNvPr id="51" name="Organigramme : Connecteur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/>
      </xdr:nvSpPr>
      <xdr:spPr>
        <a:xfrm>
          <a:off x="16353009" y="754469"/>
          <a:ext cx="284599" cy="230272"/>
        </a:xfrm>
        <a:prstGeom prst="flowChartConnector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0</xdr:colOff>
      <xdr:row>0</xdr:row>
      <xdr:rowOff>28015</xdr:rowOff>
    </xdr:from>
    <xdr:to>
      <xdr:col>12</xdr:col>
      <xdr:colOff>1020536</xdr:colOff>
      <xdr:row>0</xdr:row>
      <xdr:rowOff>597595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/>
      </xdr:nvSpPr>
      <xdr:spPr bwMode="auto">
        <a:xfrm>
          <a:off x="14536964" y="28015"/>
          <a:ext cx="2245179" cy="56958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P</a:t>
          </a:r>
        </a:p>
      </xdr:txBody>
    </xdr:sp>
    <xdr:clientData/>
  </xdr:twoCellAnchor>
  <xdr:oneCellAnchor>
    <xdr:from>
      <xdr:col>8</xdr:col>
      <xdr:colOff>876299</xdr:colOff>
      <xdr:row>19</xdr:row>
      <xdr:rowOff>1205192</xdr:rowOff>
    </xdr:from>
    <xdr:ext cx="45719" cy="45719"/>
    <xdr:sp macro="[0]!Menu" textlink="">
      <xdr:nvSpPr>
        <xdr:cNvPr id="53" name="Plein_écran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/>
      </xdr:nvSpPr>
      <xdr:spPr>
        <a:xfrm flipH="1">
          <a:off x="12258674" y="10901642"/>
          <a:ext cx="45719" cy="45719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0" tIns="0" rIns="0" bIns="0" rtlCol="0" anchor="ctr">
          <a:noAutofit/>
        </a:bodyPr>
        <a:lstStyle/>
        <a:p>
          <a:pPr algn="ctr"/>
          <a:r>
            <a:rPr lang="fr-FR" sz="4000">
              <a:solidFill>
                <a:schemeClr val="bg1">
                  <a:lumMod val="50000"/>
                </a:schemeClr>
              </a:solidFill>
            </a:rPr>
            <a:t>Plein écran</a:t>
          </a:r>
        </a:p>
      </xdr:txBody>
    </xdr:sp>
    <xdr:clientData/>
  </xdr:oneCellAnchor>
  <xdr:twoCellAnchor>
    <xdr:from>
      <xdr:col>12</xdr:col>
      <xdr:colOff>122464</xdr:colOff>
      <xdr:row>19</xdr:row>
      <xdr:rowOff>326572</xdr:rowOff>
    </xdr:from>
    <xdr:to>
      <xdr:col>12</xdr:col>
      <xdr:colOff>614960</xdr:colOff>
      <xdr:row>19</xdr:row>
      <xdr:rowOff>792348</xdr:rowOff>
    </xdr:to>
    <xdr:pic macro="[0]!Menu">
      <xdr:nvPicPr>
        <xdr:cNvPr id="39" name="Image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52321" y="10001251"/>
          <a:ext cx="492496" cy="465776"/>
        </a:xfrm>
        <a:prstGeom prst="rect">
          <a:avLst/>
        </a:prstGeom>
      </xdr:spPr>
    </xdr:pic>
    <xdr:clientData/>
  </xdr:twoCellAnchor>
  <xdr:twoCellAnchor>
    <xdr:from>
      <xdr:col>12</xdr:col>
      <xdr:colOff>482206</xdr:colOff>
      <xdr:row>19</xdr:row>
      <xdr:rowOff>714372</xdr:rowOff>
    </xdr:from>
    <xdr:to>
      <xdr:col>12</xdr:col>
      <xdr:colOff>992338</xdr:colOff>
      <xdr:row>19</xdr:row>
      <xdr:rowOff>1189559</xdr:rowOff>
    </xdr:to>
    <xdr:pic macro="[0]!Menu">
      <xdr:nvPicPr>
        <xdr:cNvPr id="40" name="Image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212063" y="10389051"/>
          <a:ext cx="510132" cy="475187"/>
        </a:xfrm>
        <a:prstGeom prst="rect">
          <a:avLst/>
        </a:prstGeom>
      </xdr:spPr>
    </xdr:pic>
    <xdr:clientData/>
  </xdr:twoCellAnchor>
  <xdr:twoCellAnchor>
    <xdr:from>
      <xdr:col>2</xdr:col>
      <xdr:colOff>90715</xdr:colOff>
      <xdr:row>17</xdr:row>
      <xdr:rowOff>22679</xdr:rowOff>
    </xdr:from>
    <xdr:to>
      <xdr:col>2</xdr:col>
      <xdr:colOff>1394732</xdr:colOff>
      <xdr:row>18</xdr:row>
      <xdr:rowOff>442231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pSpPr/>
      </xdr:nvGrpSpPr>
      <xdr:grpSpPr>
        <a:xfrm>
          <a:off x="3027203" y="8813557"/>
          <a:ext cx="1304017" cy="930650"/>
          <a:chOff x="17473839" y="1394732"/>
          <a:chExt cx="2305372" cy="2941724"/>
        </a:xfrm>
      </xdr:grpSpPr>
      <xdr:pic macro="[0]!ListeDesDocDansDossier"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17473839" y="1394732"/>
            <a:ext cx="2305372" cy="2257740"/>
          </a:xfrm>
          <a:prstGeom prst="rect">
            <a:avLst/>
          </a:prstGeom>
        </xdr:spPr>
      </xdr:pic>
      <xdr:sp macro="[0]!ListeDesDocDansDossier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 bwMode="auto">
          <a:xfrm>
            <a:off x="17614166" y="3792423"/>
            <a:ext cx="2144999" cy="544033"/>
          </a:xfrm>
          <a:prstGeom prst="roundRect">
            <a:avLst/>
          </a:prstGeom>
          <a:no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r>
              <a:rPr lang="fr-FR" sz="1100" b="1">
                <a:solidFill>
                  <a:schemeClr val="bg1"/>
                </a:solidFill>
              </a:rPr>
              <a:t>Joindre un fichier</a:t>
            </a:r>
          </a:p>
        </xdr:txBody>
      </xdr:sp>
    </xdr:grpSp>
    <xdr:clientData/>
  </xdr:twoCellAnchor>
  <xdr:twoCellAnchor editAs="oneCell">
    <xdr:from>
      <xdr:col>7</xdr:col>
      <xdr:colOff>504665</xdr:colOff>
      <xdr:row>9</xdr:row>
      <xdr:rowOff>75591</xdr:rowOff>
    </xdr:from>
    <xdr:to>
      <xdr:col>7</xdr:col>
      <xdr:colOff>865141</xdr:colOff>
      <xdr:row>9</xdr:row>
      <xdr:rowOff>442510</xdr:rowOff>
    </xdr:to>
    <xdr:pic>
      <xdr:nvPicPr>
        <xdr:cNvPr id="25" name="1" hidden="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3994" y="4675469"/>
          <a:ext cx="360476" cy="366919"/>
        </a:xfrm>
        <a:prstGeom prst="rect">
          <a:avLst/>
        </a:prstGeom>
      </xdr:spPr>
    </xdr:pic>
    <xdr:clientData/>
  </xdr:twoCellAnchor>
  <xdr:twoCellAnchor editAs="oneCell">
    <xdr:from>
      <xdr:col>7</xdr:col>
      <xdr:colOff>511576</xdr:colOff>
      <xdr:row>10</xdr:row>
      <xdr:rowOff>74084</xdr:rowOff>
    </xdr:from>
    <xdr:to>
      <xdr:col>7</xdr:col>
      <xdr:colOff>874432</xdr:colOff>
      <xdr:row>10</xdr:row>
      <xdr:rowOff>443426</xdr:rowOff>
    </xdr:to>
    <xdr:pic>
      <xdr:nvPicPr>
        <xdr:cNvPr id="114" name="2" hidden="1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0905" y="5173444"/>
          <a:ext cx="362856" cy="369342"/>
        </a:xfrm>
        <a:prstGeom prst="rect">
          <a:avLst/>
        </a:prstGeom>
      </xdr:spPr>
    </xdr:pic>
    <xdr:clientData/>
  </xdr:twoCellAnchor>
  <xdr:twoCellAnchor editAs="oneCell">
    <xdr:from>
      <xdr:col>7</xdr:col>
      <xdr:colOff>504219</xdr:colOff>
      <xdr:row>11</xdr:row>
      <xdr:rowOff>73054</xdr:rowOff>
    </xdr:from>
    <xdr:to>
      <xdr:col>7</xdr:col>
      <xdr:colOff>860838</xdr:colOff>
      <xdr:row>11</xdr:row>
      <xdr:rowOff>436047</xdr:rowOff>
    </xdr:to>
    <xdr:pic>
      <xdr:nvPicPr>
        <xdr:cNvPr id="115" name="3" hidden="1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4950" y="5757129"/>
          <a:ext cx="356619" cy="362993"/>
        </a:xfrm>
        <a:prstGeom prst="rect">
          <a:avLst/>
        </a:prstGeom>
      </xdr:spPr>
    </xdr:pic>
    <xdr:clientData/>
  </xdr:twoCellAnchor>
  <xdr:twoCellAnchor editAs="oneCell">
    <xdr:from>
      <xdr:col>7</xdr:col>
      <xdr:colOff>499482</xdr:colOff>
      <xdr:row>12</xdr:row>
      <xdr:rowOff>69695</xdr:rowOff>
    </xdr:from>
    <xdr:to>
      <xdr:col>7</xdr:col>
      <xdr:colOff>859573</xdr:colOff>
      <xdr:row>12</xdr:row>
      <xdr:rowOff>436222</xdr:rowOff>
    </xdr:to>
    <xdr:pic>
      <xdr:nvPicPr>
        <xdr:cNvPr id="117" name="4" hidden="1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8811" y="6168018"/>
          <a:ext cx="360091" cy="366527"/>
        </a:xfrm>
        <a:prstGeom prst="rect">
          <a:avLst/>
        </a:prstGeom>
      </xdr:spPr>
    </xdr:pic>
    <xdr:clientData/>
  </xdr:twoCellAnchor>
  <xdr:twoCellAnchor editAs="oneCell">
    <xdr:from>
      <xdr:col>7</xdr:col>
      <xdr:colOff>499481</xdr:colOff>
      <xdr:row>13</xdr:row>
      <xdr:rowOff>69695</xdr:rowOff>
    </xdr:from>
    <xdr:to>
      <xdr:col>7</xdr:col>
      <xdr:colOff>859572</xdr:colOff>
      <xdr:row>13</xdr:row>
      <xdr:rowOff>436222</xdr:rowOff>
    </xdr:to>
    <xdr:pic>
      <xdr:nvPicPr>
        <xdr:cNvPr id="118" name="5" hidden="1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8810" y="6667500"/>
          <a:ext cx="360091" cy="366527"/>
        </a:xfrm>
        <a:prstGeom prst="rect">
          <a:avLst/>
        </a:prstGeom>
      </xdr:spPr>
    </xdr:pic>
    <xdr:clientData/>
  </xdr:twoCellAnchor>
  <xdr:twoCellAnchor editAs="oneCell">
    <xdr:from>
      <xdr:col>7</xdr:col>
      <xdr:colOff>499481</xdr:colOff>
      <xdr:row>14</xdr:row>
      <xdr:rowOff>92927</xdr:rowOff>
    </xdr:from>
    <xdr:to>
      <xdr:col>7</xdr:col>
      <xdr:colOff>859572</xdr:colOff>
      <xdr:row>14</xdr:row>
      <xdr:rowOff>459454</xdr:rowOff>
    </xdr:to>
    <xdr:pic>
      <xdr:nvPicPr>
        <xdr:cNvPr id="119" name="6" hidden="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8810" y="7190214"/>
          <a:ext cx="360091" cy="366527"/>
        </a:xfrm>
        <a:prstGeom prst="rect">
          <a:avLst/>
        </a:prstGeom>
      </xdr:spPr>
    </xdr:pic>
    <xdr:clientData/>
  </xdr:twoCellAnchor>
  <xdr:twoCellAnchor editAs="oneCell">
    <xdr:from>
      <xdr:col>7</xdr:col>
      <xdr:colOff>499482</xdr:colOff>
      <xdr:row>15</xdr:row>
      <xdr:rowOff>81311</xdr:rowOff>
    </xdr:from>
    <xdr:to>
      <xdr:col>7</xdr:col>
      <xdr:colOff>859573</xdr:colOff>
      <xdr:row>15</xdr:row>
      <xdr:rowOff>447838</xdr:rowOff>
    </xdr:to>
    <xdr:pic>
      <xdr:nvPicPr>
        <xdr:cNvPr id="120" name="7" hidden="1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8811" y="7678079"/>
          <a:ext cx="360091" cy="366527"/>
        </a:xfrm>
        <a:prstGeom prst="rect">
          <a:avLst/>
        </a:prstGeom>
      </xdr:spPr>
    </xdr:pic>
    <xdr:clientData/>
  </xdr:twoCellAnchor>
  <xdr:twoCellAnchor editAs="oneCell">
    <xdr:from>
      <xdr:col>7</xdr:col>
      <xdr:colOff>499482</xdr:colOff>
      <xdr:row>16</xdr:row>
      <xdr:rowOff>92927</xdr:rowOff>
    </xdr:from>
    <xdr:to>
      <xdr:col>7</xdr:col>
      <xdr:colOff>859573</xdr:colOff>
      <xdr:row>16</xdr:row>
      <xdr:rowOff>459454</xdr:rowOff>
    </xdr:to>
    <xdr:pic>
      <xdr:nvPicPr>
        <xdr:cNvPr id="121" name="8" hidden="1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8811" y="8189177"/>
          <a:ext cx="360091" cy="366527"/>
        </a:xfrm>
        <a:prstGeom prst="rect">
          <a:avLst/>
        </a:prstGeom>
      </xdr:spPr>
    </xdr:pic>
    <xdr:clientData/>
  </xdr:twoCellAnchor>
  <xdr:twoCellAnchor editAs="oneCell">
    <xdr:from>
      <xdr:col>6</xdr:col>
      <xdr:colOff>499482</xdr:colOff>
      <xdr:row>17</xdr:row>
      <xdr:rowOff>69695</xdr:rowOff>
    </xdr:from>
    <xdr:to>
      <xdr:col>6</xdr:col>
      <xdr:colOff>859573</xdr:colOff>
      <xdr:row>17</xdr:row>
      <xdr:rowOff>436222</xdr:rowOff>
    </xdr:to>
    <xdr:pic>
      <xdr:nvPicPr>
        <xdr:cNvPr id="122" name="9" hidden="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8811" y="8665427"/>
          <a:ext cx="360091" cy="366527"/>
        </a:xfrm>
        <a:prstGeom prst="rect">
          <a:avLst/>
        </a:prstGeom>
      </xdr:spPr>
    </xdr:pic>
    <xdr:clientData/>
  </xdr:twoCellAnchor>
  <xdr:twoCellAnchor editAs="oneCell">
    <xdr:from>
      <xdr:col>6</xdr:col>
      <xdr:colOff>906036</xdr:colOff>
      <xdr:row>17</xdr:row>
      <xdr:rowOff>476250</xdr:rowOff>
    </xdr:from>
    <xdr:to>
      <xdr:col>7</xdr:col>
      <xdr:colOff>336860</xdr:colOff>
      <xdr:row>19</xdr:row>
      <xdr:rowOff>23232</xdr:rowOff>
    </xdr:to>
    <xdr:pic>
      <xdr:nvPicPr>
        <xdr:cNvPr id="55" name="10" hidden="1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3384" y="9071982"/>
          <a:ext cx="882805" cy="545945"/>
        </a:xfrm>
        <a:prstGeom prst="rect">
          <a:avLst/>
        </a:prstGeom>
      </xdr:spPr>
    </xdr:pic>
    <xdr:clientData/>
  </xdr:twoCellAnchor>
  <xdr:twoCellAnchor editAs="oneCell">
    <xdr:from>
      <xdr:col>3</xdr:col>
      <xdr:colOff>1033812</xdr:colOff>
      <xdr:row>4</xdr:row>
      <xdr:rowOff>127776</xdr:rowOff>
    </xdr:from>
    <xdr:to>
      <xdr:col>4</xdr:col>
      <xdr:colOff>2</xdr:colOff>
      <xdr:row>4</xdr:row>
      <xdr:rowOff>487868</xdr:rowOff>
    </xdr:to>
    <xdr:pic macro="[0]!somme">
      <xdr:nvPicPr>
        <xdr:cNvPr id="26" name="Image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3294" y="2230246"/>
          <a:ext cx="360092" cy="360092"/>
        </a:xfrm>
        <a:prstGeom prst="rect">
          <a:avLst/>
        </a:prstGeom>
      </xdr:spPr>
    </xdr:pic>
    <xdr:clientData/>
  </xdr:twoCellAnchor>
  <xdr:twoCellAnchor editAs="oneCell">
    <xdr:from>
      <xdr:col>3</xdr:col>
      <xdr:colOff>1022195</xdr:colOff>
      <xdr:row>6</xdr:row>
      <xdr:rowOff>139390</xdr:rowOff>
    </xdr:from>
    <xdr:to>
      <xdr:col>3</xdr:col>
      <xdr:colOff>1382287</xdr:colOff>
      <xdr:row>7</xdr:row>
      <xdr:rowOff>0</xdr:rowOff>
    </xdr:to>
    <xdr:pic macro="[0]!somme2">
      <xdr:nvPicPr>
        <xdr:cNvPr id="54" name="Image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1677" y="3240823"/>
          <a:ext cx="360092" cy="360092"/>
        </a:xfrm>
        <a:prstGeom prst="rect">
          <a:avLst/>
        </a:prstGeom>
      </xdr:spPr>
    </xdr:pic>
    <xdr:clientData/>
  </xdr:twoCellAnchor>
  <xdr:twoCellAnchor editAs="oneCell">
    <xdr:from>
      <xdr:col>11</xdr:col>
      <xdr:colOff>102903</xdr:colOff>
      <xdr:row>19</xdr:row>
      <xdr:rowOff>69695</xdr:rowOff>
    </xdr:from>
    <xdr:to>
      <xdr:col>11</xdr:col>
      <xdr:colOff>1134636</xdr:colOff>
      <xdr:row>19</xdr:row>
      <xdr:rowOff>1091890</xdr:rowOff>
    </xdr:to>
    <xdr:pic macro="[0]!Feuille">
      <xdr:nvPicPr>
        <xdr:cNvPr id="56" name="Image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4336" y="9664390"/>
          <a:ext cx="1031733" cy="1022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556260</xdr:colOff>
          <xdr:row>55</xdr:row>
          <xdr:rowOff>365760</xdr:rowOff>
        </xdr:from>
        <xdr:to>
          <xdr:col>1</xdr:col>
          <xdr:colOff>784860</xdr:colOff>
          <xdr:row>56</xdr:row>
          <xdr:rowOff>365760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594360</xdr:colOff>
          <xdr:row>55</xdr:row>
          <xdr:rowOff>373380</xdr:rowOff>
        </xdr:from>
        <xdr:to>
          <xdr:col>2</xdr:col>
          <xdr:colOff>830580</xdr:colOff>
          <xdr:row>57</xdr:row>
          <xdr:rowOff>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594360</xdr:colOff>
          <xdr:row>55</xdr:row>
          <xdr:rowOff>373380</xdr:rowOff>
        </xdr:from>
        <xdr:to>
          <xdr:col>3</xdr:col>
          <xdr:colOff>830580</xdr:colOff>
          <xdr:row>57</xdr:row>
          <xdr:rowOff>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556260</xdr:colOff>
          <xdr:row>55</xdr:row>
          <xdr:rowOff>365760</xdr:rowOff>
        </xdr:from>
        <xdr:to>
          <xdr:col>1</xdr:col>
          <xdr:colOff>784860</xdr:colOff>
          <xdr:row>56</xdr:row>
          <xdr:rowOff>365760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594360</xdr:colOff>
          <xdr:row>55</xdr:row>
          <xdr:rowOff>373380</xdr:rowOff>
        </xdr:from>
        <xdr:to>
          <xdr:col>2</xdr:col>
          <xdr:colOff>830580</xdr:colOff>
          <xdr:row>57</xdr:row>
          <xdr:rowOff>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594360</xdr:colOff>
          <xdr:row>55</xdr:row>
          <xdr:rowOff>373380</xdr:rowOff>
        </xdr:from>
        <xdr:to>
          <xdr:col>3</xdr:col>
          <xdr:colOff>830580</xdr:colOff>
          <xdr:row>57</xdr:row>
          <xdr:rowOff>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556260</xdr:colOff>
          <xdr:row>55</xdr:row>
          <xdr:rowOff>365760</xdr:rowOff>
        </xdr:from>
        <xdr:to>
          <xdr:col>1</xdr:col>
          <xdr:colOff>784860</xdr:colOff>
          <xdr:row>56</xdr:row>
          <xdr:rowOff>365760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594360</xdr:colOff>
          <xdr:row>55</xdr:row>
          <xdr:rowOff>373380</xdr:rowOff>
        </xdr:from>
        <xdr:to>
          <xdr:col>2</xdr:col>
          <xdr:colOff>830580</xdr:colOff>
          <xdr:row>57</xdr:row>
          <xdr:rowOff>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594360</xdr:colOff>
          <xdr:row>55</xdr:row>
          <xdr:rowOff>373380</xdr:rowOff>
        </xdr:from>
        <xdr:to>
          <xdr:col>3</xdr:col>
          <xdr:colOff>830580</xdr:colOff>
          <xdr:row>57</xdr:row>
          <xdr:rowOff>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3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556260</xdr:colOff>
          <xdr:row>55</xdr:row>
          <xdr:rowOff>365760</xdr:rowOff>
        </xdr:from>
        <xdr:to>
          <xdr:col>1</xdr:col>
          <xdr:colOff>784860</xdr:colOff>
          <xdr:row>56</xdr:row>
          <xdr:rowOff>365760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3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594360</xdr:colOff>
          <xdr:row>55</xdr:row>
          <xdr:rowOff>373380</xdr:rowOff>
        </xdr:from>
        <xdr:to>
          <xdr:col>2</xdr:col>
          <xdr:colOff>830580</xdr:colOff>
          <xdr:row>57</xdr:row>
          <xdr:rowOff>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3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594360</xdr:colOff>
          <xdr:row>55</xdr:row>
          <xdr:rowOff>373380</xdr:rowOff>
        </xdr:from>
        <xdr:to>
          <xdr:col>3</xdr:col>
          <xdr:colOff>830580</xdr:colOff>
          <xdr:row>57</xdr:row>
          <xdr:rowOff>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662104</xdr:colOff>
      <xdr:row>64</xdr:row>
      <xdr:rowOff>104543</xdr:rowOff>
    </xdr:from>
    <xdr:to>
      <xdr:col>3</xdr:col>
      <xdr:colOff>1300056</xdr:colOff>
      <xdr:row>64</xdr:row>
      <xdr:rowOff>737656</xdr:rowOff>
    </xdr:to>
    <xdr:pic>
      <xdr:nvPicPr>
        <xdr:cNvPr id="66" name="Image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1586" y="28226525"/>
          <a:ext cx="637952" cy="6331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638175</xdr:colOff>
      <xdr:row>0</xdr:row>
      <xdr:rowOff>180975</xdr:rowOff>
    </xdr:from>
    <xdr:to>
      <xdr:col>2</xdr:col>
      <xdr:colOff>43542</xdr:colOff>
      <xdr:row>0</xdr:row>
      <xdr:rowOff>752475</xdr:rowOff>
    </xdr:to>
    <xdr:pic macro="[0]!Menu"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8275" y="180975"/>
          <a:ext cx="881742" cy="571500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</xdr:colOff>
      <xdr:row>0</xdr:row>
      <xdr:rowOff>106680</xdr:rowOff>
    </xdr:from>
    <xdr:to>
      <xdr:col>1</xdr:col>
      <xdr:colOff>35529</xdr:colOff>
      <xdr:row>0</xdr:row>
      <xdr:rowOff>922020</xdr:rowOff>
    </xdr:to>
    <xdr:pic macro="[0]!Hyperlink_Résultat">
      <xdr:nvPicPr>
        <xdr:cNvPr id="6" name="Imag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" y="106680"/>
          <a:ext cx="805149" cy="81534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26</xdr:row>
      <xdr:rowOff>152399</xdr:rowOff>
    </xdr:from>
    <xdr:to>
      <xdr:col>1</xdr:col>
      <xdr:colOff>409575</xdr:colOff>
      <xdr:row>31</xdr:row>
      <xdr:rowOff>123825</xdr:rowOff>
    </xdr:to>
    <xdr:pic>
      <xdr:nvPicPr>
        <xdr:cNvPr id="10" name="ImagePourleLien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5981699"/>
          <a:ext cx="1200150" cy="923926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35</xdr:row>
      <xdr:rowOff>9525</xdr:rowOff>
    </xdr:from>
    <xdr:to>
      <xdr:col>0</xdr:col>
      <xdr:colOff>547009</xdr:colOff>
      <xdr:row>37</xdr:row>
      <xdr:rowOff>78663</xdr:rowOff>
    </xdr:to>
    <xdr:pic>
      <xdr:nvPicPr>
        <xdr:cNvPr id="7" name="3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7553325"/>
          <a:ext cx="442234" cy="450138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19</xdr:row>
      <xdr:rowOff>171450</xdr:rowOff>
    </xdr:from>
    <xdr:to>
      <xdr:col>1</xdr:col>
      <xdr:colOff>542925</xdr:colOff>
      <xdr:row>25</xdr:row>
      <xdr:rowOff>38100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4667250"/>
          <a:ext cx="1009650" cy="1009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-logiciel-2-6112019/TABLEAU%202020/Plan%20de%20maintenance/Phase%2010-%20plein%20ecran%20ok/Somme%20heure/Poste%201%20-%20Copie-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-logiciel-2-6112019\TABLEAU%202020\Plan%20de%20maintenance\Phase%2010-%20plein%20ecran%20ok\Somme%20heure\Poste%201%20-%20Copie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modèle"/>
      <sheetName val="Fériés"/>
      <sheetName val="Résultat"/>
      <sheetName val="Synthèse"/>
      <sheetName val="PARAM"/>
    </sheetNames>
    <sheetDataSet>
      <sheetData sheetId="0" refreshError="1"/>
      <sheetData sheetId="1" refreshError="1"/>
      <sheetData sheetId="2">
        <row r="3">
          <cell r="A3">
            <v>1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6458E61-72D9-4C1D-A358-40E9B84FA544}" name="Tableau227" displayName="Tableau227" ref="B2:B5" totalsRowShown="0" headerRowDxfId="49" dataDxfId="48" tableBorderDxfId="47">
  <autoFilter ref="B2:B5" xr:uid="{15604D2F-28EF-4366-B0A3-65D1DBBE8395}"/>
  <tableColumns count="1">
    <tableColumn id="1" xr3:uid="{41107435-C35F-4BAF-BE4B-FEBAD1C51247}" name="TYPE INTERVENTION" dataDxfId="4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93FA2F6F-9108-4EB9-803E-225307B0978C}" name="Tableau2228" displayName="Tableau2228" ref="Z2:AD38" totalsRowShown="0" headerRowDxfId="45">
  <autoFilter ref="Z2:AD38" xr:uid="{2C417A87-3934-4E96-B6E9-011F6A774547}"/>
  <tableColumns count="5">
    <tableColumn id="1" xr3:uid="{550632AF-DE7F-4C5F-A9CC-67FC1FA3EB7B}" name="Equipement/MR"/>
    <tableColumn id="2" xr3:uid="{E1073E39-6876-4CCD-A2F8-C1E31CAB49B8}" name="TEMPS PASSE"/>
    <tableColumn id="3" xr3:uid="{48DCECB5-D8C6-4D0E-A177-739CB7C3C050}" name="nombre"/>
    <tableColumn id="4" xr3:uid="{DE207371-1042-438A-AC48-A5A8EA23A607}" name="Temps estimer"/>
    <tableColumn id="5" xr3:uid="{917FEF0A-5075-40D8-AFC4-D2D8B900177B}" name="Mode oopératoire Sytè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6F96DD15-CD20-483B-8F87-4FBE9866D9D7}" name="Tableau2129" displayName="Tableau2129" ref="Y2:Y4" totalsRowShown="0" headerRowDxfId="44">
  <autoFilter ref="Y2:Y4" xr:uid="{D8DD1E2C-4A47-473B-B913-413446CABC03}"/>
  <tableColumns count="1">
    <tableColumn id="1" xr3:uid="{1644E37B-6730-410C-AEB5-96EC55064396}" name="Localisation/section…..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8A4116AB-8132-47F1-B425-B3DE23E953E1}" name="Tableau2030" displayName="Tableau2030" ref="X2:X15" totalsRowShown="0" headerRowDxfId="43">
  <autoFilter ref="X2:X15" xr:uid="{7EEB0169-3DA9-4901-A460-33EB1ECBF8B1}"/>
  <tableColumns count="1">
    <tableColumn id="1" xr3:uid="{F9D60233-5F94-4DD7-BD04-18FA66E33FEA}" name="Sec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675784A0-D084-419F-87F2-511554FED131}" name="Tableau1931" displayName="Tableau1931" ref="W2:W7" totalsRowShown="0" headerRowDxfId="42">
  <autoFilter ref="W2:W7" xr:uid="{F31D4467-7C3A-4124-9529-BCB1941CC990}"/>
  <tableColumns count="1">
    <tableColumn id="1" xr3:uid="{7D14452F-51D4-41EA-B986-955CAE864F89}" name="localis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DA1C92BE-FF72-4387-849B-A1C78903D6B7}" name="Tableau1832" displayName="Tableau1832" ref="V2:V22" totalsRowShown="0" headerRowDxfId="41">
  <autoFilter ref="V2:V22" xr:uid="{552F89C9-0A67-4129-8F5E-AA748CF1F99D}"/>
  <tableColumns count="1">
    <tableColumn id="1" xr3:uid="{D72D98ED-BB9B-4F82-B2DE-F5BB86322B2A}" name="MODE OPERATOIRE ESPACE VER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4AEAEF15-3EE0-4253-BF2A-CAB29FA37993}" name="Tableau1733" displayName="Tableau1733" ref="U2:U18" totalsRowShown="0" headerRowDxfId="40">
  <autoFilter ref="U2:U18" xr:uid="{67F45693-4980-427A-9532-C49E970C21DE}"/>
  <tableColumns count="1">
    <tableColumn id="1" xr3:uid="{CC1C8C31-EEBB-4B5F-8606-78B081CCAF9C}" name="MODE OPERATOIRE BATIMENT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9FD83A68-B3C9-46AD-A506-9276D9D00C01}" name="Tableau1634" displayName="Tableau1634" ref="T2:T18" totalsRowShown="0" headerRowDxfId="39">
  <autoFilter ref="T2:T18" xr:uid="{7FC25359-4DBB-4E50-9FC3-166FB70C8D2B}"/>
  <tableColumns count="1">
    <tableColumn id="1" xr3:uid="{C05520CD-69CC-455F-A177-57BCB3CF64F1}" name="MODE OPERATOIRE VOI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2D68334B-FC23-4BFF-A814-B0E7398380F4}" name="Tableau1535" displayName="Tableau1535" ref="Q2:S16" totalsRowShown="0" headerRowDxfId="38">
  <autoFilter ref="Q2:S16" xr:uid="{D8564842-F5FE-491F-99C7-982D3B141AB2}"/>
  <tableColumns count="3">
    <tableColumn id="1" xr3:uid="{30AA837E-2A1C-42AF-B288-91E02AEF5662}" name="MODE OPERATOIRE SIG"/>
    <tableColumn id="2" xr3:uid="{98B6D058-7461-4774-9A93-91C1FEEDAB65}" name="MODE OPERATOIRE LAC"/>
    <tableColumn id="3" xr3:uid="{8D04ED89-5E9E-4C25-A391-58A29BA996B3}" name="MODE OPERATOIRE MACHINERI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A9D1DBC3-184C-4467-A59C-6545F487AA13}" name="Tableau136" displayName="Tableau136" ref="P2:P16" totalsRowShown="0" headerRowDxfId="37" dataDxfId="36">
  <autoFilter ref="P2:P16" xr:uid="{20DCEFD7-3A89-4F30-9FAE-B613EE37941F}"/>
  <tableColumns count="1">
    <tableColumn id="1" xr3:uid="{8F4D1DCE-62C6-46E6-87B7-319AFD3275B5}" name="MODE OPERATOIRE ENERGIE" dataDxfId="3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191EE92-BEAD-4187-ADDF-86B9034B8C3C}" name="Tableau1437" displayName="Tableau1437" ref="M2:M5" totalsRowShown="0" headerRowDxfId="34" tableBorderDxfId="33">
  <autoFilter ref="M2:M5" xr:uid="{181F6CDA-05A7-43C8-89DF-E2AD3EC69C1A}"/>
  <tableColumns count="1">
    <tableColumn id="1" xr3:uid="{8D055C46-9641-4EE4-9DAB-614486B31FCD}" name="APPROBATEUR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5B8F27C6-EA5F-44AD-88E5-2DD36AE0ECAE}" name="Tableau1338" displayName="Tableau1338" ref="K2:L19" totalsRowShown="0" headerRowDxfId="32" dataDxfId="31" tableBorderDxfId="30">
  <autoFilter ref="K2:L19" xr:uid="{53706899-2D7F-497A-A827-27CA5D058504}"/>
  <tableColumns count="2">
    <tableColumn id="1" xr3:uid="{1D994408-945B-4F8E-80EC-5326BCEC193D}" name="AGENT" dataDxfId="29"/>
    <tableColumn id="2" xr3:uid="{DB45B46F-BC62-4BD6-97AB-EFEEFA8F2E81}" name="Signature" dataDxfId="2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63599E30-F5D3-4F8E-A0BE-0A73A1939595}" name="Tableau1239" displayName="Tableau1239" ref="N2:N6" totalsRowShown="0" headerRowDxfId="27" tableBorderDxfId="26">
  <autoFilter ref="N2:N6" xr:uid="{52DC87A7-F5F1-415A-8D02-53F8160F5C57}"/>
  <tableColumns count="1">
    <tableColumn id="1" xr3:uid="{700CB172-7608-48EF-8898-5B78CC45A84A}" name="ETAT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4327DD18-0C13-41AB-BF48-99F409348AB4}" name="Tableau1140" displayName="Tableau1140" ref="O2:O4" totalsRowShown="0" headerRowDxfId="25" tableBorderDxfId="24">
  <autoFilter ref="O2:O4" xr:uid="{E02BBFA3-18B9-469E-9C01-F37AEF5DBD0B}"/>
  <tableColumns count="1">
    <tableColumn id="1" xr3:uid="{ED408F06-6569-426E-8701-28D9198B5657}" name="IMPRESSION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5861F864-9602-49A7-ACDA-F807ABDA1F2E}" name="Tableau1041" displayName="Tableau1041" ref="J2:J43" totalsRowShown="0" headerRowDxfId="23" dataDxfId="22" tableBorderDxfId="21">
  <autoFilter ref="J2:J43" xr:uid="{FEEE4D54-E245-481F-8B0C-9401DEA5D952}"/>
  <tableColumns count="1">
    <tableColumn id="1" xr3:uid="{C1B1BDDB-F69E-4379-8AF7-40610FC64CC4}" name="MODE OPRERATOIR MR" dataDxfId="2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5CA68E17-0C35-4D96-8DC1-1F10E503CCD0}" name="Tableau942" displayName="Tableau942" ref="I2:I6" totalsRowShown="0" headerRowDxfId="19" tableBorderDxfId="18">
  <autoFilter ref="I2:I6" xr:uid="{BC97A271-B79A-4458-AA69-074E0F65D21E}"/>
  <tableColumns count="1">
    <tableColumn id="1" xr3:uid="{CAC39A27-9CC0-43B5-BBD5-A4183E9AC74B}" name="OPERATIONS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64B5FC77-DA9A-4C9B-BAEC-C5D52AEBEBC3}" name="Tableau843" displayName="Tableau843" ref="H2:H5" totalsRowShown="0" headerRowDxfId="17" tableBorderDxfId="16">
  <autoFilter ref="H2:H5" xr:uid="{5B86E7ED-25B6-40E3-A6C2-BBC037E1E27B}"/>
  <tableColumns count="1">
    <tableColumn id="1" xr3:uid="{F124A1C4-B1D8-4CD4-8EDD-798A8B6F603B}" name="TRAVAUX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84B5CC9C-3AD4-454B-9D4B-8698D787F757}" name="Tableau744" displayName="Tableau744" ref="G2:G12" totalsRowShown="0" headerRowDxfId="15" tableBorderDxfId="14">
  <autoFilter ref="G2:G12" xr:uid="{326C143C-0E59-4468-B69E-D5E2549FD259}"/>
  <tableColumns count="1">
    <tableColumn id="1" xr3:uid="{0B9010AB-4679-41DE-88E3-9BF83E49A0D7}" name="IMPUTATION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5D8D5331-7655-407A-ACE2-5A130EABFE9F}" name="Tableau645" displayName="Tableau645" ref="F2:F12" totalsRowShown="0" headerRowDxfId="13" dataDxfId="12" tableBorderDxfId="11">
  <autoFilter ref="F2:F12" xr:uid="{68FA7517-FFF7-4B8C-AAF3-02937920A40A}"/>
  <tableColumns count="1">
    <tableColumn id="1" xr3:uid="{FD9A2932-73AE-4C36-A702-48418CDED62C}" name="LOCALISATION" dataDxfId="1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1BF0D73D-3D07-41F3-B07E-BD68BA5AB6B7}" name="Tableau546" displayName="Tableau546" ref="E2:E6" totalsRowShown="0" headerRowDxfId="9" tableBorderDxfId="8">
  <autoFilter ref="E2:E6" xr:uid="{F2A7A7A5-6530-4A03-9EA8-CF72D1EFC2F4}"/>
  <tableColumns count="1">
    <tableColumn id="1" xr3:uid="{ECC03B7D-F79A-44F2-976A-6525441571E1}" name="NATURE INTERVENTION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BE4DEFDB-259F-4A6A-80B0-DE76CCD60ED5}" name="Tableau447" displayName="Tableau447" ref="D2:D14" totalsRowShown="0" headerRowDxfId="7" dataDxfId="6" tableBorderDxfId="5">
  <autoFilter ref="D2:D14" xr:uid="{0445BD43-6603-47B2-A435-B4A66D47E2BD}"/>
  <tableColumns count="1">
    <tableColumn id="1" xr3:uid="{7851010C-47CE-4552-9044-8079BAA39B64}" name="PERIODICITE" dataDxfId="4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DB9BB190-FFB1-4E7E-9366-1704AA731B06}" name="Tableau348" displayName="Tableau348" ref="C2:C7" totalsRowShown="0" headerRowDxfId="3" dataDxfId="2" tableBorderDxfId="1">
  <autoFilter ref="C2:C7" xr:uid="{17035A3B-2639-4BE4-84E4-82CE8B4EB0FD}"/>
  <tableColumns count="1">
    <tableColumn id="1" xr3:uid="{65F9F1AC-F6C1-4667-B322-F1341F67B01F}" name="NIVEAU INTERVEN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" Type="http://schemas.openxmlformats.org/officeDocument/2006/relationships/drawing" Target="../drawings/drawing5.xml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63717-9A2E-4152-8EAD-2C651CE2E5B3}">
  <sheetPr codeName="Feuil2"/>
  <dimension ref="A1:B14"/>
  <sheetViews>
    <sheetView workbookViewId="0">
      <selection activeCell="F13" sqref="F13"/>
    </sheetView>
  </sheetViews>
  <sheetFormatPr baseColWidth="10" defaultRowHeight="13.2" x14ac:dyDescent="0.25"/>
  <sheetData>
    <row r="1" spans="1:2" ht="15" thickBot="1" x14ac:dyDescent="0.35">
      <c r="A1" s="21">
        <v>2019</v>
      </c>
      <c r="B1" s="22"/>
    </row>
    <row r="2" spans="1:2" ht="14.4" x14ac:dyDescent="0.3">
      <c r="A2" s="22">
        <f>DATE(A1,1,1)</f>
        <v>43466</v>
      </c>
      <c r="B2" t="s">
        <v>180</v>
      </c>
    </row>
    <row r="3" spans="1:2" ht="14.4" x14ac:dyDescent="0.3">
      <c r="A3" s="22">
        <f>ROUND(DATE(A1,4,MOD(234-11*MOD(A1,19),30))/7,)*7-6</f>
        <v>43576</v>
      </c>
      <c r="B3" t="s">
        <v>181</v>
      </c>
    </row>
    <row r="4" spans="1:2" ht="14.4" x14ac:dyDescent="0.3">
      <c r="A4" s="22">
        <f>SUM(A3+1)</f>
        <v>43577</v>
      </c>
      <c r="B4" t="s">
        <v>182</v>
      </c>
    </row>
    <row r="5" spans="1:2" ht="14.4" x14ac:dyDescent="0.3">
      <c r="A5" s="22">
        <f>DATE(A1,5,1)</f>
        <v>43586</v>
      </c>
      <c r="B5" t="s">
        <v>183</v>
      </c>
    </row>
    <row r="6" spans="1:2" ht="14.4" x14ac:dyDescent="0.3">
      <c r="A6" s="22">
        <f>DATE(A1,5,8)</f>
        <v>43593</v>
      </c>
      <c r="B6" t="s">
        <v>184</v>
      </c>
    </row>
    <row r="7" spans="1:2" ht="14.4" x14ac:dyDescent="0.3">
      <c r="A7" s="22">
        <f>A3+39</f>
        <v>43615</v>
      </c>
      <c r="B7" t="s">
        <v>185</v>
      </c>
    </row>
    <row r="8" spans="1:2" ht="14.4" x14ac:dyDescent="0.3">
      <c r="A8" s="22">
        <f>A3+49</f>
        <v>43625</v>
      </c>
      <c r="B8" t="s">
        <v>186</v>
      </c>
    </row>
    <row r="9" spans="1:2" ht="14.4" x14ac:dyDescent="0.3">
      <c r="A9" s="22">
        <f>SUM(A8+1)</f>
        <v>43626</v>
      </c>
      <c r="B9" t="s">
        <v>187</v>
      </c>
    </row>
    <row r="10" spans="1:2" ht="14.4" x14ac:dyDescent="0.3">
      <c r="A10" s="22">
        <f>DATE(A1,7,14)</f>
        <v>43660</v>
      </c>
      <c r="B10" t="s">
        <v>188</v>
      </c>
    </row>
    <row r="11" spans="1:2" ht="14.4" x14ac:dyDescent="0.3">
      <c r="A11" s="22">
        <f>DATE(A1,8,15)</f>
        <v>43692</v>
      </c>
      <c r="B11" t="s">
        <v>189</v>
      </c>
    </row>
    <row r="12" spans="1:2" ht="14.4" x14ac:dyDescent="0.3">
      <c r="A12" s="22">
        <f>DATE(A1,11,1)</f>
        <v>43770</v>
      </c>
      <c r="B12" t="s">
        <v>190</v>
      </c>
    </row>
    <row r="13" spans="1:2" ht="14.4" x14ac:dyDescent="0.3">
      <c r="A13" s="22">
        <f>DATE(A1,11,11)</f>
        <v>43780</v>
      </c>
      <c r="B13" t="s">
        <v>191</v>
      </c>
    </row>
    <row r="14" spans="1:2" ht="14.4" x14ac:dyDescent="0.3">
      <c r="A14" s="22">
        <f>DATE(A1,12,25)</f>
        <v>43824</v>
      </c>
      <c r="B14" t="s">
        <v>192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F4EFE-6D4D-48E4-9612-EA93C53D7E86}">
  <sheetPr codeName="Feuil9"/>
  <dimension ref="A1:T32"/>
  <sheetViews>
    <sheetView showGridLines="0" topLeftCell="A16" zoomScale="83" zoomScaleNormal="83" workbookViewId="0">
      <selection activeCell="P12" sqref="P12"/>
    </sheetView>
  </sheetViews>
  <sheetFormatPr baseColWidth="10" defaultColWidth="11.5546875" defaultRowHeight="14.4" x14ac:dyDescent="0.3"/>
  <cols>
    <col min="1" max="1" width="19.5546875" style="30" customWidth="1"/>
    <col min="2" max="13" width="11.5546875" style="30"/>
    <col min="14" max="14" width="12.88671875" style="30" customWidth="1"/>
    <col min="15" max="15" width="11.33203125" style="30" customWidth="1"/>
    <col min="16" max="16" width="18.6640625" style="30" customWidth="1"/>
    <col min="17" max="16384" width="11.5546875" style="30"/>
  </cols>
  <sheetData>
    <row r="1" spans="1:20" ht="18.600000000000001" customHeight="1" thickTop="1" thickBot="1" x14ac:dyDescent="0.35">
      <c r="A1" s="80"/>
      <c r="B1" s="70" t="str">
        <f>HYPERLINK("#'"&amp;B2&amp;"'!A1","Lien")</f>
        <v>Lien</v>
      </c>
      <c r="C1" s="71" t="str">
        <f t="shared" ref="C1:M1" si="0">HYPERLINK("#'"&amp;C2&amp;"'!A1","Lien")</f>
        <v>Lien</v>
      </c>
      <c r="D1" s="71" t="str">
        <f t="shared" si="0"/>
        <v>Lien</v>
      </c>
      <c r="E1" s="71" t="str">
        <f t="shared" si="0"/>
        <v>Lien</v>
      </c>
      <c r="F1" s="71" t="str">
        <f t="shared" si="0"/>
        <v>Lien</v>
      </c>
      <c r="G1" s="71" t="str">
        <f t="shared" si="0"/>
        <v>Lien</v>
      </c>
      <c r="H1" s="71" t="str">
        <f t="shared" si="0"/>
        <v>Lien</v>
      </c>
      <c r="I1" s="71" t="str">
        <f t="shared" si="0"/>
        <v>Lien</v>
      </c>
      <c r="J1" s="71" t="str">
        <f t="shared" si="0"/>
        <v>Lien</v>
      </c>
      <c r="K1" s="71" t="str">
        <f t="shared" si="0"/>
        <v>Lien</v>
      </c>
      <c r="L1" s="71" t="str">
        <f t="shared" si="0"/>
        <v>Lien</v>
      </c>
      <c r="M1" s="72" t="str">
        <f t="shared" si="0"/>
        <v>Lien</v>
      </c>
      <c r="N1" s="196" t="s">
        <v>6</v>
      </c>
      <c r="O1" s="198" t="s">
        <v>8</v>
      </c>
      <c r="P1" s="198" t="s">
        <v>175</v>
      </c>
      <c r="Q1" s="224" t="s">
        <v>177</v>
      </c>
      <c r="R1" s="224" t="s">
        <v>178</v>
      </c>
      <c r="S1" s="224" t="s">
        <v>202</v>
      </c>
      <c r="T1" s="222" t="s">
        <v>3</v>
      </c>
    </row>
    <row r="2" spans="1:20" ht="16.2" customHeight="1" thickBot="1" x14ac:dyDescent="0.35">
      <c r="A2" s="79" t="s">
        <v>198</v>
      </c>
      <c r="B2" s="76">
        <f>$A$20</f>
        <v>0</v>
      </c>
      <c r="C2" s="76">
        <f>$A$21</f>
        <v>0</v>
      </c>
      <c r="D2" s="76">
        <f>$A$22</f>
        <v>0</v>
      </c>
      <c r="E2" s="76">
        <f>$A$23</f>
        <v>0</v>
      </c>
      <c r="F2" s="76">
        <f>$A$24</f>
        <v>0</v>
      </c>
      <c r="G2" s="76">
        <f>$A$25</f>
        <v>0</v>
      </c>
      <c r="H2" s="76">
        <f>$A$26</f>
        <v>0</v>
      </c>
      <c r="I2" s="76">
        <f>$A$27</f>
        <v>0</v>
      </c>
      <c r="J2" s="77">
        <f>$A$28</f>
        <v>0</v>
      </c>
      <c r="K2" s="76">
        <f>$A$29</f>
        <v>0</v>
      </c>
      <c r="L2" s="76">
        <f>$A$30</f>
        <v>0</v>
      </c>
      <c r="M2" s="78">
        <f>$A$31</f>
        <v>0</v>
      </c>
      <c r="N2" s="197"/>
      <c r="O2" s="199"/>
      <c r="P2" s="199"/>
      <c r="Q2" s="225"/>
      <c r="R2" s="225"/>
      <c r="S2" s="225"/>
      <c r="T2" s="223"/>
    </row>
    <row r="3" spans="1:20" ht="15" customHeight="1" thickBot="1" x14ac:dyDescent="0.4">
      <c r="A3" s="73"/>
      <c r="B3" s="74" t="e">
        <f ca="1">INDIRECT("'"&amp;B$2&amp;"'!A1")</f>
        <v>#REF!</v>
      </c>
      <c r="C3" s="74" t="e">
        <f ca="1">INDIRECT("'"&amp;C$2&amp;"'!A1")</f>
        <v>#REF!</v>
      </c>
      <c r="D3" s="74" t="e">
        <f t="shared" ref="D3:M3" ca="1" si="1">INDIRECT("'"&amp;D$2&amp;"'!A1")</f>
        <v>#REF!</v>
      </c>
      <c r="E3" s="74" t="e">
        <f t="shared" ca="1" si="1"/>
        <v>#REF!</v>
      </c>
      <c r="F3" s="74" t="e">
        <f t="shared" ca="1" si="1"/>
        <v>#REF!</v>
      </c>
      <c r="G3" s="74" t="e">
        <f t="shared" ca="1" si="1"/>
        <v>#REF!</v>
      </c>
      <c r="H3" s="74" t="e">
        <f t="shared" ca="1" si="1"/>
        <v>#REF!</v>
      </c>
      <c r="I3" s="74" t="e">
        <f t="shared" ca="1" si="1"/>
        <v>#REF!</v>
      </c>
      <c r="J3" s="74" t="e">
        <f t="shared" ca="1" si="1"/>
        <v>#REF!</v>
      </c>
      <c r="K3" s="74" t="e">
        <f t="shared" ca="1" si="1"/>
        <v>#REF!</v>
      </c>
      <c r="L3" s="74" t="e">
        <f t="shared" ca="1" si="1"/>
        <v>#REF!</v>
      </c>
      <c r="M3" s="75" t="e">
        <f t="shared" ca="1" si="1"/>
        <v>#REF!</v>
      </c>
      <c r="N3" s="61" t="e">
        <f ca="1">SUM(N4)</f>
        <v>#REF!</v>
      </c>
      <c r="O3" s="36" t="e">
        <f ca="1">SUM(N7)</f>
        <v>#REF!</v>
      </c>
      <c r="P3" s="36" t="e">
        <f ca="1">SUM(N8)</f>
        <v>#REF!</v>
      </c>
      <c r="Q3" s="37" t="e">
        <f ca="1">SUM(N9)</f>
        <v>#REF!</v>
      </c>
      <c r="R3" s="37" t="e">
        <f ca="1">SUM(N10)</f>
        <v>#REF!</v>
      </c>
      <c r="S3" s="37" t="e">
        <f ca="1">SUM(N11)</f>
        <v>#REF!</v>
      </c>
      <c r="T3" s="38" t="e">
        <f ca="1">SUM(N12)</f>
        <v>#REF!</v>
      </c>
    </row>
    <row r="4" spans="1:20" ht="16.2" customHeight="1" x14ac:dyDescent="0.35">
      <c r="A4" s="52" t="s">
        <v>6</v>
      </c>
      <c r="B4" s="53" t="e">
        <f ca="1">INDIRECT("'"&amp;B$2&amp;"'!D5")</f>
        <v>#REF!</v>
      </c>
      <c r="C4" s="53" t="e">
        <f t="shared" ref="C4:M4" ca="1" si="2">INDIRECT("'"&amp;C$2&amp;"'!D5")</f>
        <v>#REF!</v>
      </c>
      <c r="D4" s="53" t="e">
        <f t="shared" ca="1" si="2"/>
        <v>#REF!</v>
      </c>
      <c r="E4" s="53" t="e">
        <f t="shared" ca="1" si="2"/>
        <v>#REF!</v>
      </c>
      <c r="F4" s="53" t="e">
        <f t="shared" ca="1" si="2"/>
        <v>#REF!</v>
      </c>
      <c r="G4" s="53" t="e">
        <f t="shared" ca="1" si="2"/>
        <v>#REF!</v>
      </c>
      <c r="H4" s="53" t="e">
        <f t="shared" ca="1" si="2"/>
        <v>#REF!</v>
      </c>
      <c r="I4" s="53" t="e">
        <f t="shared" ca="1" si="2"/>
        <v>#REF!</v>
      </c>
      <c r="J4" s="53" t="e">
        <f t="shared" ca="1" si="2"/>
        <v>#REF!</v>
      </c>
      <c r="K4" s="53" t="e">
        <f t="shared" ca="1" si="2"/>
        <v>#REF!</v>
      </c>
      <c r="L4" s="53" t="e">
        <f t="shared" ca="1" si="2"/>
        <v>#REF!</v>
      </c>
      <c r="M4" s="62" t="e">
        <f t="shared" ca="1" si="2"/>
        <v>#REF!</v>
      </c>
      <c r="N4" s="32" t="e">
        <f t="shared" ref="N4:N12" ca="1" si="3">SUM(B4:M4)</f>
        <v>#REF!</v>
      </c>
      <c r="S4" s="31"/>
    </row>
    <row r="5" spans="1:20" ht="15.6" customHeight="1" thickBot="1" x14ac:dyDescent="0.35">
      <c r="A5" s="55" t="s">
        <v>201</v>
      </c>
      <c r="B5" s="56" t="e">
        <f ca="1">INDIRECT("'"&amp;B$2&amp;"'!B10")</f>
        <v>#REF!</v>
      </c>
      <c r="C5" s="56" t="e">
        <f t="shared" ref="C5:M5" ca="1" si="4">INDIRECT("'"&amp;C$2&amp;"'!B10")</f>
        <v>#REF!</v>
      </c>
      <c r="D5" s="56" t="e">
        <f t="shared" ca="1" si="4"/>
        <v>#REF!</v>
      </c>
      <c r="E5" s="56" t="e">
        <f t="shared" ca="1" si="4"/>
        <v>#REF!</v>
      </c>
      <c r="F5" s="56" t="e">
        <f t="shared" ca="1" si="4"/>
        <v>#REF!</v>
      </c>
      <c r="G5" s="56" t="e">
        <f t="shared" ca="1" si="4"/>
        <v>#REF!</v>
      </c>
      <c r="H5" s="56" t="e">
        <f t="shared" ca="1" si="4"/>
        <v>#REF!</v>
      </c>
      <c r="I5" s="56" t="e">
        <f t="shared" ca="1" si="4"/>
        <v>#REF!</v>
      </c>
      <c r="J5" s="56" t="e">
        <f t="shared" ca="1" si="4"/>
        <v>#REF!</v>
      </c>
      <c r="K5" s="56" t="e">
        <f t="shared" ca="1" si="4"/>
        <v>#REF!</v>
      </c>
      <c r="L5" s="56" t="e">
        <f t="shared" ca="1" si="4"/>
        <v>#REF!</v>
      </c>
      <c r="M5" s="63" t="e">
        <f t="shared" ca="1" si="4"/>
        <v>#REF!</v>
      </c>
      <c r="N5" s="32"/>
    </row>
    <row r="6" spans="1:20" ht="15.6" customHeight="1" x14ac:dyDescent="0.3">
      <c r="A6" s="52" t="s">
        <v>176</v>
      </c>
      <c r="B6" s="54" t="e">
        <f ca="1">INDIRECT("'"&amp;B$2&amp;"'!A20")</f>
        <v>#REF!</v>
      </c>
      <c r="C6" s="54" t="e">
        <f t="shared" ref="C6:M6" ca="1" si="5">INDIRECT("'"&amp;C$2&amp;"'!A20")</f>
        <v>#REF!</v>
      </c>
      <c r="D6" s="54" t="e">
        <f t="shared" ca="1" si="5"/>
        <v>#REF!</v>
      </c>
      <c r="E6" s="54" t="e">
        <f t="shared" ca="1" si="5"/>
        <v>#REF!</v>
      </c>
      <c r="F6" s="54" t="e">
        <f t="shared" ca="1" si="5"/>
        <v>#REF!</v>
      </c>
      <c r="G6" s="54" t="e">
        <f t="shared" ca="1" si="5"/>
        <v>#REF!</v>
      </c>
      <c r="H6" s="54" t="e">
        <f t="shared" ca="1" si="5"/>
        <v>#REF!</v>
      </c>
      <c r="I6" s="54" t="e">
        <f t="shared" ca="1" si="5"/>
        <v>#REF!</v>
      </c>
      <c r="J6" s="54" t="e">
        <f t="shared" ca="1" si="5"/>
        <v>#REF!</v>
      </c>
      <c r="K6" s="54" t="e">
        <f t="shared" ca="1" si="5"/>
        <v>#REF!</v>
      </c>
      <c r="L6" s="54" t="e">
        <f t="shared" ca="1" si="5"/>
        <v>#REF!</v>
      </c>
      <c r="M6" s="64" t="e">
        <f t="shared" ca="1" si="5"/>
        <v>#REF!</v>
      </c>
      <c r="N6" s="32"/>
    </row>
    <row r="7" spans="1:20" ht="16.2" thickBot="1" x14ac:dyDescent="0.35">
      <c r="A7" s="55" t="s">
        <v>8</v>
      </c>
      <c r="B7" s="57" t="e">
        <f ca="1">INDIRECT("'"&amp;B$2&amp;"'!D7")</f>
        <v>#REF!</v>
      </c>
      <c r="C7" s="57" t="e">
        <f t="shared" ref="C7:M7" ca="1" si="6">INDIRECT("'"&amp;C$2&amp;"'!D7")</f>
        <v>#REF!</v>
      </c>
      <c r="D7" s="57" t="e">
        <f t="shared" ca="1" si="6"/>
        <v>#REF!</v>
      </c>
      <c r="E7" s="57" t="e">
        <f t="shared" ca="1" si="6"/>
        <v>#REF!</v>
      </c>
      <c r="F7" s="57" t="e">
        <f t="shared" ca="1" si="6"/>
        <v>#REF!</v>
      </c>
      <c r="G7" s="57" t="e">
        <f t="shared" ca="1" si="6"/>
        <v>#REF!</v>
      </c>
      <c r="H7" s="57" t="e">
        <f t="shared" ca="1" si="6"/>
        <v>#REF!</v>
      </c>
      <c r="I7" s="57" t="e">
        <f t="shared" ca="1" si="6"/>
        <v>#REF!</v>
      </c>
      <c r="J7" s="57" t="e">
        <f t="shared" ca="1" si="6"/>
        <v>#REF!</v>
      </c>
      <c r="K7" s="57" t="e">
        <f t="shared" ca="1" si="6"/>
        <v>#REF!</v>
      </c>
      <c r="L7" s="57" t="e">
        <f t="shared" ca="1" si="6"/>
        <v>#REF!</v>
      </c>
      <c r="M7" s="65" t="e">
        <f t="shared" ca="1" si="6"/>
        <v>#REF!</v>
      </c>
      <c r="N7" s="32" t="e">
        <f t="shared" ca="1" si="3"/>
        <v>#REF!</v>
      </c>
    </row>
    <row r="8" spans="1:20" ht="15.6" x14ac:dyDescent="0.3">
      <c r="A8" s="52" t="s">
        <v>175</v>
      </c>
      <c r="B8" s="53" t="e">
        <f ca="1">INDIRECT("'"&amp;B$2&amp;"'!D6")</f>
        <v>#REF!</v>
      </c>
      <c r="C8" s="53" t="e">
        <f t="shared" ref="C8:M8" ca="1" si="7">INDIRECT("'"&amp;C$2&amp;"'!D6")</f>
        <v>#REF!</v>
      </c>
      <c r="D8" s="53" t="e">
        <f t="shared" ca="1" si="7"/>
        <v>#REF!</v>
      </c>
      <c r="E8" s="53" t="e">
        <f t="shared" ca="1" si="7"/>
        <v>#REF!</v>
      </c>
      <c r="F8" s="53" t="e">
        <f t="shared" ca="1" si="7"/>
        <v>#REF!</v>
      </c>
      <c r="G8" s="53" t="e">
        <f t="shared" ca="1" si="7"/>
        <v>#REF!</v>
      </c>
      <c r="H8" s="53" t="e">
        <f t="shared" ca="1" si="7"/>
        <v>#REF!</v>
      </c>
      <c r="I8" s="53" t="e">
        <f t="shared" ca="1" si="7"/>
        <v>#REF!</v>
      </c>
      <c r="J8" s="53" t="e">
        <f t="shared" ca="1" si="7"/>
        <v>#REF!</v>
      </c>
      <c r="K8" s="53" t="e">
        <f t="shared" ca="1" si="7"/>
        <v>#REF!</v>
      </c>
      <c r="L8" s="53" t="e">
        <f t="shared" ca="1" si="7"/>
        <v>#REF!</v>
      </c>
      <c r="M8" s="62" t="e">
        <f t="shared" ca="1" si="7"/>
        <v>#REF!</v>
      </c>
      <c r="N8" s="32" t="e">
        <f t="shared" ca="1" si="3"/>
        <v>#REF!</v>
      </c>
    </row>
    <row r="9" spans="1:20" ht="16.2" thickBot="1" x14ac:dyDescent="0.35">
      <c r="A9" s="55" t="s">
        <v>177</v>
      </c>
      <c r="B9" s="59" t="e">
        <f ca="1">INDIRECT("'"&amp;B$2&amp;"'!D8")</f>
        <v>#REF!</v>
      </c>
      <c r="C9" s="59" t="e">
        <f t="shared" ref="C9:M9" ca="1" si="8">INDIRECT("'"&amp;C$2&amp;"'!D8")</f>
        <v>#REF!</v>
      </c>
      <c r="D9" s="59" t="e">
        <f t="shared" ca="1" si="8"/>
        <v>#REF!</v>
      </c>
      <c r="E9" s="59" t="e">
        <f t="shared" ca="1" si="8"/>
        <v>#REF!</v>
      </c>
      <c r="F9" s="59" t="e">
        <f t="shared" ca="1" si="8"/>
        <v>#REF!</v>
      </c>
      <c r="G9" s="59" t="e">
        <f t="shared" ca="1" si="8"/>
        <v>#REF!</v>
      </c>
      <c r="H9" s="59" t="e">
        <f t="shared" ca="1" si="8"/>
        <v>#REF!</v>
      </c>
      <c r="I9" s="59" t="e">
        <f t="shared" ca="1" si="8"/>
        <v>#REF!</v>
      </c>
      <c r="J9" s="59" t="e">
        <f t="shared" ca="1" si="8"/>
        <v>#REF!</v>
      </c>
      <c r="K9" s="59" t="e">
        <f t="shared" ca="1" si="8"/>
        <v>#REF!</v>
      </c>
      <c r="L9" s="59" t="e">
        <f t="shared" ca="1" si="8"/>
        <v>#REF!</v>
      </c>
      <c r="M9" s="66" t="e">
        <f t="shared" ca="1" si="8"/>
        <v>#REF!</v>
      </c>
      <c r="N9" s="35" t="e">
        <f t="shared" ca="1" si="3"/>
        <v>#REF!</v>
      </c>
    </row>
    <row r="10" spans="1:20" ht="15.6" x14ac:dyDescent="0.3">
      <c r="A10" s="52" t="s">
        <v>178</v>
      </c>
      <c r="B10" s="58" t="e">
        <f ca="1">INDIRECT("'"&amp;B$2&amp;"'!D11")</f>
        <v>#REF!</v>
      </c>
      <c r="C10" s="58" t="e">
        <f t="shared" ref="C10:M10" ca="1" si="9">INDIRECT("'"&amp;C$2&amp;"'!D11")</f>
        <v>#REF!</v>
      </c>
      <c r="D10" s="58" t="e">
        <f t="shared" ca="1" si="9"/>
        <v>#REF!</v>
      </c>
      <c r="E10" s="58" t="e">
        <f t="shared" ca="1" si="9"/>
        <v>#REF!</v>
      </c>
      <c r="F10" s="58" t="e">
        <f t="shared" ca="1" si="9"/>
        <v>#REF!</v>
      </c>
      <c r="G10" s="58" t="e">
        <f t="shared" ca="1" si="9"/>
        <v>#REF!</v>
      </c>
      <c r="H10" s="58" t="e">
        <f t="shared" ca="1" si="9"/>
        <v>#REF!</v>
      </c>
      <c r="I10" s="58" t="e">
        <f t="shared" ca="1" si="9"/>
        <v>#REF!</v>
      </c>
      <c r="J10" s="58" t="e">
        <f t="shared" ca="1" si="9"/>
        <v>#REF!</v>
      </c>
      <c r="K10" s="58" t="e">
        <f t="shared" ca="1" si="9"/>
        <v>#REF!</v>
      </c>
      <c r="L10" s="58" t="e">
        <f t="shared" ca="1" si="9"/>
        <v>#REF!</v>
      </c>
      <c r="M10" s="67" t="e">
        <f t="shared" ca="1" si="9"/>
        <v>#REF!</v>
      </c>
      <c r="N10" s="35" t="e">
        <f t="shared" ca="1" si="3"/>
        <v>#REF!</v>
      </c>
    </row>
    <row r="11" spans="1:20" ht="16.2" thickBot="1" x14ac:dyDescent="0.35">
      <c r="A11" s="55" t="s">
        <v>2</v>
      </c>
      <c r="B11" s="59" t="e">
        <f ca="1">INDIRECT("'"&amp;B$2&amp;"'!D9")</f>
        <v>#REF!</v>
      </c>
      <c r="C11" s="59" t="e">
        <f t="shared" ref="C11:M11" ca="1" si="10">INDIRECT("'"&amp;C$2&amp;"'!D9")</f>
        <v>#REF!</v>
      </c>
      <c r="D11" s="59" t="e">
        <f t="shared" ca="1" si="10"/>
        <v>#REF!</v>
      </c>
      <c r="E11" s="59" t="e">
        <f t="shared" ca="1" si="10"/>
        <v>#REF!</v>
      </c>
      <c r="F11" s="59" t="e">
        <f t="shared" ca="1" si="10"/>
        <v>#REF!</v>
      </c>
      <c r="G11" s="59" t="e">
        <f t="shared" ca="1" si="10"/>
        <v>#REF!</v>
      </c>
      <c r="H11" s="59" t="e">
        <f t="shared" ca="1" si="10"/>
        <v>#REF!</v>
      </c>
      <c r="I11" s="59" t="e">
        <f t="shared" ca="1" si="10"/>
        <v>#REF!</v>
      </c>
      <c r="J11" s="59" t="e">
        <f t="shared" ca="1" si="10"/>
        <v>#REF!</v>
      </c>
      <c r="K11" s="59" t="e">
        <f t="shared" ca="1" si="10"/>
        <v>#REF!</v>
      </c>
      <c r="L11" s="59" t="e">
        <f t="shared" ca="1" si="10"/>
        <v>#REF!</v>
      </c>
      <c r="M11" s="66" t="e">
        <f t="shared" ca="1" si="10"/>
        <v>#REF!</v>
      </c>
      <c r="N11" s="35" t="e">
        <f t="shared" ca="1" si="3"/>
        <v>#REF!</v>
      </c>
    </row>
    <row r="12" spans="1:20" ht="16.2" thickBot="1" x14ac:dyDescent="0.35">
      <c r="A12" s="60" t="s">
        <v>3</v>
      </c>
      <c r="B12" s="68" t="e">
        <f ca="1">INDIRECT("'"&amp;B$2&amp;"'!D10")</f>
        <v>#REF!</v>
      </c>
      <c r="C12" s="68" t="e">
        <f t="shared" ref="C12:M12" ca="1" si="11">INDIRECT("'"&amp;C$2&amp;"'!D10")</f>
        <v>#REF!</v>
      </c>
      <c r="D12" s="68" t="e">
        <f t="shared" ca="1" si="11"/>
        <v>#REF!</v>
      </c>
      <c r="E12" s="68" t="e">
        <f t="shared" ca="1" si="11"/>
        <v>#REF!</v>
      </c>
      <c r="F12" s="68" t="e">
        <f t="shared" ca="1" si="11"/>
        <v>#REF!</v>
      </c>
      <c r="G12" s="68" t="e">
        <f t="shared" ca="1" si="11"/>
        <v>#REF!</v>
      </c>
      <c r="H12" s="68" t="e">
        <f t="shared" ca="1" si="11"/>
        <v>#REF!</v>
      </c>
      <c r="I12" s="68" t="e">
        <f t="shared" ca="1" si="11"/>
        <v>#REF!</v>
      </c>
      <c r="J12" s="68" t="e">
        <f t="shared" ca="1" si="11"/>
        <v>#REF!</v>
      </c>
      <c r="K12" s="68" t="e">
        <f t="shared" ca="1" si="11"/>
        <v>#REF!</v>
      </c>
      <c r="L12" s="68" t="e">
        <f t="shared" ca="1" si="11"/>
        <v>#REF!</v>
      </c>
      <c r="M12" s="69" t="e">
        <f t="shared" ca="1" si="11"/>
        <v>#REF!</v>
      </c>
      <c r="N12" s="35" t="e">
        <f t="shared" ca="1" si="3"/>
        <v>#REF!</v>
      </c>
    </row>
    <row r="13" spans="1:20" ht="15" thickTop="1" x14ac:dyDescent="0.3"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2"/>
    </row>
    <row r="14" spans="1:20" x14ac:dyDescent="0.3"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2"/>
    </row>
    <row r="15" spans="1:20" ht="15" thickBot="1" x14ac:dyDescent="0.35"/>
    <row r="16" spans="1:20" ht="22.2" customHeight="1" thickTop="1" x14ac:dyDescent="0.3">
      <c r="A16" s="200" t="s">
        <v>197</v>
      </c>
      <c r="B16" s="201"/>
      <c r="C16" s="201"/>
      <c r="D16" s="202"/>
    </row>
    <row r="17" spans="1:14" ht="14.4" customHeight="1" x14ac:dyDescent="0.3">
      <c r="A17" s="192"/>
      <c r="B17" s="194" t="s">
        <v>200</v>
      </c>
      <c r="C17" s="195"/>
      <c r="D17" s="203" t="s">
        <v>5</v>
      </c>
    </row>
    <row r="18" spans="1:14" ht="14.4" customHeight="1" x14ac:dyDescent="0.3">
      <c r="A18" s="193"/>
      <c r="B18" s="194"/>
      <c r="C18" s="195"/>
      <c r="D18" s="203"/>
    </row>
    <row r="19" spans="1:14" ht="14.4" customHeight="1" thickBot="1" x14ac:dyDescent="0.35">
      <c r="A19" s="193"/>
      <c r="B19" s="194"/>
      <c r="C19" s="195"/>
      <c r="D19" s="203"/>
    </row>
    <row r="20" spans="1:14" ht="25.2" customHeight="1" thickBot="1" x14ac:dyDescent="0.35">
      <c r="A20" s="46"/>
      <c r="B20" s="44">
        <f ca="1">YEAR(NOW())</f>
        <v>2020</v>
      </c>
      <c r="C20" s="45">
        <v>1</v>
      </c>
      <c r="D20" s="189"/>
    </row>
    <row r="21" spans="1:14" ht="25.2" customHeight="1" thickBot="1" x14ac:dyDescent="0.35">
      <c r="A21" s="47"/>
      <c r="B21" s="42">
        <f t="shared" ref="B21:B31" ca="1" si="12">YEAR(NOW())</f>
        <v>2020</v>
      </c>
      <c r="C21" s="43">
        <v>2</v>
      </c>
      <c r="D21" s="190" t="s">
        <v>279</v>
      </c>
    </row>
    <row r="22" spans="1:14" ht="25.2" customHeight="1" thickBot="1" x14ac:dyDescent="0.35">
      <c r="A22" s="48"/>
      <c r="B22" s="40">
        <f t="shared" ca="1" si="12"/>
        <v>2020</v>
      </c>
      <c r="C22" s="41">
        <v>3</v>
      </c>
      <c r="D22" s="189"/>
    </row>
    <row r="23" spans="1:14" ht="25.2" customHeight="1" thickBot="1" x14ac:dyDescent="0.35">
      <c r="A23" s="47"/>
      <c r="B23" s="42">
        <f t="shared" ca="1" si="12"/>
        <v>2020</v>
      </c>
      <c r="C23" s="43">
        <v>4</v>
      </c>
      <c r="D23" s="190"/>
    </row>
    <row r="24" spans="1:14" ht="25.2" customHeight="1" thickBot="1" x14ac:dyDescent="0.35">
      <c r="A24" s="48"/>
      <c r="B24" s="40">
        <f t="shared" ca="1" si="12"/>
        <v>2020</v>
      </c>
      <c r="C24" s="41">
        <v>5</v>
      </c>
      <c r="D24" s="189" t="s">
        <v>279</v>
      </c>
    </row>
    <row r="25" spans="1:14" ht="25.2" customHeight="1" thickBot="1" x14ac:dyDescent="0.35">
      <c r="A25" s="47"/>
      <c r="B25" s="42">
        <f t="shared" ca="1" si="12"/>
        <v>2020</v>
      </c>
      <c r="C25" s="43">
        <v>6</v>
      </c>
      <c r="D25" s="190"/>
    </row>
    <row r="26" spans="1:14" ht="25.2" customHeight="1" thickBot="1" x14ac:dyDescent="0.35">
      <c r="A26" s="48"/>
      <c r="B26" s="40">
        <f t="shared" ca="1" si="12"/>
        <v>2020</v>
      </c>
      <c r="C26" s="41">
        <v>7</v>
      </c>
      <c r="D26" s="189"/>
    </row>
    <row r="27" spans="1:14" ht="25.2" customHeight="1" thickTop="1" thickBot="1" x14ac:dyDescent="0.35">
      <c r="A27" s="47"/>
      <c r="B27" s="42">
        <f t="shared" ca="1" si="12"/>
        <v>2020</v>
      </c>
      <c r="C27" s="43">
        <v>8</v>
      </c>
      <c r="D27" s="190"/>
      <c r="G27" s="213" t="s">
        <v>194</v>
      </c>
      <c r="H27" s="214"/>
      <c r="I27" s="204" t="s">
        <v>199</v>
      </c>
      <c r="J27" s="204"/>
      <c r="K27" s="207" t="s">
        <v>207</v>
      </c>
      <c r="L27" s="208"/>
      <c r="M27" s="204" t="s">
        <v>208</v>
      </c>
      <c r="N27" s="219"/>
    </row>
    <row r="28" spans="1:14" ht="25.2" customHeight="1" thickBot="1" x14ac:dyDescent="0.35">
      <c r="A28" s="48"/>
      <c r="B28" s="40">
        <f t="shared" ca="1" si="12"/>
        <v>2020</v>
      </c>
      <c r="C28" s="41">
        <v>9</v>
      </c>
      <c r="D28" s="189" t="s">
        <v>279</v>
      </c>
      <c r="G28" s="215"/>
      <c r="H28" s="216"/>
      <c r="I28" s="205"/>
      <c r="J28" s="205"/>
      <c r="K28" s="209"/>
      <c r="L28" s="210"/>
      <c r="M28" s="205"/>
      <c r="N28" s="220"/>
    </row>
    <row r="29" spans="1:14" ht="25.2" customHeight="1" thickBot="1" x14ac:dyDescent="0.35">
      <c r="A29" s="47"/>
      <c r="B29" s="42">
        <f t="shared" ca="1" si="12"/>
        <v>2020</v>
      </c>
      <c r="C29" s="43">
        <v>10</v>
      </c>
      <c r="D29" s="190"/>
      <c r="G29" s="215"/>
      <c r="H29" s="216"/>
      <c r="I29" s="205"/>
      <c r="J29" s="205"/>
      <c r="K29" s="209"/>
      <c r="L29" s="210"/>
      <c r="M29" s="205"/>
      <c r="N29" s="220"/>
    </row>
    <row r="30" spans="1:14" ht="25.2" customHeight="1" thickBot="1" x14ac:dyDescent="0.35">
      <c r="A30" s="48"/>
      <c r="B30" s="40">
        <f t="shared" ca="1" si="12"/>
        <v>2020</v>
      </c>
      <c r="C30" s="41">
        <v>11</v>
      </c>
      <c r="D30" s="189"/>
      <c r="G30" s="215"/>
      <c r="H30" s="216"/>
      <c r="I30" s="205"/>
      <c r="J30" s="205"/>
      <c r="K30" s="209"/>
      <c r="L30" s="210"/>
      <c r="M30" s="205"/>
      <c r="N30" s="220"/>
    </row>
    <row r="31" spans="1:14" ht="25.2" customHeight="1" thickBot="1" x14ac:dyDescent="0.35">
      <c r="A31" s="49"/>
      <c r="B31" s="50">
        <f t="shared" ca="1" si="12"/>
        <v>2020</v>
      </c>
      <c r="C31" s="51">
        <v>12</v>
      </c>
      <c r="D31" s="191"/>
      <c r="G31" s="217"/>
      <c r="H31" s="218"/>
      <c r="I31" s="206"/>
      <c r="J31" s="206"/>
      <c r="K31" s="211"/>
      <c r="L31" s="212"/>
      <c r="M31" s="206"/>
      <c r="N31" s="221"/>
    </row>
    <row r="32" spans="1:14" ht="15" thickTop="1" x14ac:dyDescent="0.3"/>
  </sheetData>
  <mergeCells count="15">
    <mergeCell ref="I27:J31"/>
    <mergeCell ref="K27:L31"/>
    <mergeCell ref="G27:H31"/>
    <mergeCell ref="M27:N31"/>
    <mergeCell ref="T1:T2"/>
    <mergeCell ref="P1:P2"/>
    <mergeCell ref="S1:S2"/>
    <mergeCell ref="R1:R2"/>
    <mergeCell ref="Q1:Q2"/>
    <mergeCell ref="A17:A19"/>
    <mergeCell ref="B17:C19"/>
    <mergeCell ref="N1:N2"/>
    <mergeCell ref="O1:O2"/>
    <mergeCell ref="A16:D16"/>
    <mergeCell ref="D17:D19"/>
  </mergeCells>
  <pageMargins left="0.7" right="0.7" top="0.75" bottom="0.75" header="0.3" footer="0.3"/>
  <pageSetup paperSize="9" orientation="portrait" r:id="rId1"/>
  <ignoredErrors>
    <ignoredError sqref="B3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8B776-0031-4D73-B88B-0F418D8F7169}">
  <sheetPr codeName="Feuil3"/>
  <dimension ref="A1"/>
  <sheetViews>
    <sheetView showGridLines="0" showRowColHeaders="0" zoomScaleNormal="100" workbookViewId="0">
      <selection sqref="A1:XFD1048576"/>
    </sheetView>
  </sheetViews>
  <sheetFormatPr baseColWidth="10" defaultColWidth="255.6640625" defaultRowHeight="13.2" x14ac:dyDescent="0.25"/>
  <cols>
    <col min="1" max="16384" width="255.6640625" style="226"/>
  </cols>
  <sheetData/>
  <mergeCells count="1">
    <mergeCell ref="A1:XFD104857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0B180-29D8-455B-96D8-C61AE880D7F3}">
  <sheetPr codeName="Feuil1">
    <pageSetUpPr fitToPage="1"/>
  </sheetPr>
  <dimension ref="A1:R71"/>
  <sheetViews>
    <sheetView showGridLines="0" showZeros="0" tabSelected="1" topLeftCell="A16" zoomScale="82" zoomScaleNormal="82" workbookViewId="0">
      <selection activeCell="I21" sqref="I21:M22"/>
    </sheetView>
  </sheetViews>
  <sheetFormatPr baseColWidth="10" defaultColWidth="11.5546875" defaultRowHeight="14.4" x14ac:dyDescent="0.3"/>
  <cols>
    <col min="1" max="1" width="22" style="97" customWidth="1"/>
    <col min="2" max="2" width="20.88671875" style="97" customWidth="1"/>
    <col min="3" max="3" width="21.6640625" style="97" customWidth="1"/>
    <col min="4" max="4" width="20.88671875" style="97" customWidth="1"/>
    <col min="5" max="6" width="21.6640625" style="97" customWidth="1"/>
    <col min="7" max="7" width="21.88671875" style="97" customWidth="1"/>
    <col min="8" max="8" width="20" style="97" customWidth="1"/>
    <col min="9" max="11" width="15.6640625" style="97" customWidth="1"/>
    <col min="12" max="12" width="18.33203125" style="97" customWidth="1"/>
    <col min="13" max="13" width="15.6640625" style="97" customWidth="1"/>
    <col min="14" max="16384" width="11.5546875" style="97"/>
  </cols>
  <sheetData>
    <row r="1" spans="1:18" ht="48" customHeight="1" thickTop="1" thickBot="1" x14ac:dyDescent="0.9">
      <c r="A1" s="93"/>
      <c r="B1" s="182" t="str">
        <f>IF(B3="MR","MR.E",IF(B3="ENERGIE","ENERGIE.E",IF(B3="SYSTEME","SYSTÈME.E",IF(B3="VOIE","VOIE.E",IF(B3="LAC","LAC.E","0")))))</f>
        <v>0</v>
      </c>
      <c r="C1" s="253"/>
      <c r="D1" s="253"/>
      <c r="E1" s="253"/>
      <c r="F1" s="253"/>
      <c r="G1" s="253"/>
      <c r="H1" s="253"/>
      <c r="I1" s="253"/>
      <c r="J1" s="180"/>
      <c r="K1" s="94" t="s">
        <v>0</v>
      </c>
      <c r="L1" s="95"/>
      <c r="M1" s="96">
        <v>20</v>
      </c>
      <c r="R1" s="98"/>
    </row>
    <row r="2" spans="1:18" ht="40.200000000000003" customHeight="1" thickBot="1" x14ac:dyDescent="0.35">
      <c r="A2" s="99"/>
      <c r="B2" s="100"/>
      <c r="C2" s="101" t="s">
        <v>209</v>
      </c>
      <c r="D2" s="102">
        <f>SUM([1]Résultat!$A$3)</f>
        <v>1</v>
      </c>
      <c r="E2" s="250"/>
      <c r="F2" s="251"/>
      <c r="G2" s="251"/>
      <c r="H2" s="252"/>
      <c r="I2" s="252"/>
      <c r="J2" s="252"/>
      <c r="K2" s="252"/>
      <c r="L2" s="252"/>
      <c r="M2" s="254"/>
      <c r="Q2" s="103"/>
    </row>
    <row r="3" spans="1:18" s="111" customFormat="1" ht="40.200000000000003" customHeight="1" thickBot="1" x14ac:dyDescent="0.35">
      <c r="A3" s="104"/>
      <c r="B3" s="105"/>
      <c r="C3" s="106" t="s">
        <v>4</v>
      </c>
      <c r="D3" s="107"/>
      <c r="E3" s="272"/>
      <c r="F3" s="273"/>
      <c r="G3" s="273"/>
      <c r="H3" s="273"/>
      <c r="I3" s="273"/>
      <c r="J3" s="108"/>
      <c r="K3" s="108"/>
      <c r="L3" s="109"/>
      <c r="M3" s="110"/>
    </row>
    <row r="4" spans="1:18" ht="40.200000000000003" customHeight="1" thickBot="1" x14ac:dyDescent="0.35">
      <c r="A4" s="112"/>
      <c r="B4" s="113"/>
      <c r="C4" s="114" t="s">
        <v>203</v>
      </c>
      <c r="D4" s="115"/>
      <c r="E4" s="238"/>
      <c r="F4" s="237"/>
      <c r="G4" s="237"/>
      <c r="H4" s="237"/>
      <c r="I4" s="237"/>
      <c r="J4" s="116"/>
      <c r="K4" s="117"/>
      <c r="L4" s="118"/>
      <c r="M4" s="119">
        <f>SUM(L4*J4)</f>
        <v>0</v>
      </c>
    </row>
    <row r="5" spans="1:18" ht="40.200000000000003" customHeight="1" thickBot="1" x14ac:dyDescent="0.35">
      <c r="A5" s="104"/>
      <c r="B5" s="120"/>
      <c r="C5" s="121" t="s">
        <v>204</v>
      </c>
      <c r="D5" s="122"/>
      <c r="E5" s="238"/>
      <c r="F5" s="237"/>
      <c r="G5" s="237"/>
      <c r="H5" s="237"/>
      <c r="I5" s="237"/>
      <c r="J5" s="116"/>
      <c r="K5" s="117"/>
      <c r="L5" s="117"/>
      <c r="M5" s="119">
        <f t="shared" ref="M5:M7" si="0">SUM(L5*J5)</f>
        <v>0</v>
      </c>
    </row>
    <row r="6" spans="1:18" ht="40.200000000000003" customHeight="1" thickBot="1" x14ac:dyDescent="0.35">
      <c r="A6" s="104"/>
      <c r="B6" s="183"/>
      <c r="C6" s="124" t="s">
        <v>205</v>
      </c>
      <c r="D6" s="125"/>
      <c r="E6" s="238"/>
      <c r="F6" s="237"/>
      <c r="G6" s="237"/>
      <c r="H6" s="237"/>
      <c r="I6" s="237"/>
      <c r="J6" s="116"/>
      <c r="K6" s="117"/>
      <c r="L6" s="117"/>
      <c r="M6" s="119">
        <f t="shared" si="0"/>
        <v>0</v>
      </c>
      <c r="Q6" s="103"/>
    </row>
    <row r="7" spans="1:18" ht="40.200000000000003" customHeight="1" x14ac:dyDescent="0.3">
      <c r="A7" s="104"/>
      <c r="B7" s="120"/>
      <c r="C7" s="126" t="s">
        <v>215</v>
      </c>
      <c r="D7" s="127"/>
      <c r="E7" s="238"/>
      <c r="F7" s="237"/>
      <c r="G7" s="237"/>
      <c r="H7" s="237"/>
      <c r="I7" s="237"/>
      <c r="J7" s="116"/>
      <c r="K7" s="117"/>
      <c r="L7" s="117"/>
      <c r="M7" s="119">
        <f t="shared" si="0"/>
        <v>0</v>
      </c>
    </row>
    <row r="8" spans="1:18" ht="40.200000000000003" customHeight="1" thickBot="1" x14ac:dyDescent="0.35">
      <c r="A8" s="128"/>
      <c r="B8" s="123"/>
      <c r="C8" s="129" t="s">
        <v>177</v>
      </c>
      <c r="D8" s="130"/>
      <c r="E8" s="239"/>
      <c r="F8" s="240"/>
      <c r="G8" s="240"/>
      <c r="H8" s="240"/>
      <c r="I8" s="240"/>
      <c r="J8" s="131"/>
      <c r="K8" s="132"/>
      <c r="L8" s="132"/>
      <c r="M8" s="133">
        <f t="shared" ref="M8" si="1">SUM(L8*J8)</f>
        <v>0</v>
      </c>
      <c r="Q8" s="103"/>
    </row>
    <row r="9" spans="1:18" ht="40.200000000000003" customHeight="1" x14ac:dyDescent="0.3">
      <c r="A9" s="104"/>
      <c r="B9" s="134"/>
      <c r="C9" s="129" t="s">
        <v>2</v>
      </c>
      <c r="D9" s="135"/>
      <c r="E9" s="136" t="s">
        <v>7</v>
      </c>
      <c r="F9" s="137" t="s">
        <v>8</v>
      </c>
      <c r="G9" s="138" t="s">
        <v>214</v>
      </c>
      <c r="H9" s="139" t="s">
        <v>9</v>
      </c>
      <c r="I9" s="241"/>
      <c r="J9" s="242"/>
      <c r="K9" s="242"/>
      <c r="L9" s="242"/>
      <c r="M9" s="243"/>
      <c r="Q9" s="103"/>
    </row>
    <row r="10" spans="1:18" ht="40.200000000000003" customHeight="1" thickBot="1" x14ac:dyDescent="0.35">
      <c r="A10" s="128"/>
      <c r="B10" s="140"/>
      <c r="C10" s="129" t="s">
        <v>3</v>
      </c>
      <c r="D10" s="130"/>
      <c r="E10" s="177"/>
      <c r="F10" s="178"/>
      <c r="G10" s="179"/>
      <c r="H10" s="84">
        <f>IF(ISTEXT(G10),1,)</f>
        <v>0</v>
      </c>
      <c r="I10" s="244"/>
      <c r="J10" s="245"/>
      <c r="K10" s="245"/>
      <c r="L10" s="245"/>
      <c r="M10" s="246"/>
      <c r="Q10" s="103"/>
    </row>
    <row r="11" spans="1:18" ht="40.200000000000003" customHeight="1" x14ac:dyDescent="0.3">
      <c r="A11" s="141"/>
      <c r="B11" s="142"/>
      <c r="C11" s="129" t="s">
        <v>179</v>
      </c>
      <c r="D11" s="143"/>
      <c r="E11" s="85"/>
      <c r="F11" s="86"/>
      <c r="G11" s="87"/>
      <c r="H11" s="88">
        <f>IF(ISTEXT(G11),1,)</f>
        <v>0</v>
      </c>
      <c r="I11" s="244"/>
      <c r="J11" s="245"/>
      <c r="K11" s="245"/>
      <c r="L11" s="245"/>
      <c r="M11" s="246"/>
    </row>
    <row r="12" spans="1:18" ht="40.200000000000003" customHeight="1" thickBot="1" x14ac:dyDescent="0.35">
      <c r="A12" s="141"/>
      <c r="B12" s="144"/>
      <c r="C12" s="129" t="s">
        <v>206</v>
      </c>
      <c r="D12" s="130"/>
      <c r="E12" s="81"/>
      <c r="F12" s="82"/>
      <c r="G12" s="83"/>
      <c r="H12" s="84">
        <f t="shared" ref="H12:H17" si="2">IF(ISTEXT(G12),1,)</f>
        <v>0</v>
      </c>
      <c r="I12" s="244"/>
      <c r="J12" s="245"/>
      <c r="K12" s="245"/>
      <c r="L12" s="245"/>
      <c r="M12" s="246"/>
    </row>
    <row r="13" spans="1:18" ht="40.200000000000003" customHeight="1" x14ac:dyDescent="0.3">
      <c r="A13" s="141"/>
      <c r="B13" s="142"/>
      <c r="C13" s="145"/>
      <c r="D13" s="146"/>
      <c r="E13" s="85"/>
      <c r="F13" s="86"/>
      <c r="G13" s="87"/>
      <c r="H13" s="88">
        <f>IF(ISTEXT(G13),1,)</f>
        <v>0</v>
      </c>
      <c r="I13" s="244"/>
      <c r="J13" s="245"/>
      <c r="K13" s="245"/>
      <c r="L13" s="245"/>
      <c r="M13" s="246"/>
    </row>
    <row r="14" spans="1:18" ht="40.200000000000003" customHeight="1" thickBot="1" x14ac:dyDescent="0.35">
      <c r="A14" s="128"/>
      <c r="B14" s="147"/>
      <c r="C14" s="145"/>
      <c r="D14" s="148"/>
      <c r="E14" s="81"/>
      <c r="F14" s="82"/>
      <c r="G14" s="83"/>
      <c r="H14" s="84">
        <f t="shared" si="2"/>
        <v>0</v>
      </c>
      <c r="I14" s="244"/>
      <c r="J14" s="245"/>
      <c r="K14" s="245"/>
      <c r="L14" s="245"/>
      <c r="M14" s="246"/>
    </row>
    <row r="15" spans="1:18" ht="40.200000000000003" customHeight="1" x14ac:dyDescent="0.3">
      <c r="A15" s="104"/>
      <c r="B15" s="134"/>
      <c r="C15" s="149"/>
      <c r="D15" s="150"/>
      <c r="E15" s="89"/>
      <c r="F15" s="90"/>
      <c r="G15" s="91"/>
      <c r="H15" s="92">
        <f t="shared" si="2"/>
        <v>0</v>
      </c>
      <c r="I15" s="244"/>
      <c r="J15" s="245"/>
      <c r="K15" s="245"/>
      <c r="L15" s="245"/>
      <c r="M15" s="246"/>
    </row>
    <row r="16" spans="1:18" ht="40.200000000000003" customHeight="1" thickBot="1" x14ac:dyDescent="0.35">
      <c r="A16" s="104"/>
      <c r="B16" s="140"/>
      <c r="C16" s="151"/>
      <c r="D16" s="148"/>
      <c r="E16" s="81"/>
      <c r="F16" s="82"/>
      <c r="G16" s="83"/>
      <c r="H16" s="84">
        <f t="shared" si="2"/>
        <v>0</v>
      </c>
      <c r="I16" s="244"/>
      <c r="J16" s="245"/>
      <c r="K16" s="245"/>
      <c r="L16" s="245"/>
      <c r="M16" s="246"/>
    </row>
    <row r="17" spans="1:13" ht="40.200000000000003" customHeight="1" thickBot="1" x14ac:dyDescent="0.35">
      <c r="A17" s="104"/>
      <c r="B17" s="152"/>
      <c r="C17" s="151"/>
      <c r="D17" s="150"/>
      <c r="E17" s="89"/>
      <c r="F17" s="90"/>
      <c r="G17" s="91"/>
      <c r="H17" s="92">
        <f t="shared" si="2"/>
        <v>0</v>
      </c>
      <c r="I17" s="244"/>
      <c r="J17" s="245"/>
      <c r="K17" s="245"/>
      <c r="L17" s="245"/>
      <c r="M17" s="246"/>
    </row>
    <row r="18" spans="1:13" ht="40.200000000000003" customHeight="1" thickBot="1" x14ac:dyDescent="0.35">
      <c r="A18" s="104"/>
      <c r="B18" s="153"/>
      <c r="C18" s="266" t="str">
        <f>IF(B3="MR","E:\Pro-logiciel-2-6112019\Final\Plan de maintenance préventif\2020\Archive scanner 2020\Matériel roulant",IF(B3="ENERGIE","E:\Méthode\Maintenance\Plan de maintenance préventif\Archive scanner 2020\Energie",IF(B3="SIG","E:\Méthode\Maintenance\Plan de maintenance préventif\Archive scanner 2020\SIG",IF(B3="VOIE","E:\Méthode\Maintenance\Plan de maintenance préventif\Archive scanner 2020\Voie",IF(B3="SYSTEME","E:\Méthode\Maintenance\Plan de maintenance préventif\Archive scanner 2020\Système",IF(B3="BATIMENT","E:\Méthode\Maintenance\Plan de maintenance préventif\Archive scanner 2020\Bâtiment",IF(B3="MACHINERIE","E:\Méthode\Maintenance\Plan de maintenance préventif\Archive scanner 2020\Machinerie",IF(B3="ESPACE.VERT","E:\Méthode\Maintenance\Plan de maintenance préventif\Archive scanner 2020\Espace vert",IF(B3="LAC","E:\Méthode\Maintenance\Plan de maintenance préventif\Archive scanner 2020\LAC",IF(B3="PDV","E:\Méthode\Maintenance\Plan de maintenance préventif\Archive scanner 2020\Plan de veille","0"))))))))))</f>
        <v>0</v>
      </c>
      <c r="D18" s="264"/>
      <c r="E18" s="154" t="s">
        <v>7</v>
      </c>
      <c r="F18" s="155" t="s">
        <v>210</v>
      </c>
      <c r="G18" s="268" t="s">
        <v>9</v>
      </c>
      <c r="H18" s="269"/>
      <c r="I18" s="244"/>
      <c r="J18" s="245"/>
      <c r="K18" s="245"/>
      <c r="L18" s="245"/>
      <c r="M18" s="246"/>
    </row>
    <row r="19" spans="1:13" ht="40.200000000000003" customHeight="1" thickBot="1" x14ac:dyDescent="0.35">
      <c r="A19" s="156"/>
      <c r="B19" s="157"/>
      <c r="C19" s="267"/>
      <c r="D19" s="265"/>
      <c r="E19" s="158"/>
      <c r="F19" s="159"/>
      <c r="G19" s="270">
        <f>IF(ISTEXT(F19),1,)</f>
        <v>0</v>
      </c>
      <c r="H19" s="271"/>
      <c r="I19" s="247"/>
      <c r="J19" s="248"/>
      <c r="K19" s="248"/>
      <c r="L19" s="248"/>
      <c r="M19" s="249"/>
    </row>
    <row r="20" spans="1:13" ht="103.95" customHeight="1" thickBot="1" x14ac:dyDescent="0.4">
      <c r="A20" s="160"/>
      <c r="B20" s="161"/>
      <c r="C20" s="162"/>
      <c r="D20" s="161"/>
      <c r="E20" s="161"/>
      <c r="F20" s="161"/>
      <c r="G20" s="161"/>
      <c r="H20" s="161"/>
      <c r="I20" s="161"/>
      <c r="J20" s="161"/>
      <c r="K20" s="161"/>
      <c r="L20" s="161"/>
      <c r="M20" s="163"/>
    </row>
    <row r="21" spans="1:13" ht="60" customHeight="1" x14ac:dyDescent="0.3">
      <c r="A21" s="255"/>
      <c r="B21" s="262" t="s">
        <v>211</v>
      </c>
      <c r="C21" s="262"/>
      <c r="D21" s="262"/>
      <c r="E21" s="229"/>
      <c r="F21" s="230"/>
      <c r="G21" s="231"/>
      <c r="H21" s="256" t="s">
        <v>11</v>
      </c>
      <c r="I21" s="258"/>
      <c r="J21" s="258"/>
      <c r="K21" s="258"/>
      <c r="L21" s="258"/>
      <c r="M21" s="259"/>
    </row>
    <row r="22" spans="1:13" ht="60" customHeight="1" thickBot="1" x14ac:dyDescent="0.35">
      <c r="A22" s="255"/>
      <c r="B22" s="263" t="s">
        <v>212</v>
      </c>
      <c r="C22" s="263"/>
      <c r="D22" s="263"/>
      <c r="E22" s="232"/>
      <c r="F22" s="233"/>
      <c r="G22" s="234"/>
      <c r="H22" s="257"/>
      <c r="I22" s="260"/>
      <c r="J22" s="260"/>
      <c r="K22" s="260"/>
      <c r="L22" s="260"/>
      <c r="M22" s="261"/>
    </row>
    <row r="23" spans="1:13" ht="105.75" customHeight="1" thickBot="1" x14ac:dyDescent="0.35">
      <c r="A23" s="164" t="s">
        <v>12</v>
      </c>
      <c r="B23" s="165" t="s">
        <v>13</v>
      </c>
      <c r="C23" s="166" t="s">
        <v>213</v>
      </c>
      <c r="D23" s="227"/>
      <c r="E23" s="227"/>
      <c r="F23" s="227"/>
      <c r="G23" s="228"/>
      <c r="H23" s="167" t="s">
        <v>1</v>
      </c>
      <c r="I23" s="235"/>
      <c r="J23" s="235"/>
      <c r="K23" s="235"/>
      <c r="L23" s="235"/>
      <c r="M23" s="236"/>
    </row>
    <row r="24" spans="1:13" ht="21.75" customHeight="1" thickBot="1" x14ac:dyDescent="0.35">
      <c r="A24" s="274"/>
      <c r="B24" s="275"/>
      <c r="C24" s="275"/>
      <c r="D24" s="275"/>
      <c r="E24" s="275"/>
      <c r="F24" s="275"/>
      <c r="G24" s="275"/>
      <c r="H24" s="275"/>
      <c r="I24" s="275"/>
      <c r="J24" s="275"/>
      <c r="K24" s="275"/>
      <c r="L24" s="275"/>
      <c r="M24" s="276"/>
    </row>
    <row r="25" spans="1:13" ht="10.5" customHeight="1" thickTop="1" x14ac:dyDescent="0.3">
      <c r="A25" s="277"/>
      <c r="B25" s="277"/>
      <c r="C25" s="277"/>
      <c r="D25" s="277"/>
      <c r="E25" s="277"/>
      <c r="F25" s="277"/>
      <c r="G25" s="277"/>
      <c r="H25" s="277"/>
      <c r="I25" s="277"/>
      <c r="J25" s="277"/>
      <c r="K25" s="277"/>
      <c r="L25" s="277"/>
      <c r="M25" s="277"/>
    </row>
    <row r="26" spans="1:13" ht="30" customHeight="1" x14ac:dyDescent="0.3">
      <c r="A26" s="278"/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</row>
    <row r="27" spans="1:13" ht="30" customHeight="1" x14ac:dyDescent="0.3">
      <c r="A27" s="278"/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</row>
    <row r="28" spans="1:13" ht="30" customHeight="1" x14ac:dyDescent="0.3">
      <c r="A28" s="278"/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</row>
    <row r="29" spans="1:13" ht="30" customHeight="1" x14ac:dyDescent="0.3">
      <c r="A29" s="278"/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</row>
    <row r="30" spans="1:13" ht="30" customHeight="1" x14ac:dyDescent="0.3">
      <c r="A30" s="278"/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</row>
    <row r="31" spans="1:13" ht="30" customHeight="1" x14ac:dyDescent="0.3">
      <c r="A31" s="278"/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</row>
    <row r="32" spans="1:13" ht="30" customHeight="1" x14ac:dyDescent="0.3">
      <c r="A32" s="278"/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</row>
    <row r="33" spans="1:13" ht="30" customHeight="1" x14ac:dyDescent="0.3">
      <c r="A33" s="278"/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</row>
    <row r="34" spans="1:13" ht="30" customHeight="1" x14ac:dyDescent="0.3">
      <c r="A34" s="278"/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</row>
    <row r="35" spans="1:13" ht="30" customHeight="1" x14ac:dyDescent="0.3">
      <c r="A35" s="278"/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</row>
    <row r="36" spans="1:13" ht="30" customHeight="1" x14ac:dyDescent="0.3">
      <c r="A36" s="278"/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</row>
    <row r="37" spans="1:13" ht="30" customHeight="1" x14ac:dyDescent="0.3">
      <c r="A37" s="278"/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</row>
    <row r="38" spans="1:13" ht="30" customHeight="1" x14ac:dyDescent="0.3">
      <c r="A38" s="278"/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</row>
    <row r="39" spans="1:13" ht="30" customHeight="1" x14ac:dyDescent="0.3">
      <c r="A39" s="278"/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</row>
    <row r="40" spans="1:13" ht="30" customHeight="1" x14ac:dyDescent="0.3">
      <c r="A40" s="278"/>
      <c r="B40" s="278"/>
      <c r="C40" s="278"/>
      <c r="D40" s="278"/>
      <c r="E40" s="278"/>
      <c r="F40" s="278"/>
      <c r="G40" s="278"/>
      <c r="H40" s="278"/>
      <c r="I40" s="278"/>
      <c r="J40" s="278"/>
      <c r="K40" s="278"/>
      <c r="L40" s="278"/>
      <c r="M40" s="278"/>
    </row>
    <row r="41" spans="1:13" ht="30" customHeight="1" x14ac:dyDescent="0.3">
      <c r="A41" s="278"/>
      <c r="B41" s="278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</row>
    <row r="42" spans="1:13" ht="30" customHeight="1" x14ac:dyDescent="0.3">
      <c r="A42" s="278"/>
      <c r="B42" s="278"/>
      <c r="C42" s="278"/>
      <c r="D42" s="278"/>
      <c r="E42" s="278"/>
      <c r="F42" s="278"/>
      <c r="G42" s="278"/>
      <c r="H42" s="278"/>
      <c r="I42" s="278"/>
      <c r="J42" s="278"/>
      <c r="K42" s="278"/>
      <c r="L42" s="278"/>
      <c r="M42" s="278"/>
    </row>
    <row r="43" spans="1:13" ht="30" customHeight="1" x14ac:dyDescent="0.3">
      <c r="A43" s="278"/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</row>
    <row r="44" spans="1:13" ht="30" customHeight="1" x14ac:dyDescent="0.3">
      <c r="A44" s="278"/>
      <c r="B44" s="278"/>
      <c r="C44" s="278"/>
      <c r="D44" s="278"/>
      <c r="E44" s="278"/>
      <c r="F44" s="278"/>
      <c r="G44" s="278"/>
      <c r="H44" s="278"/>
      <c r="I44" s="278"/>
      <c r="J44" s="278"/>
      <c r="K44" s="278"/>
      <c r="L44" s="278"/>
      <c r="M44" s="278"/>
    </row>
    <row r="45" spans="1:13" ht="30" customHeight="1" x14ac:dyDescent="0.3">
      <c r="A45" s="278"/>
      <c r="B45" s="278"/>
      <c r="C45" s="278"/>
      <c r="D45" s="278"/>
      <c r="E45" s="278"/>
      <c r="F45" s="278"/>
      <c r="G45" s="278"/>
      <c r="H45" s="278"/>
      <c r="I45" s="278"/>
      <c r="J45" s="278"/>
      <c r="K45" s="278"/>
      <c r="L45" s="278"/>
      <c r="M45" s="278"/>
    </row>
    <row r="46" spans="1:13" ht="30" customHeight="1" x14ac:dyDescent="0.3">
      <c r="A46" s="278"/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</row>
    <row r="47" spans="1:13" ht="30" customHeight="1" x14ac:dyDescent="0.3">
      <c r="A47" s="278"/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</row>
    <row r="48" spans="1:13" ht="30" customHeight="1" x14ac:dyDescent="0.3">
      <c r="A48" s="278"/>
      <c r="B48" s="278"/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8"/>
    </row>
    <row r="49" spans="1:13" ht="30" customHeight="1" x14ac:dyDescent="0.3">
      <c r="A49" s="278"/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</row>
    <row r="50" spans="1:13" ht="30" customHeight="1" x14ac:dyDescent="0.3">
      <c r="A50" s="278"/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</row>
    <row r="51" spans="1:13" ht="30" customHeight="1" x14ac:dyDescent="0.3">
      <c r="A51" s="278"/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</row>
    <row r="52" spans="1:13" ht="30" customHeight="1" x14ac:dyDescent="0.3">
      <c r="A52" s="278"/>
      <c r="B52" s="278"/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</row>
    <row r="53" spans="1:13" ht="30" customHeight="1" x14ac:dyDescent="0.3">
      <c r="A53" s="279" t="s">
        <v>248</v>
      </c>
      <c r="B53" s="279"/>
      <c r="C53" s="279"/>
      <c r="D53" s="184" t="s">
        <v>249</v>
      </c>
      <c r="E53" s="278"/>
      <c r="F53" s="278"/>
      <c r="G53" s="278"/>
      <c r="H53" s="278"/>
      <c r="I53" s="278"/>
      <c r="J53" s="278"/>
      <c r="K53" s="278"/>
      <c r="L53" s="278"/>
      <c r="M53" s="278"/>
    </row>
    <row r="54" spans="1:13" ht="30" customHeight="1" x14ac:dyDescent="0.3">
      <c r="A54" s="279"/>
      <c r="B54" s="279"/>
      <c r="C54" s="279"/>
      <c r="D54" s="134"/>
      <c r="E54" s="278"/>
      <c r="F54" s="278"/>
      <c r="G54" s="278"/>
      <c r="H54" s="278"/>
      <c r="I54" s="278"/>
      <c r="J54" s="278"/>
      <c r="K54" s="278"/>
      <c r="L54" s="278"/>
      <c r="M54" s="278"/>
    </row>
    <row r="55" spans="1:13" ht="9.9" customHeight="1" x14ac:dyDescent="0.3">
      <c r="A55" s="283"/>
      <c r="B55" s="283"/>
      <c r="C55" s="283"/>
      <c r="D55" s="283"/>
      <c r="E55" s="278"/>
      <c r="F55" s="278"/>
      <c r="G55" s="278"/>
      <c r="H55" s="278"/>
      <c r="I55" s="278"/>
      <c r="J55" s="278"/>
      <c r="K55" s="278"/>
      <c r="L55" s="278"/>
      <c r="M55" s="278"/>
    </row>
    <row r="56" spans="1:13" ht="30" customHeight="1" x14ac:dyDescent="0.3">
      <c r="A56" s="279" t="s">
        <v>250</v>
      </c>
      <c r="B56" s="185" t="s">
        <v>251</v>
      </c>
      <c r="C56" s="185" t="s">
        <v>252</v>
      </c>
      <c r="D56" s="185" t="s">
        <v>253</v>
      </c>
      <c r="E56" s="278"/>
      <c r="F56" s="278"/>
      <c r="G56" s="278"/>
      <c r="H56" s="278"/>
      <c r="I56" s="278"/>
      <c r="J56" s="278"/>
      <c r="K56" s="278"/>
      <c r="L56" s="278"/>
      <c r="M56" s="278"/>
    </row>
    <row r="57" spans="1:13" ht="30" customHeight="1" x14ac:dyDescent="0.3">
      <c r="A57" s="279"/>
      <c r="B57" s="186"/>
      <c r="C57" s="186"/>
      <c r="D57" s="186"/>
      <c r="E57" s="278"/>
      <c r="F57" s="278"/>
      <c r="G57" s="278"/>
      <c r="H57" s="278"/>
      <c r="I57" s="278"/>
      <c r="J57" s="278"/>
      <c r="K57" s="278"/>
      <c r="L57" s="278"/>
      <c r="M57" s="278"/>
    </row>
    <row r="58" spans="1:13" ht="9.9" customHeight="1" x14ac:dyDescent="0.3">
      <c r="A58" s="283"/>
      <c r="B58" s="283"/>
      <c r="C58" s="283"/>
      <c r="D58" s="283"/>
      <c r="E58" s="278"/>
      <c r="F58" s="278"/>
      <c r="G58" s="278"/>
      <c r="H58" s="278"/>
      <c r="I58" s="278"/>
      <c r="J58" s="278"/>
      <c r="K58" s="278"/>
      <c r="L58" s="278"/>
      <c r="M58" s="278"/>
    </row>
    <row r="59" spans="1:13" ht="30" customHeight="1" x14ac:dyDescent="0.3">
      <c r="A59" s="187" t="s">
        <v>254</v>
      </c>
      <c r="B59" s="187" t="s">
        <v>255</v>
      </c>
      <c r="C59" s="187" t="s">
        <v>256</v>
      </c>
      <c r="D59" s="188" t="s">
        <v>257</v>
      </c>
      <c r="E59" s="278"/>
      <c r="F59" s="278"/>
      <c r="G59" s="278"/>
      <c r="H59" s="278"/>
      <c r="I59" s="278"/>
      <c r="J59" s="278"/>
      <c r="K59" s="278"/>
      <c r="L59" s="278"/>
      <c r="M59" s="278"/>
    </row>
    <row r="60" spans="1:13" ht="30" customHeight="1" x14ac:dyDescent="0.3">
      <c r="A60" s="185"/>
      <c r="B60" s="185"/>
      <c r="C60" s="185"/>
      <c r="D60" s="185"/>
      <c r="E60" s="278"/>
      <c r="F60" s="278"/>
      <c r="G60" s="278"/>
      <c r="H60" s="278"/>
      <c r="I60" s="278"/>
      <c r="J60" s="278"/>
      <c r="K60" s="278"/>
      <c r="L60" s="278"/>
      <c r="M60" s="278"/>
    </row>
    <row r="61" spans="1:13" ht="9.9" customHeight="1" x14ac:dyDescent="0.3">
      <c r="A61" s="283"/>
      <c r="B61" s="283"/>
      <c r="C61" s="283"/>
      <c r="D61" s="283"/>
      <c r="E61" s="278"/>
      <c r="F61" s="278"/>
      <c r="G61" s="278"/>
      <c r="H61" s="278"/>
      <c r="I61" s="278"/>
      <c r="J61" s="278"/>
      <c r="K61" s="278"/>
      <c r="L61" s="278"/>
      <c r="M61" s="278"/>
    </row>
    <row r="62" spans="1:13" ht="30" customHeight="1" x14ac:dyDescent="0.3">
      <c r="A62" s="279"/>
      <c r="B62" s="279"/>
      <c r="C62" s="279"/>
      <c r="D62" s="279"/>
      <c r="E62" s="278"/>
      <c r="F62" s="278"/>
      <c r="G62" s="278"/>
      <c r="H62" s="278"/>
      <c r="I62" s="278"/>
      <c r="J62" s="278"/>
      <c r="K62" s="278"/>
      <c r="L62" s="278"/>
      <c r="M62" s="278"/>
    </row>
    <row r="63" spans="1:13" ht="30" customHeight="1" x14ac:dyDescent="0.3">
      <c r="A63" s="279"/>
      <c r="B63" s="279"/>
      <c r="C63" s="279"/>
      <c r="D63" s="279"/>
      <c r="E63" s="278"/>
      <c r="F63" s="278"/>
      <c r="G63" s="278"/>
      <c r="H63" s="278"/>
      <c r="I63" s="278"/>
      <c r="J63" s="278"/>
      <c r="K63" s="278"/>
      <c r="L63" s="278"/>
      <c r="M63" s="278"/>
    </row>
    <row r="64" spans="1:13" ht="9.9" customHeight="1" x14ac:dyDescent="0.3">
      <c r="A64" s="278"/>
      <c r="B64" s="278"/>
      <c r="C64" s="278"/>
      <c r="D64" s="278"/>
      <c r="E64" s="278"/>
      <c r="F64" s="278"/>
      <c r="G64" s="278"/>
      <c r="H64" s="278"/>
      <c r="I64" s="278"/>
      <c r="J64" s="278"/>
      <c r="K64" s="278"/>
      <c r="L64" s="278"/>
      <c r="M64" s="278"/>
    </row>
    <row r="65" spans="1:13" ht="60" customHeight="1" x14ac:dyDescent="0.3">
      <c r="A65" s="288"/>
      <c r="B65" s="288"/>
      <c r="C65" s="288"/>
      <c r="D65" s="288"/>
      <c r="E65" s="289"/>
      <c r="F65" s="289"/>
      <c r="G65" s="289"/>
      <c r="H65" s="289"/>
      <c r="I65" s="289"/>
      <c r="J65" s="289"/>
      <c r="K65" s="289"/>
      <c r="L65" s="289"/>
      <c r="M65" s="289"/>
    </row>
    <row r="66" spans="1:13" ht="30" customHeight="1" x14ac:dyDescent="0.3">
      <c r="A66" s="168"/>
      <c r="B66" s="290" t="s">
        <v>14</v>
      </c>
      <c r="C66" s="290"/>
      <c r="D66" s="290"/>
      <c r="E66" s="176" t="s">
        <v>15</v>
      </c>
      <c r="F66" s="176" t="s">
        <v>16</v>
      </c>
      <c r="G66" s="291" t="s">
        <v>17</v>
      </c>
      <c r="H66" s="291"/>
      <c r="I66" s="291"/>
      <c r="J66" s="291"/>
      <c r="K66" s="291"/>
      <c r="L66" s="291"/>
      <c r="M66" s="291"/>
    </row>
    <row r="67" spans="1:13" ht="47.25" customHeight="1" x14ac:dyDescent="0.3">
      <c r="A67" s="169"/>
      <c r="B67" s="284"/>
      <c r="C67" s="284"/>
      <c r="D67" s="284"/>
      <c r="E67" s="170"/>
      <c r="F67" s="170"/>
      <c r="G67" s="285"/>
      <c r="H67" s="285"/>
      <c r="I67" s="285"/>
      <c r="J67" s="285"/>
      <c r="K67" s="285"/>
      <c r="L67" s="285"/>
      <c r="M67" s="285"/>
    </row>
    <row r="68" spans="1:13" ht="52.5" customHeight="1" x14ac:dyDescent="0.3">
      <c r="A68" s="169"/>
      <c r="B68" s="284"/>
      <c r="C68" s="284"/>
      <c r="D68" s="284"/>
      <c r="E68" s="170"/>
      <c r="F68" s="170"/>
      <c r="G68" s="285"/>
      <c r="H68" s="285"/>
      <c r="I68" s="285"/>
      <c r="J68" s="285"/>
      <c r="K68" s="285"/>
      <c r="L68" s="285"/>
      <c r="M68" s="285"/>
    </row>
    <row r="69" spans="1:13" ht="9.9" customHeight="1" thickBot="1" x14ac:dyDescent="0.35">
      <c r="A69" s="286"/>
      <c r="B69" s="287"/>
      <c r="C69" s="287"/>
      <c r="D69" s="287"/>
      <c r="E69" s="287"/>
      <c r="F69" s="287"/>
      <c r="G69" s="287"/>
      <c r="H69" s="287"/>
      <c r="I69" s="287"/>
      <c r="J69" s="287"/>
      <c r="K69" s="287"/>
      <c r="L69" s="287"/>
      <c r="M69" s="287"/>
    </row>
    <row r="70" spans="1:13" ht="51.6" customHeight="1" thickTop="1" thickBot="1" x14ac:dyDescent="0.35">
      <c r="A70" s="171" t="s">
        <v>19</v>
      </c>
      <c r="B70" s="172"/>
      <c r="C70" s="173" t="s">
        <v>20</v>
      </c>
      <c r="D70" s="174"/>
      <c r="E70" s="175"/>
      <c r="F70" s="280" t="s">
        <v>18</v>
      </c>
      <c r="G70" s="281"/>
      <c r="H70" s="281"/>
      <c r="I70" s="281"/>
      <c r="J70" s="281"/>
      <c r="K70" s="281"/>
      <c r="L70" s="281"/>
      <c r="M70" s="282"/>
    </row>
    <row r="71" spans="1:13" ht="15" thickTop="1" x14ac:dyDescent="0.3"/>
  </sheetData>
  <sheetProtection selectLockedCells="1" pivotTables="0"/>
  <mergeCells count="51">
    <mergeCell ref="F70:M70"/>
    <mergeCell ref="A55:D55"/>
    <mergeCell ref="A58:D58"/>
    <mergeCell ref="A61:D61"/>
    <mergeCell ref="A64:D64"/>
    <mergeCell ref="B68:D68"/>
    <mergeCell ref="G68:M68"/>
    <mergeCell ref="A69:M69"/>
    <mergeCell ref="A65:D65"/>
    <mergeCell ref="E65:M65"/>
    <mergeCell ref="B66:D66"/>
    <mergeCell ref="G66:M66"/>
    <mergeCell ref="B67:D67"/>
    <mergeCell ref="G67:M67"/>
    <mergeCell ref="A56:A57"/>
    <mergeCell ref="A24:M24"/>
    <mergeCell ref="A25:M25"/>
    <mergeCell ref="A26:M52"/>
    <mergeCell ref="E53:M64"/>
    <mergeCell ref="A62:D63"/>
    <mergeCell ref="A53:C54"/>
    <mergeCell ref="L2:M2"/>
    <mergeCell ref="A21:A22"/>
    <mergeCell ref="H21:H22"/>
    <mergeCell ref="I21:M22"/>
    <mergeCell ref="B21:D21"/>
    <mergeCell ref="B22:D22"/>
    <mergeCell ref="D18:D19"/>
    <mergeCell ref="C18:C19"/>
    <mergeCell ref="E5:F5"/>
    <mergeCell ref="G5:I5"/>
    <mergeCell ref="E6:F6"/>
    <mergeCell ref="G18:H18"/>
    <mergeCell ref="G19:H19"/>
    <mergeCell ref="E3:F3"/>
    <mergeCell ref="G3:I3"/>
    <mergeCell ref="E4:F4"/>
    <mergeCell ref="G4:I4"/>
    <mergeCell ref="E2:G2"/>
    <mergeCell ref="H2:I2"/>
    <mergeCell ref="J2:K2"/>
    <mergeCell ref="C1:I1"/>
    <mergeCell ref="D23:G23"/>
    <mergeCell ref="E21:G22"/>
    <mergeCell ref="I23:M23"/>
    <mergeCell ref="G6:I6"/>
    <mergeCell ref="E7:F7"/>
    <mergeCell ref="G7:I7"/>
    <mergeCell ref="E8:F8"/>
    <mergeCell ref="G8:I8"/>
    <mergeCell ref="I9:M19"/>
  </mergeCells>
  <conditionalFormatting sqref="B3">
    <cfRule type="cellIs" dxfId="64" priority="9" operator="equal">
      <formula>"MR"</formula>
    </cfRule>
    <cfRule type="cellIs" dxfId="63" priority="10" operator="equal">
      <formula>"MACHINERIE"</formula>
    </cfRule>
    <cfRule type="cellIs" dxfId="62" priority="11" operator="equal">
      <formula>"LAC"</formula>
    </cfRule>
    <cfRule type="cellIs" dxfId="61" priority="12" operator="equal">
      <formula>"ESPACE VERT"</formula>
    </cfRule>
    <cfRule type="cellIs" dxfId="60" priority="13" operator="equal">
      <formula>"ENERGIE"</formula>
    </cfRule>
    <cfRule type="cellIs" dxfId="59" priority="14" operator="equal">
      <formula>"BATIMENT"</formula>
    </cfRule>
    <cfRule type="cellIs" dxfId="58" priority="15" operator="equal">
      <formula>"SIG"</formula>
    </cfRule>
    <cfRule type="containsText" dxfId="57" priority="4" operator="containsText" text="SYSTEME">
      <formula>NOT(ISERROR(SEARCH("SYSTEME",B3)))</formula>
    </cfRule>
    <cfRule type="containsText" dxfId="56" priority="3" operator="containsText" text="ESPACE.VERT">
      <formula>NOT(ISERROR(SEARCH("ESPACE.VERT",B3)))</formula>
    </cfRule>
    <cfRule type="containsText" dxfId="55" priority="2" operator="containsText" text="VOIE">
      <formula>NOT(ISERROR(SEARCH("VOIE",B3)))</formula>
    </cfRule>
    <cfRule type="containsText" dxfId="54" priority="1" operator="containsText" text="PDV">
      <formula>NOT(ISERROR(SEARCH("PDV",B3)))</formula>
    </cfRule>
  </conditionalFormatting>
  <conditionalFormatting sqref="B15">
    <cfRule type="containsText" dxfId="53" priority="7" operator="containsText" text="Jour">
      <formula>NOT(ISERROR(SEARCH("Jour",#REF!)))</formula>
    </cfRule>
    <cfRule type="containsText" dxfId="52" priority="8" operator="containsText" text="Nuit">
      <formula>NOT(ISERROR(SEARCH("Nuit",#REF!)))</formula>
    </cfRule>
  </conditionalFormatting>
  <conditionalFormatting sqref="B10">
    <cfRule type="containsText" dxfId="51" priority="5" operator="containsText" text="Jour">
      <formula>NOT(ISERROR(SEARCH("Jour",#REF!)))</formula>
    </cfRule>
    <cfRule type="containsText" dxfId="50" priority="6" operator="containsText" text="Nuit">
      <formula>NOT(ISERROR(SEARCH("Nuit",#REF!)))</formula>
    </cfRule>
  </conditionalFormatting>
  <dataValidations count="8">
    <dataValidation type="list" allowBlank="1" showInputMessage="1" showErrorMessage="1" sqref="J1 E19:F19 G10:G17" xr:uid="{A67F8FF0-A763-4708-93ED-A17F967F2F70}">
      <formula1>nom</formula1>
    </dataValidation>
    <dataValidation type="list" allowBlank="1" showInputMessage="1" showErrorMessage="1" sqref="B4" xr:uid="{EDA1DA5E-8C79-4B17-A9F5-86CC5D05DDCD}">
      <formula1>INDIRECT(B1)</formula1>
    </dataValidation>
    <dataValidation type="list" allowBlank="1" showInputMessage="1" showErrorMessage="1" sqref="B15" xr:uid="{21D27271-3965-4977-968F-9AC2BB38B24A}">
      <formula1>INDIRECT(B3)</formula1>
    </dataValidation>
    <dataValidation type="list" allowBlank="1" showInputMessage="1" showErrorMessage="1" sqref="B16" xr:uid="{E2FF2B27-EEAA-4B33-8711-F75321C6304E}">
      <formula1>INDIRECT(B3)</formula1>
    </dataValidation>
    <dataValidation type="list" allowBlank="1" showInputMessage="1" showErrorMessage="1" sqref="B17" xr:uid="{481CE95A-A8A1-4F91-BF6B-08A68EF5BDA0}">
      <formula1>INDIRECT(B3)</formula1>
    </dataValidation>
    <dataValidation type="list" allowBlank="1" showInputMessage="1" showErrorMessage="1" sqref="B18" xr:uid="{A8F9D41F-FFF9-46E6-B58B-0F4FF917534A}">
      <formula1>INDIRECT(B3)</formula1>
    </dataValidation>
    <dataValidation type="list" allowBlank="1" showInputMessage="1" showErrorMessage="1" sqref="B19" xr:uid="{FA4FDA6B-9B51-4291-A197-316B325D04DC}">
      <formula1>INDIRECT(B3)</formula1>
    </dataValidation>
    <dataValidation type="list" allowBlank="1" showInputMessage="1" showErrorMessage="1" sqref="D54" xr:uid="{FBE438B1-CE8E-4EF4-8919-B1C69E7033E6}">
      <formula1>INDIRECT(B3)</formula1>
    </dataValidation>
  </dataValidations>
  <printOptions horizontalCentered="1" verticalCentered="1"/>
  <pageMargins left="0" right="0" top="0" bottom="0" header="0" footer="0"/>
  <pageSetup paperSize="9" scale="40" fitToHeight="0" orientation="portrait" r:id="rId1"/>
  <rowBreaks count="1" manualBreakCount="1">
    <brk id="52" max="12" man="1"/>
  </rowBreaks>
  <ignoredErrors>
    <ignoredError sqref="H10:H1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Check Box 5">
              <controlPr defaultSize="0" autoFill="0" autoLine="0" autoPict="0">
                <anchor moveWithCells="1">
                  <from>
                    <xdr:col>1</xdr:col>
                    <xdr:colOff>556260</xdr:colOff>
                    <xdr:row>55</xdr:row>
                    <xdr:rowOff>365760</xdr:rowOff>
                  </from>
                  <to>
                    <xdr:col>1</xdr:col>
                    <xdr:colOff>784860</xdr:colOff>
                    <xdr:row>56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Check Box 6">
              <controlPr defaultSize="0" autoFill="0" autoLine="0" autoPict="0">
                <anchor moveWithCells="1">
                  <from>
                    <xdr:col>2</xdr:col>
                    <xdr:colOff>594360</xdr:colOff>
                    <xdr:row>55</xdr:row>
                    <xdr:rowOff>373380</xdr:rowOff>
                  </from>
                  <to>
                    <xdr:col>2</xdr:col>
                    <xdr:colOff>830580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Check Box 7">
              <controlPr defaultSize="0" autoFill="0" autoLine="0" autoPict="0">
                <anchor moveWithCells="1">
                  <from>
                    <xdr:col>3</xdr:col>
                    <xdr:colOff>594360</xdr:colOff>
                    <xdr:row>55</xdr:row>
                    <xdr:rowOff>373380</xdr:rowOff>
                  </from>
                  <to>
                    <xdr:col>3</xdr:col>
                    <xdr:colOff>830580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7" name="Check Box 8">
              <controlPr defaultSize="0" autoFill="0" autoLine="0" autoPict="0">
                <anchor moveWithCells="1">
                  <from>
                    <xdr:col>1</xdr:col>
                    <xdr:colOff>556260</xdr:colOff>
                    <xdr:row>55</xdr:row>
                    <xdr:rowOff>365760</xdr:rowOff>
                  </from>
                  <to>
                    <xdr:col>1</xdr:col>
                    <xdr:colOff>784860</xdr:colOff>
                    <xdr:row>56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8" name="Check Box 9">
              <controlPr defaultSize="0" autoFill="0" autoLine="0" autoPict="0">
                <anchor moveWithCells="1">
                  <from>
                    <xdr:col>2</xdr:col>
                    <xdr:colOff>594360</xdr:colOff>
                    <xdr:row>55</xdr:row>
                    <xdr:rowOff>373380</xdr:rowOff>
                  </from>
                  <to>
                    <xdr:col>2</xdr:col>
                    <xdr:colOff>830580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9" name="Check Box 10">
              <controlPr defaultSize="0" autoFill="0" autoLine="0" autoPict="0">
                <anchor moveWithCells="1">
                  <from>
                    <xdr:col>3</xdr:col>
                    <xdr:colOff>594360</xdr:colOff>
                    <xdr:row>55</xdr:row>
                    <xdr:rowOff>373380</xdr:rowOff>
                  </from>
                  <to>
                    <xdr:col>3</xdr:col>
                    <xdr:colOff>830580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0" name="Check Box 11">
              <controlPr defaultSize="0" autoFill="0" autoLine="0" autoPict="0">
                <anchor moveWithCells="1">
                  <from>
                    <xdr:col>1</xdr:col>
                    <xdr:colOff>556260</xdr:colOff>
                    <xdr:row>55</xdr:row>
                    <xdr:rowOff>365760</xdr:rowOff>
                  </from>
                  <to>
                    <xdr:col>1</xdr:col>
                    <xdr:colOff>784860</xdr:colOff>
                    <xdr:row>56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1" name="Check Box 12">
              <controlPr defaultSize="0" autoFill="0" autoLine="0" autoPict="0">
                <anchor moveWithCells="1">
                  <from>
                    <xdr:col>2</xdr:col>
                    <xdr:colOff>594360</xdr:colOff>
                    <xdr:row>55</xdr:row>
                    <xdr:rowOff>373380</xdr:rowOff>
                  </from>
                  <to>
                    <xdr:col>2</xdr:col>
                    <xdr:colOff>830580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2" name="Check Box 13">
              <controlPr defaultSize="0" autoFill="0" autoLine="0" autoPict="0">
                <anchor moveWithCells="1">
                  <from>
                    <xdr:col>3</xdr:col>
                    <xdr:colOff>594360</xdr:colOff>
                    <xdr:row>55</xdr:row>
                    <xdr:rowOff>373380</xdr:rowOff>
                  </from>
                  <to>
                    <xdr:col>3</xdr:col>
                    <xdr:colOff>830580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3" name="Check Box 14">
              <controlPr defaultSize="0" autoFill="0" autoLine="0" autoPict="0">
                <anchor moveWithCells="1">
                  <from>
                    <xdr:col>1</xdr:col>
                    <xdr:colOff>556260</xdr:colOff>
                    <xdr:row>55</xdr:row>
                    <xdr:rowOff>365760</xdr:rowOff>
                  </from>
                  <to>
                    <xdr:col>1</xdr:col>
                    <xdr:colOff>784860</xdr:colOff>
                    <xdr:row>56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4" name="Check Box 15">
              <controlPr defaultSize="0" autoFill="0" autoLine="0" autoPict="0">
                <anchor moveWithCells="1">
                  <from>
                    <xdr:col>2</xdr:col>
                    <xdr:colOff>594360</xdr:colOff>
                    <xdr:row>55</xdr:row>
                    <xdr:rowOff>373380</xdr:rowOff>
                  </from>
                  <to>
                    <xdr:col>2</xdr:col>
                    <xdr:colOff>830580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5" name="Check Box 16">
              <controlPr defaultSize="0" autoFill="0" autoLine="0" autoPict="0">
                <anchor moveWithCells="1">
                  <from>
                    <xdr:col>3</xdr:col>
                    <xdr:colOff>594360</xdr:colOff>
                    <xdr:row>55</xdr:row>
                    <xdr:rowOff>373380</xdr:rowOff>
                  </from>
                  <to>
                    <xdr:col>3</xdr:col>
                    <xdr:colOff>830580</xdr:colOff>
                    <xdr:row>57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35B4818F-12DB-4820-A0AF-CE0768DBD753}">
          <x14:formula1>
            <xm:f>PARAM!$AB$3:$AB$13</xm:f>
          </x14:formula1>
          <xm:sqref>J4:J8 D3</xm:sqref>
        </x14:dataValidation>
        <x14:dataValidation type="list" allowBlank="1" showInputMessage="1" showErrorMessage="1" xr:uid="{8C8E83D0-C311-442F-B784-425F110A73C9}">
          <x14:formula1>
            <xm:f>'F:\Pro-logiciel-2-6112019\TABLEAU 2020\Plan de maintenance\Phase 10- plein ecran ok\Somme heure\[Poste 1 - Copie-1.xlsm]PARAM'!#REF!</xm:f>
          </x14:formula1>
          <xm:sqref>D6</xm:sqref>
        </x14:dataValidation>
        <x14:dataValidation type="list" allowBlank="1" showInputMessage="1" showErrorMessage="1" xr:uid="{6814A8FF-8035-40BA-BE19-C81F213E46D1}">
          <x14:formula1>
            <xm:f>PARAM!$G$3:$G$12</xm:f>
          </x14:formula1>
          <xm:sqref>B3</xm:sqref>
        </x14:dataValidation>
        <x14:dataValidation type="list" allowBlank="1" showInputMessage="1" showErrorMessage="1" xr:uid="{2B82E526-FF50-426F-99A1-01ACDB1480DA}">
          <x14:formula1>
            <xm:f>PARAM!$AA$3:$AA$38</xm:f>
          </x14:formula1>
          <xm:sqref>E18 F10:F17 D4</xm:sqref>
        </x14:dataValidation>
        <x14:dataValidation type="list" allowBlank="1" showInputMessage="1" showErrorMessage="1" xr:uid="{FE511F71-EF2E-44A1-8DCB-EACA37911D6E}">
          <x14:formula1>
            <xm:f>PARAM!$E$3:$E$6</xm:f>
          </x14:formula1>
          <xm:sqref>B5</xm:sqref>
        </x14:dataValidation>
        <x14:dataValidation type="list" allowBlank="1" showInputMessage="1" showErrorMessage="1" xr:uid="{76BEE5A6-A30B-40CB-973E-2CB62329FB0B}">
          <x14:formula1>
            <xm:f>PARAM!$B$3:$B$5</xm:f>
          </x14:formula1>
          <xm:sqref>B6</xm:sqref>
        </x14:dataValidation>
        <x14:dataValidation type="list" allowBlank="1" showInputMessage="1" showErrorMessage="1" xr:uid="{15BC5205-071C-4D1E-8C5A-443642351FCA}">
          <x14:formula1>
            <xm:f>PARAM!$C$3:$C$7</xm:f>
          </x14:formula1>
          <xm:sqref>B7</xm:sqref>
        </x14:dataValidation>
        <x14:dataValidation type="list" allowBlank="1" showInputMessage="1" showErrorMessage="1" xr:uid="{2C74B31B-5C9E-4C69-BB6D-4FC4DAE8D816}">
          <x14:formula1>
            <xm:f>PARAM!$D$3:$D$14</xm:f>
          </x14:formula1>
          <xm:sqref>B8</xm:sqref>
        </x14:dataValidation>
        <x14:dataValidation type="list" allowBlank="1" showInputMessage="1" showErrorMessage="1" xr:uid="{1416C79F-3A2B-4DC1-8368-A6C0913A89D2}">
          <x14:formula1>
            <xm:f>PARAM!$I$3:$I$6</xm:f>
          </x14:formula1>
          <xm:sqref>B9</xm:sqref>
        </x14:dataValidation>
        <x14:dataValidation type="list" allowBlank="1" showInputMessage="1" showErrorMessage="1" xr:uid="{211F130C-BB71-47B6-BDBC-E06A9FF66A7F}">
          <x14:formula1>
            <xm:f>PARAM!$H$3:$H$5</xm:f>
          </x14:formula1>
          <xm:sqref>B10</xm:sqref>
        </x14:dataValidation>
        <x14:dataValidation type="list" allowBlank="1" showInputMessage="1" showErrorMessage="1" xr:uid="{9C268C0A-E968-40D0-B7E0-CFFE0CA64F8F}">
          <x14:formula1>
            <xm:f>PARAM!$F$3:$F$12</xm:f>
          </x14:formula1>
          <xm:sqref>B14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indexed="10"/>
  </sheetPr>
  <dimension ref="A1:AD43"/>
  <sheetViews>
    <sheetView workbookViewId="0">
      <selection activeCell="A24" sqref="A24"/>
    </sheetView>
  </sheetViews>
  <sheetFormatPr baseColWidth="10" defaultRowHeight="14.4" x14ac:dyDescent="0.3"/>
  <cols>
    <col min="1" max="1" width="12" customWidth="1"/>
    <col min="2" max="2" width="22.109375" style="1" customWidth="1"/>
    <col min="3" max="3" width="26.5546875" style="1" customWidth="1"/>
    <col min="4" max="4" width="17.44140625" style="1" customWidth="1"/>
    <col min="5" max="5" width="26.5546875" style="1" customWidth="1"/>
    <col min="6" max="6" width="24.6640625" style="1" customWidth="1"/>
    <col min="7" max="7" width="14.88671875" style="1" customWidth="1"/>
    <col min="8" max="8" width="11.6640625" style="1" customWidth="1"/>
    <col min="9" max="9" width="14.5546875" style="1" customWidth="1"/>
    <col min="10" max="10" width="20.33203125" style="1" customWidth="1"/>
    <col min="11" max="11" width="21.88671875" style="1" customWidth="1"/>
    <col min="12" max="12" width="17.5546875" style="1" customWidth="1"/>
    <col min="13" max="13" width="17.33203125" style="1" customWidth="1"/>
    <col min="14" max="14" width="18.109375" style="1" customWidth="1"/>
    <col min="15" max="15" width="14.33203125" style="1" customWidth="1"/>
    <col min="16" max="16" width="32.6640625" style="1" customWidth="1"/>
    <col min="17" max="17" width="32.5546875" style="1" customWidth="1"/>
    <col min="18" max="18" width="27.109375" style="1" customWidth="1"/>
    <col min="19" max="19" width="31.44140625" style="1" customWidth="1"/>
    <col min="20" max="20" width="25.6640625" style="1" customWidth="1"/>
    <col min="21" max="21" width="43.88671875" style="1" customWidth="1"/>
    <col min="22" max="22" width="35" style="1" customWidth="1"/>
    <col min="23" max="23" width="23.6640625" style="1" customWidth="1"/>
    <col min="24" max="24" width="15.109375" style="1" customWidth="1"/>
    <col min="25" max="25" width="22.88671875" style="1" customWidth="1"/>
    <col min="26" max="26" width="27.109375" style="1" customWidth="1"/>
    <col min="27" max="32" width="11.5546875" customWidth="1"/>
  </cols>
  <sheetData>
    <row r="1" spans="1:30" ht="84" customHeight="1" x14ac:dyDescent="0.25">
      <c r="A1" s="292"/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</row>
    <row r="2" spans="1:30" x14ac:dyDescent="0.3">
      <c r="A2" s="28"/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10</v>
      </c>
      <c r="M2" s="2" t="s">
        <v>31</v>
      </c>
      <c r="N2" s="2" t="s">
        <v>32</v>
      </c>
      <c r="O2" s="2" t="s">
        <v>33</v>
      </c>
      <c r="P2" s="3" t="s">
        <v>34</v>
      </c>
      <c r="Q2" s="4" t="s">
        <v>35</v>
      </c>
      <c r="R2" s="4" t="s">
        <v>36</v>
      </c>
      <c r="S2" s="4" t="s">
        <v>37</v>
      </c>
      <c r="T2" s="4" t="s">
        <v>38</v>
      </c>
      <c r="U2" s="4" t="s">
        <v>39</v>
      </c>
      <c r="V2" s="4" t="s">
        <v>40</v>
      </c>
      <c r="W2" s="4" t="s">
        <v>41</v>
      </c>
      <c r="X2" s="4" t="s">
        <v>42</v>
      </c>
      <c r="Y2" s="4" t="s">
        <v>43</v>
      </c>
      <c r="Z2" s="4" t="s">
        <v>44</v>
      </c>
      <c r="AA2" s="23" t="s">
        <v>193</v>
      </c>
      <c r="AB2" s="25" t="s">
        <v>195</v>
      </c>
      <c r="AC2" s="25" t="s">
        <v>196</v>
      </c>
      <c r="AD2" s="23" t="s">
        <v>216</v>
      </c>
    </row>
    <row r="3" spans="1:30" x14ac:dyDescent="0.3">
      <c r="A3" s="26"/>
      <c r="B3" s="5"/>
      <c r="C3" s="5"/>
      <c r="D3" s="5"/>
      <c r="E3" s="5"/>
      <c r="F3" s="5"/>
      <c r="G3" s="6"/>
      <c r="H3" s="5"/>
      <c r="I3" s="5"/>
      <c r="J3" s="5" t="s">
        <v>45</v>
      </c>
      <c r="K3" s="5"/>
      <c r="L3" s="39"/>
      <c r="M3" s="5"/>
      <c r="N3" s="5"/>
      <c r="O3" s="5" t="s">
        <v>46</v>
      </c>
      <c r="P3" s="7" t="s">
        <v>47</v>
      </c>
      <c r="Q3" s="1" t="s">
        <v>48</v>
      </c>
      <c r="R3" s="1" t="s">
        <v>49</v>
      </c>
      <c r="S3" s="1" t="s">
        <v>50</v>
      </c>
      <c r="T3" s="1" t="s">
        <v>51</v>
      </c>
      <c r="U3" s="1" t="s">
        <v>52</v>
      </c>
      <c r="V3" s="1" t="s">
        <v>53</v>
      </c>
      <c r="Z3" s="181"/>
      <c r="AA3" s="24"/>
      <c r="AC3" s="24"/>
    </row>
    <row r="4" spans="1:30" x14ac:dyDescent="0.3">
      <c r="A4" s="26"/>
      <c r="B4" s="8"/>
      <c r="C4" s="8"/>
      <c r="D4" s="8"/>
      <c r="E4" s="8"/>
      <c r="F4" s="8"/>
      <c r="G4" s="9"/>
      <c r="H4" s="8"/>
      <c r="I4" s="8"/>
      <c r="J4" s="5" t="s">
        <v>54</v>
      </c>
      <c r="K4" s="8"/>
      <c r="L4" s="5"/>
      <c r="M4" s="8"/>
      <c r="N4" s="8"/>
      <c r="O4" s="8" t="s">
        <v>55</v>
      </c>
      <c r="P4" s="7" t="s">
        <v>56</v>
      </c>
      <c r="Q4" s="1" t="s">
        <v>57</v>
      </c>
      <c r="R4" s="1" t="s">
        <v>58</v>
      </c>
      <c r="S4" s="1" t="s">
        <v>59</v>
      </c>
      <c r="T4" s="1" t="s">
        <v>60</v>
      </c>
      <c r="U4" s="1" t="s">
        <v>61</v>
      </c>
      <c r="V4" s="1" t="s">
        <v>62</v>
      </c>
      <c r="Z4" s="181"/>
      <c r="AA4" s="24"/>
      <c r="AC4" s="24"/>
    </row>
    <row r="5" spans="1:30" x14ac:dyDescent="0.3">
      <c r="A5" s="26"/>
      <c r="B5" s="5"/>
      <c r="C5" s="5"/>
      <c r="D5" s="5"/>
      <c r="E5" s="5"/>
      <c r="F5" s="5"/>
      <c r="G5" s="10"/>
      <c r="H5" s="5"/>
      <c r="I5" s="5"/>
      <c r="J5" s="5" t="s">
        <v>63</v>
      </c>
      <c r="K5" s="5"/>
      <c r="L5" s="39"/>
      <c r="M5" s="11"/>
      <c r="N5" s="5"/>
      <c r="O5" s="12"/>
      <c r="P5" s="7" t="s">
        <v>64</v>
      </c>
      <c r="Q5" s="1" t="s">
        <v>65</v>
      </c>
      <c r="R5" s="1" t="s">
        <v>66</v>
      </c>
      <c r="S5" s="1" t="s">
        <v>67</v>
      </c>
      <c r="T5" s="1" t="s">
        <v>68</v>
      </c>
      <c r="U5" s="1" t="s">
        <v>69</v>
      </c>
      <c r="V5" s="1" t="s">
        <v>70</v>
      </c>
      <c r="Z5" s="181"/>
      <c r="AA5" s="24"/>
      <c r="AC5" s="24"/>
    </row>
    <row r="6" spans="1:30" x14ac:dyDescent="0.3">
      <c r="A6" s="28"/>
      <c r="B6" s="27"/>
      <c r="C6" s="8"/>
      <c r="D6" s="8"/>
      <c r="E6" s="8"/>
      <c r="F6" s="8"/>
      <c r="G6" s="13"/>
      <c r="H6" s="7"/>
      <c r="I6" s="8"/>
      <c r="J6" s="5" t="s">
        <v>71</v>
      </c>
      <c r="K6" s="8"/>
      <c r="L6" s="5"/>
      <c r="M6" s="8"/>
      <c r="N6" s="7"/>
      <c r="O6" s="14"/>
      <c r="P6" s="7" t="s">
        <v>72</v>
      </c>
      <c r="Q6" s="1" t="s">
        <v>73</v>
      </c>
      <c r="R6" s="1" t="s">
        <v>74</v>
      </c>
      <c r="S6" s="1" t="s">
        <v>75</v>
      </c>
      <c r="T6" s="1" t="s">
        <v>76</v>
      </c>
      <c r="U6" s="1" t="s">
        <v>77</v>
      </c>
      <c r="V6" s="1" t="s">
        <v>78</v>
      </c>
      <c r="Z6" s="181"/>
      <c r="AA6" s="24"/>
      <c r="AC6" s="24"/>
    </row>
    <row r="7" spans="1:30" x14ac:dyDescent="0.3">
      <c r="A7" s="28"/>
      <c r="B7" s="7"/>
      <c r="C7" s="5"/>
      <c r="D7" s="5"/>
      <c r="E7" s="7"/>
      <c r="F7" s="5"/>
      <c r="G7" s="15"/>
      <c r="H7" s="7"/>
      <c r="I7" s="7"/>
      <c r="J7" s="5" t="s">
        <v>79</v>
      </c>
      <c r="K7" s="5"/>
      <c r="L7" s="39"/>
      <c r="M7" s="5"/>
      <c r="N7" s="5"/>
      <c r="O7" s="16"/>
      <c r="P7" s="7" t="s">
        <v>80</v>
      </c>
      <c r="Q7" s="1" t="s">
        <v>81</v>
      </c>
      <c r="R7" s="1" t="s">
        <v>82</v>
      </c>
      <c r="S7" s="1" t="s">
        <v>83</v>
      </c>
      <c r="T7" s="1" t="s">
        <v>84</v>
      </c>
      <c r="U7" s="1" t="s">
        <v>85</v>
      </c>
      <c r="V7" s="1" t="s">
        <v>86</v>
      </c>
      <c r="AA7" s="24">
        <v>5.2083333333333398E-2</v>
      </c>
      <c r="AB7">
        <v>5</v>
      </c>
      <c r="AC7" s="24">
        <v>0.20833333333333301</v>
      </c>
      <c r="AD7" t="s">
        <v>217</v>
      </c>
    </row>
    <row r="8" spans="1:30" x14ac:dyDescent="0.3">
      <c r="A8" s="28"/>
      <c r="B8" s="7"/>
      <c r="C8" s="7"/>
      <c r="D8" s="8"/>
      <c r="E8" s="7"/>
      <c r="F8" s="5"/>
      <c r="G8" s="17"/>
      <c r="H8" s="7"/>
      <c r="I8" s="7"/>
      <c r="J8" s="5" t="s">
        <v>87</v>
      </c>
      <c r="K8" s="8"/>
      <c r="L8" s="5"/>
      <c r="M8" s="8"/>
      <c r="N8" s="8"/>
      <c r="O8" s="14"/>
      <c r="P8" s="7" t="s">
        <v>88</v>
      </c>
      <c r="Q8" s="1" t="s">
        <v>89</v>
      </c>
      <c r="R8" s="1" t="s">
        <v>90</v>
      </c>
      <c r="S8" s="1" t="s">
        <v>91</v>
      </c>
      <c r="T8" s="1" t="s">
        <v>92</v>
      </c>
      <c r="U8" s="1" t="s">
        <v>93</v>
      </c>
      <c r="V8" s="1" t="s">
        <v>94</v>
      </c>
      <c r="AA8" s="24">
        <v>6.25E-2</v>
      </c>
      <c r="AB8">
        <v>6</v>
      </c>
      <c r="AC8" s="24">
        <v>0.25</v>
      </c>
      <c r="AD8" t="s">
        <v>218</v>
      </c>
    </row>
    <row r="9" spans="1:30" x14ac:dyDescent="0.3">
      <c r="A9" s="28"/>
      <c r="B9" s="7"/>
      <c r="C9" s="7"/>
      <c r="D9" s="5"/>
      <c r="E9" s="7"/>
      <c r="F9" s="5"/>
      <c r="G9" s="18"/>
      <c r="H9" s="7"/>
      <c r="I9" s="7"/>
      <c r="J9" s="5" t="s">
        <v>95</v>
      </c>
      <c r="K9" s="5"/>
      <c r="L9" s="39"/>
      <c r="M9" s="5"/>
      <c r="N9" s="5"/>
      <c r="O9" s="16"/>
      <c r="P9" s="7" t="s">
        <v>96</v>
      </c>
      <c r="Q9" s="1" t="s">
        <v>97</v>
      </c>
      <c r="R9" s="1" t="s">
        <v>98</v>
      </c>
      <c r="S9" s="1" t="s">
        <v>99</v>
      </c>
      <c r="T9" s="1" t="s">
        <v>100</v>
      </c>
      <c r="U9" s="1" t="s">
        <v>101</v>
      </c>
      <c r="V9" s="1" t="s">
        <v>102</v>
      </c>
      <c r="AA9" s="24">
        <v>7.2916666666666699E-2</v>
      </c>
      <c r="AB9">
        <v>7</v>
      </c>
      <c r="AC9" s="24">
        <v>0.29166666666666702</v>
      </c>
      <c r="AD9" t="s">
        <v>219</v>
      </c>
    </row>
    <row r="10" spans="1:30" x14ac:dyDescent="0.3">
      <c r="A10" s="28"/>
      <c r="C10" s="7"/>
      <c r="D10" s="8"/>
      <c r="E10" s="7"/>
      <c r="F10" s="5"/>
      <c r="G10" s="8"/>
      <c r="H10" s="7"/>
      <c r="I10" s="7"/>
      <c r="J10" s="5" t="s">
        <v>103</v>
      </c>
      <c r="K10" s="8"/>
      <c r="L10" s="5"/>
      <c r="M10" s="8"/>
      <c r="N10" s="8"/>
      <c r="O10" s="14"/>
      <c r="P10" s="7" t="s">
        <v>104</v>
      </c>
      <c r="Q10" s="1" t="s">
        <v>105</v>
      </c>
      <c r="R10" s="1" t="s">
        <v>106</v>
      </c>
      <c r="S10" s="1" t="s">
        <v>107</v>
      </c>
      <c r="T10" s="1" t="s">
        <v>108</v>
      </c>
      <c r="U10" s="1" t="s">
        <v>109</v>
      </c>
      <c r="V10" s="1" t="s">
        <v>110</v>
      </c>
      <c r="AA10" s="24">
        <v>8.3333333333333398E-2</v>
      </c>
      <c r="AB10">
        <v>8</v>
      </c>
      <c r="AC10" s="24">
        <v>0.33333333333333298</v>
      </c>
      <c r="AD10" t="s">
        <v>220</v>
      </c>
    </row>
    <row r="11" spans="1:30" x14ac:dyDescent="0.3">
      <c r="A11" s="28"/>
      <c r="C11" s="7"/>
      <c r="D11" s="5"/>
      <c r="E11" s="7"/>
      <c r="F11" s="5"/>
      <c r="G11" s="7"/>
      <c r="H11" s="7"/>
      <c r="I11" s="7"/>
      <c r="J11" s="5" t="s">
        <v>111</v>
      </c>
      <c r="K11" s="5"/>
      <c r="L11" s="39"/>
      <c r="M11" s="5"/>
      <c r="N11" s="5"/>
      <c r="O11" s="16"/>
      <c r="P11" s="7" t="s">
        <v>112</v>
      </c>
      <c r="Q11" s="1" t="s">
        <v>113</v>
      </c>
      <c r="R11" s="1" t="s">
        <v>114</v>
      </c>
      <c r="S11" s="1" t="s">
        <v>115</v>
      </c>
      <c r="T11" s="1" t="s">
        <v>116</v>
      </c>
      <c r="U11" s="1" t="s">
        <v>117</v>
      </c>
      <c r="V11" s="1" t="s">
        <v>118</v>
      </c>
      <c r="AA11" s="24">
        <v>9.375E-2</v>
      </c>
      <c r="AB11">
        <v>9</v>
      </c>
      <c r="AC11" s="24">
        <v>0.375</v>
      </c>
      <c r="AD11" t="s">
        <v>221</v>
      </c>
    </row>
    <row r="12" spans="1:30" x14ac:dyDescent="0.3">
      <c r="A12" s="28"/>
      <c r="C12" s="7"/>
      <c r="D12" s="8"/>
      <c r="E12" s="7"/>
      <c r="F12" s="5"/>
      <c r="G12" s="7"/>
      <c r="H12" s="7"/>
      <c r="I12" s="7"/>
      <c r="J12" s="5" t="s">
        <v>119</v>
      </c>
      <c r="K12" s="8"/>
      <c r="L12" s="5"/>
      <c r="M12" s="8"/>
      <c r="N12" s="8"/>
      <c r="O12" s="14"/>
      <c r="P12" s="7" t="s">
        <v>120</v>
      </c>
      <c r="Q12" s="1" t="s">
        <v>121</v>
      </c>
      <c r="R12" s="1" t="s">
        <v>122</v>
      </c>
      <c r="S12" s="1" t="s">
        <v>123</v>
      </c>
      <c r="T12" s="1" t="s">
        <v>124</v>
      </c>
      <c r="U12" s="1" t="s">
        <v>125</v>
      </c>
      <c r="V12" s="1" t="s">
        <v>126</v>
      </c>
      <c r="AA12" s="24">
        <v>0.104166666666667</v>
      </c>
      <c r="AB12">
        <v>10</v>
      </c>
      <c r="AC12" s="24">
        <v>0.41666666666666702</v>
      </c>
      <c r="AD12" t="s">
        <v>222</v>
      </c>
    </row>
    <row r="13" spans="1:30" x14ac:dyDescent="0.3">
      <c r="A13" s="28"/>
      <c r="C13" s="7"/>
      <c r="D13" s="5"/>
      <c r="E13" s="7"/>
      <c r="F13" s="7"/>
      <c r="G13" s="7"/>
      <c r="H13" s="7"/>
      <c r="I13" s="7"/>
      <c r="J13" s="5" t="s">
        <v>127</v>
      </c>
      <c r="K13" s="5"/>
      <c r="L13" s="39"/>
      <c r="M13" s="5"/>
      <c r="N13" s="5"/>
      <c r="O13" s="16"/>
      <c r="P13" s="7" t="s">
        <v>128</v>
      </c>
      <c r="Q13" s="1" t="s">
        <v>129</v>
      </c>
      <c r="R13" s="1" t="s">
        <v>130</v>
      </c>
      <c r="S13" s="1" t="s">
        <v>131</v>
      </c>
      <c r="T13" s="1" t="s">
        <v>132</v>
      </c>
      <c r="U13" s="1" t="s">
        <v>133</v>
      </c>
      <c r="V13" s="1" t="s">
        <v>134</v>
      </c>
      <c r="AA13" s="24">
        <v>0.11458333333333399</v>
      </c>
      <c r="AB13">
        <v>11</v>
      </c>
      <c r="AC13" s="24">
        <v>0.45833333333333298</v>
      </c>
      <c r="AD13" t="s">
        <v>223</v>
      </c>
    </row>
    <row r="14" spans="1:30" x14ac:dyDescent="0.3">
      <c r="A14" s="28"/>
      <c r="C14" s="7"/>
      <c r="D14" s="8"/>
      <c r="E14" s="7"/>
      <c r="F14" s="7"/>
      <c r="G14" s="7"/>
      <c r="H14" s="7"/>
      <c r="I14" s="7"/>
      <c r="J14" s="5" t="s">
        <v>135</v>
      </c>
      <c r="K14" s="8"/>
      <c r="L14" s="5"/>
      <c r="M14" s="8"/>
      <c r="N14" s="8"/>
      <c r="O14" s="14"/>
      <c r="P14" s="7" t="s">
        <v>136</v>
      </c>
      <c r="Q14" s="1" t="s">
        <v>137</v>
      </c>
      <c r="R14" s="1" t="s">
        <v>138</v>
      </c>
      <c r="S14" s="1" t="s">
        <v>139</v>
      </c>
      <c r="T14" s="1" t="s">
        <v>140</v>
      </c>
      <c r="U14" s="1" t="s">
        <v>141</v>
      </c>
      <c r="V14" s="1" t="s">
        <v>142</v>
      </c>
      <c r="AA14" s="24">
        <v>0.125</v>
      </c>
      <c r="AC14" s="24">
        <v>0.5</v>
      </c>
      <c r="AD14" t="s">
        <v>224</v>
      </c>
    </row>
    <row r="15" spans="1:30" x14ac:dyDescent="0.3">
      <c r="A15" s="28"/>
      <c r="C15" s="7"/>
      <c r="D15" s="7"/>
      <c r="E15" s="7"/>
      <c r="F15" s="7"/>
      <c r="G15" s="7"/>
      <c r="H15" s="7"/>
      <c r="I15" s="7"/>
      <c r="J15" s="5" t="s">
        <v>143</v>
      </c>
      <c r="K15" s="5"/>
      <c r="L15" s="39"/>
      <c r="M15" s="5"/>
      <c r="N15" s="5"/>
      <c r="O15" s="16"/>
      <c r="P15" s="7" t="s">
        <v>144</v>
      </c>
      <c r="Q15" s="1" t="s">
        <v>145</v>
      </c>
      <c r="R15" s="1" t="s">
        <v>146</v>
      </c>
      <c r="S15" s="1" t="s">
        <v>147</v>
      </c>
      <c r="T15" s="1" t="s">
        <v>148</v>
      </c>
      <c r="U15" s="1" t="s">
        <v>149</v>
      </c>
      <c r="V15" s="1" t="s">
        <v>150</v>
      </c>
      <c r="AA15" s="24">
        <v>0.13541666666666699</v>
      </c>
      <c r="AC15" s="24">
        <v>0.54166666666666696</v>
      </c>
      <c r="AD15" t="s">
        <v>225</v>
      </c>
    </row>
    <row r="16" spans="1:30" x14ac:dyDescent="0.3">
      <c r="A16" s="28"/>
      <c r="C16" s="7"/>
      <c r="D16" s="7"/>
      <c r="E16" s="7"/>
      <c r="F16" s="7"/>
      <c r="G16" s="7"/>
      <c r="H16" s="7"/>
      <c r="I16" s="7"/>
      <c r="J16" s="5" t="s">
        <v>151</v>
      </c>
      <c r="K16" s="5"/>
      <c r="L16" s="5"/>
      <c r="M16" s="19"/>
      <c r="N16" s="19"/>
      <c r="O16" s="20"/>
      <c r="P16" s="7" t="s">
        <v>152</v>
      </c>
      <c r="Q16" s="1" t="s">
        <v>153</v>
      </c>
      <c r="R16" s="1" t="s">
        <v>154</v>
      </c>
      <c r="S16" s="1" t="s">
        <v>155</v>
      </c>
      <c r="T16" s="1" t="s">
        <v>156</v>
      </c>
      <c r="U16" s="1" t="s">
        <v>157</v>
      </c>
      <c r="V16" s="1" t="s">
        <v>158</v>
      </c>
      <c r="AA16" s="24">
        <v>0.14583333333333401</v>
      </c>
      <c r="AC16" s="24">
        <v>0.58333333333333304</v>
      </c>
      <c r="AD16" t="s">
        <v>226</v>
      </c>
    </row>
    <row r="17" spans="1:30" x14ac:dyDescent="0.3">
      <c r="A17" s="28"/>
      <c r="C17" s="7"/>
      <c r="D17" s="7"/>
      <c r="E17" s="7"/>
      <c r="F17" s="7"/>
      <c r="G17" s="7"/>
      <c r="H17" s="7"/>
      <c r="I17" s="7"/>
      <c r="J17" s="5" t="s">
        <v>159</v>
      </c>
      <c r="K17" s="5"/>
      <c r="L17" s="39"/>
      <c r="M17" s="7"/>
      <c r="N17" s="7"/>
      <c r="O17" s="7"/>
      <c r="P17" s="7"/>
      <c r="T17" s="1" t="s">
        <v>160</v>
      </c>
      <c r="U17" s="1" t="s">
        <v>161</v>
      </c>
      <c r="V17" s="1" t="s">
        <v>162</v>
      </c>
      <c r="AA17" s="24">
        <v>0.15625</v>
      </c>
      <c r="AC17" s="24">
        <v>0.625</v>
      </c>
      <c r="AD17" t="s">
        <v>227</v>
      </c>
    </row>
    <row r="18" spans="1:30" x14ac:dyDescent="0.3">
      <c r="A18" s="29"/>
      <c r="C18" s="7"/>
      <c r="D18" s="7"/>
      <c r="E18" s="7"/>
      <c r="F18" s="7"/>
      <c r="G18" s="7"/>
      <c r="H18" s="7"/>
      <c r="I18" s="7"/>
      <c r="J18" s="5" t="s">
        <v>163</v>
      </c>
      <c r="K18" s="5"/>
      <c r="L18" s="5"/>
      <c r="M18" s="7"/>
      <c r="N18" s="7"/>
      <c r="O18" s="7"/>
      <c r="P18" s="7"/>
      <c r="T18" s="1" t="s">
        <v>164</v>
      </c>
      <c r="U18" s="1" t="s">
        <v>165</v>
      </c>
      <c r="V18" s="1" t="s">
        <v>166</v>
      </c>
      <c r="AA18" s="24">
        <v>0.16666666666666699</v>
      </c>
      <c r="AC18" s="24">
        <v>0.66666666666666696</v>
      </c>
      <c r="AD18" t="s">
        <v>228</v>
      </c>
    </row>
    <row r="19" spans="1:30" x14ac:dyDescent="0.3">
      <c r="A19" s="29"/>
      <c r="C19" s="7"/>
      <c r="D19" s="7"/>
      <c r="E19" s="7"/>
      <c r="F19" s="7"/>
      <c r="G19" s="7"/>
      <c r="H19" s="7"/>
      <c r="I19" s="7"/>
      <c r="J19" s="5" t="s">
        <v>167</v>
      </c>
      <c r="K19" s="5"/>
      <c r="L19" s="39"/>
      <c r="M19" s="7"/>
      <c r="N19" s="7"/>
      <c r="O19" s="7"/>
      <c r="P19" s="7"/>
      <c r="V19" s="1" t="s">
        <v>168</v>
      </c>
      <c r="AA19" s="24">
        <v>0.17708333333333401</v>
      </c>
      <c r="AC19" s="24">
        <v>0.70833333333333304</v>
      </c>
      <c r="AD19" t="s">
        <v>229</v>
      </c>
    </row>
    <row r="20" spans="1:30" x14ac:dyDescent="0.3">
      <c r="A20" s="29"/>
      <c r="J20" s="5" t="s">
        <v>169</v>
      </c>
      <c r="V20" s="1" t="s">
        <v>170</v>
      </c>
      <c r="AA20" s="24">
        <v>0.1875</v>
      </c>
      <c r="AC20" s="24">
        <v>0.75</v>
      </c>
      <c r="AD20" t="s">
        <v>230</v>
      </c>
    </row>
    <row r="21" spans="1:30" x14ac:dyDescent="0.3">
      <c r="A21" s="29"/>
      <c r="J21" s="5" t="s">
        <v>171</v>
      </c>
      <c r="V21" s="1" t="s">
        <v>172</v>
      </c>
      <c r="AA21" s="24">
        <v>0.19791666666666699</v>
      </c>
      <c r="AC21" s="24">
        <v>0.79166666666666696</v>
      </c>
      <c r="AD21" t="s">
        <v>231</v>
      </c>
    </row>
    <row r="22" spans="1:30" x14ac:dyDescent="0.3">
      <c r="J22" s="5" t="s">
        <v>173</v>
      </c>
      <c r="V22" s="1" t="s">
        <v>174</v>
      </c>
      <c r="AA22" s="24">
        <v>0.20833333333333401</v>
      </c>
      <c r="AC22" s="24">
        <v>0.83333333333333304</v>
      </c>
      <c r="AD22" t="s">
        <v>232</v>
      </c>
    </row>
    <row r="23" spans="1:30" x14ac:dyDescent="0.3">
      <c r="J23" s="5" t="s">
        <v>258</v>
      </c>
      <c r="AA23" s="24">
        <v>0.21875</v>
      </c>
      <c r="AD23" t="s">
        <v>233</v>
      </c>
    </row>
    <row r="24" spans="1:30" x14ac:dyDescent="0.3">
      <c r="J24" s="5" t="s">
        <v>259</v>
      </c>
      <c r="AA24" s="24">
        <v>0.22916666666666699</v>
      </c>
      <c r="AD24" t="s">
        <v>234</v>
      </c>
    </row>
    <row r="25" spans="1:30" x14ac:dyDescent="0.3">
      <c r="J25" s="5" t="s">
        <v>260</v>
      </c>
      <c r="AA25" s="24">
        <v>0.23958333333333401</v>
      </c>
      <c r="AD25" t="s">
        <v>235</v>
      </c>
    </row>
    <row r="26" spans="1:30" x14ac:dyDescent="0.3">
      <c r="J26" s="5" t="s">
        <v>261</v>
      </c>
      <c r="AA26" s="24">
        <v>0.25</v>
      </c>
      <c r="AD26" t="s">
        <v>236</v>
      </c>
    </row>
    <row r="27" spans="1:30" x14ac:dyDescent="0.3">
      <c r="J27" s="5" t="s">
        <v>262</v>
      </c>
      <c r="AA27" s="24">
        <v>0.26041666666666702</v>
      </c>
      <c r="AD27" t="s">
        <v>237</v>
      </c>
    </row>
    <row r="28" spans="1:30" x14ac:dyDescent="0.3">
      <c r="J28" s="5" t="s">
        <v>263</v>
      </c>
      <c r="AA28" s="24">
        <v>0.27083333333333398</v>
      </c>
      <c r="AD28" t="s">
        <v>238</v>
      </c>
    </row>
    <row r="29" spans="1:30" x14ac:dyDescent="0.3">
      <c r="J29" s="5" t="s">
        <v>264</v>
      </c>
      <c r="AA29" s="24">
        <v>0.28125</v>
      </c>
      <c r="AD29" t="s">
        <v>239</v>
      </c>
    </row>
    <row r="30" spans="1:30" x14ac:dyDescent="0.3">
      <c r="J30" s="5" t="s">
        <v>265</v>
      </c>
      <c r="AA30" s="24">
        <v>0.29166666666666702</v>
      </c>
      <c r="AD30" t="s">
        <v>240</v>
      </c>
    </row>
    <row r="31" spans="1:30" x14ac:dyDescent="0.3">
      <c r="J31" s="5" t="s">
        <v>266</v>
      </c>
      <c r="AA31" s="24">
        <v>0.30208333333333398</v>
      </c>
      <c r="AD31" t="s">
        <v>241</v>
      </c>
    </row>
    <row r="32" spans="1:30" x14ac:dyDescent="0.3">
      <c r="J32" s="5" t="s">
        <v>267</v>
      </c>
      <c r="AA32" s="24">
        <v>0.3125</v>
      </c>
      <c r="AD32" t="s">
        <v>242</v>
      </c>
    </row>
    <row r="33" spans="10:30" x14ac:dyDescent="0.3">
      <c r="J33" s="5" t="s">
        <v>268</v>
      </c>
      <c r="AA33" s="24">
        <v>0.32291666666666702</v>
      </c>
      <c r="AD33" t="s">
        <v>243</v>
      </c>
    </row>
    <row r="34" spans="10:30" x14ac:dyDescent="0.3">
      <c r="J34" s="5" t="s">
        <v>269</v>
      </c>
      <c r="AA34" s="24">
        <v>0.33333333333333398</v>
      </c>
      <c r="AD34" t="s">
        <v>244</v>
      </c>
    </row>
    <row r="35" spans="10:30" x14ac:dyDescent="0.3">
      <c r="J35" s="5" t="s">
        <v>270</v>
      </c>
      <c r="AA35" s="24">
        <v>0.34375</v>
      </c>
      <c r="AD35" t="s">
        <v>245</v>
      </c>
    </row>
    <row r="36" spans="10:30" x14ac:dyDescent="0.3">
      <c r="J36" s="5" t="s">
        <v>271</v>
      </c>
      <c r="AA36" s="24">
        <v>0.35416666666666702</v>
      </c>
      <c r="AD36" t="s">
        <v>246</v>
      </c>
    </row>
    <row r="37" spans="10:30" x14ac:dyDescent="0.3">
      <c r="J37" s="5" t="s">
        <v>272</v>
      </c>
      <c r="AA37" s="24">
        <v>0.36458333333333398</v>
      </c>
      <c r="AD37" t="s">
        <v>247</v>
      </c>
    </row>
    <row r="38" spans="10:30" x14ac:dyDescent="0.3">
      <c r="J38" s="5" t="s">
        <v>273</v>
      </c>
      <c r="AA38" s="24">
        <v>0.375</v>
      </c>
    </row>
    <row r="39" spans="10:30" x14ac:dyDescent="0.3">
      <c r="J39" s="5" t="s">
        <v>274</v>
      </c>
    </row>
    <row r="40" spans="10:30" x14ac:dyDescent="0.3">
      <c r="J40" s="5" t="s">
        <v>275</v>
      </c>
    </row>
    <row r="41" spans="10:30" x14ac:dyDescent="0.3">
      <c r="J41" s="5" t="s">
        <v>276</v>
      </c>
    </row>
    <row r="42" spans="10:30" x14ac:dyDescent="0.3">
      <c r="J42" s="5" t="s">
        <v>277</v>
      </c>
    </row>
    <row r="43" spans="10:30" x14ac:dyDescent="0.3">
      <c r="J43" s="5" t="s">
        <v>278</v>
      </c>
    </row>
  </sheetData>
  <mergeCells count="1">
    <mergeCell ref="A1:AC1"/>
  </mergeCells>
  <phoneticPr fontId="0" type="noConversion"/>
  <pageMargins left="0.78740157499999996" right="0.78740157499999996" top="1.534251969" bottom="0.984251969" header="0.4921259845" footer="0.4921259845"/>
  <pageSetup paperSize="9" scale="95" orientation="portrait" r:id="rId1"/>
  <headerFooter alignWithMargins="0"/>
  <drawing r:id="rId2"/>
  <tableParts count="22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Fériés</vt:lpstr>
      <vt:lpstr>Résultat</vt:lpstr>
      <vt:lpstr>Synthèse</vt:lpstr>
      <vt:lpstr>Feuille_modèle</vt:lpstr>
      <vt:lpstr>PARAM</vt:lpstr>
      <vt:lpstr>BATIMENT</vt:lpstr>
      <vt:lpstr>ENERGIE</vt:lpstr>
      <vt:lpstr>ESPACE.VERT</vt:lpstr>
      <vt:lpstr>LAC</vt:lpstr>
      <vt:lpstr>MACHINERIE</vt:lpstr>
      <vt:lpstr>mr</vt:lpstr>
      <vt:lpstr>MR.E</vt:lpstr>
      <vt:lpstr>SIG</vt:lpstr>
      <vt:lpstr>SYSTEME</vt:lpstr>
      <vt:lpstr>VOIE</vt:lpstr>
      <vt:lpstr>Feuille_modèle!Zone_d_impression</vt:lpstr>
    </vt:vector>
  </TitlesOfParts>
  <Company>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évaluations compétences</dc:title>
  <dc:creator>Dany</dc:creator>
  <cp:lastModifiedBy>TEMAGOULT, Farid</cp:lastModifiedBy>
  <cp:lastPrinted>2019-12-01T11:38:20Z</cp:lastPrinted>
  <dcterms:created xsi:type="dcterms:W3CDTF">2010-01-17T13:16:34Z</dcterms:created>
  <dcterms:modified xsi:type="dcterms:W3CDTF">2020-01-30T08:24:46Z</dcterms:modified>
</cp:coreProperties>
</file>