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25" windowWidth="28515" windowHeight="12465" activeTab="4"/>
  </bookViews>
  <sheets>
    <sheet name="TECH" sheetId="2" r:id="rId1"/>
    <sheet name="SUIVI COURS" sheetId="11" r:id="rId2"/>
    <sheet name="DIV_POTENTIELS" sheetId="12" r:id="rId3"/>
    <sheet name="TRANSACTIONS" sheetId="9" r:id="rId4"/>
    <sheet name="RECAP_PEA" sheetId="13" r:id="rId5"/>
  </sheets>
  <definedNames>
    <definedName name="_xlnm._FilterDatabase" localSheetId="2" hidden="1">DIV_POTENTIELS!$A$3:$M$38</definedName>
    <definedName name="_xlnm._FilterDatabase" localSheetId="3" hidden="1">TRANSACTIONS!$A$4:$K$203</definedName>
  </definedNames>
  <calcPr calcId="145621"/>
</workbook>
</file>

<file path=xl/calcChain.xml><?xml version="1.0" encoding="utf-8"?>
<calcChain xmlns="http://schemas.openxmlformats.org/spreadsheetml/2006/main">
  <c r="B15" i="13" l="1"/>
  <c r="M31" i="9"/>
  <c r="B17" i="13" l="1"/>
  <c r="B18" i="13"/>
  <c r="K6" i="9" l="1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M6" i="9"/>
  <c r="M7" i="9" s="1"/>
  <c r="M8" i="9" s="1"/>
  <c r="M9" i="9" s="1"/>
  <c r="M10" i="9" s="1"/>
  <c r="M11" i="9" s="1"/>
  <c r="M12" i="9" s="1"/>
  <c r="M13" i="9" s="1"/>
  <c r="M14" i="9" s="1"/>
  <c r="M15" i="9" s="1"/>
  <c r="M16" i="9" s="1"/>
  <c r="M17" i="9" s="1"/>
  <c r="M18" i="9" s="1"/>
  <c r="M19" i="9" s="1"/>
  <c r="M20" i="9" s="1"/>
  <c r="M21" i="9" s="1"/>
  <c r="M22" i="9" s="1"/>
  <c r="M23" i="9" s="1"/>
  <c r="M24" i="9" s="1"/>
  <c r="M25" i="9" s="1"/>
  <c r="M26" i="9" s="1"/>
  <c r="M27" i="9" s="1"/>
  <c r="M28" i="9" s="1"/>
  <c r="M29" i="9" s="1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2" i="9"/>
  <c r="M143" i="9"/>
  <c r="M144" i="9"/>
  <c r="M145" i="9"/>
  <c r="M146" i="9"/>
  <c r="M147" i="9"/>
  <c r="M148" i="9"/>
  <c r="M149" i="9"/>
  <c r="M150" i="9"/>
  <c r="M151" i="9"/>
  <c r="M152" i="9"/>
  <c r="M153" i="9"/>
  <c r="M154" i="9"/>
  <c r="M155" i="9"/>
  <c r="M156" i="9"/>
  <c r="M157" i="9"/>
  <c r="M158" i="9"/>
  <c r="M159" i="9"/>
  <c r="M160" i="9"/>
  <c r="M161" i="9"/>
  <c r="M162" i="9"/>
  <c r="M163" i="9"/>
  <c r="M164" i="9"/>
  <c r="M165" i="9"/>
  <c r="M166" i="9"/>
  <c r="M167" i="9"/>
  <c r="M168" i="9"/>
  <c r="M169" i="9"/>
  <c r="M170" i="9"/>
  <c r="M171" i="9"/>
  <c r="M172" i="9"/>
  <c r="M173" i="9"/>
  <c r="M174" i="9"/>
  <c r="M175" i="9"/>
  <c r="M176" i="9"/>
  <c r="M177" i="9"/>
  <c r="M178" i="9"/>
  <c r="M179" i="9"/>
  <c r="M180" i="9"/>
  <c r="M181" i="9"/>
  <c r="M182" i="9"/>
  <c r="M183" i="9"/>
  <c r="M184" i="9"/>
  <c r="M185" i="9"/>
  <c r="M186" i="9"/>
  <c r="M187" i="9"/>
  <c r="M188" i="9"/>
  <c r="M189" i="9"/>
  <c r="M190" i="9"/>
  <c r="M191" i="9"/>
  <c r="M192" i="9"/>
  <c r="M193" i="9"/>
  <c r="M194" i="9"/>
  <c r="M195" i="9"/>
  <c r="M196" i="9"/>
  <c r="M197" i="9"/>
  <c r="M198" i="9"/>
  <c r="M199" i="9"/>
  <c r="M200" i="9"/>
  <c r="M201" i="9"/>
  <c r="M202" i="9"/>
  <c r="M203" i="9"/>
  <c r="M19" i="13" l="1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M101" i="13"/>
  <c r="M102" i="13"/>
  <c r="M103" i="13"/>
  <c r="M104" i="13"/>
  <c r="M105" i="13"/>
  <c r="M106" i="13"/>
  <c r="M107" i="13"/>
  <c r="M108" i="13"/>
  <c r="M109" i="13"/>
  <c r="M110" i="13"/>
  <c r="M111" i="13"/>
  <c r="M112" i="13"/>
  <c r="M113" i="13"/>
  <c r="M114" i="13"/>
  <c r="M115" i="13"/>
  <c r="M116" i="13"/>
  <c r="M117" i="13"/>
  <c r="M118" i="13"/>
  <c r="M119" i="13"/>
  <c r="M120" i="13"/>
  <c r="M121" i="13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37" i="13"/>
  <c r="M138" i="13"/>
  <c r="M139" i="13"/>
  <c r="M140" i="13"/>
  <c r="M141" i="13"/>
  <c r="M142" i="13"/>
  <c r="M143" i="13"/>
  <c r="M144" i="13"/>
  <c r="M145" i="13"/>
  <c r="M146" i="13"/>
  <c r="M147" i="13"/>
  <c r="M148" i="13"/>
  <c r="M149" i="13"/>
  <c r="M150" i="13"/>
  <c r="M151" i="13"/>
  <c r="M152" i="13"/>
  <c r="M153" i="13"/>
  <c r="M154" i="13"/>
  <c r="M155" i="13"/>
  <c r="M156" i="13"/>
  <c r="M157" i="13"/>
  <c r="M158" i="13"/>
  <c r="M159" i="13"/>
  <c r="M160" i="13"/>
  <c r="M161" i="13"/>
  <c r="M162" i="13"/>
  <c r="M163" i="13"/>
  <c r="M164" i="13"/>
  <c r="M165" i="13"/>
  <c r="M166" i="13"/>
  <c r="M167" i="13"/>
  <c r="M168" i="13"/>
  <c r="M169" i="13"/>
  <c r="M170" i="13"/>
  <c r="M171" i="13"/>
  <c r="M172" i="13"/>
  <c r="M173" i="13"/>
  <c r="M174" i="13"/>
  <c r="M175" i="13"/>
  <c r="M176" i="13"/>
  <c r="M177" i="13"/>
  <c r="M178" i="13"/>
  <c r="M179" i="13"/>
  <c r="M180" i="13"/>
  <c r="M181" i="13"/>
  <c r="M182" i="13"/>
  <c r="M183" i="13"/>
  <c r="M184" i="13"/>
  <c r="M185" i="13"/>
  <c r="M186" i="13"/>
  <c r="M187" i="13"/>
  <c r="M188" i="13"/>
  <c r="M189" i="13"/>
  <c r="M190" i="13"/>
  <c r="M191" i="13"/>
  <c r="M192" i="13"/>
  <c r="M193" i="13"/>
  <c r="M194" i="13"/>
  <c r="M195" i="13"/>
  <c r="M196" i="13"/>
  <c r="M197" i="13"/>
  <c r="M198" i="13"/>
  <c r="M199" i="13"/>
  <c r="M200" i="13"/>
  <c r="M201" i="13"/>
  <c r="M202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L50" i="13"/>
  <c r="L51" i="13"/>
  <c r="L52" i="13"/>
  <c r="L53" i="13"/>
  <c r="L54" i="13"/>
  <c r="L55" i="13"/>
  <c r="L56" i="13"/>
  <c r="L57" i="13"/>
  <c r="L58" i="13"/>
  <c r="L59" i="13"/>
  <c r="L60" i="13"/>
  <c r="L61" i="13"/>
  <c r="L62" i="13"/>
  <c r="L63" i="13"/>
  <c r="L64" i="13"/>
  <c r="L65" i="13"/>
  <c r="L66" i="13"/>
  <c r="L67" i="13"/>
  <c r="L68" i="13"/>
  <c r="L69" i="13"/>
  <c r="L70" i="13"/>
  <c r="L71" i="13"/>
  <c r="L72" i="13"/>
  <c r="L73" i="13"/>
  <c r="L74" i="13"/>
  <c r="L75" i="13"/>
  <c r="L76" i="13"/>
  <c r="L77" i="13"/>
  <c r="L78" i="13"/>
  <c r="L79" i="13"/>
  <c r="L80" i="13"/>
  <c r="L81" i="13"/>
  <c r="L82" i="13"/>
  <c r="L83" i="13"/>
  <c r="L84" i="13"/>
  <c r="L85" i="13"/>
  <c r="L86" i="13"/>
  <c r="L87" i="13"/>
  <c r="L88" i="13"/>
  <c r="L89" i="13"/>
  <c r="L90" i="13"/>
  <c r="L91" i="13"/>
  <c r="L92" i="13"/>
  <c r="L93" i="13"/>
  <c r="L94" i="13"/>
  <c r="L95" i="13"/>
  <c r="L96" i="13"/>
  <c r="L97" i="13"/>
  <c r="L98" i="13"/>
  <c r="L99" i="13"/>
  <c r="L100" i="13"/>
  <c r="L101" i="13"/>
  <c r="L102" i="13"/>
  <c r="L103" i="13"/>
  <c r="L104" i="13"/>
  <c r="L105" i="13"/>
  <c r="L106" i="13"/>
  <c r="L107" i="13"/>
  <c r="L108" i="13"/>
  <c r="L109" i="13"/>
  <c r="L110" i="13"/>
  <c r="L111" i="13"/>
  <c r="L112" i="13"/>
  <c r="L113" i="13"/>
  <c r="L114" i="13"/>
  <c r="L115" i="13"/>
  <c r="L116" i="13"/>
  <c r="L117" i="13"/>
  <c r="L118" i="13"/>
  <c r="L119" i="13"/>
  <c r="L120" i="13"/>
  <c r="L121" i="13"/>
  <c r="L122" i="13"/>
  <c r="L123" i="13"/>
  <c r="L124" i="13"/>
  <c r="L125" i="13"/>
  <c r="L126" i="13"/>
  <c r="L127" i="13"/>
  <c r="L128" i="13"/>
  <c r="L129" i="13"/>
  <c r="L130" i="13"/>
  <c r="L131" i="13"/>
  <c r="L132" i="13"/>
  <c r="L133" i="13"/>
  <c r="L134" i="13"/>
  <c r="L135" i="13"/>
  <c r="L136" i="13"/>
  <c r="L137" i="13"/>
  <c r="L138" i="13"/>
  <c r="L139" i="13"/>
  <c r="L140" i="13"/>
  <c r="L141" i="13"/>
  <c r="L142" i="13"/>
  <c r="L143" i="13"/>
  <c r="L144" i="13"/>
  <c r="L145" i="13"/>
  <c r="L146" i="13"/>
  <c r="L147" i="13"/>
  <c r="L148" i="13"/>
  <c r="L149" i="13"/>
  <c r="L150" i="13"/>
  <c r="L151" i="13"/>
  <c r="L152" i="13"/>
  <c r="L153" i="13"/>
  <c r="L154" i="13"/>
  <c r="L155" i="13"/>
  <c r="L156" i="13"/>
  <c r="L157" i="13"/>
  <c r="L158" i="13"/>
  <c r="L159" i="13"/>
  <c r="L160" i="13"/>
  <c r="L161" i="13"/>
  <c r="L162" i="13"/>
  <c r="L163" i="13"/>
  <c r="L164" i="13"/>
  <c r="L165" i="13"/>
  <c r="L166" i="13"/>
  <c r="L167" i="13"/>
  <c r="L168" i="13"/>
  <c r="L169" i="13"/>
  <c r="L170" i="13"/>
  <c r="L171" i="13"/>
  <c r="L172" i="13"/>
  <c r="L173" i="13"/>
  <c r="L174" i="13"/>
  <c r="L175" i="13"/>
  <c r="L176" i="13"/>
  <c r="L177" i="13"/>
  <c r="L178" i="13"/>
  <c r="L179" i="13"/>
  <c r="L180" i="13"/>
  <c r="L181" i="13"/>
  <c r="L182" i="13"/>
  <c r="L183" i="13"/>
  <c r="L184" i="13"/>
  <c r="L185" i="13"/>
  <c r="L186" i="13"/>
  <c r="L187" i="13"/>
  <c r="L188" i="13"/>
  <c r="L189" i="13"/>
  <c r="L190" i="13"/>
  <c r="L191" i="13"/>
  <c r="L192" i="13"/>
  <c r="L193" i="13"/>
  <c r="L194" i="13"/>
  <c r="L195" i="13"/>
  <c r="L196" i="13"/>
  <c r="L197" i="13"/>
  <c r="L198" i="13"/>
  <c r="L199" i="13"/>
  <c r="L200" i="13"/>
  <c r="L201" i="13"/>
  <c r="L202" i="13"/>
  <c r="N19" i="13" l="1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N49" i="13"/>
  <c r="N50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N64" i="13"/>
  <c r="N65" i="13"/>
  <c r="N66" i="13"/>
  <c r="N67" i="13"/>
  <c r="N68" i="13"/>
  <c r="N69" i="13"/>
  <c r="N70" i="13"/>
  <c r="N71" i="13"/>
  <c r="N72" i="13"/>
  <c r="N73" i="13"/>
  <c r="N74" i="13"/>
  <c r="N75" i="13"/>
  <c r="N76" i="13"/>
  <c r="N77" i="13"/>
  <c r="N78" i="13"/>
  <c r="N79" i="13"/>
  <c r="N80" i="13"/>
  <c r="N81" i="13"/>
  <c r="N82" i="13"/>
  <c r="N83" i="13"/>
  <c r="N84" i="13"/>
  <c r="N85" i="13"/>
  <c r="N86" i="13"/>
  <c r="N87" i="13"/>
  <c r="N88" i="13"/>
  <c r="N89" i="13"/>
  <c r="N90" i="13"/>
  <c r="N91" i="13"/>
  <c r="N92" i="13"/>
  <c r="N93" i="13"/>
  <c r="N94" i="13"/>
  <c r="N95" i="13"/>
  <c r="N96" i="13"/>
  <c r="N97" i="13"/>
  <c r="N98" i="13"/>
  <c r="N99" i="13"/>
  <c r="N100" i="13"/>
  <c r="N101" i="13"/>
  <c r="N102" i="13"/>
  <c r="N103" i="13"/>
  <c r="N104" i="13"/>
  <c r="N105" i="13"/>
  <c r="N106" i="13"/>
  <c r="N107" i="13"/>
  <c r="N108" i="13"/>
  <c r="N109" i="13"/>
  <c r="N110" i="13"/>
  <c r="N111" i="13"/>
  <c r="N112" i="13"/>
  <c r="N113" i="13"/>
  <c r="N114" i="13"/>
  <c r="N115" i="13"/>
  <c r="N116" i="13"/>
  <c r="N117" i="13"/>
  <c r="N118" i="13"/>
  <c r="N119" i="13"/>
  <c r="N120" i="13"/>
  <c r="N121" i="13"/>
  <c r="N122" i="13"/>
  <c r="N123" i="13"/>
  <c r="N124" i="13"/>
  <c r="N125" i="13"/>
  <c r="N126" i="13"/>
  <c r="N127" i="13"/>
  <c r="N128" i="13"/>
  <c r="N129" i="13"/>
  <c r="N130" i="13"/>
  <c r="N131" i="13"/>
  <c r="N132" i="13"/>
  <c r="N133" i="13"/>
  <c r="N134" i="13"/>
  <c r="N135" i="13"/>
  <c r="N136" i="13"/>
  <c r="N137" i="13"/>
  <c r="N138" i="13"/>
  <c r="N139" i="13"/>
  <c r="N140" i="13"/>
  <c r="N141" i="13"/>
  <c r="N142" i="13"/>
  <c r="N143" i="13"/>
  <c r="N144" i="13"/>
  <c r="N145" i="13"/>
  <c r="N146" i="13"/>
  <c r="N147" i="13"/>
  <c r="N148" i="13"/>
  <c r="N149" i="13"/>
  <c r="N150" i="13"/>
  <c r="N151" i="13"/>
  <c r="N152" i="13"/>
  <c r="N153" i="13"/>
  <c r="N154" i="13"/>
  <c r="N155" i="13"/>
  <c r="N156" i="13"/>
  <c r="N157" i="13"/>
  <c r="N158" i="13"/>
  <c r="N159" i="13"/>
  <c r="N160" i="13"/>
  <c r="N161" i="13"/>
  <c r="N162" i="13"/>
  <c r="N163" i="13"/>
  <c r="N164" i="13"/>
  <c r="N165" i="13"/>
  <c r="N166" i="13"/>
  <c r="N167" i="13"/>
  <c r="N168" i="13"/>
  <c r="N169" i="13"/>
  <c r="N170" i="13"/>
  <c r="N171" i="13"/>
  <c r="N172" i="13"/>
  <c r="N173" i="13"/>
  <c r="N174" i="13"/>
  <c r="N175" i="13"/>
  <c r="N176" i="13"/>
  <c r="N177" i="13"/>
  <c r="N178" i="13"/>
  <c r="N179" i="13"/>
  <c r="N180" i="13"/>
  <c r="N181" i="13"/>
  <c r="N182" i="13"/>
  <c r="N183" i="13"/>
  <c r="N184" i="13"/>
  <c r="N185" i="13"/>
  <c r="N186" i="13"/>
  <c r="N187" i="13"/>
  <c r="N188" i="13"/>
  <c r="N189" i="13"/>
  <c r="N190" i="13"/>
  <c r="N191" i="13"/>
  <c r="N192" i="13"/>
  <c r="N193" i="13"/>
  <c r="N194" i="13"/>
  <c r="N195" i="13"/>
  <c r="N196" i="13"/>
  <c r="N197" i="13"/>
  <c r="N198" i="13"/>
  <c r="N199" i="13"/>
  <c r="N200" i="13"/>
  <c r="N201" i="13"/>
  <c r="N202" i="13"/>
  <c r="K6" i="13"/>
  <c r="K7" i="13"/>
  <c r="K8" i="13"/>
  <c r="K9" i="13"/>
  <c r="K10" i="13"/>
  <c r="K14" i="13"/>
  <c r="K16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K70" i="13"/>
  <c r="K71" i="13"/>
  <c r="K72" i="13"/>
  <c r="K73" i="13"/>
  <c r="K74" i="13"/>
  <c r="K75" i="13"/>
  <c r="K76" i="13"/>
  <c r="K77" i="13"/>
  <c r="K78" i="13"/>
  <c r="K79" i="13"/>
  <c r="K80" i="13"/>
  <c r="K81" i="13"/>
  <c r="K82" i="13"/>
  <c r="K83" i="13"/>
  <c r="K84" i="13"/>
  <c r="K85" i="13"/>
  <c r="K86" i="13"/>
  <c r="K87" i="13"/>
  <c r="K88" i="13"/>
  <c r="K89" i="13"/>
  <c r="K90" i="13"/>
  <c r="K91" i="13"/>
  <c r="K92" i="13"/>
  <c r="K93" i="13"/>
  <c r="K94" i="13"/>
  <c r="K95" i="13"/>
  <c r="K96" i="13"/>
  <c r="K97" i="13"/>
  <c r="K98" i="13"/>
  <c r="K99" i="13"/>
  <c r="K100" i="13"/>
  <c r="K101" i="13"/>
  <c r="K102" i="13"/>
  <c r="K103" i="13"/>
  <c r="K104" i="13"/>
  <c r="K105" i="13"/>
  <c r="K106" i="13"/>
  <c r="K107" i="13"/>
  <c r="K108" i="13"/>
  <c r="K109" i="13"/>
  <c r="K110" i="13"/>
  <c r="K111" i="13"/>
  <c r="K112" i="13"/>
  <c r="K113" i="13"/>
  <c r="K114" i="13"/>
  <c r="K115" i="13"/>
  <c r="K116" i="13"/>
  <c r="K117" i="13"/>
  <c r="K118" i="13"/>
  <c r="K119" i="13"/>
  <c r="K120" i="13"/>
  <c r="K121" i="13"/>
  <c r="K122" i="13"/>
  <c r="K123" i="13"/>
  <c r="K124" i="13"/>
  <c r="K125" i="13"/>
  <c r="K126" i="13"/>
  <c r="K127" i="13"/>
  <c r="K128" i="13"/>
  <c r="K129" i="13"/>
  <c r="K130" i="13"/>
  <c r="K131" i="13"/>
  <c r="K132" i="13"/>
  <c r="K133" i="13"/>
  <c r="K134" i="13"/>
  <c r="K135" i="13"/>
  <c r="K136" i="13"/>
  <c r="K137" i="13"/>
  <c r="K138" i="13"/>
  <c r="K139" i="13"/>
  <c r="K140" i="13"/>
  <c r="K141" i="13"/>
  <c r="K142" i="13"/>
  <c r="K143" i="13"/>
  <c r="K144" i="13"/>
  <c r="K145" i="13"/>
  <c r="K146" i="13"/>
  <c r="K147" i="13"/>
  <c r="K148" i="13"/>
  <c r="K149" i="13"/>
  <c r="K150" i="13"/>
  <c r="K151" i="13"/>
  <c r="K152" i="13"/>
  <c r="K153" i="13"/>
  <c r="K154" i="13"/>
  <c r="K155" i="13"/>
  <c r="K156" i="13"/>
  <c r="K157" i="13"/>
  <c r="K158" i="13"/>
  <c r="K159" i="13"/>
  <c r="K160" i="13"/>
  <c r="K161" i="13"/>
  <c r="K162" i="13"/>
  <c r="K163" i="13"/>
  <c r="K164" i="13"/>
  <c r="K165" i="13"/>
  <c r="K166" i="13"/>
  <c r="K167" i="13"/>
  <c r="K168" i="13"/>
  <c r="K169" i="13"/>
  <c r="K170" i="13"/>
  <c r="K171" i="13"/>
  <c r="K172" i="13"/>
  <c r="K173" i="13"/>
  <c r="K174" i="13"/>
  <c r="K175" i="13"/>
  <c r="K176" i="13"/>
  <c r="K177" i="13"/>
  <c r="K178" i="13"/>
  <c r="K179" i="13"/>
  <c r="K180" i="13"/>
  <c r="K181" i="13"/>
  <c r="K182" i="13"/>
  <c r="K183" i="13"/>
  <c r="K184" i="13"/>
  <c r="K185" i="13"/>
  <c r="K186" i="13"/>
  <c r="K187" i="13"/>
  <c r="K188" i="13"/>
  <c r="K189" i="13"/>
  <c r="K190" i="13"/>
  <c r="K191" i="13"/>
  <c r="K192" i="13"/>
  <c r="K193" i="13"/>
  <c r="K194" i="13"/>
  <c r="K195" i="13"/>
  <c r="K196" i="13"/>
  <c r="K197" i="13"/>
  <c r="K198" i="13"/>
  <c r="K199" i="13"/>
  <c r="K200" i="13"/>
  <c r="K201" i="13"/>
  <c r="K202" i="13"/>
  <c r="H6" i="13" l="1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H63" i="13"/>
  <c r="H64" i="13"/>
  <c r="H65" i="13"/>
  <c r="H66" i="13"/>
  <c r="H67" i="13"/>
  <c r="H68" i="13"/>
  <c r="H69" i="13"/>
  <c r="H70" i="13"/>
  <c r="H71" i="13"/>
  <c r="H72" i="13"/>
  <c r="H73" i="13"/>
  <c r="H74" i="13"/>
  <c r="H75" i="13"/>
  <c r="H76" i="13"/>
  <c r="H77" i="13"/>
  <c r="H78" i="13"/>
  <c r="H79" i="13"/>
  <c r="H80" i="13"/>
  <c r="H81" i="13"/>
  <c r="H82" i="13"/>
  <c r="H83" i="13"/>
  <c r="H84" i="13"/>
  <c r="H85" i="13"/>
  <c r="H86" i="13"/>
  <c r="H87" i="13"/>
  <c r="H88" i="13"/>
  <c r="H89" i="13"/>
  <c r="H90" i="13"/>
  <c r="H91" i="13"/>
  <c r="H92" i="13"/>
  <c r="H93" i="13"/>
  <c r="H94" i="13"/>
  <c r="H95" i="13"/>
  <c r="H96" i="13"/>
  <c r="H97" i="13"/>
  <c r="H98" i="13"/>
  <c r="H99" i="13"/>
  <c r="H100" i="13"/>
  <c r="H101" i="13"/>
  <c r="H102" i="13"/>
  <c r="H103" i="13"/>
  <c r="H104" i="13"/>
  <c r="H105" i="13"/>
  <c r="H106" i="13"/>
  <c r="H107" i="13"/>
  <c r="H108" i="13"/>
  <c r="H109" i="13"/>
  <c r="H110" i="13"/>
  <c r="H111" i="13"/>
  <c r="H112" i="13"/>
  <c r="H113" i="13"/>
  <c r="H114" i="13"/>
  <c r="H115" i="13"/>
  <c r="H116" i="13"/>
  <c r="H117" i="13"/>
  <c r="H118" i="13"/>
  <c r="H119" i="13"/>
  <c r="H120" i="13"/>
  <c r="H121" i="13"/>
  <c r="H122" i="13"/>
  <c r="H123" i="13"/>
  <c r="H124" i="13"/>
  <c r="H125" i="13"/>
  <c r="H126" i="13"/>
  <c r="H127" i="13"/>
  <c r="H128" i="13"/>
  <c r="H129" i="13"/>
  <c r="H130" i="13"/>
  <c r="H131" i="13"/>
  <c r="H132" i="13"/>
  <c r="H133" i="13"/>
  <c r="H134" i="13"/>
  <c r="H135" i="13"/>
  <c r="H136" i="13"/>
  <c r="H137" i="13"/>
  <c r="H138" i="13"/>
  <c r="H139" i="13"/>
  <c r="H140" i="13"/>
  <c r="H141" i="13"/>
  <c r="H142" i="13"/>
  <c r="H143" i="13"/>
  <c r="H144" i="13"/>
  <c r="H145" i="13"/>
  <c r="H146" i="13"/>
  <c r="H147" i="13"/>
  <c r="H148" i="13"/>
  <c r="H149" i="13"/>
  <c r="H150" i="13"/>
  <c r="H151" i="13"/>
  <c r="H152" i="13"/>
  <c r="H153" i="13"/>
  <c r="H154" i="13"/>
  <c r="H155" i="13"/>
  <c r="H156" i="13"/>
  <c r="H157" i="13"/>
  <c r="H158" i="13"/>
  <c r="H159" i="13"/>
  <c r="H160" i="13"/>
  <c r="H161" i="13"/>
  <c r="H162" i="13"/>
  <c r="H163" i="13"/>
  <c r="H164" i="13"/>
  <c r="H165" i="13"/>
  <c r="H166" i="13"/>
  <c r="H167" i="13"/>
  <c r="H168" i="13"/>
  <c r="H169" i="13"/>
  <c r="H170" i="13"/>
  <c r="H171" i="13"/>
  <c r="H172" i="13"/>
  <c r="H173" i="13"/>
  <c r="H174" i="13"/>
  <c r="H175" i="13"/>
  <c r="H176" i="13"/>
  <c r="H177" i="13"/>
  <c r="H178" i="13"/>
  <c r="H179" i="13"/>
  <c r="H180" i="13"/>
  <c r="H181" i="13"/>
  <c r="H182" i="13"/>
  <c r="H183" i="13"/>
  <c r="H184" i="13"/>
  <c r="H185" i="13"/>
  <c r="H186" i="13"/>
  <c r="H187" i="13"/>
  <c r="H188" i="13"/>
  <c r="H189" i="13"/>
  <c r="H190" i="13"/>
  <c r="H191" i="13"/>
  <c r="H192" i="13"/>
  <c r="H193" i="13"/>
  <c r="H194" i="13"/>
  <c r="H195" i="13"/>
  <c r="H196" i="13"/>
  <c r="H197" i="13"/>
  <c r="H198" i="13"/>
  <c r="H199" i="13"/>
  <c r="H200" i="13"/>
  <c r="H201" i="13"/>
  <c r="H202" i="13"/>
  <c r="B6" i="13"/>
  <c r="B7" i="13"/>
  <c r="B8" i="13"/>
  <c r="B9" i="13"/>
  <c r="B10" i="13"/>
  <c r="B11" i="13"/>
  <c r="B12" i="13"/>
  <c r="B13" i="13"/>
  <c r="B14" i="13"/>
  <c r="B16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07" i="13"/>
  <c r="B108" i="13"/>
  <c r="B109" i="13"/>
  <c r="B110" i="13"/>
  <c r="B111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B140" i="13"/>
  <c r="B141" i="13"/>
  <c r="B142" i="13"/>
  <c r="B143" i="13"/>
  <c r="B144" i="13"/>
  <c r="B145" i="13"/>
  <c r="B146" i="13"/>
  <c r="B147" i="13"/>
  <c r="B148" i="13"/>
  <c r="B149" i="13"/>
  <c r="B15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B166" i="13"/>
  <c r="B167" i="13"/>
  <c r="B168" i="13"/>
  <c r="B169" i="13"/>
  <c r="B170" i="13"/>
  <c r="B171" i="13"/>
  <c r="B172" i="13"/>
  <c r="B173" i="13"/>
  <c r="B174" i="13"/>
  <c r="B175" i="13"/>
  <c r="B176" i="13"/>
  <c r="B177" i="13"/>
  <c r="B178" i="13"/>
  <c r="B179" i="13"/>
  <c r="B180" i="13"/>
  <c r="B181" i="13"/>
  <c r="B182" i="13"/>
  <c r="B183" i="13"/>
  <c r="B184" i="13"/>
  <c r="B185" i="13"/>
  <c r="B186" i="13"/>
  <c r="B187" i="13"/>
  <c r="B188" i="13"/>
  <c r="B189" i="13"/>
  <c r="B190" i="13"/>
  <c r="B191" i="13"/>
  <c r="B192" i="13"/>
  <c r="B193" i="13"/>
  <c r="B194" i="13"/>
  <c r="B195" i="13"/>
  <c r="B196" i="13"/>
  <c r="B197" i="13"/>
  <c r="B198" i="13"/>
  <c r="B199" i="13"/>
  <c r="B200" i="13"/>
  <c r="B201" i="13"/>
  <c r="B202" i="13"/>
  <c r="C18" i="13"/>
  <c r="F18" i="13" s="1"/>
  <c r="G18" i="13" s="1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77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100" i="13"/>
  <c r="C101" i="13"/>
  <c r="C102" i="13"/>
  <c r="C103" i="13"/>
  <c r="C104" i="13"/>
  <c r="C105" i="13"/>
  <c r="C106" i="13"/>
  <c r="C107" i="13"/>
  <c r="C108" i="13"/>
  <c r="C109" i="13"/>
  <c r="C110" i="13"/>
  <c r="C111" i="13"/>
  <c r="C112" i="13"/>
  <c r="C113" i="13"/>
  <c r="C114" i="13"/>
  <c r="C115" i="13"/>
  <c r="C116" i="13"/>
  <c r="C117" i="13"/>
  <c r="C118" i="13"/>
  <c r="C119" i="13"/>
  <c r="C120" i="13"/>
  <c r="C121" i="13"/>
  <c r="C122" i="13"/>
  <c r="C123" i="13"/>
  <c r="C124" i="13"/>
  <c r="C125" i="13"/>
  <c r="C126" i="13"/>
  <c r="C127" i="13"/>
  <c r="C128" i="13"/>
  <c r="C129" i="13"/>
  <c r="C130" i="13"/>
  <c r="C131" i="13"/>
  <c r="C132" i="13"/>
  <c r="C133" i="13"/>
  <c r="C134" i="13"/>
  <c r="C135" i="13"/>
  <c r="C136" i="13"/>
  <c r="C137" i="13"/>
  <c r="C138" i="13"/>
  <c r="C139" i="13"/>
  <c r="C140" i="13"/>
  <c r="C141" i="13"/>
  <c r="C142" i="13"/>
  <c r="C143" i="13"/>
  <c r="C144" i="13"/>
  <c r="C145" i="13"/>
  <c r="C146" i="13"/>
  <c r="C147" i="13"/>
  <c r="C148" i="13"/>
  <c r="C149" i="13"/>
  <c r="C150" i="13"/>
  <c r="C151" i="13"/>
  <c r="C152" i="13"/>
  <c r="C153" i="13"/>
  <c r="C154" i="13"/>
  <c r="C155" i="13"/>
  <c r="C156" i="13"/>
  <c r="C157" i="13"/>
  <c r="C158" i="13"/>
  <c r="C159" i="13"/>
  <c r="C160" i="13"/>
  <c r="C161" i="13"/>
  <c r="C162" i="13"/>
  <c r="C163" i="13"/>
  <c r="C164" i="13"/>
  <c r="C165" i="13"/>
  <c r="C166" i="13"/>
  <c r="C167" i="13"/>
  <c r="C168" i="13"/>
  <c r="C169" i="13"/>
  <c r="C170" i="13"/>
  <c r="C171" i="13"/>
  <c r="C172" i="13"/>
  <c r="C173" i="13"/>
  <c r="C174" i="13"/>
  <c r="C175" i="13"/>
  <c r="C176" i="13"/>
  <c r="C177" i="13"/>
  <c r="C178" i="13"/>
  <c r="C179" i="13"/>
  <c r="C180" i="13"/>
  <c r="C181" i="13"/>
  <c r="C182" i="13"/>
  <c r="C183" i="13"/>
  <c r="C184" i="13"/>
  <c r="C185" i="13"/>
  <c r="C186" i="13"/>
  <c r="C187" i="13"/>
  <c r="C188" i="13"/>
  <c r="C189" i="13"/>
  <c r="C190" i="13"/>
  <c r="C191" i="13"/>
  <c r="C192" i="13"/>
  <c r="C193" i="13"/>
  <c r="C194" i="13"/>
  <c r="C195" i="13"/>
  <c r="C196" i="13"/>
  <c r="C197" i="13"/>
  <c r="C198" i="13"/>
  <c r="C199" i="13"/>
  <c r="C200" i="13"/>
  <c r="C201" i="13"/>
  <c r="C202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3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E6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2" i="13"/>
  <c r="E103" i="13"/>
  <c r="E104" i="13"/>
  <c r="E105" i="13"/>
  <c r="E106" i="13"/>
  <c r="E107" i="13"/>
  <c r="E108" i="13"/>
  <c r="E109" i="13"/>
  <c r="E110" i="13"/>
  <c r="E111" i="13"/>
  <c r="E112" i="13"/>
  <c r="E113" i="13"/>
  <c r="E114" i="13"/>
  <c r="E115" i="13"/>
  <c r="E116" i="13"/>
  <c r="E117" i="13"/>
  <c r="E118" i="13"/>
  <c r="E119" i="13"/>
  <c r="E120" i="13"/>
  <c r="E121" i="13"/>
  <c r="E122" i="13"/>
  <c r="E123" i="13"/>
  <c r="E124" i="13"/>
  <c r="E125" i="13"/>
  <c r="E126" i="13"/>
  <c r="E127" i="13"/>
  <c r="E128" i="13"/>
  <c r="E129" i="13"/>
  <c r="E130" i="13"/>
  <c r="E131" i="13"/>
  <c r="E132" i="13"/>
  <c r="E133" i="13"/>
  <c r="E134" i="13"/>
  <c r="E135" i="13"/>
  <c r="E136" i="13"/>
  <c r="E137" i="13"/>
  <c r="E138" i="13"/>
  <c r="E139" i="13"/>
  <c r="E140" i="13"/>
  <c r="E141" i="13"/>
  <c r="E142" i="13"/>
  <c r="E143" i="13"/>
  <c r="E144" i="13"/>
  <c r="E145" i="13"/>
  <c r="E146" i="13"/>
  <c r="E147" i="13"/>
  <c r="E148" i="13"/>
  <c r="E149" i="13"/>
  <c r="E150" i="13"/>
  <c r="E151" i="13"/>
  <c r="E152" i="13"/>
  <c r="E153" i="13"/>
  <c r="E154" i="13"/>
  <c r="E155" i="13"/>
  <c r="E156" i="13"/>
  <c r="E157" i="13"/>
  <c r="E158" i="13"/>
  <c r="E159" i="13"/>
  <c r="E160" i="13"/>
  <c r="E161" i="13"/>
  <c r="E162" i="13"/>
  <c r="E163" i="13"/>
  <c r="E164" i="13"/>
  <c r="E165" i="13"/>
  <c r="E166" i="13"/>
  <c r="E167" i="13"/>
  <c r="E168" i="13"/>
  <c r="E169" i="13"/>
  <c r="E170" i="13"/>
  <c r="E171" i="13"/>
  <c r="E172" i="13"/>
  <c r="E173" i="13"/>
  <c r="E174" i="13"/>
  <c r="E175" i="13"/>
  <c r="E176" i="13"/>
  <c r="E177" i="13"/>
  <c r="E178" i="13"/>
  <c r="E179" i="13"/>
  <c r="E180" i="13"/>
  <c r="E181" i="13"/>
  <c r="E182" i="13"/>
  <c r="E183" i="13"/>
  <c r="E184" i="13"/>
  <c r="E185" i="13"/>
  <c r="E186" i="13"/>
  <c r="E187" i="13"/>
  <c r="E188" i="13"/>
  <c r="E189" i="13"/>
  <c r="E190" i="13"/>
  <c r="E191" i="13"/>
  <c r="E192" i="13"/>
  <c r="E193" i="13"/>
  <c r="E194" i="13"/>
  <c r="E195" i="13"/>
  <c r="E196" i="13"/>
  <c r="E197" i="13"/>
  <c r="E198" i="13"/>
  <c r="E199" i="13"/>
  <c r="E200" i="13"/>
  <c r="E201" i="13"/>
  <c r="E202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G19" i="13"/>
  <c r="G20" i="13"/>
  <c r="G21" i="13"/>
  <c r="I21" i="13" s="1"/>
  <c r="G22" i="13"/>
  <c r="J22" i="13" s="1"/>
  <c r="G23" i="13"/>
  <c r="I23" i="13" s="1"/>
  <c r="G24" i="13"/>
  <c r="G25" i="13"/>
  <c r="I25" i="13" s="1"/>
  <c r="G26" i="13"/>
  <c r="G27" i="13"/>
  <c r="I27" i="13" s="1"/>
  <c r="G28" i="13"/>
  <c r="I28" i="13" s="1"/>
  <c r="G29" i="13"/>
  <c r="I29" i="13" s="1"/>
  <c r="G30" i="13"/>
  <c r="J30" i="13" s="1"/>
  <c r="G31" i="13"/>
  <c r="J31" i="13" s="1"/>
  <c r="G32" i="13"/>
  <c r="I32" i="13" s="1"/>
  <c r="G33" i="13"/>
  <c r="I33" i="13" s="1"/>
  <c r="G34" i="13"/>
  <c r="G35" i="13"/>
  <c r="G36" i="13"/>
  <c r="G37" i="13"/>
  <c r="I37" i="13" s="1"/>
  <c r="G38" i="13"/>
  <c r="J38" i="13" s="1"/>
  <c r="G39" i="13"/>
  <c r="I39" i="13" s="1"/>
  <c r="G40" i="13"/>
  <c r="G41" i="13"/>
  <c r="I41" i="13" s="1"/>
  <c r="G42" i="13"/>
  <c r="G43" i="13"/>
  <c r="J43" i="13" s="1"/>
  <c r="G44" i="13"/>
  <c r="I44" i="13" s="1"/>
  <c r="G45" i="13"/>
  <c r="I45" i="13" s="1"/>
  <c r="G46" i="13"/>
  <c r="J46" i="13" s="1"/>
  <c r="G47" i="13"/>
  <c r="G48" i="13"/>
  <c r="I48" i="13" s="1"/>
  <c r="G49" i="13"/>
  <c r="I49" i="13" s="1"/>
  <c r="G50" i="13"/>
  <c r="G51" i="13"/>
  <c r="G52" i="13"/>
  <c r="G53" i="13"/>
  <c r="I53" i="13" s="1"/>
  <c r="G54" i="13"/>
  <c r="J54" i="13" s="1"/>
  <c r="G55" i="13"/>
  <c r="I55" i="13" s="1"/>
  <c r="G56" i="13"/>
  <c r="G57" i="13"/>
  <c r="I57" i="13" s="1"/>
  <c r="G58" i="13"/>
  <c r="G59" i="13"/>
  <c r="I59" i="13" s="1"/>
  <c r="G60" i="13"/>
  <c r="I60" i="13" s="1"/>
  <c r="G61" i="13"/>
  <c r="I61" i="13" s="1"/>
  <c r="G62" i="13"/>
  <c r="J62" i="13" s="1"/>
  <c r="G63" i="13"/>
  <c r="J63" i="13" s="1"/>
  <c r="G64" i="13"/>
  <c r="I64" i="13" s="1"/>
  <c r="G65" i="13"/>
  <c r="I65" i="13" s="1"/>
  <c r="G66" i="13"/>
  <c r="G67" i="13"/>
  <c r="G68" i="13"/>
  <c r="G69" i="13"/>
  <c r="I69" i="13" s="1"/>
  <c r="G70" i="13"/>
  <c r="J70" i="13" s="1"/>
  <c r="G71" i="13"/>
  <c r="I71" i="13" s="1"/>
  <c r="G72" i="13"/>
  <c r="G73" i="13"/>
  <c r="I73" i="13" s="1"/>
  <c r="G74" i="13"/>
  <c r="G75" i="13"/>
  <c r="J75" i="13" s="1"/>
  <c r="G76" i="13"/>
  <c r="I76" i="13" s="1"/>
  <c r="G77" i="13"/>
  <c r="I77" i="13" s="1"/>
  <c r="G78" i="13"/>
  <c r="J78" i="13" s="1"/>
  <c r="G79" i="13"/>
  <c r="G80" i="13"/>
  <c r="I80" i="13" s="1"/>
  <c r="G81" i="13"/>
  <c r="I81" i="13" s="1"/>
  <c r="G82" i="13"/>
  <c r="G83" i="13"/>
  <c r="G84" i="13"/>
  <c r="G85" i="13"/>
  <c r="I85" i="13" s="1"/>
  <c r="G86" i="13"/>
  <c r="J86" i="13" s="1"/>
  <c r="G87" i="13"/>
  <c r="I87" i="13" s="1"/>
  <c r="G88" i="13"/>
  <c r="G89" i="13"/>
  <c r="I89" i="13" s="1"/>
  <c r="G90" i="13"/>
  <c r="G91" i="13"/>
  <c r="I91" i="13" s="1"/>
  <c r="G92" i="13"/>
  <c r="I92" i="13" s="1"/>
  <c r="G93" i="13"/>
  <c r="I93" i="13" s="1"/>
  <c r="G94" i="13"/>
  <c r="J94" i="13" s="1"/>
  <c r="G95" i="13"/>
  <c r="J95" i="13" s="1"/>
  <c r="G96" i="13"/>
  <c r="I96" i="13" s="1"/>
  <c r="G97" i="13"/>
  <c r="I97" i="13" s="1"/>
  <c r="G98" i="13"/>
  <c r="G99" i="13"/>
  <c r="G100" i="13"/>
  <c r="G101" i="13"/>
  <c r="I101" i="13" s="1"/>
  <c r="G102" i="13"/>
  <c r="J102" i="13" s="1"/>
  <c r="G103" i="13"/>
  <c r="I103" i="13" s="1"/>
  <c r="G104" i="13"/>
  <c r="G105" i="13"/>
  <c r="I105" i="13" s="1"/>
  <c r="G106" i="13"/>
  <c r="G107" i="13"/>
  <c r="J107" i="13" s="1"/>
  <c r="G108" i="13"/>
  <c r="I108" i="13" s="1"/>
  <c r="G109" i="13"/>
  <c r="I109" i="13" s="1"/>
  <c r="G110" i="13"/>
  <c r="J110" i="13" s="1"/>
  <c r="G111" i="13"/>
  <c r="G112" i="13"/>
  <c r="I112" i="13" s="1"/>
  <c r="G113" i="13"/>
  <c r="I113" i="13" s="1"/>
  <c r="G114" i="13"/>
  <c r="G115" i="13"/>
  <c r="J115" i="13" s="1"/>
  <c r="G116" i="13"/>
  <c r="G117" i="13"/>
  <c r="I117" i="13" s="1"/>
  <c r="G118" i="13"/>
  <c r="I118" i="13" s="1"/>
  <c r="G119" i="13"/>
  <c r="G120" i="13"/>
  <c r="G121" i="13"/>
  <c r="I121" i="13" s="1"/>
  <c r="G122" i="13"/>
  <c r="I122" i="13" s="1"/>
  <c r="G123" i="13"/>
  <c r="G124" i="13"/>
  <c r="G125" i="13"/>
  <c r="I125" i="13" s="1"/>
  <c r="G126" i="13"/>
  <c r="J126" i="13" s="1"/>
  <c r="G127" i="13"/>
  <c r="J127" i="13" s="1"/>
  <c r="G128" i="13"/>
  <c r="G129" i="13"/>
  <c r="I129" i="13" s="1"/>
  <c r="G130" i="13"/>
  <c r="I130" i="13" s="1"/>
  <c r="G131" i="13"/>
  <c r="G132" i="13"/>
  <c r="G133" i="13"/>
  <c r="I133" i="13" s="1"/>
  <c r="G134" i="13"/>
  <c r="I134" i="13" s="1"/>
  <c r="G135" i="13"/>
  <c r="J135" i="13" s="1"/>
  <c r="G136" i="13"/>
  <c r="G137" i="13"/>
  <c r="I137" i="13" s="1"/>
  <c r="G138" i="13"/>
  <c r="I138" i="13" s="1"/>
  <c r="G139" i="13"/>
  <c r="J139" i="13" s="1"/>
  <c r="G140" i="13"/>
  <c r="G141" i="13"/>
  <c r="I141" i="13" s="1"/>
  <c r="G142" i="13"/>
  <c r="I142" i="13" s="1"/>
  <c r="G143" i="13"/>
  <c r="J143" i="13" s="1"/>
  <c r="G144" i="13"/>
  <c r="J144" i="13" s="1"/>
  <c r="G145" i="13"/>
  <c r="I145" i="13" s="1"/>
  <c r="G146" i="13"/>
  <c r="I146" i="13" s="1"/>
  <c r="G147" i="13"/>
  <c r="G148" i="13"/>
  <c r="J148" i="13" s="1"/>
  <c r="G149" i="13"/>
  <c r="I149" i="13" s="1"/>
  <c r="G150" i="13"/>
  <c r="I150" i="13" s="1"/>
  <c r="G151" i="13"/>
  <c r="G152" i="13"/>
  <c r="G153" i="13"/>
  <c r="J153" i="13" s="1"/>
  <c r="G154" i="13"/>
  <c r="I154" i="13" s="1"/>
  <c r="G155" i="13"/>
  <c r="J155" i="13" s="1"/>
  <c r="G156" i="13"/>
  <c r="G157" i="13"/>
  <c r="I157" i="13" s="1"/>
  <c r="G158" i="13"/>
  <c r="I158" i="13" s="1"/>
  <c r="G159" i="13"/>
  <c r="J159" i="13" s="1"/>
  <c r="G160" i="13"/>
  <c r="J160" i="13" s="1"/>
  <c r="G161" i="13"/>
  <c r="I161" i="13" s="1"/>
  <c r="G162" i="13"/>
  <c r="I162" i="13" s="1"/>
  <c r="G163" i="13"/>
  <c r="G164" i="13"/>
  <c r="J164" i="13" s="1"/>
  <c r="G165" i="13"/>
  <c r="J165" i="13" s="1"/>
  <c r="G166" i="13"/>
  <c r="I166" i="13" s="1"/>
  <c r="G167" i="13"/>
  <c r="G168" i="13"/>
  <c r="G169" i="13"/>
  <c r="J169" i="13" s="1"/>
  <c r="G170" i="13"/>
  <c r="I170" i="13" s="1"/>
  <c r="G171" i="13"/>
  <c r="J171" i="13" s="1"/>
  <c r="G172" i="13"/>
  <c r="G173" i="13"/>
  <c r="I173" i="13" s="1"/>
  <c r="G174" i="13"/>
  <c r="I174" i="13" s="1"/>
  <c r="G175" i="13"/>
  <c r="J175" i="13" s="1"/>
  <c r="G176" i="13"/>
  <c r="J176" i="13" s="1"/>
  <c r="G177" i="13"/>
  <c r="I177" i="13" s="1"/>
  <c r="G178" i="13"/>
  <c r="I178" i="13" s="1"/>
  <c r="G179" i="13"/>
  <c r="G180" i="13"/>
  <c r="J180" i="13" s="1"/>
  <c r="G181" i="13"/>
  <c r="J181" i="13" s="1"/>
  <c r="G182" i="13"/>
  <c r="I182" i="13" s="1"/>
  <c r="G183" i="13"/>
  <c r="G184" i="13"/>
  <c r="G185" i="13"/>
  <c r="I185" i="13" s="1"/>
  <c r="G186" i="13"/>
  <c r="I186" i="13" s="1"/>
  <c r="G187" i="13"/>
  <c r="J187" i="13" s="1"/>
  <c r="G188" i="13"/>
  <c r="G189" i="13"/>
  <c r="I189" i="13" s="1"/>
  <c r="G190" i="13"/>
  <c r="I190" i="13" s="1"/>
  <c r="G191" i="13"/>
  <c r="J191" i="13" s="1"/>
  <c r="G192" i="13"/>
  <c r="J192" i="13" s="1"/>
  <c r="G193" i="13"/>
  <c r="I193" i="13" s="1"/>
  <c r="G194" i="13"/>
  <c r="I194" i="13" s="1"/>
  <c r="G195" i="13"/>
  <c r="G196" i="13"/>
  <c r="J196" i="13" s="1"/>
  <c r="G197" i="13"/>
  <c r="J197" i="13" s="1"/>
  <c r="G198" i="13"/>
  <c r="I198" i="13" s="1"/>
  <c r="G199" i="13"/>
  <c r="G200" i="13"/>
  <c r="G201" i="13"/>
  <c r="I201" i="13" s="1"/>
  <c r="G202" i="13"/>
  <c r="I202" i="13" s="1"/>
  <c r="I169" i="13" l="1"/>
  <c r="M17" i="13"/>
  <c r="N17" i="13" s="1"/>
  <c r="L17" i="13"/>
  <c r="M13" i="13"/>
  <c r="N13" i="13" s="1"/>
  <c r="L13" i="13"/>
  <c r="M9" i="13"/>
  <c r="N9" i="13" s="1"/>
  <c r="L9" i="13"/>
  <c r="J71" i="13"/>
  <c r="M16" i="13"/>
  <c r="N16" i="13" s="1"/>
  <c r="L16" i="13"/>
  <c r="M12" i="13"/>
  <c r="N12" i="13" s="1"/>
  <c r="L12" i="13"/>
  <c r="M8" i="13"/>
  <c r="N8" i="13" s="1"/>
  <c r="L8" i="13"/>
  <c r="M11" i="13"/>
  <c r="N11" i="13" s="1"/>
  <c r="L11" i="13"/>
  <c r="M7" i="13"/>
  <c r="N7" i="13" s="1"/>
  <c r="L7" i="13"/>
  <c r="M10" i="13"/>
  <c r="N10" i="13" s="1"/>
  <c r="L10" i="13"/>
  <c r="M6" i="13"/>
  <c r="N6" i="13" s="1"/>
  <c r="L6" i="13"/>
  <c r="J37" i="13"/>
  <c r="J85" i="13"/>
  <c r="J21" i="13"/>
  <c r="J113" i="13"/>
  <c r="J65" i="13"/>
  <c r="I197" i="13"/>
  <c r="I139" i="13"/>
  <c r="I153" i="13"/>
  <c r="J101" i="13"/>
  <c r="J49" i="13"/>
  <c r="I181" i="13"/>
  <c r="J202" i="13"/>
  <c r="J194" i="13"/>
  <c r="J186" i="13"/>
  <c r="J178" i="13"/>
  <c r="J170" i="13"/>
  <c r="J162" i="13"/>
  <c r="J154" i="13"/>
  <c r="J146" i="13"/>
  <c r="J138" i="13"/>
  <c r="J130" i="13"/>
  <c r="J122" i="13"/>
  <c r="I86" i="13"/>
  <c r="I22" i="13"/>
  <c r="J201" i="13"/>
  <c r="J193" i="13"/>
  <c r="J185" i="13"/>
  <c r="J177" i="13"/>
  <c r="J161" i="13"/>
  <c r="J145" i="13"/>
  <c r="J137" i="13"/>
  <c r="J129" i="13"/>
  <c r="J121" i="13"/>
  <c r="J103" i="13"/>
  <c r="J81" i="13"/>
  <c r="J53" i="13"/>
  <c r="J33" i="13"/>
  <c r="I165" i="13"/>
  <c r="I126" i="13"/>
  <c r="I62" i="13"/>
  <c r="J198" i="13"/>
  <c r="J190" i="13"/>
  <c r="J182" i="13"/>
  <c r="J174" i="13"/>
  <c r="J166" i="13"/>
  <c r="J158" i="13"/>
  <c r="J150" i="13"/>
  <c r="J142" i="13"/>
  <c r="J134" i="13"/>
  <c r="J118" i="13"/>
  <c r="I54" i="13"/>
  <c r="J189" i="13"/>
  <c r="J173" i="13"/>
  <c r="J157" i="13"/>
  <c r="J149" i="13"/>
  <c r="J141" i="13"/>
  <c r="J133" i="13"/>
  <c r="J125" i="13"/>
  <c r="J117" i="13"/>
  <c r="J97" i="13"/>
  <c r="J69" i="13"/>
  <c r="J39" i="13"/>
  <c r="I171" i="13"/>
  <c r="I94" i="13"/>
  <c r="I30" i="13"/>
  <c r="I200" i="13"/>
  <c r="J200" i="13"/>
  <c r="I184" i="13"/>
  <c r="J184" i="13"/>
  <c r="I172" i="13"/>
  <c r="J172" i="13"/>
  <c r="I156" i="13"/>
  <c r="J156" i="13"/>
  <c r="I140" i="13"/>
  <c r="J140" i="13"/>
  <c r="I132" i="13"/>
  <c r="J132" i="13"/>
  <c r="I124" i="13"/>
  <c r="J124" i="13"/>
  <c r="I116" i="13"/>
  <c r="J116" i="13"/>
  <c r="I104" i="13"/>
  <c r="J104" i="13"/>
  <c r="I88" i="13"/>
  <c r="J88" i="13"/>
  <c r="I72" i="13"/>
  <c r="J72" i="13"/>
  <c r="I56" i="13"/>
  <c r="J56" i="13"/>
  <c r="I40" i="13"/>
  <c r="J40" i="13"/>
  <c r="I24" i="13"/>
  <c r="J24" i="13"/>
  <c r="J92" i="13"/>
  <c r="J28" i="13"/>
  <c r="I199" i="13"/>
  <c r="J199" i="13"/>
  <c r="J195" i="13"/>
  <c r="I195" i="13"/>
  <c r="J179" i="13"/>
  <c r="I179" i="13"/>
  <c r="J163" i="13"/>
  <c r="I163" i="13"/>
  <c r="I131" i="13"/>
  <c r="J131" i="13"/>
  <c r="J123" i="13"/>
  <c r="I123" i="13"/>
  <c r="I119" i="13"/>
  <c r="J119" i="13"/>
  <c r="I99" i="13"/>
  <c r="J99" i="13"/>
  <c r="J83" i="13"/>
  <c r="I83" i="13"/>
  <c r="I79" i="13"/>
  <c r="J79" i="13"/>
  <c r="J51" i="13"/>
  <c r="I51" i="13"/>
  <c r="I47" i="13"/>
  <c r="J47" i="13"/>
  <c r="J108" i="13"/>
  <c r="J87" i="13"/>
  <c r="J76" i="13"/>
  <c r="J55" i="13"/>
  <c r="J44" i="13"/>
  <c r="J23" i="13"/>
  <c r="I187" i="13"/>
  <c r="I176" i="13"/>
  <c r="I155" i="13"/>
  <c r="I144" i="13"/>
  <c r="I127" i="13"/>
  <c r="I107" i="13"/>
  <c r="I75" i="13"/>
  <c r="I43" i="13"/>
  <c r="J96" i="13"/>
  <c r="J64" i="13"/>
  <c r="J32" i="13"/>
  <c r="I196" i="13"/>
  <c r="I175" i="13"/>
  <c r="I164" i="13"/>
  <c r="I143" i="13"/>
  <c r="I95" i="13"/>
  <c r="I63" i="13"/>
  <c r="I31" i="13"/>
  <c r="I188" i="13"/>
  <c r="J188" i="13"/>
  <c r="I168" i="13"/>
  <c r="J168" i="13"/>
  <c r="I152" i="13"/>
  <c r="J152" i="13"/>
  <c r="I136" i="13"/>
  <c r="J136" i="13"/>
  <c r="I128" i="13"/>
  <c r="J128" i="13"/>
  <c r="I120" i="13"/>
  <c r="J120" i="13"/>
  <c r="I100" i="13"/>
  <c r="J100" i="13"/>
  <c r="I84" i="13"/>
  <c r="J84" i="13"/>
  <c r="I68" i="13"/>
  <c r="J68" i="13"/>
  <c r="I52" i="13"/>
  <c r="J52" i="13"/>
  <c r="I36" i="13"/>
  <c r="J36" i="13"/>
  <c r="I20" i="13"/>
  <c r="J20" i="13"/>
  <c r="J60" i="13"/>
  <c r="I192" i="13"/>
  <c r="I160" i="13"/>
  <c r="I183" i="13"/>
  <c r="J183" i="13"/>
  <c r="I167" i="13"/>
  <c r="J167" i="13"/>
  <c r="I151" i="13"/>
  <c r="J151" i="13"/>
  <c r="J147" i="13"/>
  <c r="I147" i="13"/>
  <c r="I111" i="13"/>
  <c r="J111" i="13"/>
  <c r="I67" i="13"/>
  <c r="J67" i="13"/>
  <c r="I35" i="13"/>
  <c r="J35" i="13"/>
  <c r="J19" i="13"/>
  <c r="I19" i="13"/>
  <c r="J112" i="13"/>
  <c r="J91" i="13"/>
  <c r="J80" i="13"/>
  <c r="J59" i="13"/>
  <c r="J48" i="13"/>
  <c r="J27" i="13"/>
  <c r="I191" i="13"/>
  <c r="I180" i="13"/>
  <c r="I159" i="13"/>
  <c r="I148" i="13"/>
  <c r="I135" i="13"/>
  <c r="I115" i="13"/>
  <c r="I114" i="13"/>
  <c r="J114" i="13"/>
  <c r="I106" i="13"/>
  <c r="J106" i="13"/>
  <c r="I98" i="13"/>
  <c r="J98" i="13"/>
  <c r="I90" i="13"/>
  <c r="J90" i="13"/>
  <c r="I82" i="13"/>
  <c r="J82" i="13"/>
  <c r="I74" i="13"/>
  <c r="J74" i="13"/>
  <c r="I66" i="13"/>
  <c r="J66" i="13"/>
  <c r="I58" i="13"/>
  <c r="J58" i="13"/>
  <c r="I50" i="13"/>
  <c r="J50" i="13"/>
  <c r="I42" i="13"/>
  <c r="J42" i="13"/>
  <c r="I34" i="13"/>
  <c r="J34" i="13"/>
  <c r="I26" i="13"/>
  <c r="J26" i="13"/>
  <c r="I18" i="13"/>
  <c r="J18" i="13"/>
  <c r="M18" i="13" s="1"/>
  <c r="N18" i="13" s="1"/>
  <c r="J105" i="13"/>
  <c r="J89" i="13"/>
  <c r="J73" i="13"/>
  <c r="J57" i="13"/>
  <c r="J41" i="13"/>
  <c r="J25" i="13"/>
  <c r="I102" i="13"/>
  <c r="I70" i="13"/>
  <c r="I38" i="13"/>
  <c r="J109" i="13"/>
  <c r="J93" i="13"/>
  <c r="J77" i="13"/>
  <c r="J61" i="13"/>
  <c r="J45" i="13"/>
  <c r="J29" i="13"/>
  <c r="I110" i="13"/>
  <c r="I78" i="13"/>
  <c r="I46" i="13"/>
  <c r="H4" i="12"/>
  <c r="G47" i="12"/>
  <c r="H47" i="12"/>
  <c r="E47" i="12"/>
  <c r="G46" i="12"/>
  <c r="H46" i="12"/>
  <c r="E46" i="12"/>
  <c r="G45" i="12"/>
  <c r="H45" i="12"/>
  <c r="E45" i="12"/>
  <c r="G44" i="12"/>
  <c r="H44" i="12"/>
  <c r="E44" i="12"/>
  <c r="G43" i="12"/>
  <c r="H43" i="12"/>
  <c r="E43" i="12"/>
  <c r="G42" i="12"/>
  <c r="H42" i="12"/>
  <c r="E42" i="12"/>
  <c r="G41" i="12"/>
  <c r="H41" i="12"/>
  <c r="E41" i="12"/>
  <c r="G40" i="12"/>
  <c r="H40" i="12"/>
  <c r="E40" i="12"/>
  <c r="G39" i="12"/>
  <c r="H39" i="12"/>
  <c r="E39" i="12"/>
  <c r="G38" i="12"/>
  <c r="E38" i="12"/>
  <c r="G37" i="12"/>
  <c r="E37" i="12"/>
  <c r="G36" i="12"/>
  <c r="E36" i="12"/>
  <c r="G35" i="12"/>
  <c r="E35" i="12"/>
  <c r="G34" i="12"/>
  <c r="E34" i="12"/>
  <c r="G33" i="12"/>
  <c r="E33" i="12"/>
  <c r="G32" i="12"/>
  <c r="E32" i="12"/>
  <c r="G31" i="12"/>
  <c r="E31" i="12"/>
  <c r="G30" i="12"/>
  <c r="E30" i="12"/>
  <c r="G29" i="12"/>
  <c r="E29" i="12"/>
  <c r="G28" i="12"/>
  <c r="E28" i="12"/>
  <c r="G27" i="12"/>
  <c r="E27" i="12"/>
  <c r="G26" i="12"/>
  <c r="E26" i="12"/>
  <c r="G25" i="12"/>
  <c r="E25" i="12"/>
  <c r="G24" i="12"/>
  <c r="E24" i="12"/>
  <c r="G4" i="12"/>
  <c r="E4" i="12"/>
  <c r="G16" i="12"/>
  <c r="H16" i="12"/>
  <c r="E16" i="12"/>
  <c r="G12" i="12"/>
  <c r="H12" i="12"/>
  <c r="E12" i="12"/>
  <c r="G23" i="12"/>
  <c r="H23" i="12"/>
  <c r="E23" i="12"/>
  <c r="G5" i="12"/>
  <c r="H5" i="12"/>
  <c r="E5" i="12"/>
  <c r="G9" i="12"/>
  <c r="H9" i="12"/>
  <c r="E9" i="12"/>
  <c r="G15" i="12"/>
  <c r="H15" i="12"/>
  <c r="E15" i="12"/>
  <c r="G17" i="12"/>
  <c r="H17" i="12"/>
  <c r="E17" i="12"/>
  <c r="G7" i="12"/>
  <c r="H7" i="12"/>
  <c r="E7" i="12"/>
  <c r="G8" i="12"/>
  <c r="H8" i="12"/>
  <c r="E8" i="12"/>
  <c r="G21" i="12"/>
  <c r="H21" i="12"/>
  <c r="E21" i="12"/>
  <c r="G19" i="12"/>
  <c r="H19" i="12"/>
  <c r="E19" i="12"/>
  <c r="G11" i="12"/>
  <c r="H11" i="12"/>
  <c r="E11" i="12"/>
  <c r="G6" i="12"/>
  <c r="H6" i="12"/>
  <c r="E6" i="12"/>
  <c r="G13" i="12"/>
  <c r="H13" i="12"/>
  <c r="E13" i="12"/>
  <c r="G14" i="12"/>
  <c r="H14" i="12"/>
  <c r="E14" i="12"/>
  <c r="G18" i="12"/>
  <c r="H18" i="12"/>
  <c r="E18" i="12"/>
  <c r="G20" i="12"/>
  <c r="H20" i="12"/>
  <c r="E20" i="12"/>
  <c r="G22" i="12"/>
  <c r="H22" i="12"/>
  <c r="E22" i="12"/>
  <c r="G10" i="12"/>
  <c r="H10" i="12"/>
  <c r="E10" i="12"/>
  <c r="X3" i="11"/>
  <c r="AS3" i="11" s="1"/>
  <c r="BO3" i="11" s="1"/>
  <c r="CL3" i="11" s="1"/>
  <c r="DJ3" i="11" s="1"/>
  <c r="EE3" i="11" s="1"/>
  <c r="FC3" i="11" s="1"/>
  <c r="FZ3" i="11" s="1"/>
  <c r="GV3" i="11" s="1"/>
  <c r="HT3" i="11" s="1"/>
  <c r="IP3" i="11" s="1"/>
  <c r="JM3" i="11" s="1"/>
  <c r="X4" i="11"/>
  <c r="AS4" i="11" s="1"/>
  <c r="BO4" i="11" s="1"/>
  <c r="CL4" i="11" s="1"/>
  <c r="DJ4" i="11" s="1"/>
  <c r="EE4" i="11" s="1"/>
  <c r="FC4" i="11" s="1"/>
  <c r="FZ4" i="11" s="1"/>
  <c r="GV4" i="11" s="1"/>
  <c r="HT4" i="11" s="1"/>
  <c r="IP4" i="11" s="1"/>
  <c r="JM4" i="11" s="1"/>
  <c r="L18" i="13" l="1"/>
  <c r="G1" i="12"/>
  <c r="E1" i="12"/>
  <c r="K1" i="9"/>
  <c r="H1" i="12" l="1"/>
  <c r="I22" i="9"/>
  <c r="I21" i="9"/>
  <c r="I26" i="9"/>
  <c r="I27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68" i="9"/>
  <c r="I169" i="9"/>
  <c r="I170" i="9"/>
  <c r="I171" i="9"/>
  <c r="I172" i="9"/>
  <c r="I173" i="9"/>
  <c r="I174" i="9"/>
  <c r="I175" i="9"/>
  <c r="I176" i="9"/>
  <c r="I177" i="9"/>
  <c r="I178" i="9"/>
  <c r="I179" i="9"/>
  <c r="I180" i="9"/>
  <c r="I181" i="9"/>
  <c r="I182" i="9"/>
  <c r="I183" i="9"/>
  <c r="I184" i="9"/>
  <c r="I185" i="9"/>
  <c r="I186" i="9"/>
  <c r="I187" i="9"/>
  <c r="I188" i="9"/>
  <c r="I189" i="9"/>
  <c r="I190" i="9"/>
  <c r="I191" i="9"/>
  <c r="I192" i="9"/>
  <c r="I193" i="9"/>
  <c r="I194" i="9"/>
  <c r="I195" i="9"/>
  <c r="I196" i="9"/>
  <c r="I197" i="9"/>
  <c r="I198" i="9"/>
  <c r="I199" i="9"/>
  <c r="I200" i="9"/>
  <c r="I201" i="9"/>
  <c r="I202" i="9"/>
  <c r="I203" i="9"/>
  <c r="J19" i="9"/>
  <c r="J22" i="9"/>
  <c r="J21" i="9"/>
  <c r="J26" i="9"/>
  <c r="J27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17" i="9"/>
  <c r="J10" i="9"/>
  <c r="E10" i="13" s="1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I19" i="9" s="1"/>
  <c r="H22" i="9"/>
  <c r="H21" i="9"/>
  <c r="H20" i="9"/>
  <c r="H23" i="9"/>
  <c r="H24" i="9"/>
  <c r="I24" i="9" s="1"/>
  <c r="H25" i="9"/>
  <c r="H26" i="9"/>
  <c r="H27" i="9"/>
  <c r="K12" i="13" s="1"/>
  <c r="H28" i="9"/>
  <c r="K13" i="13" s="1"/>
  <c r="H29" i="9"/>
  <c r="K17" i="13" s="1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K15" i="13" l="1"/>
  <c r="K31" i="9"/>
  <c r="J31" i="9"/>
  <c r="K30" i="9"/>
  <c r="M30" i="9" s="1"/>
  <c r="J30" i="9"/>
  <c r="J29" i="9"/>
  <c r="I29" i="9"/>
  <c r="C13" i="13"/>
  <c r="J28" i="9"/>
  <c r="I28" i="9"/>
  <c r="K11" i="13"/>
  <c r="K2" i="13" s="1"/>
  <c r="I9" i="9"/>
  <c r="D9" i="13" s="1"/>
  <c r="C9" i="13"/>
  <c r="J15" i="9"/>
  <c r="E15" i="13" s="1"/>
  <c r="C15" i="13"/>
  <c r="J11" i="9"/>
  <c r="E11" i="13" s="1"/>
  <c r="C11" i="13"/>
  <c r="J7" i="9"/>
  <c r="E7" i="13" s="1"/>
  <c r="C7" i="13"/>
  <c r="I20" i="9"/>
  <c r="D17" i="13" s="1"/>
  <c r="C17" i="13"/>
  <c r="I14" i="9"/>
  <c r="D14" i="13" s="1"/>
  <c r="C14" i="13"/>
  <c r="I10" i="9"/>
  <c r="D10" i="13" s="1"/>
  <c r="C10" i="13"/>
  <c r="I6" i="9"/>
  <c r="D6" i="13" s="1"/>
  <c r="C6" i="13"/>
  <c r="I16" i="9"/>
  <c r="C16" i="13"/>
  <c r="J12" i="9"/>
  <c r="E12" i="13" s="1"/>
  <c r="C12" i="13"/>
  <c r="J8" i="9"/>
  <c r="E8" i="13" s="1"/>
  <c r="C8" i="13"/>
  <c r="J25" i="9"/>
  <c r="I25" i="9"/>
  <c r="J24" i="9"/>
  <c r="J14" i="9"/>
  <c r="I11" i="9"/>
  <c r="D11" i="13" s="1"/>
  <c r="I15" i="9"/>
  <c r="D15" i="13" s="1"/>
  <c r="I7" i="9"/>
  <c r="D7" i="13" s="1"/>
  <c r="J13" i="9"/>
  <c r="E13" i="13" s="1"/>
  <c r="J9" i="9"/>
  <c r="I13" i="9"/>
  <c r="D13" i="13" s="1"/>
  <c r="J18" i="9"/>
  <c r="E16" i="13" s="1"/>
  <c r="I18" i="9"/>
  <c r="I12" i="9"/>
  <c r="I8" i="9"/>
  <c r="J23" i="9"/>
  <c r="I23" i="9"/>
  <c r="J20" i="9"/>
  <c r="F13" i="13" l="1"/>
  <c r="G13" i="13" s="1"/>
  <c r="I13" i="13" s="1"/>
  <c r="F7" i="13"/>
  <c r="G7" i="13" s="1"/>
  <c r="J7" i="13" s="1"/>
  <c r="F10" i="13"/>
  <c r="G10" i="13" s="1"/>
  <c r="I10" i="13" s="1"/>
  <c r="D12" i="13"/>
  <c r="F12" i="13" s="1"/>
  <c r="G12" i="13" s="1"/>
  <c r="F15" i="13"/>
  <c r="G15" i="13" s="1"/>
  <c r="E17" i="13"/>
  <c r="F17" i="13" s="1"/>
  <c r="G17" i="13" s="1"/>
  <c r="E9" i="13"/>
  <c r="F9" i="13" s="1"/>
  <c r="G9" i="13" s="1"/>
  <c r="F11" i="13"/>
  <c r="G11" i="13" s="1"/>
  <c r="E14" i="13"/>
  <c r="F14" i="13" s="1"/>
  <c r="G14" i="13" s="1"/>
  <c r="D8" i="13"/>
  <c r="F8" i="13" s="1"/>
  <c r="G8" i="13" s="1"/>
  <c r="D16" i="13"/>
  <c r="F16" i="13" s="1"/>
  <c r="G16" i="13" s="1"/>
  <c r="F6" i="13"/>
  <c r="G6" i="13" s="1"/>
  <c r="I7" i="13" l="1"/>
  <c r="J13" i="13"/>
  <c r="J10" i="13"/>
  <c r="J8" i="13"/>
  <c r="I8" i="13"/>
  <c r="J14" i="13"/>
  <c r="I14" i="13"/>
  <c r="I16" i="13"/>
  <c r="J16" i="13"/>
  <c r="I17" i="13"/>
  <c r="J17" i="13"/>
  <c r="J15" i="13"/>
  <c r="I15" i="13"/>
  <c r="I12" i="13"/>
  <c r="J12" i="13"/>
  <c r="I9" i="13"/>
  <c r="J9" i="13"/>
  <c r="I11" i="13"/>
  <c r="J11" i="13"/>
  <c r="I6" i="13"/>
  <c r="J6" i="13"/>
  <c r="L15" i="13" l="1"/>
  <c r="M15" i="13"/>
  <c r="N15" i="13" s="1"/>
  <c r="M1" i="9"/>
  <c r="L14" i="13"/>
  <c r="M14" i="13"/>
  <c r="N14" i="13" s="1"/>
  <c r="N2" i="13" l="1"/>
</calcChain>
</file>

<file path=xl/sharedStrings.xml><?xml version="1.0" encoding="utf-8"?>
<sst xmlns="http://schemas.openxmlformats.org/spreadsheetml/2006/main" count="248" uniqueCount="104">
  <si>
    <t>INDUSTRIES</t>
  </si>
  <si>
    <t>TITRE</t>
  </si>
  <si>
    <t>ISIN</t>
  </si>
  <si>
    <t>QTT</t>
  </si>
  <si>
    <t>FRAIS</t>
  </si>
  <si>
    <t>TTF</t>
  </si>
  <si>
    <t>PRU</t>
  </si>
  <si>
    <t>DATE</t>
  </si>
  <si>
    <t>MONTANT</t>
  </si>
  <si>
    <t>Bien de consomation</t>
  </si>
  <si>
    <t>Industriel</t>
  </si>
  <si>
    <t>Matériaux de base</t>
  </si>
  <si>
    <t>Pétrole et Gaz</t>
  </si>
  <si>
    <t>Santé</t>
  </si>
  <si>
    <t>Services aux collectivités</t>
  </si>
  <si>
    <t>Services aux consommateurs</t>
  </si>
  <si>
    <t>Services financiers</t>
  </si>
  <si>
    <t>Technologie</t>
  </si>
  <si>
    <t>Télécomunications</t>
  </si>
  <si>
    <t>ACHAT</t>
  </si>
  <si>
    <t>%</t>
  </si>
  <si>
    <t>VENTE</t>
  </si>
  <si>
    <t>RESULATS</t>
  </si>
  <si>
    <t>ABC ARBITRAGE</t>
  </si>
  <si>
    <t>FR0004040608</t>
  </si>
  <si>
    <t>ALD</t>
  </si>
  <si>
    <t>FR0013258662</t>
  </si>
  <si>
    <t>BNP PARIBAS</t>
  </si>
  <si>
    <t>FR0000131104</t>
  </si>
  <si>
    <t>COFACE</t>
  </si>
  <si>
    <t>FR0010667147</t>
  </si>
  <si>
    <t>ENGIE</t>
  </si>
  <si>
    <t>FR0010208488</t>
  </si>
  <si>
    <t>NATIXIS</t>
  </si>
  <si>
    <t>FR0000120685</t>
  </si>
  <si>
    <t>ORANGE</t>
  </si>
  <si>
    <t>FR0000133308</t>
  </si>
  <si>
    <t>SAINT-GOBAIN</t>
  </si>
  <si>
    <t>FR0000125007</t>
  </si>
  <si>
    <t>SANOFI</t>
  </si>
  <si>
    <t>FR0000120578</t>
  </si>
  <si>
    <t>SOCIETE GENERALE</t>
  </si>
  <si>
    <t>FR0000130809</t>
  </si>
  <si>
    <t>MONTANT ACHAT</t>
  </si>
  <si>
    <t>FRAIS ACHAT</t>
  </si>
  <si>
    <t>MONTANT VENTE</t>
  </si>
  <si>
    <r>
      <t xml:space="preserve">BILAN                  </t>
    </r>
    <r>
      <rPr>
        <b/>
        <i/>
        <sz val="8"/>
        <color theme="1"/>
        <rFont val="Calibri"/>
        <family val="2"/>
        <scheme val="minor"/>
      </rPr>
      <t>(hors dividendes)</t>
    </r>
  </si>
  <si>
    <t>services financiers</t>
  </si>
  <si>
    <t>VALEUR</t>
  </si>
  <si>
    <t>ELIOR GROUP</t>
  </si>
  <si>
    <t>FR0011950732</t>
  </si>
  <si>
    <t>INFORMATIONS</t>
  </si>
  <si>
    <t>VENTES</t>
  </si>
  <si>
    <t>ACHATS</t>
  </si>
  <si>
    <t>DIVIDENDES</t>
  </si>
  <si>
    <t>SOLDE INITIAL</t>
  </si>
  <si>
    <t>LIQUIDITE          DU PEA</t>
  </si>
  <si>
    <t>TOTAL</t>
  </si>
  <si>
    <t>TYPE</t>
  </si>
  <si>
    <t>TRANSACTIONS</t>
  </si>
  <si>
    <t>MONTANT BASE</t>
  </si>
  <si>
    <t>PRIX UNITAIRE</t>
  </si>
  <si>
    <t>FR0000120271</t>
  </si>
  <si>
    <t>PEA SEB</t>
  </si>
  <si>
    <t>CAC 40</t>
  </si>
  <si>
    <t>DEC.</t>
  </si>
  <si>
    <t>NOV.</t>
  </si>
  <si>
    <t>OCT.</t>
  </si>
  <si>
    <t>SEPT.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</si>
  <si>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</si>
  <si>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</si>
  <si>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</si>
  <si>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</si>
  <si>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</si>
  <si>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</si>
  <si>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</si>
  <si>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</si>
  <si>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POSSEDE</t>
  </si>
  <si>
    <t xml:space="preserve">ACTIONS </t>
  </si>
  <si>
    <t>PU/PRU</t>
  </si>
  <si>
    <t>VAL. PRU</t>
  </si>
  <si>
    <t>VAL.</t>
  </si>
  <si>
    <t>DATE DETACHEMENT</t>
  </si>
  <si>
    <t>RECOMANDATIONS</t>
  </si>
  <si>
    <t>P</t>
  </si>
  <si>
    <t>CASINO GUICHARD</t>
  </si>
  <si>
    <t>EUTELSAT COM</t>
  </si>
  <si>
    <t>SOCIETE GENERAL</t>
  </si>
  <si>
    <t>AXA</t>
  </si>
  <si>
    <t>CREDIT AGRICOLE</t>
  </si>
  <si>
    <t>ICADE</t>
  </si>
  <si>
    <t>METROPOLE TV</t>
  </si>
  <si>
    <t>LAGARDERE S.C.A</t>
  </si>
  <si>
    <t>SCOR SE</t>
  </si>
  <si>
    <t xml:space="preserve">ELIOR </t>
  </si>
  <si>
    <t>ACHAT SPECULATIF</t>
  </si>
  <si>
    <t>ECART</t>
  </si>
  <si>
    <r>
      <t xml:space="preserve">BILAN                 </t>
    </r>
    <r>
      <rPr>
        <b/>
        <sz val="8"/>
        <color theme="1"/>
        <rFont val="Calibri"/>
        <family val="2"/>
        <scheme val="minor"/>
      </rPr>
      <t>(dividendes inclus)</t>
    </r>
  </si>
  <si>
    <t>FRAIS     ACHAT</t>
  </si>
  <si>
    <t>FRAIS     VENTE</t>
  </si>
  <si>
    <t xml:space="preserve">Gains / Pertes = </t>
  </si>
  <si>
    <t>13/0592019</t>
  </si>
  <si>
    <t>DIV. 2018</t>
  </si>
  <si>
    <t>BONUS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</si>
</sst>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&quot; u&quot;"/>
    <numFmt numFmtId="165" formatCode="_-* #,##0.0000\ &quot;€&quot;_-;\-* #,##0.0000\ &quot;€&quot;_-;_-* &quot;-&quot;??\ &quot;€&quot;_-;_-@_-"/>
    <numFmt numFmtId="166" formatCode="[Color10]#,##0.00&quot; %&quot;;[Red]\-\ #,##0.00&quot; %&quot;"/>
    <numFmt numFmtId="167" formatCode="#,##0&quot; U&quot;"/>
    <numFmt numFmtId="168" formatCode="[Color10]\+\ #,##0.00&quot; €&quot;;[Red]\-\ #,##0.00&quot; €&quot;"/>
    <numFmt numFmtId="169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0" tint="-4.9989318521683403E-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33993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2" fillId="3" borderId="12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2" fillId="5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4" fontId="0" fillId="0" borderId="6" xfId="0" applyNumberFormat="1" applyBorder="1" applyAlignment="1">
      <alignment vertical="center"/>
    </xf>
    <xf numFmtId="14" fontId="0" fillId="0" borderId="22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44" fontId="0" fillId="0" borderId="0" xfId="0" applyNumberFormat="1" applyAlignment="1">
      <alignment vertical="center"/>
    </xf>
    <xf numFmtId="44" fontId="0" fillId="0" borderId="24" xfId="1" applyFont="1" applyBorder="1" applyAlignment="1">
      <alignment vertical="center"/>
    </xf>
    <xf numFmtId="0" fontId="5" fillId="5" borderId="2" xfId="0" applyFont="1" applyFill="1" applyBorder="1" applyAlignment="1">
      <alignment horizontal="center" vertical="center" wrapText="1"/>
    </xf>
    <xf numFmtId="44" fontId="8" fillId="0" borderId="25" xfId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26" xfId="0" applyBorder="1"/>
    <xf numFmtId="0" fontId="0" fillId="0" borderId="27" xfId="0" applyBorder="1" applyAlignment="1">
      <alignment vertical="center"/>
    </xf>
    <xf numFmtId="14" fontId="0" fillId="0" borderId="28" xfId="0" applyNumberFormat="1" applyBorder="1" applyAlignment="1">
      <alignment vertical="center"/>
    </xf>
    <xf numFmtId="0" fontId="0" fillId="8" borderId="17" xfId="0" applyFill="1" applyBorder="1"/>
    <xf numFmtId="0" fontId="0" fillId="8" borderId="30" xfId="0" applyFill="1" applyBorder="1"/>
    <xf numFmtId="0" fontId="0" fillId="8" borderId="21" xfId="0" applyFill="1" applyBorder="1"/>
    <xf numFmtId="0" fontId="0" fillId="0" borderId="27" xfId="0" applyBorder="1" applyAlignment="1">
      <alignment horizontal="center" vertical="center"/>
    </xf>
    <xf numFmtId="44" fontId="0" fillId="0" borderId="18" xfId="1" applyFont="1" applyBorder="1"/>
    <xf numFmtId="44" fontId="0" fillId="0" borderId="1" xfId="1" applyFont="1" applyBorder="1"/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4" fillId="0" borderId="18" xfId="0" applyNumberFormat="1" applyFont="1" applyBorder="1"/>
    <xf numFmtId="164" fontId="4" fillId="0" borderId="1" xfId="0" applyNumberFormat="1" applyFont="1" applyBorder="1"/>
    <xf numFmtId="164" fontId="4" fillId="0" borderId="9" xfId="0" applyNumberFormat="1" applyFont="1" applyBorder="1"/>
    <xf numFmtId="44" fontId="0" fillId="0" borderId="9" xfId="1" applyFont="1" applyBorder="1"/>
    <xf numFmtId="44" fontId="5" fillId="0" borderId="0" xfId="0" applyNumberFormat="1" applyFont="1" applyAlignment="1">
      <alignment vertical="center"/>
    </xf>
    <xf numFmtId="44" fontId="9" fillId="2" borderId="18" xfId="1" applyFont="1" applyFill="1" applyBorder="1"/>
    <xf numFmtId="44" fontId="9" fillId="2" borderId="18" xfId="1" applyFont="1" applyFill="1" applyBorder="1" applyAlignment="1">
      <alignment vertical="center"/>
    </xf>
    <xf numFmtId="44" fontId="9" fillId="2" borderId="1" xfId="1" applyFont="1" applyFill="1" applyBorder="1"/>
    <xf numFmtId="44" fontId="9" fillId="2" borderId="1" xfId="1" applyFont="1" applyFill="1" applyBorder="1" applyAlignment="1">
      <alignment vertical="center"/>
    </xf>
    <xf numFmtId="44" fontId="9" fillId="2" borderId="9" xfId="1" applyFont="1" applyFill="1" applyBorder="1"/>
    <xf numFmtId="44" fontId="9" fillId="2" borderId="9" xfId="1" applyFont="1" applyFill="1" applyBorder="1" applyAlignment="1">
      <alignment vertical="center"/>
    </xf>
    <xf numFmtId="44" fontId="8" fillId="9" borderId="20" xfId="1" applyFont="1" applyFill="1" applyBorder="1" applyAlignment="1">
      <alignment vertical="center"/>
    </xf>
    <xf numFmtId="44" fontId="8" fillId="9" borderId="19" xfId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40" fontId="0" fillId="0" borderId="0" xfId="0" applyNumberFormat="1" applyAlignment="1">
      <alignment horizontal="center" vertical="center"/>
    </xf>
    <xf numFmtId="40" fontId="5" fillId="0" borderId="0" xfId="0" applyNumberFormat="1" applyFont="1" applyAlignment="1">
      <alignment horizontal="center" vertical="center"/>
    </xf>
    <xf numFmtId="40" fontId="11" fillId="0" borderId="0" xfId="0" applyNumberFormat="1" applyFont="1" applyAlignment="1">
      <alignment horizontal="center" vertical="center"/>
    </xf>
    <xf numFmtId="0" fontId="12" fillId="11" borderId="0" xfId="0" applyFont="1" applyFill="1" applyAlignment="1">
      <alignment horizontal="right" vertical="center" indent="1"/>
    </xf>
    <xf numFmtId="0" fontId="5" fillId="0" borderId="0" xfId="0" applyFont="1" applyAlignment="1">
      <alignment vertical="center"/>
    </xf>
    <xf numFmtId="44" fontId="0" fillId="0" borderId="0" xfId="1" applyFont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4" borderId="0" xfId="0" applyFill="1" applyAlignment="1">
      <alignment vertical="center"/>
    </xf>
    <xf numFmtId="164" fontId="0" fillId="4" borderId="0" xfId="1" applyNumberFormat="1" applyFont="1" applyFill="1" applyAlignment="1">
      <alignment horizontal="center" vertical="center"/>
    </xf>
    <xf numFmtId="44" fontId="0" fillId="4" borderId="0" xfId="1" applyFont="1" applyFill="1" applyAlignment="1">
      <alignment vertical="center"/>
    </xf>
    <xf numFmtId="10" fontId="0" fillId="4" borderId="0" xfId="2" applyNumberFormat="1" applyFont="1" applyFill="1" applyAlignment="1">
      <alignment vertical="center"/>
    </xf>
    <xf numFmtId="14" fontId="0" fillId="4" borderId="0" xfId="0" applyNumberFormat="1" applyFill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44" fontId="0" fillId="0" borderId="0" xfId="1" applyFont="1"/>
    <xf numFmtId="10" fontId="0" fillId="0" borderId="0" xfId="2" applyNumberFormat="1" applyFont="1"/>
    <xf numFmtId="14" fontId="0" fillId="0" borderId="0" xfId="0" applyNumberFormat="1" applyAlignment="1">
      <alignment horizontal="center"/>
    </xf>
    <xf numFmtId="0" fontId="0" fillId="13" borderId="0" xfId="0" applyFill="1" applyAlignment="1">
      <alignment horizontal="center"/>
    </xf>
    <xf numFmtId="0" fontId="10" fillId="13" borderId="0" xfId="0" applyFont="1" applyFill="1" applyAlignment="1">
      <alignment horizontal="center" vertical="center"/>
    </xf>
    <xf numFmtId="0" fontId="0" fillId="12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vertical="center"/>
    </xf>
    <xf numFmtId="164" fontId="0" fillId="0" borderId="0" xfId="1" applyNumberFormat="1" applyFont="1" applyFill="1" applyAlignment="1">
      <alignment horizontal="center" vertical="center"/>
    </xf>
    <xf numFmtId="44" fontId="0" fillId="0" borderId="0" xfId="1" applyFont="1" applyFill="1" applyAlignment="1">
      <alignment vertical="center"/>
    </xf>
    <xf numFmtId="10" fontId="0" fillId="0" borderId="0" xfId="2" applyNumberFormat="1" applyFont="1" applyFill="1" applyAlignment="1">
      <alignment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ont="1"/>
    <xf numFmtId="0" fontId="0" fillId="0" borderId="29" xfId="0" applyFont="1" applyBorder="1"/>
    <xf numFmtId="44" fontId="14" fillId="2" borderId="23" xfId="1" applyFont="1" applyFill="1" applyBorder="1"/>
    <xf numFmtId="44" fontId="14" fillId="2" borderId="31" xfId="1" applyFont="1" applyFill="1" applyBorder="1"/>
    <xf numFmtId="44" fontId="0" fillId="0" borderId="0" xfId="0" applyNumberFormat="1"/>
    <xf numFmtId="0" fontId="6" fillId="10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44" fontId="0" fillId="0" borderId="4" xfId="1" applyFont="1" applyBorder="1" applyAlignment="1">
      <alignment vertical="center"/>
    </xf>
    <xf numFmtId="44" fontId="0" fillId="0" borderId="1" xfId="1" applyFont="1" applyBorder="1" applyAlignment="1">
      <alignment vertical="center"/>
    </xf>
    <xf numFmtId="44" fontId="0" fillId="0" borderId="9" xfId="1" applyFont="1" applyBorder="1" applyAlignment="1">
      <alignment vertical="center"/>
    </xf>
    <xf numFmtId="44" fontId="0" fillId="0" borderId="0" xfId="1" applyFont="1" applyAlignment="1">
      <alignment vertical="center"/>
    </xf>
    <xf numFmtId="167" fontId="0" fillId="0" borderId="3" xfId="0" applyNumberFormat="1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165" fontId="0" fillId="0" borderId="0" xfId="1" applyNumberFormat="1" applyFont="1" applyAlignment="1">
      <alignment vertical="center"/>
    </xf>
    <xf numFmtId="44" fontId="0" fillId="0" borderId="0" xfId="1" applyNumberFormat="1" applyFont="1" applyAlignment="1">
      <alignment vertical="center"/>
    </xf>
    <xf numFmtId="168" fontId="2" fillId="0" borderId="7" xfId="1" applyNumberFormat="1" applyFont="1" applyBorder="1" applyAlignment="1">
      <alignment vertical="center"/>
    </xf>
    <xf numFmtId="168" fontId="2" fillId="0" borderId="10" xfId="1" applyNumberFormat="1" applyFont="1" applyBorder="1" applyAlignment="1">
      <alignment vertical="center"/>
    </xf>
    <xf numFmtId="44" fontId="13" fillId="0" borderId="5" xfId="1" applyFont="1" applyBorder="1" applyAlignment="1">
      <alignment vertical="center"/>
    </xf>
    <xf numFmtId="44" fontId="13" fillId="0" borderId="7" xfId="1" applyFont="1" applyBorder="1" applyAlignment="1">
      <alignment vertical="center"/>
    </xf>
    <xf numFmtId="44" fontId="13" fillId="0" borderId="10" xfId="1" applyFont="1" applyBorder="1" applyAlignment="1">
      <alignment vertical="center"/>
    </xf>
    <xf numFmtId="168" fontId="2" fillId="0" borderId="1" xfId="1" applyNumberFormat="1" applyFont="1" applyBorder="1" applyAlignment="1">
      <alignment vertical="center"/>
    </xf>
    <xf numFmtId="166" fontId="0" fillId="0" borderId="3" xfId="2" applyNumberFormat="1" applyFont="1" applyBorder="1" applyAlignment="1">
      <alignment horizontal="center" vertical="center"/>
    </xf>
    <xf numFmtId="168" fontId="2" fillId="0" borderId="4" xfId="1" applyNumberFormat="1" applyFont="1" applyBorder="1" applyAlignment="1">
      <alignment vertical="center"/>
    </xf>
    <xf numFmtId="166" fontId="0" fillId="0" borderId="6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8" fontId="2" fillId="0" borderId="9" xfId="1" applyNumberFormat="1" applyFont="1" applyBorder="1" applyAlignment="1">
      <alignment vertical="center"/>
    </xf>
    <xf numFmtId="44" fontId="2" fillId="0" borderId="5" xfId="1" applyFont="1" applyBorder="1" applyAlignment="1">
      <alignment vertical="center"/>
    </xf>
    <xf numFmtId="44" fontId="16" fillId="0" borderId="32" xfId="1" applyFont="1" applyBorder="1" applyAlignment="1">
      <alignment vertical="center"/>
    </xf>
    <xf numFmtId="44" fontId="16" fillId="0" borderId="33" xfId="1" applyFont="1" applyBorder="1" applyAlignment="1">
      <alignment vertical="center"/>
    </xf>
    <xf numFmtId="44" fontId="16" fillId="0" borderId="34" xfId="1" applyFont="1" applyBorder="1" applyAlignment="1">
      <alignment vertical="center"/>
    </xf>
    <xf numFmtId="165" fontId="2" fillId="0" borderId="4" xfId="1" applyNumberFormat="1" applyFont="1" applyBorder="1" applyAlignment="1">
      <alignment vertical="center"/>
    </xf>
    <xf numFmtId="44" fontId="2" fillId="0" borderId="5" xfId="1" applyNumberFormat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44" fontId="2" fillId="0" borderId="7" xfId="1" applyNumberFormat="1" applyFont="1" applyBorder="1" applyAlignment="1">
      <alignment vertical="center"/>
    </xf>
    <xf numFmtId="165" fontId="2" fillId="0" borderId="9" xfId="1" applyNumberFormat="1" applyFont="1" applyBorder="1" applyAlignment="1">
      <alignment vertical="center"/>
    </xf>
    <xf numFmtId="44" fontId="2" fillId="0" borderId="10" xfId="1" applyNumberFormat="1" applyFont="1" applyBorder="1" applyAlignment="1">
      <alignment vertical="center"/>
    </xf>
    <xf numFmtId="168" fontId="5" fillId="0" borderId="2" xfId="1" applyNumberFormat="1" applyFont="1" applyBorder="1" applyAlignment="1">
      <alignment vertical="center"/>
    </xf>
    <xf numFmtId="0" fontId="0" fillId="0" borderId="0" xfId="1" applyNumberFormat="1" applyFont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/>
    </xf>
    <xf numFmtId="44" fontId="0" fillId="4" borderId="0" xfId="1" applyFont="1" applyFill="1"/>
    <xf numFmtId="14" fontId="0" fillId="4" borderId="0" xfId="0" applyNumberFormat="1" applyFill="1" applyAlignment="1">
      <alignment horizontal="center"/>
    </xf>
    <xf numFmtId="10" fontId="0" fillId="4" borderId="0" xfId="2" applyNumberFormat="1" applyFont="1" applyFill="1"/>
    <xf numFmtId="14" fontId="2" fillId="0" borderId="0" xfId="0" applyNumberFormat="1" applyFont="1" applyAlignment="1">
      <alignment horizontal="center" vertical="center"/>
    </xf>
    <xf numFmtId="169" fontId="0" fillId="4" borderId="0" xfId="1" applyNumberFormat="1" applyFont="1" applyFill="1"/>
    <xf numFmtId="169" fontId="0" fillId="0" borderId="0" xfId="1" applyNumberFormat="1" applyFont="1"/>
    <xf numFmtId="169" fontId="0" fillId="0" borderId="0" xfId="0" applyNumberFormat="1"/>
    <xf numFmtId="169" fontId="0" fillId="0" borderId="0" xfId="1" applyNumberFormat="1" applyFont="1" applyFill="1" applyAlignment="1">
      <alignment vertical="center"/>
    </xf>
    <xf numFmtId="169" fontId="0" fillId="4" borderId="0" xfId="1" applyNumberFormat="1" applyFont="1" applyFill="1" applyAlignment="1">
      <alignment vertical="center"/>
    </xf>
    <xf numFmtId="169" fontId="0" fillId="4" borderId="0" xfId="0" applyNumberFormat="1" applyFill="1" applyAlignment="1">
      <alignment vertical="center"/>
    </xf>
    <xf numFmtId="14" fontId="0" fillId="12" borderId="0" xfId="0" applyNumberFormat="1" applyFill="1" applyAlignment="1">
      <alignment horizontal="center"/>
    </xf>
    <xf numFmtId="14" fontId="0" fillId="12" borderId="0" xfId="0" applyNumberForma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14" borderId="11" xfId="0" applyFont="1" applyFill="1" applyBorder="1" applyAlignment="1">
      <alignment horizontal="center" vertical="center"/>
    </xf>
    <xf numFmtId="0" fontId="6" fillId="14" borderId="15" xfId="0" applyFont="1" applyFill="1" applyBorder="1" applyAlignment="1">
      <alignment horizontal="center" vertical="center"/>
    </xf>
    <xf numFmtId="0" fontId="6" fillId="14" borderId="16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5" xfId="0" applyBorder="1" applyAlignment="1">
      <alignment horizontal="right" vertical="center"/>
    </xf>
    <xf numFmtId="167" fontId="0" fillId="7" borderId="4" xfId="0" applyNumberFormat="1" applyFill="1" applyBorder="1" applyAlignment="1">
      <alignment horizontal="center" vertical="center"/>
    </xf>
    <xf numFmtId="44" fontId="0" fillId="7" borderId="4" xfId="1" applyFont="1" applyFill="1" applyBorder="1" applyAlignment="1">
      <alignment vertical="center"/>
    </xf>
    <xf numFmtId="167" fontId="0" fillId="7" borderId="1" xfId="0" applyNumberFormat="1" applyFill="1" applyBorder="1" applyAlignment="1">
      <alignment horizontal="center" vertical="center"/>
    </xf>
    <xf numFmtId="44" fontId="0" fillId="7" borderId="1" xfId="1" applyFont="1" applyFill="1" applyBorder="1" applyAlignment="1">
      <alignment vertical="center"/>
    </xf>
    <xf numFmtId="167" fontId="0" fillId="7" borderId="9" xfId="0" applyNumberFormat="1" applyFill="1" applyBorder="1" applyAlignment="1">
      <alignment horizontal="center" vertical="center"/>
    </xf>
    <xf numFmtId="44" fontId="0" fillId="7" borderId="9" xfId="1" applyFont="1" applyFill="1" applyBorder="1" applyAlignment="1">
      <alignment vertical="center"/>
    </xf>
  </cellXfs>
  <cellStyles count="3">
    <cellStyle name="Monétaire" xfId="1" builtinId="4"/>
    <cellStyle name="Normal" xfId="0" builtinId="0"/>
    <cellStyle name="Pourcentage" xfId="2" builtinId="5"/>
  </cellStyles>
  <dxfs count="23">
    <dxf>
      <font>
        <color rgb="FFFF0000"/>
      </font>
    </dxf>
    <dxf>
      <font>
        <b/>
        <i val="0"/>
        <color theme="6"/>
      </font>
    </dxf>
    <dxf>
      <font>
        <color theme="8" tint="-0.24994659260841701"/>
      </font>
    </dxf>
    <dxf>
      <font>
        <b/>
        <i val="0"/>
        <color theme="9" tint="-0.24994659260841701"/>
      </font>
    </dxf>
    <dxf>
      <font>
        <color rgb="FFFF0000"/>
      </font>
    </dxf>
    <dxf>
      <font>
        <b/>
        <i val="0"/>
        <color theme="6"/>
      </font>
    </dxf>
    <dxf>
      <font>
        <color theme="8" tint="-0.24994659260841701"/>
      </font>
    </dxf>
    <dxf>
      <font>
        <color rgb="FFFF0000"/>
      </font>
    </dxf>
    <dxf>
      <font>
        <b/>
        <i val="0"/>
        <color theme="6"/>
      </font>
    </dxf>
    <dxf>
      <font>
        <b/>
        <i val="0"/>
        <color theme="8" tint="-0.24994659260841701"/>
      </font>
    </dxf>
    <dxf>
      <font>
        <color rgb="FFFF0000"/>
      </font>
    </dxf>
    <dxf>
      <font>
        <b/>
        <i val="0"/>
        <color theme="6"/>
      </font>
    </dxf>
    <dxf>
      <font>
        <color theme="8" tint="-0.24994659260841701"/>
      </font>
    </dxf>
    <dxf>
      <font>
        <color rgb="FF006100"/>
      </font>
      <fill>
        <patternFill>
          <bgColor rgb="FFC6EFCE"/>
        </patternFill>
      </fill>
    </dxf>
    <dxf>
      <numFmt numFmtId="12" formatCode="#,##0.00\ &quot;€&quot;;[Red]\-#,##0.00\ &quot;€&quot;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164" formatCode="#,##0&quot; u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CC00"/>
      <color rgb="FF33993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2" displayName="Tableau2" ref="A1:A11" totalsRowShown="0" headerRowDxfId="22" dataDxfId="21">
  <autoFilter ref="A1:A11"/>
  <sortState ref="A2:A11">
    <sortCondition ref="A1:A11"/>
  </sortState>
  <tableColumns count="1">
    <tableColumn id="1" name="INDUSTRIES" dataDxfId="2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4" displayName="Tableau4" ref="C1:C6" totalsRowShown="0" headerRowDxfId="19" dataDxfId="18">
  <autoFilter ref="C1:C6"/>
  <tableColumns count="1">
    <tableColumn id="1" name="MONTANT" dataDxfId="17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3" name="Tableau5" displayName="Tableau5" ref="D1:D6" totalsRowShown="0" headerRowDxfId="16" dataDxfId="15">
  <autoFilter ref="D1:D6"/>
  <tableColumns count="1">
    <tableColumn id="1" name="FRAIS" dataDxfId="14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workbookViewId="0">
      <selection activeCell="F4" sqref="F4"/>
    </sheetView>
  </sheetViews>
  <sheetFormatPr baseColWidth="10" defaultRowHeight="15" x14ac:dyDescent="0.25"/>
  <cols>
    <col min="1" max="1" width="30.7109375" style="1" customWidth="1"/>
    <col min="3" max="3" width="12.42578125" style="7" customWidth="1"/>
    <col min="4" max="4" width="11.42578125" style="7"/>
  </cols>
  <sheetData>
    <row r="1" spans="1:6" x14ac:dyDescent="0.25">
      <c r="A1" s="2" t="s">
        <v>0</v>
      </c>
      <c r="C1" s="3" t="s">
        <v>8</v>
      </c>
      <c r="D1" s="3" t="s">
        <v>4</v>
      </c>
      <c r="F1" t="s">
        <v>58</v>
      </c>
    </row>
    <row r="2" spans="1:6" x14ac:dyDescent="0.25">
      <c r="A2" s="1" t="s">
        <v>9</v>
      </c>
      <c r="C2" s="4">
        <v>500.01</v>
      </c>
      <c r="D2" s="5">
        <v>0.99</v>
      </c>
      <c r="F2" t="s">
        <v>53</v>
      </c>
    </row>
    <row r="3" spans="1:6" x14ac:dyDescent="0.25">
      <c r="A3" s="1" t="s">
        <v>10</v>
      </c>
      <c r="C3" s="4">
        <v>1000.01</v>
      </c>
      <c r="D3" s="5">
        <v>1.9</v>
      </c>
      <c r="F3" t="s">
        <v>103</v>
      </c>
    </row>
    <row r="4" spans="1:6" x14ac:dyDescent="0.25">
      <c r="A4" s="1" t="s">
        <v>11</v>
      </c>
      <c r="C4" s="4">
        <v>2000.01</v>
      </c>
      <c r="D4" s="5">
        <v>2.9</v>
      </c>
      <c r="F4" t="s">
        <v>54</v>
      </c>
    </row>
    <row r="5" spans="1:6" x14ac:dyDescent="0.25">
      <c r="A5" s="1" t="s">
        <v>12</v>
      </c>
      <c r="C5" s="4">
        <v>4400.01</v>
      </c>
      <c r="D5" s="5">
        <v>3.8</v>
      </c>
      <c r="F5" t="s">
        <v>52</v>
      </c>
    </row>
    <row r="6" spans="1:6" x14ac:dyDescent="0.25">
      <c r="A6" s="1" t="s">
        <v>13</v>
      </c>
      <c r="C6" s="4">
        <v>4400</v>
      </c>
      <c r="D6" s="6">
        <v>8.9999999999999998E-4</v>
      </c>
    </row>
    <row r="7" spans="1:6" x14ac:dyDescent="0.25">
      <c r="A7" s="1" t="s">
        <v>14</v>
      </c>
    </row>
    <row r="8" spans="1:6" x14ac:dyDescent="0.25">
      <c r="A8" s="1" t="s">
        <v>15</v>
      </c>
    </row>
    <row r="9" spans="1:6" x14ac:dyDescent="0.25">
      <c r="A9" s="1" t="s">
        <v>16</v>
      </c>
    </row>
    <row r="10" spans="1:6" x14ac:dyDescent="0.25">
      <c r="A10" s="1" t="s">
        <v>17</v>
      </c>
    </row>
    <row r="11" spans="1:6" x14ac:dyDescent="0.25">
      <c r="A11" s="1" t="s">
        <v>18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M6"/>
  <sheetViews>
    <sheetView zoomScaleNormal="100" workbookViewId="0">
      <selection activeCell="DM8" sqref="DM8"/>
    </sheetView>
  </sheetViews>
  <sheetFormatPr baseColWidth="10" defaultRowHeight="15" outlineLevelCol="1" x14ac:dyDescent="0.25"/>
  <cols>
    <col min="1" max="1" width="15.7109375" style="1" customWidth="1"/>
    <col min="2" max="23" width="5.7109375" style="23" hidden="1" customWidth="1" outlineLevel="1"/>
    <col min="24" max="24" width="10.7109375" style="23" customWidth="1" collapsed="1"/>
    <col min="25" max="44" width="6.28515625" style="23" hidden="1" customWidth="1" outlineLevel="1"/>
    <col min="45" max="45" width="10.7109375" style="23" customWidth="1" collapsed="1"/>
    <col min="46" max="66" width="6.28515625" style="23" hidden="1" customWidth="1" outlineLevel="1"/>
    <col min="67" max="67" width="10.7109375" style="23" customWidth="1" collapsed="1"/>
    <col min="68" max="89" width="6.28515625" style="23" hidden="1" customWidth="1" outlineLevel="1"/>
    <col min="90" max="90" width="10.7109375" style="23" customWidth="1" collapsed="1"/>
    <col min="91" max="113" width="5.7109375" style="23" hidden="1" customWidth="1" outlineLevel="1"/>
    <col min="114" max="114" width="10.7109375" style="23" customWidth="1" collapsed="1"/>
    <col min="115" max="134" width="5.7109375" style="23" customWidth="1" outlineLevel="1"/>
    <col min="135" max="135" width="10.7109375" style="23" customWidth="1"/>
    <col min="136" max="158" width="5.7109375" style="23" hidden="1" customWidth="1" outlineLevel="1"/>
    <col min="159" max="159" width="10.7109375" style="23" customWidth="1" collapsed="1"/>
    <col min="160" max="181" width="5.7109375" style="23" hidden="1" customWidth="1" outlineLevel="1"/>
    <col min="182" max="182" width="10.7109375" style="23" customWidth="1" collapsed="1"/>
    <col min="183" max="203" width="5.7109375" style="23" hidden="1" customWidth="1" outlineLevel="1"/>
    <col min="204" max="204" width="10.7109375" style="23" customWidth="1" collapsed="1"/>
    <col min="205" max="227" width="5.7109375" style="23" hidden="1" customWidth="1" outlineLevel="1"/>
    <col min="228" max="228" width="10.7109375" style="23" customWidth="1" collapsed="1"/>
    <col min="229" max="249" width="5.7109375" style="23" hidden="1" customWidth="1" outlineLevel="1"/>
    <col min="250" max="250" width="10.7109375" style="23" customWidth="1" collapsed="1"/>
    <col min="251" max="258" width="5.7109375" style="23" hidden="1" customWidth="1" outlineLevel="1"/>
    <col min="259" max="272" width="5.7109375" style="1" hidden="1" customWidth="1" outlineLevel="1"/>
    <col min="273" max="273" width="10.7109375" style="1" customWidth="1" collapsed="1"/>
    <col min="274" max="16384" width="11.42578125" style="1"/>
  </cols>
  <sheetData>
    <row r="1" spans="1:273" s="56" customFormat="1" ht="15.75" x14ac:dyDescent="0.25">
      <c r="B1" s="133" t="s">
        <v>76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 t="s">
        <v>75</v>
      </c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 t="s">
        <v>74</v>
      </c>
      <c r="AU1" s="133"/>
      <c r="AV1" s="133"/>
      <c r="AW1" s="133"/>
      <c r="AX1" s="133"/>
      <c r="AY1" s="133"/>
      <c r="AZ1" s="133"/>
      <c r="BA1" s="133"/>
      <c r="BB1" s="133"/>
      <c r="BC1" s="133"/>
      <c r="BD1" s="133"/>
      <c r="BE1" s="133"/>
      <c r="BF1" s="133"/>
      <c r="BG1" s="133"/>
      <c r="BH1" s="133"/>
      <c r="BI1" s="133"/>
      <c r="BJ1" s="133"/>
      <c r="BK1" s="133"/>
      <c r="BL1" s="133"/>
      <c r="BM1" s="133"/>
      <c r="BN1" s="133"/>
      <c r="BO1" s="133"/>
      <c r="BP1" s="133" t="s">
        <v>73</v>
      </c>
      <c r="BQ1" s="133"/>
      <c r="BR1" s="133"/>
      <c r="BS1" s="133"/>
      <c r="BT1" s="133"/>
      <c r="BU1" s="133"/>
      <c r="BV1" s="133"/>
      <c r="BW1" s="133"/>
      <c r="BX1" s="133"/>
      <c r="BY1" s="133"/>
      <c r="BZ1" s="133"/>
      <c r="CA1" s="133"/>
      <c r="CB1" s="133"/>
      <c r="CC1" s="133"/>
      <c r="CD1" s="133"/>
      <c r="CE1" s="133"/>
      <c r="CF1" s="133"/>
      <c r="CG1" s="133"/>
      <c r="CH1" s="133"/>
      <c r="CI1" s="133"/>
      <c r="CJ1" s="133"/>
      <c r="CK1" s="133"/>
      <c r="CL1" s="133"/>
      <c r="CM1" s="133" t="s">
        <v>72</v>
      </c>
      <c r="CN1" s="133"/>
      <c r="CO1" s="133"/>
      <c r="CP1" s="133"/>
      <c r="CQ1" s="133"/>
      <c r="CR1" s="133"/>
      <c r="CS1" s="133"/>
      <c r="CT1" s="133"/>
      <c r="CU1" s="133"/>
      <c r="CV1" s="133"/>
      <c r="CW1" s="133"/>
      <c r="CX1" s="133"/>
      <c r="CY1" s="133"/>
      <c r="CZ1" s="133"/>
      <c r="DA1" s="133"/>
      <c r="DB1" s="133"/>
      <c r="DC1" s="133"/>
      <c r="DD1" s="133"/>
      <c r="DE1" s="133"/>
      <c r="DF1" s="133"/>
      <c r="DG1" s="133"/>
      <c r="DH1" s="133"/>
      <c r="DI1" s="133"/>
      <c r="DJ1" s="133"/>
      <c r="DK1" s="133" t="s">
        <v>71</v>
      </c>
      <c r="DL1" s="133"/>
      <c r="DM1" s="133"/>
      <c r="DN1" s="133"/>
      <c r="DO1" s="133"/>
      <c r="DP1" s="133"/>
      <c r="DQ1" s="133"/>
      <c r="DR1" s="133"/>
      <c r="DS1" s="133"/>
      <c r="DT1" s="133"/>
      <c r="DU1" s="133"/>
      <c r="DV1" s="133"/>
      <c r="DW1" s="133"/>
      <c r="DX1" s="133"/>
      <c r="DY1" s="133"/>
      <c r="DZ1" s="133"/>
      <c r="EA1" s="133"/>
      <c r="EB1" s="133"/>
      <c r="EC1" s="133"/>
      <c r="ED1" s="133"/>
      <c r="EE1" s="133"/>
      <c r="EF1" s="133" t="s">
        <v>70</v>
      </c>
      <c r="EG1" s="133"/>
      <c r="EH1" s="133"/>
      <c r="EI1" s="133"/>
      <c r="EJ1" s="133"/>
      <c r="EK1" s="133"/>
      <c r="EL1" s="133"/>
      <c r="EM1" s="133"/>
      <c r="EN1" s="133"/>
      <c r="EO1" s="133"/>
      <c r="EP1" s="133"/>
      <c r="EQ1" s="133"/>
      <c r="ER1" s="133"/>
      <c r="ES1" s="133"/>
      <c r="ET1" s="133"/>
      <c r="EU1" s="133"/>
      <c r="EV1" s="133"/>
      <c r="EW1" s="133"/>
      <c r="EX1" s="133"/>
      <c r="EY1" s="133"/>
      <c r="EZ1" s="133"/>
      <c r="FA1" s="133"/>
      <c r="FB1" s="133"/>
      <c r="FC1" s="133"/>
      <c r="FD1" s="133" t="s">
        <v>69</v>
      </c>
      <c r="FE1" s="133"/>
      <c r="FF1" s="133"/>
      <c r="FG1" s="133"/>
      <c r="FH1" s="133"/>
      <c r="FI1" s="133"/>
      <c r="FJ1" s="133"/>
      <c r="FK1" s="133"/>
      <c r="FL1" s="133"/>
      <c r="FM1" s="133"/>
      <c r="FN1" s="133"/>
      <c r="FO1" s="133"/>
      <c r="FP1" s="133"/>
      <c r="FQ1" s="133"/>
      <c r="FR1" s="133"/>
      <c r="FS1" s="133"/>
      <c r="FT1" s="133"/>
      <c r="FU1" s="133"/>
      <c r="FV1" s="133"/>
      <c r="FW1" s="133"/>
      <c r="FX1" s="133"/>
      <c r="FY1" s="133"/>
      <c r="FZ1" s="133"/>
      <c r="GA1" s="133" t="s">
        <v>68</v>
      </c>
      <c r="GB1" s="133"/>
      <c r="GC1" s="133"/>
      <c r="GD1" s="133"/>
      <c r="GE1" s="133"/>
      <c r="GF1" s="133"/>
      <c r="GG1" s="133"/>
      <c r="GH1" s="133"/>
      <c r="GI1" s="133"/>
      <c r="GJ1" s="133"/>
      <c r="GK1" s="133"/>
      <c r="GL1" s="133"/>
      <c r="GM1" s="133"/>
      <c r="GN1" s="133"/>
      <c r="GO1" s="133"/>
      <c r="GP1" s="133"/>
      <c r="GQ1" s="133"/>
      <c r="GR1" s="133"/>
      <c r="GS1" s="133"/>
      <c r="GT1" s="133"/>
      <c r="GU1" s="133"/>
      <c r="GV1" s="133"/>
      <c r="GW1" s="133" t="s">
        <v>67</v>
      </c>
      <c r="GX1" s="133"/>
      <c r="GY1" s="133"/>
      <c r="GZ1" s="133"/>
      <c r="HA1" s="133"/>
      <c r="HB1" s="133"/>
      <c r="HC1" s="133"/>
      <c r="HD1" s="133"/>
      <c r="HE1" s="133"/>
      <c r="HF1" s="133"/>
      <c r="HG1" s="133"/>
      <c r="HH1" s="133"/>
      <c r="HI1" s="133"/>
      <c r="HJ1" s="133"/>
      <c r="HK1" s="133"/>
      <c r="HL1" s="133"/>
      <c r="HM1" s="133"/>
      <c r="HN1" s="133"/>
      <c r="HO1" s="133"/>
      <c r="HP1" s="133"/>
      <c r="HQ1" s="133"/>
      <c r="HR1" s="133"/>
      <c r="HS1" s="133"/>
      <c r="HT1" s="133"/>
      <c r="HU1" s="133" t="s">
        <v>66</v>
      </c>
      <c r="HV1" s="133"/>
      <c r="HW1" s="133"/>
      <c r="HX1" s="133"/>
      <c r="HY1" s="133"/>
      <c r="HZ1" s="133"/>
      <c r="IA1" s="133"/>
      <c r="IB1" s="133"/>
      <c r="IC1" s="133"/>
      <c r="ID1" s="133"/>
      <c r="IE1" s="133"/>
      <c r="IF1" s="133"/>
      <c r="IG1" s="133"/>
      <c r="IH1" s="133"/>
      <c r="II1" s="133"/>
      <c r="IJ1" s="133"/>
      <c r="IK1" s="133"/>
      <c r="IL1" s="133"/>
      <c r="IM1" s="133"/>
      <c r="IN1" s="133"/>
      <c r="IO1" s="133"/>
      <c r="IP1" s="133"/>
      <c r="IQ1" s="133" t="s">
        <v>65</v>
      </c>
      <c r="IR1" s="133"/>
      <c r="IS1" s="133"/>
      <c r="IT1" s="133"/>
      <c r="IU1" s="133"/>
      <c r="IV1" s="133"/>
      <c r="IW1" s="133"/>
      <c r="IX1" s="133"/>
      <c r="IY1" s="133"/>
      <c r="IZ1" s="133"/>
      <c r="JA1" s="133"/>
      <c r="JB1" s="133"/>
      <c r="JC1" s="133"/>
      <c r="JD1" s="133"/>
      <c r="JE1" s="133"/>
      <c r="JF1" s="133"/>
      <c r="JG1" s="133"/>
      <c r="JH1" s="133"/>
      <c r="JI1" s="133"/>
      <c r="JJ1" s="133"/>
      <c r="JK1" s="133"/>
      <c r="JL1" s="133"/>
      <c r="JM1" s="133"/>
    </row>
    <row r="2" spans="1:273" s="23" customFormat="1" x14ac:dyDescent="0.25">
      <c r="B2" s="23">
        <v>2</v>
      </c>
      <c r="C2" s="23">
        <v>3</v>
      </c>
      <c r="D2" s="23">
        <v>4</v>
      </c>
      <c r="E2" s="23">
        <v>7</v>
      </c>
      <c r="F2" s="23">
        <v>8</v>
      </c>
      <c r="G2" s="23">
        <v>9</v>
      </c>
      <c r="H2" s="23">
        <v>10</v>
      </c>
      <c r="I2" s="23">
        <v>11</v>
      </c>
      <c r="J2" s="23">
        <v>14</v>
      </c>
      <c r="K2" s="23">
        <v>15</v>
      </c>
      <c r="L2" s="23">
        <v>16</v>
      </c>
      <c r="M2" s="23">
        <v>17</v>
      </c>
      <c r="N2" s="23">
        <v>18</v>
      </c>
      <c r="O2" s="23">
        <v>21</v>
      </c>
      <c r="P2" s="23">
        <v>22</v>
      </c>
      <c r="Q2" s="23">
        <v>23</v>
      </c>
      <c r="R2" s="23">
        <v>24</v>
      </c>
      <c r="S2" s="23">
        <v>25</v>
      </c>
      <c r="T2" s="23">
        <v>28</v>
      </c>
      <c r="U2" s="23">
        <v>29</v>
      </c>
      <c r="V2" s="23">
        <v>30</v>
      </c>
      <c r="W2" s="23">
        <v>31</v>
      </c>
      <c r="X2" s="23" t="s">
        <v>57</v>
      </c>
      <c r="Y2" s="23">
        <v>1</v>
      </c>
      <c r="Z2" s="23">
        <v>4</v>
      </c>
      <c r="AA2" s="23">
        <v>5</v>
      </c>
      <c r="AB2" s="23">
        <v>6</v>
      </c>
      <c r="AC2" s="23">
        <v>7</v>
      </c>
      <c r="AD2" s="23">
        <v>8</v>
      </c>
      <c r="AE2" s="23">
        <v>11</v>
      </c>
      <c r="AF2" s="23">
        <v>12</v>
      </c>
      <c r="AG2" s="23">
        <v>13</v>
      </c>
      <c r="AH2" s="23">
        <v>14</v>
      </c>
      <c r="AI2" s="23">
        <v>15</v>
      </c>
      <c r="AJ2" s="23">
        <v>18</v>
      </c>
      <c r="AK2" s="23">
        <v>19</v>
      </c>
      <c r="AL2" s="23">
        <v>20</v>
      </c>
      <c r="AM2" s="23">
        <v>21</v>
      </c>
      <c r="AN2" s="23">
        <v>22</v>
      </c>
      <c r="AO2" s="23">
        <v>25</v>
      </c>
      <c r="AP2" s="23">
        <v>26</v>
      </c>
      <c r="AQ2" s="23">
        <v>27</v>
      </c>
      <c r="AR2" s="23">
        <v>28</v>
      </c>
      <c r="AS2" s="23" t="s">
        <v>57</v>
      </c>
      <c r="AT2" s="23">
        <v>1</v>
      </c>
      <c r="AU2" s="23">
        <v>4</v>
      </c>
      <c r="AV2" s="23">
        <v>5</v>
      </c>
      <c r="AW2" s="23">
        <v>6</v>
      </c>
      <c r="AX2" s="23">
        <v>7</v>
      </c>
      <c r="AY2" s="23">
        <v>8</v>
      </c>
      <c r="AZ2" s="23">
        <v>11</v>
      </c>
      <c r="BA2" s="23">
        <v>12</v>
      </c>
      <c r="BB2" s="23">
        <v>13</v>
      </c>
      <c r="BC2" s="23">
        <v>14</v>
      </c>
      <c r="BD2" s="23">
        <v>15</v>
      </c>
      <c r="BE2" s="23">
        <v>18</v>
      </c>
      <c r="BF2" s="23">
        <v>19</v>
      </c>
      <c r="BG2" s="23">
        <v>20</v>
      </c>
      <c r="BH2" s="23">
        <v>21</v>
      </c>
      <c r="BI2" s="23">
        <v>22</v>
      </c>
      <c r="BJ2" s="23">
        <v>25</v>
      </c>
      <c r="BK2" s="23">
        <v>26</v>
      </c>
      <c r="BL2" s="23">
        <v>27</v>
      </c>
      <c r="BM2" s="23">
        <v>28</v>
      </c>
      <c r="BN2" s="23">
        <v>29</v>
      </c>
      <c r="BO2" s="23" t="s">
        <v>57</v>
      </c>
      <c r="BP2" s="23">
        <v>1</v>
      </c>
      <c r="BQ2" s="23">
        <v>2</v>
      </c>
      <c r="BR2" s="23">
        <v>3</v>
      </c>
      <c r="BS2" s="23">
        <v>4</v>
      </c>
      <c r="BT2" s="23">
        <v>5</v>
      </c>
      <c r="BU2" s="23">
        <v>8</v>
      </c>
      <c r="BV2" s="23">
        <v>9</v>
      </c>
      <c r="BW2" s="23">
        <v>10</v>
      </c>
      <c r="BX2" s="23">
        <v>11</v>
      </c>
      <c r="BY2" s="23">
        <v>12</v>
      </c>
      <c r="BZ2" s="23">
        <v>15</v>
      </c>
      <c r="CA2" s="23">
        <v>16</v>
      </c>
      <c r="CB2" s="23">
        <v>17</v>
      </c>
      <c r="CC2" s="23">
        <v>18</v>
      </c>
      <c r="CD2" s="23">
        <v>19</v>
      </c>
      <c r="CE2" s="23">
        <v>22</v>
      </c>
      <c r="CF2" s="23">
        <v>23</v>
      </c>
      <c r="CG2" s="23">
        <v>24</v>
      </c>
      <c r="CH2" s="23">
        <v>25</v>
      </c>
      <c r="CI2" s="23">
        <v>26</v>
      </c>
      <c r="CJ2" s="23">
        <v>29</v>
      </c>
      <c r="CK2" s="23">
        <v>30</v>
      </c>
      <c r="CL2" s="23" t="s">
        <v>57</v>
      </c>
      <c r="CM2" s="23">
        <v>1</v>
      </c>
      <c r="CN2" s="23">
        <v>2</v>
      </c>
      <c r="CO2" s="23">
        <v>3</v>
      </c>
      <c r="CP2" s="23">
        <v>6</v>
      </c>
      <c r="CQ2" s="23">
        <v>7</v>
      </c>
      <c r="CR2" s="23">
        <v>8</v>
      </c>
      <c r="CS2" s="23">
        <v>9</v>
      </c>
      <c r="CT2" s="23">
        <v>10</v>
      </c>
      <c r="CU2" s="23">
        <v>13</v>
      </c>
      <c r="CV2" s="23">
        <v>14</v>
      </c>
      <c r="CW2" s="23">
        <v>15</v>
      </c>
      <c r="CX2" s="23">
        <v>16</v>
      </c>
      <c r="CY2" s="23">
        <v>17</v>
      </c>
      <c r="CZ2" s="23">
        <v>20</v>
      </c>
      <c r="DA2" s="23">
        <v>21</v>
      </c>
      <c r="DB2" s="23">
        <v>22</v>
      </c>
      <c r="DC2" s="23">
        <v>23</v>
      </c>
      <c r="DD2" s="23">
        <v>24</v>
      </c>
      <c r="DE2" s="23">
        <v>27</v>
      </c>
      <c r="DF2" s="23">
        <v>28</v>
      </c>
      <c r="DG2" s="23">
        <v>29</v>
      </c>
      <c r="DH2" s="23">
        <v>30</v>
      </c>
      <c r="DI2" s="23">
        <v>31</v>
      </c>
      <c r="DJ2" s="23" t="s">
        <v>57</v>
      </c>
      <c r="DK2" s="23">
        <v>3</v>
      </c>
      <c r="DL2" s="23">
        <v>4</v>
      </c>
      <c r="DM2" s="23">
        <v>5</v>
      </c>
      <c r="DN2" s="23">
        <v>6</v>
      </c>
      <c r="DO2" s="23">
        <v>7</v>
      </c>
      <c r="DP2" s="23">
        <v>10</v>
      </c>
      <c r="DQ2" s="23">
        <v>11</v>
      </c>
      <c r="DR2" s="23">
        <v>12</v>
      </c>
      <c r="DS2" s="23">
        <v>13</v>
      </c>
      <c r="DT2" s="23">
        <v>14</v>
      </c>
      <c r="DU2" s="23">
        <v>17</v>
      </c>
      <c r="DV2" s="23">
        <v>18</v>
      </c>
      <c r="DW2" s="23">
        <v>19</v>
      </c>
      <c r="DX2" s="23">
        <v>20</v>
      </c>
      <c r="DY2" s="23">
        <v>21</v>
      </c>
      <c r="DZ2" s="23">
        <v>24</v>
      </c>
      <c r="EA2" s="23">
        <v>25</v>
      </c>
      <c r="EB2" s="23">
        <v>26</v>
      </c>
      <c r="EC2" s="23">
        <v>27</v>
      </c>
      <c r="ED2" s="23">
        <v>28</v>
      </c>
      <c r="EE2" s="23" t="s">
        <v>57</v>
      </c>
      <c r="EF2" s="23">
        <v>1</v>
      </c>
      <c r="EG2" s="23">
        <v>2</v>
      </c>
      <c r="EH2" s="23">
        <v>3</v>
      </c>
      <c r="EI2" s="23">
        <v>4</v>
      </c>
      <c r="EJ2" s="23">
        <v>5</v>
      </c>
      <c r="EK2" s="23">
        <v>8</v>
      </c>
      <c r="EL2" s="23">
        <v>9</v>
      </c>
      <c r="EM2" s="23">
        <v>10</v>
      </c>
      <c r="EN2" s="23">
        <v>11</v>
      </c>
      <c r="EO2" s="23">
        <v>12</v>
      </c>
      <c r="EP2" s="23">
        <v>15</v>
      </c>
      <c r="EQ2" s="23">
        <v>16</v>
      </c>
      <c r="ER2" s="23">
        <v>17</v>
      </c>
      <c r="ES2" s="23">
        <v>18</v>
      </c>
      <c r="ET2" s="23">
        <v>19</v>
      </c>
      <c r="EU2" s="23">
        <v>22</v>
      </c>
      <c r="EV2" s="23">
        <v>23</v>
      </c>
      <c r="EW2" s="23">
        <v>24</v>
      </c>
      <c r="EX2" s="23">
        <v>25</v>
      </c>
      <c r="EY2" s="23">
        <v>26</v>
      </c>
      <c r="EZ2" s="23">
        <v>29</v>
      </c>
      <c r="FA2" s="23">
        <v>30</v>
      </c>
      <c r="FB2" s="23">
        <v>31</v>
      </c>
      <c r="FC2" s="23" t="s">
        <v>57</v>
      </c>
      <c r="FD2" s="23">
        <v>1</v>
      </c>
      <c r="FE2" s="23">
        <v>2</v>
      </c>
      <c r="FF2" s="23">
        <v>5</v>
      </c>
      <c r="FG2" s="23">
        <v>6</v>
      </c>
      <c r="FH2" s="23">
        <v>7</v>
      </c>
      <c r="FI2" s="23">
        <v>8</v>
      </c>
      <c r="FJ2" s="23">
        <v>9</v>
      </c>
      <c r="FK2" s="23">
        <v>12</v>
      </c>
      <c r="FL2" s="23">
        <v>13</v>
      </c>
      <c r="FM2" s="23">
        <v>14</v>
      </c>
      <c r="FN2" s="23">
        <v>15</v>
      </c>
      <c r="FO2" s="23">
        <v>16</v>
      </c>
      <c r="FP2" s="23">
        <v>19</v>
      </c>
      <c r="FQ2" s="23">
        <v>20</v>
      </c>
      <c r="FR2" s="23">
        <v>21</v>
      </c>
      <c r="FS2" s="23">
        <v>22</v>
      </c>
      <c r="FT2" s="23">
        <v>23</v>
      </c>
      <c r="FU2" s="23">
        <v>26</v>
      </c>
      <c r="FV2" s="23">
        <v>27</v>
      </c>
      <c r="FW2" s="23">
        <v>28</v>
      </c>
      <c r="FX2" s="23">
        <v>29</v>
      </c>
      <c r="FY2" s="23">
        <v>30</v>
      </c>
      <c r="FZ2" s="23" t="s">
        <v>57</v>
      </c>
      <c r="GA2" s="23">
        <v>2</v>
      </c>
      <c r="GB2" s="23">
        <v>3</v>
      </c>
      <c r="GC2" s="23">
        <v>4</v>
      </c>
      <c r="GD2" s="23">
        <v>5</v>
      </c>
      <c r="GE2" s="23">
        <v>6</v>
      </c>
      <c r="GF2" s="23">
        <v>9</v>
      </c>
      <c r="GG2" s="23">
        <v>10</v>
      </c>
      <c r="GH2" s="23">
        <v>11</v>
      </c>
      <c r="GI2" s="23">
        <v>12</v>
      </c>
      <c r="GJ2" s="23">
        <v>13</v>
      </c>
      <c r="GK2" s="23">
        <v>16</v>
      </c>
      <c r="GL2" s="23">
        <v>17</v>
      </c>
      <c r="GM2" s="23">
        <v>18</v>
      </c>
      <c r="GN2" s="23">
        <v>19</v>
      </c>
      <c r="GO2" s="23">
        <v>20</v>
      </c>
      <c r="GP2" s="23">
        <v>23</v>
      </c>
      <c r="GQ2" s="23">
        <v>24</v>
      </c>
      <c r="GR2" s="23">
        <v>25</v>
      </c>
      <c r="GS2" s="23">
        <v>26</v>
      </c>
      <c r="GT2" s="23">
        <v>27</v>
      </c>
      <c r="GU2" s="23">
        <v>30</v>
      </c>
      <c r="GV2" s="23" t="s">
        <v>57</v>
      </c>
      <c r="GW2" s="23">
        <v>1</v>
      </c>
      <c r="GX2" s="23">
        <v>2</v>
      </c>
      <c r="GY2" s="23">
        <v>3</v>
      </c>
      <c r="GZ2" s="23">
        <v>4</v>
      </c>
      <c r="HA2" s="23">
        <v>7</v>
      </c>
      <c r="HB2" s="23">
        <v>8</v>
      </c>
      <c r="HC2" s="23">
        <v>9</v>
      </c>
      <c r="HD2" s="23">
        <v>10</v>
      </c>
      <c r="HE2" s="23">
        <v>11</v>
      </c>
      <c r="HF2" s="23">
        <v>14</v>
      </c>
      <c r="HG2" s="23">
        <v>15</v>
      </c>
      <c r="HH2" s="23">
        <v>16</v>
      </c>
      <c r="HI2" s="23">
        <v>17</v>
      </c>
      <c r="HJ2" s="23">
        <v>18</v>
      </c>
      <c r="HK2" s="23">
        <v>21</v>
      </c>
      <c r="HL2" s="23">
        <v>22</v>
      </c>
      <c r="HM2" s="23">
        <v>23</v>
      </c>
      <c r="HN2" s="23">
        <v>24</v>
      </c>
      <c r="HO2" s="23">
        <v>25</v>
      </c>
      <c r="HP2" s="23">
        <v>28</v>
      </c>
      <c r="HQ2" s="23">
        <v>29</v>
      </c>
      <c r="HR2" s="23">
        <v>30</v>
      </c>
      <c r="HS2" s="23">
        <v>31</v>
      </c>
      <c r="HT2" s="23" t="s">
        <v>57</v>
      </c>
      <c r="HU2" s="23">
        <v>1</v>
      </c>
      <c r="HV2" s="23">
        <v>4</v>
      </c>
      <c r="HW2" s="23">
        <v>5</v>
      </c>
      <c r="HX2" s="23">
        <v>6</v>
      </c>
      <c r="HY2" s="23">
        <v>7</v>
      </c>
      <c r="HZ2" s="23">
        <v>8</v>
      </c>
      <c r="IA2" s="23">
        <v>11</v>
      </c>
      <c r="IB2" s="23">
        <v>12</v>
      </c>
      <c r="IC2" s="23">
        <v>13</v>
      </c>
      <c r="ID2" s="23">
        <v>14</v>
      </c>
      <c r="IE2" s="23">
        <v>15</v>
      </c>
      <c r="IF2" s="23">
        <v>18</v>
      </c>
      <c r="IG2" s="23">
        <v>19</v>
      </c>
      <c r="IH2" s="23">
        <v>20</v>
      </c>
      <c r="II2" s="23">
        <v>21</v>
      </c>
      <c r="IJ2" s="23">
        <v>22</v>
      </c>
      <c r="IK2" s="23">
        <v>25</v>
      </c>
      <c r="IL2" s="23">
        <v>26</v>
      </c>
      <c r="IM2" s="23">
        <v>27</v>
      </c>
      <c r="IN2" s="23">
        <v>28</v>
      </c>
      <c r="IO2" s="23">
        <v>29</v>
      </c>
      <c r="IP2" s="23" t="s">
        <v>57</v>
      </c>
      <c r="IQ2" s="23">
        <v>2</v>
      </c>
      <c r="IR2" s="23">
        <v>3</v>
      </c>
      <c r="IS2" s="23">
        <v>4</v>
      </c>
      <c r="IT2" s="23">
        <v>5</v>
      </c>
      <c r="IU2" s="23">
        <v>6</v>
      </c>
      <c r="IV2" s="23">
        <v>9</v>
      </c>
      <c r="IW2" s="23">
        <v>10</v>
      </c>
      <c r="IX2" s="23">
        <v>11</v>
      </c>
      <c r="IY2" s="23">
        <v>12</v>
      </c>
      <c r="IZ2" s="23">
        <v>13</v>
      </c>
      <c r="JA2" s="23">
        <v>16</v>
      </c>
      <c r="JB2" s="23">
        <v>17</v>
      </c>
      <c r="JC2" s="23">
        <v>18</v>
      </c>
      <c r="JD2" s="23">
        <v>19</v>
      </c>
      <c r="JE2" s="23">
        <v>20</v>
      </c>
      <c r="JF2" s="23">
        <v>23</v>
      </c>
      <c r="JG2" s="23">
        <v>24</v>
      </c>
      <c r="JH2" s="23">
        <v>25</v>
      </c>
      <c r="JI2" s="23">
        <v>26</v>
      </c>
      <c r="JJ2" s="23">
        <v>27</v>
      </c>
      <c r="JK2" s="23">
        <v>30</v>
      </c>
      <c r="JL2" s="23">
        <v>31</v>
      </c>
      <c r="JM2" s="23" t="s">
        <v>57</v>
      </c>
    </row>
    <row r="3" spans="1:273" ht="23.25" x14ac:dyDescent="0.25">
      <c r="A3" s="55" t="s">
        <v>64</v>
      </c>
      <c r="B3" s="54">
        <v>-0.87</v>
      </c>
      <c r="C3" s="54">
        <v>-1.66</v>
      </c>
      <c r="D3" s="54">
        <v>2.72</v>
      </c>
      <c r="E3" s="54">
        <v>-0.38</v>
      </c>
      <c r="F3" s="54">
        <v>1.1499999999999999</v>
      </c>
      <c r="G3" s="54">
        <v>0.84</v>
      </c>
      <c r="H3" s="54">
        <v>-0.16</v>
      </c>
      <c r="I3" s="54">
        <v>-0.51</v>
      </c>
      <c r="J3" s="54">
        <v>-0.39</v>
      </c>
      <c r="K3" s="54">
        <v>0.49</v>
      </c>
      <c r="L3" s="54">
        <v>0.51</v>
      </c>
      <c r="M3" s="54">
        <v>-0.34</v>
      </c>
      <c r="N3" s="54">
        <v>1.7</v>
      </c>
      <c r="O3" s="54">
        <v>-0.17</v>
      </c>
      <c r="P3" s="54">
        <v>-0.42</v>
      </c>
      <c r="Q3" s="54">
        <v>-0.15</v>
      </c>
      <c r="R3" s="54">
        <v>0.65</v>
      </c>
      <c r="S3" s="54">
        <v>1.1100000000000001</v>
      </c>
      <c r="T3" s="54">
        <v>-0.76</v>
      </c>
      <c r="U3" s="54">
        <v>0.81</v>
      </c>
      <c r="V3" s="54">
        <v>0.95</v>
      </c>
      <c r="W3" s="54">
        <v>0.36</v>
      </c>
      <c r="X3" s="53">
        <f>SUM(B3:W3)</f>
        <v>5.4800000000000022</v>
      </c>
      <c r="Y3" s="54">
        <v>0.53</v>
      </c>
      <c r="Z3" s="54">
        <v>-0.38</v>
      </c>
      <c r="AA3" s="54">
        <v>1.66</v>
      </c>
      <c r="AB3" s="54">
        <v>-0.08</v>
      </c>
      <c r="AC3" s="54">
        <v>-1.84</v>
      </c>
      <c r="AD3" s="54">
        <v>-0.48</v>
      </c>
      <c r="AE3" s="54">
        <v>1.06</v>
      </c>
      <c r="AF3" s="54">
        <v>0.84</v>
      </c>
      <c r="AG3" s="54">
        <v>0.35</v>
      </c>
      <c r="AH3" s="54">
        <v>-0.23</v>
      </c>
      <c r="AI3" s="54">
        <v>1.79</v>
      </c>
      <c r="AJ3" s="54">
        <v>0.3</v>
      </c>
      <c r="AK3" s="54">
        <v>-0.16</v>
      </c>
      <c r="AL3" s="54">
        <v>0.69</v>
      </c>
      <c r="AM3" s="54">
        <v>0</v>
      </c>
      <c r="AN3" s="54">
        <v>0.38</v>
      </c>
      <c r="AO3" s="54">
        <v>0.31</v>
      </c>
      <c r="AP3" s="54">
        <v>0.13</v>
      </c>
      <c r="AQ3" s="54">
        <v>-0.26</v>
      </c>
      <c r="AR3" s="54">
        <v>0.28999999999999998</v>
      </c>
      <c r="AS3" s="53">
        <f>SUM(X3:AR3)</f>
        <v>10.380000000000004</v>
      </c>
      <c r="AT3" s="54">
        <v>0.47</v>
      </c>
      <c r="AU3" s="54">
        <v>0.41</v>
      </c>
      <c r="AV3" s="54">
        <v>0.21</v>
      </c>
      <c r="AW3" s="54">
        <v>-0.16</v>
      </c>
      <c r="AX3" s="54">
        <v>-0.39</v>
      </c>
      <c r="AY3" s="54">
        <v>-0.7</v>
      </c>
      <c r="AZ3" s="54">
        <v>0.66</v>
      </c>
      <c r="BA3" s="54">
        <v>0.08</v>
      </c>
      <c r="BB3" s="54">
        <v>0.69</v>
      </c>
      <c r="BC3" s="54">
        <v>0.82</v>
      </c>
      <c r="BD3" s="54">
        <v>1.04</v>
      </c>
      <c r="BE3" s="54">
        <v>0.15</v>
      </c>
      <c r="BF3" s="54">
        <v>0.14000000000000001</v>
      </c>
      <c r="BG3" s="54">
        <v>-0.8</v>
      </c>
      <c r="BH3" s="54">
        <v>-7.0000000000000007E-2</v>
      </c>
      <c r="BI3" s="54">
        <v>-2.02</v>
      </c>
      <c r="BJ3" s="54">
        <v>-0.18</v>
      </c>
      <c r="BK3" s="54">
        <v>0.89</v>
      </c>
      <c r="BL3" s="54">
        <v>-0.12</v>
      </c>
      <c r="BM3" s="54">
        <v>-0.09</v>
      </c>
      <c r="BN3" s="54">
        <v>1.02</v>
      </c>
      <c r="BO3" s="53">
        <f>SUM(AS3:BN3)</f>
        <v>12.430000000000007</v>
      </c>
      <c r="BP3" s="54">
        <v>1.03</v>
      </c>
      <c r="BQ3" s="54">
        <v>0.33</v>
      </c>
      <c r="BR3" s="54">
        <v>0.84</v>
      </c>
      <c r="BS3" s="54">
        <v>-0.09</v>
      </c>
      <c r="BT3" s="54">
        <v>0.23</v>
      </c>
      <c r="BU3" s="54">
        <v>-0.08</v>
      </c>
      <c r="BV3" s="54">
        <v>-0.65</v>
      </c>
      <c r="BW3" s="54">
        <v>0.25</v>
      </c>
      <c r="BX3" s="54">
        <v>0.66</v>
      </c>
      <c r="BY3" s="54">
        <v>0.31</v>
      </c>
      <c r="BZ3" s="54">
        <v>0.11</v>
      </c>
      <c r="CA3" s="54">
        <v>0.36</v>
      </c>
      <c r="CB3" s="54">
        <v>0.62</v>
      </c>
      <c r="CC3" s="54">
        <v>0.31</v>
      </c>
      <c r="CD3" s="54"/>
      <c r="CE3" s="54"/>
      <c r="CF3" s="54">
        <v>0.2</v>
      </c>
      <c r="CG3" s="54">
        <v>-0.28000000000000003</v>
      </c>
      <c r="CH3" s="54">
        <v>-0.33</v>
      </c>
      <c r="CI3" s="54">
        <v>0.21</v>
      </c>
      <c r="CJ3" s="54">
        <v>0.21</v>
      </c>
      <c r="CK3" s="54">
        <v>0.1</v>
      </c>
      <c r="CL3" s="53">
        <f>SUM(BO3:CK3)</f>
        <v>16.770000000000007</v>
      </c>
      <c r="CM3" s="54"/>
      <c r="CN3" s="54">
        <v>-0.85</v>
      </c>
      <c r="CO3" s="54">
        <v>0.18</v>
      </c>
      <c r="CP3" s="54">
        <v>-1.18</v>
      </c>
      <c r="CQ3" s="54">
        <v>0.4</v>
      </c>
      <c r="CR3" s="54"/>
      <c r="CS3" s="54">
        <v>-1.93</v>
      </c>
      <c r="CT3" s="54">
        <v>0.27</v>
      </c>
      <c r="CU3" s="54">
        <v>-1.22</v>
      </c>
      <c r="CV3" s="54">
        <v>1.5</v>
      </c>
      <c r="CW3" s="54">
        <v>0.62</v>
      </c>
      <c r="CX3" s="54">
        <v>1.37</v>
      </c>
      <c r="CY3" s="54">
        <v>-0.18</v>
      </c>
      <c r="CZ3" s="54">
        <v>-1.46</v>
      </c>
      <c r="DA3" s="54">
        <v>0.5</v>
      </c>
      <c r="DB3" s="54">
        <v>-0.12</v>
      </c>
      <c r="DC3" s="54">
        <v>-1.81</v>
      </c>
      <c r="DD3" s="54">
        <v>0.67</v>
      </c>
      <c r="DE3" s="54">
        <v>0.37</v>
      </c>
      <c r="DF3" s="54">
        <v>-0.44</v>
      </c>
      <c r="DG3" s="54">
        <v>-1.7</v>
      </c>
      <c r="DH3" s="54">
        <v>0.51</v>
      </c>
      <c r="DI3" s="54">
        <v>-0.79</v>
      </c>
      <c r="DJ3" s="53">
        <f>SUM(CL3:DI3)</f>
        <v>11.480000000000008</v>
      </c>
      <c r="DK3" s="54">
        <v>0.65</v>
      </c>
      <c r="DL3" s="54">
        <v>0.51</v>
      </c>
      <c r="DM3" s="54">
        <v>0.45</v>
      </c>
      <c r="DN3" s="54">
        <v>-0.26</v>
      </c>
      <c r="DO3" s="54">
        <v>1.62</v>
      </c>
      <c r="DP3" s="54">
        <v>0.34</v>
      </c>
      <c r="DQ3" s="54">
        <v>0.48</v>
      </c>
      <c r="DR3" s="54">
        <v>-0.62</v>
      </c>
      <c r="DS3" s="54">
        <v>0.1</v>
      </c>
      <c r="DT3" s="54">
        <v>-0.15</v>
      </c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3">
        <f>SUM(DJ3:ED3)</f>
        <v>14.600000000000007</v>
      </c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3">
        <f>SUM(EE3:FB3)</f>
        <v>14.600000000000007</v>
      </c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3">
        <f>SUM(FB3:FY3)</f>
        <v>14.600000000000007</v>
      </c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3">
        <f>SUM(FX3:GU3)</f>
        <v>14.600000000000007</v>
      </c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3">
        <f>SUM(GV3:HS3)</f>
        <v>14.600000000000007</v>
      </c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3">
        <f>SUM(HR3:IO3)</f>
        <v>14.600000000000007</v>
      </c>
      <c r="IQ3" s="54"/>
      <c r="IR3" s="54"/>
      <c r="IS3" s="54"/>
      <c r="IT3" s="54"/>
      <c r="IU3" s="54"/>
      <c r="IV3" s="54"/>
      <c r="IW3" s="54"/>
      <c r="IX3" s="54"/>
      <c r="JM3" s="53">
        <f>SUM(IO3:JL3)</f>
        <v>14.600000000000007</v>
      </c>
    </row>
    <row r="4" spans="1:273" ht="23.25" x14ac:dyDescent="0.25">
      <c r="A4" s="55" t="s">
        <v>63</v>
      </c>
      <c r="B4" s="54">
        <v>-0.56999999999999995</v>
      </c>
      <c r="C4" s="54">
        <v>0.01</v>
      </c>
      <c r="D4" s="54">
        <v>1.92</v>
      </c>
      <c r="E4" s="54">
        <v>1.24</v>
      </c>
      <c r="F4" s="54">
        <v>1.94</v>
      </c>
      <c r="G4" s="54">
        <v>0.9</v>
      </c>
      <c r="H4" s="54">
        <v>-0.81</v>
      </c>
      <c r="I4" s="54">
        <v>-0.06</v>
      </c>
      <c r="J4" s="54">
        <v>-1.42</v>
      </c>
      <c r="K4" s="54">
        <v>0.75</v>
      </c>
      <c r="L4" s="54">
        <v>0.5</v>
      </c>
      <c r="M4" s="54">
        <v>-0.37</v>
      </c>
      <c r="N4" s="54">
        <v>0.65</v>
      </c>
      <c r="O4" s="54">
        <v>-0.51</v>
      </c>
      <c r="P4" s="54">
        <v>-0.56999999999999995</v>
      </c>
      <c r="Q4" s="54">
        <v>-0.22</v>
      </c>
      <c r="R4" s="54">
        <v>0.26</v>
      </c>
      <c r="S4" s="54">
        <v>1.39</v>
      </c>
      <c r="T4" s="54">
        <v>-0.27</v>
      </c>
      <c r="U4" s="54">
        <v>-0.02</v>
      </c>
      <c r="V4" s="54">
        <v>0.35</v>
      </c>
      <c r="W4" s="54">
        <v>0.36</v>
      </c>
      <c r="X4" s="53">
        <f>SUM(B4:W4)</f>
        <v>5.45</v>
      </c>
      <c r="Y4" s="54">
        <v>0.43</v>
      </c>
      <c r="Z4" s="54">
        <v>-0.14000000000000001</v>
      </c>
      <c r="AA4" s="54">
        <v>0.72</v>
      </c>
      <c r="AB4" s="54">
        <v>-0.86</v>
      </c>
      <c r="AC4" s="54">
        <v>-1.72</v>
      </c>
      <c r="AD4" s="54">
        <v>-0.76</v>
      </c>
      <c r="AE4" s="54">
        <v>0.81</v>
      </c>
      <c r="AF4" s="54">
        <v>0.49</v>
      </c>
      <c r="AG4" s="54">
        <v>0.38</v>
      </c>
      <c r="AH4" s="54">
        <v>0.28000000000000003</v>
      </c>
      <c r="AI4" s="54">
        <v>0.9</v>
      </c>
      <c r="AJ4" s="54">
        <v>0.85</v>
      </c>
      <c r="AK4" s="54">
        <v>0.32</v>
      </c>
      <c r="AL4" s="54">
        <v>-0.03</v>
      </c>
      <c r="AM4" s="54">
        <v>-0.71</v>
      </c>
      <c r="AN4" s="54">
        <v>0.11</v>
      </c>
      <c r="AO4" s="54">
        <v>0.01</v>
      </c>
      <c r="AP4" s="54">
        <v>0.25</v>
      </c>
      <c r="AQ4" s="54">
        <v>-0.89</v>
      </c>
      <c r="AR4" s="54">
        <v>-0.08</v>
      </c>
      <c r="AS4" s="53">
        <f>SUM(X4:AR4)</f>
        <v>5.8100000000000005</v>
      </c>
      <c r="AT4" s="54">
        <v>1.24</v>
      </c>
      <c r="AU4" s="54">
        <v>0.61</v>
      </c>
      <c r="AV4" s="54">
        <v>-0.64</v>
      </c>
      <c r="AW4" s="54">
        <v>-0.41</v>
      </c>
      <c r="AX4" s="54">
        <v>-1.24</v>
      </c>
      <c r="AY4" s="54">
        <v>-0.56000000000000005</v>
      </c>
      <c r="AZ4" s="54">
        <v>0.3</v>
      </c>
      <c r="BA4" s="54">
        <v>0.22</v>
      </c>
      <c r="BB4" s="54">
        <v>0.88</v>
      </c>
      <c r="BC4" s="54">
        <v>0.42</v>
      </c>
      <c r="BD4" s="54">
        <v>1.52</v>
      </c>
      <c r="BE4" s="54">
        <v>0.33</v>
      </c>
      <c r="BF4" s="54">
        <v>-0.27</v>
      </c>
      <c r="BG4" s="54">
        <v>-0.8</v>
      </c>
      <c r="BH4" s="54">
        <v>-0.85</v>
      </c>
      <c r="BI4" s="54">
        <v>-1.95</v>
      </c>
      <c r="BJ4" s="54">
        <v>-0.6</v>
      </c>
      <c r="BK4" s="54">
        <v>0.26</v>
      </c>
      <c r="BL4" s="54">
        <v>1.58</v>
      </c>
      <c r="BM4" s="54">
        <v>0.26</v>
      </c>
      <c r="BN4" s="54">
        <v>0.84</v>
      </c>
      <c r="BO4" s="53">
        <f>SUM(AS4:BN4)</f>
        <v>6.9500000000000011</v>
      </c>
      <c r="BP4" s="54">
        <v>1.85</v>
      </c>
      <c r="BQ4" s="54">
        <v>0.76</v>
      </c>
      <c r="BR4" s="54">
        <v>0.97</v>
      </c>
      <c r="BS4" s="54">
        <v>0.11</v>
      </c>
      <c r="BT4" s="54">
        <v>0.01</v>
      </c>
      <c r="BU4" s="54">
        <v>-0.26</v>
      </c>
      <c r="BV4" s="54">
        <v>-0.35</v>
      </c>
      <c r="BW4" s="54">
        <v>-0.25</v>
      </c>
      <c r="BX4" s="54">
        <v>0.32</v>
      </c>
      <c r="BY4" s="54">
        <v>0.85</v>
      </c>
      <c r="BZ4" s="54">
        <v>0.48</v>
      </c>
      <c r="CA4" s="54">
        <v>0.97</v>
      </c>
      <c r="CB4" s="54">
        <v>0.11</v>
      </c>
      <c r="CC4" s="54">
        <v>0.26</v>
      </c>
      <c r="CD4" s="54"/>
      <c r="CE4" s="54"/>
      <c r="CF4" s="54">
        <v>-0.3</v>
      </c>
      <c r="CG4" s="54">
        <v>-0.63</v>
      </c>
      <c r="CH4" s="54">
        <v>-0.57999999999999996</v>
      </c>
      <c r="CI4" s="54">
        <v>0.8</v>
      </c>
      <c r="CJ4" s="54">
        <v>0.42</v>
      </c>
      <c r="CK4" s="54">
        <v>-0.37</v>
      </c>
      <c r="CL4" s="53">
        <f>SUM(BO4:CK4)</f>
        <v>12.120000000000001</v>
      </c>
      <c r="CM4" s="54"/>
      <c r="CN4" s="54">
        <v>7.0000000000000007E-2</v>
      </c>
      <c r="CO4" s="54">
        <v>0.28999999999999998</v>
      </c>
      <c r="CP4" s="54">
        <v>-1.35</v>
      </c>
      <c r="CQ4" s="54">
        <v>0.24</v>
      </c>
      <c r="CR4" s="54"/>
      <c r="CS4" s="54">
        <v>-1.48</v>
      </c>
      <c r="CT4" s="54">
        <v>0.11</v>
      </c>
      <c r="CU4" s="54">
        <v>-0.97</v>
      </c>
      <c r="CV4" s="54">
        <v>0.97</v>
      </c>
      <c r="CW4" s="54">
        <v>0.18</v>
      </c>
      <c r="CX4" s="54">
        <v>1.34</v>
      </c>
      <c r="CY4" s="54">
        <v>-0.4</v>
      </c>
      <c r="CZ4" s="54">
        <v>-0.78</v>
      </c>
      <c r="DA4" s="54">
        <v>0.16</v>
      </c>
      <c r="DB4" s="54">
        <v>-1.1200000000000001</v>
      </c>
      <c r="DC4" s="54">
        <v>-1.1299999999999999</v>
      </c>
      <c r="DD4" s="54">
        <v>1.45</v>
      </c>
      <c r="DE4" s="54">
        <v>-0.27</v>
      </c>
      <c r="DF4" s="54">
        <v>-0.18</v>
      </c>
      <c r="DG4" s="54">
        <v>-1.51</v>
      </c>
      <c r="DH4" s="54">
        <v>0.65</v>
      </c>
      <c r="DI4" s="54">
        <v>-0.79</v>
      </c>
      <c r="DJ4" s="53">
        <f>SUM(CL4:DI4)</f>
        <v>7.6000000000000005</v>
      </c>
      <c r="DK4" s="54">
        <v>-0.51</v>
      </c>
      <c r="DL4" s="54">
        <v>0.77</v>
      </c>
      <c r="DM4" s="54">
        <v>1.83</v>
      </c>
      <c r="DN4" s="54">
        <v>-0.08</v>
      </c>
      <c r="DO4" s="54">
        <v>0.48</v>
      </c>
      <c r="DP4" s="54">
        <v>0.19</v>
      </c>
      <c r="DQ4" s="54">
        <v>0.23</v>
      </c>
      <c r="DR4" s="54">
        <v>-0.31</v>
      </c>
      <c r="DS4" s="54">
        <v>-0.04</v>
      </c>
      <c r="DT4" s="54">
        <v>-0.19</v>
      </c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3">
        <f>SUM(DJ4:ED4)</f>
        <v>9.9700000000000024</v>
      </c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3">
        <f>SUM(EE4:FB4)</f>
        <v>9.9700000000000024</v>
      </c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3">
        <f>SUM(FB4:FY4)</f>
        <v>9.9700000000000024</v>
      </c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3">
        <f>SUM(FX4:GU4)</f>
        <v>9.9700000000000024</v>
      </c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4"/>
      <c r="HP4" s="54"/>
      <c r="HQ4" s="54"/>
      <c r="HR4" s="54"/>
      <c r="HS4" s="54"/>
      <c r="HT4" s="53">
        <f>SUM(GV4:HS4)</f>
        <v>9.9700000000000024</v>
      </c>
      <c r="HU4" s="54"/>
      <c r="HV4" s="54"/>
      <c r="HW4" s="54"/>
      <c r="HX4" s="54"/>
      <c r="HY4" s="54"/>
      <c r="HZ4" s="54"/>
      <c r="IA4" s="54"/>
      <c r="IB4" s="54"/>
      <c r="IC4" s="54"/>
      <c r="ID4" s="54"/>
      <c r="IE4" s="54"/>
      <c r="IF4" s="54"/>
      <c r="IG4" s="54"/>
      <c r="IH4" s="54"/>
      <c r="II4" s="54"/>
      <c r="IJ4" s="54"/>
      <c r="IK4" s="54"/>
      <c r="IL4" s="54"/>
      <c r="IM4" s="54"/>
      <c r="IN4" s="54"/>
      <c r="IO4" s="54"/>
      <c r="IP4" s="53">
        <f>SUM(HR4:IO4)</f>
        <v>9.9700000000000024</v>
      </c>
      <c r="IQ4" s="54"/>
      <c r="IR4" s="54"/>
      <c r="IS4" s="54"/>
      <c r="IT4" s="54"/>
      <c r="IU4" s="54"/>
      <c r="IV4" s="54"/>
      <c r="IW4" s="54"/>
      <c r="IX4" s="54"/>
      <c r="JM4" s="53">
        <f>SUM(IO4:JL4)</f>
        <v>9.9700000000000024</v>
      </c>
    </row>
    <row r="6" spans="1:273" x14ac:dyDescent="0.25">
      <c r="CC6" s="52"/>
    </row>
  </sheetData>
  <mergeCells count="12">
    <mergeCell ref="B1:X1"/>
    <mergeCell ref="Y1:AS1"/>
    <mergeCell ref="AT1:BO1"/>
    <mergeCell ref="BP1:CL1"/>
    <mergeCell ref="CM1:DJ1"/>
    <mergeCell ref="HU1:IP1"/>
    <mergeCell ref="IQ1:JM1"/>
    <mergeCell ref="DK1:EE1"/>
    <mergeCell ref="EF1:FC1"/>
    <mergeCell ref="FD1:FZ1"/>
    <mergeCell ref="GA1:GV1"/>
    <mergeCell ref="GW1:HT1"/>
  </mergeCells>
  <conditionalFormatting sqref="X3:JM4">
    <cfRule type="cellIs" dxfId="13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47"/>
  <sheetViews>
    <sheetView workbookViewId="0">
      <pane ySplit="3" topLeftCell="A4" activePane="bottomLeft" state="frozen"/>
      <selection activeCell="D14" sqref="D14"/>
      <selection pane="bottomLeft" activeCell="H1" sqref="H1"/>
    </sheetView>
  </sheetViews>
  <sheetFormatPr baseColWidth="10" defaultRowHeight="15" x14ac:dyDescent="0.25"/>
  <cols>
    <col min="1" max="1" width="8.7109375" style="23" customWidth="1"/>
    <col min="2" max="2" width="30.7109375" style="1" customWidth="1"/>
    <col min="3" max="3" width="8.7109375" style="23" customWidth="1"/>
    <col min="4" max="5" width="11.42578125" style="1"/>
    <col min="6" max="6" width="15.7109375" style="1" customWidth="1"/>
    <col min="7" max="8" width="11.42578125" style="1"/>
    <col min="9" max="12" width="15.7109375" style="23" customWidth="1"/>
    <col min="13" max="13" width="20.7109375" style="1" customWidth="1"/>
    <col min="14" max="16384" width="11.42578125" style="1"/>
  </cols>
  <sheetData>
    <row r="1" spans="1:14" ht="30" customHeight="1" x14ac:dyDescent="0.25">
      <c r="E1" s="57">
        <f>SUM(E4:E38)</f>
        <v>2886.3135018181815</v>
      </c>
      <c r="G1" s="19">
        <f>SUM(G4:G37)</f>
        <v>204.58000000000004</v>
      </c>
      <c r="H1" s="58">
        <f>G1/E1</f>
        <v>7.0879341371312757E-2</v>
      </c>
    </row>
    <row r="2" spans="1:14" ht="5.0999999999999996" customHeight="1" x14ac:dyDescent="0.25"/>
    <row r="3" spans="1:14" s="49" customFormat="1" ht="45" customHeight="1" x14ac:dyDescent="0.25">
      <c r="A3" s="49" t="s">
        <v>77</v>
      </c>
      <c r="B3" s="49" t="s">
        <v>78</v>
      </c>
      <c r="C3" s="49" t="s">
        <v>3</v>
      </c>
      <c r="D3" s="49" t="s">
        <v>79</v>
      </c>
      <c r="E3" s="49" t="s">
        <v>80</v>
      </c>
      <c r="F3" s="59" t="s">
        <v>102</v>
      </c>
      <c r="G3" s="49" t="s">
        <v>81</v>
      </c>
      <c r="H3" s="49" t="s">
        <v>20</v>
      </c>
      <c r="I3" s="59" t="s">
        <v>82</v>
      </c>
      <c r="J3" s="59"/>
      <c r="K3" s="59"/>
      <c r="L3" s="59"/>
      <c r="M3" s="49" t="s">
        <v>83</v>
      </c>
    </row>
    <row r="4" spans="1:14" customFormat="1" ht="15" customHeight="1" x14ac:dyDescent="0.25">
      <c r="A4" s="7" t="s">
        <v>84</v>
      </c>
      <c r="B4" s="119" t="s">
        <v>94</v>
      </c>
      <c r="C4" s="120"/>
      <c r="D4" s="121">
        <v>10.49</v>
      </c>
      <c r="E4" s="121" t="str">
        <f t="shared" ref="E4:E38" si="0">IF(C4="","",C4*D4)</f>
        <v/>
      </c>
      <c r="F4" s="125">
        <v>0.34</v>
      </c>
      <c r="G4" s="119" t="str">
        <f t="shared" ref="G4:G47" si="1">IF(C4="","",F4*C4)</f>
        <v/>
      </c>
      <c r="H4" s="123">
        <f t="shared" ref="H4:H23" si="2">IF(D4="","",F4/D4)</f>
        <v>3.2411820781696854E-2</v>
      </c>
      <c r="I4" s="131">
        <v>43571</v>
      </c>
      <c r="J4" s="122"/>
      <c r="K4" s="122"/>
      <c r="L4" s="122"/>
      <c r="M4" s="65" t="s">
        <v>95</v>
      </c>
    </row>
    <row r="5" spans="1:14" customFormat="1" ht="15" customHeight="1" x14ac:dyDescent="0.25">
      <c r="A5" s="7"/>
      <c r="B5" t="s">
        <v>93</v>
      </c>
      <c r="C5" s="66"/>
      <c r="D5" s="67">
        <v>38.299999999999997</v>
      </c>
      <c r="E5" s="67" t="str">
        <f t="shared" si="0"/>
        <v/>
      </c>
      <c r="F5" s="126">
        <v>1.75</v>
      </c>
      <c r="G5" s="67" t="str">
        <f t="shared" si="1"/>
        <v/>
      </c>
      <c r="H5" s="68">
        <f t="shared" si="2"/>
        <v>4.5691906005221938E-2</v>
      </c>
      <c r="I5" s="69">
        <v>43587</v>
      </c>
      <c r="J5" s="69"/>
      <c r="K5" s="69"/>
      <c r="L5" s="69"/>
      <c r="M5" s="72"/>
    </row>
    <row r="6" spans="1:14" customFormat="1" x14ac:dyDescent="0.25">
      <c r="A6" s="7"/>
      <c r="B6" t="s">
        <v>88</v>
      </c>
      <c r="C6" s="66"/>
      <c r="D6" s="67">
        <v>22.65</v>
      </c>
      <c r="E6" s="67" t="str">
        <f t="shared" si="0"/>
        <v/>
      </c>
      <c r="F6" s="127">
        <v>1.34</v>
      </c>
      <c r="G6" s="67" t="str">
        <f t="shared" si="1"/>
        <v/>
      </c>
      <c r="H6" s="68">
        <f t="shared" si="2"/>
        <v>5.9161147902869762E-2</v>
      </c>
      <c r="I6" s="69">
        <v>43591</v>
      </c>
      <c r="J6" s="69"/>
      <c r="K6" s="69"/>
      <c r="L6" s="69"/>
      <c r="M6" s="72"/>
    </row>
    <row r="7" spans="1:14" customFormat="1" x14ac:dyDescent="0.25">
      <c r="A7" s="7"/>
      <c r="B7" t="s">
        <v>92</v>
      </c>
      <c r="C7" s="66"/>
      <c r="D7" s="67">
        <v>23.18</v>
      </c>
      <c r="E7" s="67" t="str">
        <f t="shared" si="0"/>
        <v/>
      </c>
      <c r="F7" s="126">
        <v>1.3</v>
      </c>
      <c r="G7" s="67" t="str">
        <f t="shared" si="1"/>
        <v/>
      </c>
      <c r="H7" s="68">
        <f t="shared" si="2"/>
        <v>5.6082830025884385E-2</v>
      </c>
      <c r="I7" s="69">
        <v>43601</v>
      </c>
      <c r="J7" s="69"/>
      <c r="K7" s="69"/>
      <c r="L7" s="69"/>
      <c r="M7" s="72"/>
    </row>
    <row r="8" spans="1:14" customFormat="1" x14ac:dyDescent="0.25">
      <c r="A8" s="7"/>
      <c r="B8" t="s">
        <v>91</v>
      </c>
      <c r="C8" s="66"/>
      <c r="D8" s="67">
        <v>16.46</v>
      </c>
      <c r="E8" s="67" t="str">
        <f t="shared" si="0"/>
        <v/>
      </c>
      <c r="F8" s="127">
        <v>1</v>
      </c>
      <c r="G8" s="67" t="str">
        <f t="shared" si="1"/>
        <v/>
      </c>
      <c r="H8" s="68">
        <f t="shared" si="2"/>
        <v>6.0753341433778855E-2</v>
      </c>
      <c r="I8" s="69">
        <v>43602</v>
      </c>
      <c r="J8" s="69"/>
      <c r="K8" s="69"/>
      <c r="L8" s="69"/>
      <c r="M8" s="72"/>
    </row>
    <row r="9" spans="1:14" x14ac:dyDescent="0.25">
      <c r="A9" s="23" t="s">
        <v>84</v>
      </c>
      <c r="B9" s="60" t="s">
        <v>31</v>
      </c>
      <c r="C9" s="61">
        <v>21</v>
      </c>
      <c r="D9" s="62">
        <v>14.10265194805195</v>
      </c>
      <c r="E9" s="62">
        <f t="shared" si="0"/>
        <v>296.15569090909094</v>
      </c>
      <c r="F9" s="129">
        <v>0.75</v>
      </c>
      <c r="G9" s="62">
        <f t="shared" si="1"/>
        <v>15.75</v>
      </c>
      <c r="H9" s="63">
        <f t="shared" si="2"/>
        <v>5.3181486912013042E-2</v>
      </c>
      <c r="I9" s="132">
        <v>43608</v>
      </c>
      <c r="J9" s="64"/>
      <c r="K9" s="64"/>
      <c r="L9" s="64"/>
      <c r="M9" s="65" t="s">
        <v>19</v>
      </c>
    </row>
    <row r="10" spans="1:14" x14ac:dyDescent="0.25">
      <c r="A10" s="23" t="s">
        <v>84</v>
      </c>
      <c r="B10" s="60" t="s">
        <v>29</v>
      </c>
      <c r="C10" s="61">
        <v>37</v>
      </c>
      <c r="D10" s="62">
        <v>8.1359999999999992</v>
      </c>
      <c r="E10" s="62">
        <f t="shared" si="0"/>
        <v>301.03199999999998</v>
      </c>
      <c r="F10" s="130">
        <v>0.79</v>
      </c>
      <c r="G10" s="62">
        <f t="shared" si="1"/>
        <v>29.23</v>
      </c>
      <c r="H10" s="63">
        <f t="shared" si="2"/>
        <v>9.7099311701081631E-2</v>
      </c>
      <c r="I10" s="132">
        <v>43609</v>
      </c>
      <c r="J10" s="64"/>
      <c r="K10" s="64"/>
      <c r="L10" s="64"/>
      <c r="M10" s="65" t="s">
        <v>19</v>
      </c>
    </row>
    <row r="11" spans="1:14" customFormat="1" x14ac:dyDescent="0.25">
      <c r="A11" s="7"/>
      <c r="B11" t="s">
        <v>89</v>
      </c>
      <c r="C11" s="66"/>
      <c r="D11" s="67">
        <v>10.94</v>
      </c>
      <c r="E11" s="67" t="str">
        <f t="shared" si="0"/>
        <v/>
      </c>
      <c r="F11" s="127">
        <v>0.69</v>
      </c>
      <c r="G11" s="67" t="str">
        <f t="shared" si="1"/>
        <v/>
      </c>
      <c r="H11" s="68">
        <f t="shared" si="2"/>
        <v>6.3071297989031078E-2</v>
      </c>
      <c r="I11" s="69">
        <v>43613</v>
      </c>
      <c r="J11" s="69"/>
      <c r="K11" s="69"/>
      <c r="L11" s="69"/>
      <c r="M11" s="70"/>
    </row>
    <row r="12" spans="1:14" customFormat="1" x14ac:dyDescent="0.25">
      <c r="A12" s="23" t="s">
        <v>84</v>
      </c>
      <c r="B12" s="60" t="s">
        <v>25</v>
      </c>
      <c r="C12" s="61">
        <v>18</v>
      </c>
      <c r="D12" s="62">
        <v>13.509418181818184</v>
      </c>
      <c r="E12" s="62">
        <f t="shared" si="0"/>
        <v>243.16952727272729</v>
      </c>
      <c r="F12" s="129">
        <v>0.57999999999999996</v>
      </c>
      <c r="G12" s="62">
        <f t="shared" si="1"/>
        <v>10.44</v>
      </c>
      <c r="H12" s="63">
        <f t="shared" si="2"/>
        <v>4.2933011044146971E-2</v>
      </c>
      <c r="I12" s="132">
        <v>43615</v>
      </c>
      <c r="J12" s="64"/>
      <c r="K12" s="64"/>
      <c r="L12" s="64"/>
      <c r="M12" s="65" t="s">
        <v>19</v>
      </c>
      <c r="N12" s="73"/>
    </row>
    <row r="13" spans="1:14" x14ac:dyDescent="0.25">
      <c r="A13" s="23" t="s">
        <v>84</v>
      </c>
      <c r="B13" s="60" t="s">
        <v>27</v>
      </c>
      <c r="C13" s="61">
        <v>6</v>
      </c>
      <c r="D13" s="62">
        <v>45.72</v>
      </c>
      <c r="E13" s="62">
        <f t="shared" si="0"/>
        <v>274.32</v>
      </c>
      <c r="F13" s="130">
        <v>3.02</v>
      </c>
      <c r="G13" s="62">
        <f t="shared" si="1"/>
        <v>18.12</v>
      </c>
      <c r="H13" s="63">
        <f t="shared" si="2"/>
        <v>6.6054243219597547E-2</v>
      </c>
      <c r="I13" s="132">
        <v>43616</v>
      </c>
      <c r="J13" s="64"/>
      <c r="K13" s="64"/>
      <c r="L13" s="64"/>
      <c r="M13" s="65" t="s">
        <v>19</v>
      </c>
      <c r="N13" s="51"/>
    </row>
    <row r="14" spans="1:14" x14ac:dyDescent="0.25">
      <c r="A14" s="23" t="s">
        <v>84</v>
      </c>
      <c r="B14" s="60" t="s">
        <v>33</v>
      </c>
      <c r="C14" s="61">
        <v>62</v>
      </c>
      <c r="D14" s="62">
        <v>4.92</v>
      </c>
      <c r="E14" s="62">
        <f t="shared" si="0"/>
        <v>305.04000000000002</v>
      </c>
      <c r="F14" s="130">
        <v>0.78</v>
      </c>
      <c r="G14" s="62">
        <f t="shared" si="1"/>
        <v>48.36</v>
      </c>
      <c r="H14" s="63">
        <f t="shared" si="2"/>
        <v>0.15853658536585366</v>
      </c>
      <c r="I14" s="132">
        <v>43621</v>
      </c>
      <c r="J14" s="64"/>
      <c r="K14" s="64"/>
      <c r="L14" s="64"/>
      <c r="M14" s="71" t="s">
        <v>21</v>
      </c>
    </row>
    <row r="15" spans="1:14" x14ac:dyDescent="0.25">
      <c r="A15" s="23" t="s">
        <v>84</v>
      </c>
      <c r="B15" s="60" t="s">
        <v>35</v>
      </c>
      <c r="C15" s="61">
        <v>20</v>
      </c>
      <c r="D15" s="62">
        <v>14.215209090909093</v>
      </c>
      <c r="E15" s="62">
        <f t="shared" si="0"/>
        <v>284.30418181818186</v>
      </c>
      <c r="F15" s="129">
        <v>0.7</v>
      </c>
      <c r="G15" s="62">
        <f t="shared" si="1"/>
        <v>14</v>
      </c>
      <c r="H15" s="63">
        <f t="shared" si="2"/>
        <v>4.9243032270813641E-2</v>
      </c>
      <c r="I15" s="132">
        <v>43622</v>
      </c>
      <c r="J15" s="64">
        <v>43805</v>
      </c>
      <c r="K15" s="64"/>
      <c r="L15" s="64"/>
      <c r="M15" s="65" t="s">
        <v>19</v>
      </c>
    </row>
    <row r="16" spans="1:14" x14ac:dyDescent="0.25">
      <c r="A16" s="23" t="s">
        <v>84</v>
      </c>
      <c r="B16" s="60" t="s">
        <v>37</v>
      </c>
      <c r="C16" s="61">
        <v>8</v>
      </c>
      <c r="D16" s="62">
        <v>38.623622727272725</v>
      </c>
      <c r="E16" s="62">
        <f t="shared" si="0"/>
        <v>308.9889818181818</v>
      </c>
      <c r="F16" s="129">
        <v>1.33</v>
      </c>
      <c r="G16" s="62">
        <f t="shared" si="1"/>
        <v>10.64</v>
      </c>
      <c r="H16" s="63">
        <f t="shared" si="2"/>
        <v>3.4434884821429944E-2</v>
      </c>
      <c r="I16" s="132">
        <v>43628</v>
      </c>
      <c r="J16" s="64"/>
      <c r="K16" s="64"/>
      <c r="L16" s="64"/>
      <c r="M16" s="65" t="s">
        <v>19</v>
      </c>
    </row>
    <row r="17" spans="1:13" x14ac:dyDescent="0.25">
      <c r="A17" s="23" t="s">
        <v>84</v>
      </c>
      <c r="B17" s="60" t="s">
        <v>57</v>
      </c>
      <c r="C17" s="61">
        <v>6</v>
      </c>
      <c r="D17" s="62">
        <v>47.145520000000005</v>
      </c>
      <c r="E17" s="60">
        <f t="shared" si="0"/>
        <v>282.87312000000003</v>
      </c>
      <c r="F17" s="129">
        <v>2.64</v>
      </c>
      <c r="G17" s="62">
        <f t="shared" si="1"/>
        <v>15.84</v>
      </c>
      <c r="H17" s="63">
        <f t="shared" si="2"/>
        <v>5.5996837027144891E-2</v>
      </c>
      <c r="I17" s="132">
        <v>43629</v>
      </c>
      <c r="J17" s="64">
        <v>43840</v>
      </c>
      <c r="K17" s="64">
        <v>43926</v>
      </c>
      <c r="L17" s="64">
        <v>43995</v>
      </c>
      <c r="M17" s="65" t="s">
        <v>19</v>
      </c>
    </row>
    <row r="18" spans="1:13" x14ac:dyDescent="0.25">
      <c r="A18" s="23" t="s">
        <v>84</v>
      </c>
      <c r="B18" s="60" t="s">
        <v>87</v>
      </c>
      <c r="C18" s="61">
        <v>11</v>
      </c>
      <c r="D18" s="62">
        <v>27.24</v>
      </c>
      <c r="E18" s="62">
        <f t="shared" si="0"/>
        <v>299.64</v>
      </c>
      <c r="F18" s="130">
        <v>2.2000000000000002</v>
      </c>
      <c r="G18" s="62">
        <f t="shared" si="1"/>
        <v>24.200000000000003</v>
      </c>
      <c r="H18" s="63">
        <f t="shared" si="2"/>
        <v>8.0763582966226155E-2</v>
      </c>
      <c r="I18" s="64">
        <v>43630</v>
      </c>
      <c r="J18" s="64"/>
      <c r="K18" s="64"/>
      <c r="L18" s="64"/>
      <c r="M18" s="71" t="s">
        <v>96</v>
      </c>
    </row>
    <row r="19" spans="1:13" x14ac:dyDescent="0.25">
      <c r="A19" s="7"/>
      <c r="B19" t="s">
        <v>90</v>
      </c>
      <c r="C19" s="66"/>
      <c r="D19" s="67">
        <v>75.650000000000006</v>
      </c>
      <c r="E19" s="67" t="str">
        <f t="shared" si="0"/>
        <v/>
      </c>
      <c r="F19" s="127">
        <v>4.5999999999999996</v>
      </c>
      <c r="G19" s="67" t="str">
        <f t="shared" si="1"/>
        <v/>
      </c>
      <c r="H19" s="68">
        <f t="shared" si="2"/>
        <v>6.0806345009914067E-2</v>
      </c>
      <c r="I19" s="69">
        <v>43650</v>
      </c>
      <c r="J19" s="69"/>
      <c r="K19" s="69"/>
      <c r="L19" s="69"/>
      <c r="M19" s="72"/>
    </row>
    <row r="20" spans="1:13" customFormat="1" x14ac:dyDescent="0.25">
      <c r="A20" s="7"/>
      <c r="B20" t="s">
        <v>86</v>
      </c>
      <c r="C20" s="66"/>
      <c r="D20" s="67">
        <v>15.62</v>
      </c>
      <c r="E20" s="67" t="str">
        <f t="shared" si="0"/>
        <v/>
      </c>
      <c r="F20" s="127">
        <v>1.3</v>
      </c>
      <c r="G20" s="67" t="str">
        <f t="shared" si="1"/>
        <v/>
      </c>
      <c r="H20" s="68">
        <f t="shared" si="2"/>
        <v>8.3226632522407182E-2</v>
      </c>
      <c r="I20" s="69">
        <v>43791</v>
      </c>
      <c r="J20" s="69"/>
      <c r="K20" s="69"/>
      <c r="L20" s="69"/>
      <c r="M20" s="70"/>
    </row>
    <row r="21" spans="1:13" customFormat="1" x14ac:dyDescent="0.25">
      <c r="A21" s="23" t="s">
        <v>84</v>
      </c>
      <c r="B21" s="60" t="s">
        <v>23</v>
      </c>
      <c r="C21" s="61">
        <v>45</v>
      </c>
      <c r="D21" s="62">
        <v>6.4620000000000006</v>
      </c>
      <c r="E21" s="62">
        <f t="shared" si="0"/>
        <v>290.79000000000002</v>
      </c>
      <c r="F21" s="129">
        <v>0.4</v>
      </c>
      <c r="G21" s="62">
        <f t="shared" si="1"/>
        <v>18</v>
      </c>
      <c r="H21" s="63">
        <f t="shared" si="2"/>
        <v>6.1900340451872482E-2</v>
      </c>
      <c r="I21" s="64">
        <v>43793</v>
      </c>
      <c r="J21" s="64"/>
      <c r="K21" s="64"/>
      <c r="L21" s="64"/>
      <c r="M21" s="65" t="s">
        <v>19</v>
      </c>
    </row>
    <row r="22" spans="1:13" x14ac:dyDescent="0.25">
      <c r="A22" s="7"/>
      <c r="B22" t="s">
        <v>85</v>
      </c>
      <c r="C22" s="66"/>
      <c r="D22" s="67">
        <v>36.700000000000003</v>
      </c>
      <c r="E22" s="67" t="str">
        <f t="shared" si="0"/>
        <v/>
      </c>
      <c r="F22" s="127">
        <v>3.12</v>
      </c>
      <c r="G22" s="67" t="str">
        <f t="shared" si="1"/>
        <v/>
      </c>
      <c r="H22" s="68">
        <f t="shared" si="2"/>
        <v>8.5013623978201627E-2</v>
      </c>
      <c r="I22" s="69">
        <v>43802</v>
      </c>
      <c r="J22" s="69"/>
      <c r="K22" s="69"/>
      <c r="L22" s="69"/>
      <c r="M22" s="70"/>
    </row>
    <row r="23" spans="1:13" customFormat="1" x14ac:dyDescent="0.25">
      <c r="A23" s="23"/>
      <c r="B23" s="74" t="s">
        <v>39</v>
      </c>
      <c r="C23" s="75"/>
      <c r="D23" s="76">
        <v>73.95</v>
      </c>
      <c r="E23" s="76" t="str">
        <f t="shared" si="0"/>
        <v/>
      </c>
      <c r="F23" s="128">
        <v>3.07</v>
      </c>
      <c r="G23" s="76" t="str">
        <f t="shared" si="1"/>
        <v/>
      </c>
      <c r="H23" s="77">
        <f t="shared" si="2"/>
        <v>4.1514536849222447E-2</v>
      </c>
      <c r="I23" s="78" t="s">
        <v>101</v>
      </c>
      <c r="J23" s="78"/>
      <c r="K23" s="78"/>
      <c r="L23" s="78"/>
      <c r="M23" s="65" t="s">
        <v>19</v>
      </c>
    </row>
    <row r="24" spans="1:13" customFormat="1" x14ac:dyDescent="0.25">
      <c r="A24" s="7"/>
      <c r="C24" s="7"/>
      <c r="E24" s="67" t="str">
        <f t="shared" si="0"/>
        <v/>
      </c>
      <c r="F24" s="127"/>
      <c r="G24" t="str">
        <f t="shared" si="1"/>
        <v/>
      </c>
      <c r="I24" s="7"/>
      <c r="J24" s="7"/>
      <c r="K24" s="7"/>
      <c r="L24" s="7"/>
    </row>
    <row r="25" spans="1:13" customFormat="1" x14ac:dyDescent="0.25">
      <c r="A25" s="7"/>
      <c r="C25" s="7"/>
      <c r="E25" s="67" t="str">
        <f t="shared" si="0"/>
        <v/>
      </c>
      <c r="F25" s="127"/>
      <c r="G25" t="str">
        <f t="shared" si="1"/>
        <v/>
      </c>
      <c r="I25" s="7"/>
      <c r="J25" s="7"/>
      <c r="K25" s="7"/>
      <c r="L25" s="7"/>
    </row>
    <row r="26" spans="1:13" customFormat="1" x14ac:dyDescent="0.25">
      <c r="A26" s="7"/>
      <c r="C26" s="7"/>
      <c r="E26" s="67" t="str">
        <f t="shared" si="0"/>
        <v/>
      </c>
      <c r="F26" s="127"/>
      <c r="G26" t="str">
        <f t="shared" si="1"/>
        <v/>
      </c>
      <c r="I26" s="7"/>
      <c r="J26" s="7"/>
      <c r="K26" s="7"/>
      <c r="L26" s="7"/>
    </row>
    <row r="27" spans="1:13" customFormat="1" x14ac:dyDescent="0.25">
      <c r="A27" s="7"/>
      <c r="C27" s="7"/>
      <c r="E27" s="67" t="str">
        <f t="shared" si="0"/>
        <v/>
      </c>
      <c r="F27" s="127"/>
      <c r="G27" t="str">
        <f t="shared" si="1"/>
        <v/>
      </c>
      <c r="I27" s="7"/>
      <c r="J27" s="7"/>
      <c r="K27" s="7"/>
      <c r="L27" s="7"/>
    </row>
    <row r="28" spans="1:13" customFormat="1" x14ac:dyDescent="0.25">
      <c r="A28" s="7"/>
      <c r="C28" s="7"/>
      <c r="E28" s="67" t="str">
        <f t="shared" si="0"/>
        <v/>
      </c>
      <c r="F28" s="127"/>
      <c r="G28" t="str">
        <f t="shared" si="1"/>
        <v/>
      </c>
      <c r="I28" s="7"/>
      <c r="J28" s="7"/>
      <c r="K28" s="7"/>
      <c r="L28" s="7"/>
    </row>
    <row r="29" spans="1:13" customFormat="1" x14ac:dyDescent="0.25">
      <c r="A29" s="7"/>
      <c r="C29" s="7"/>
      <c r="E29" s="67" t="str">
        <f t="shared" si="0"/>
        <v/>
      </c>
      <c r="F29" s="127"/>
      <c r="G29" t="str">
        <f t="shared" si="1"/>
        <v/>
      </c>
      <c r="I29" s="7"/>
      <c r="J29" s="7"/>
      <c r="K29" s="7"/>
      <c r="L29" s="7"/>
    </row>
    <row r="30" spans="1:13" customFormat="1" x14ac:dyDescent="0.25">
      <c r="A30" s="7"/>
      <c r="C30" s="7"/>
      <c r="E30" s="67" t="str">
        <f t="shared" si="0"/>
        <v/>
      </c>
      <c r="F30" s="127"/>
      <c r="G30" t="str">
        <f t="shared" si="1"/>
        <v/>
      </c>
      <c r="I30" s="7"/>
      <c r="J30" s="7"/>
      <c r="K30" s="7"/>
      <c r="L30" s="7"/>
    </row>
    <row r="31" spans="1:13" customFormat="1" x14ac:dyDescent="0.25">
      <c r="A31" s="7"/>
      <c r="C31" s="7"/>
      <c r="E31" s="67" t="str">
        <f t="shared" si="0"/>
        <v/>
      </c>
      <c r="F31" s="127"/>
      <c r="G31" t="str">
        <f t="shared" si="1"/>
        <v/>
      </c>
      <c r="I31" s="7"/>
      <c r="J31" s="7"/>
      <c r="K31" s="7"/>
      <c r="L31" s="7"/>
    </row>
    <row r="32" spans="1:13" customFormat="1" x14ac:dyDescent="0.25">
      <c r="A32" s="7"/>
      <c r="C32" s="7"/>
      <c r="E32" s="67" t="str">
        <f t="shared" si="0"/>
        <v/>
      </c>
      <c r="G32" t="str">
        <f t="shared" si="1"/>
        <v/>
      </c>
      <c r="I32" s="7"/>
      <c r="J32" s="7"/>
      <c r="K32" s="7"/>
      <c r="L32" s="7"/>
    </row>
    <row r="33" spans="1:12" customFormat="1" x14ac:dyDescent="0.25">
      <c r="A33" s="7"/>
      <c r="C33" s="7"/>
      <c r="E33" s="67" t="str">
        <f t="shared" si="0"/>
        <v/>
      </c>
      <c r="G33" t="str">
        <f t="shared" si="1"/>
        <v/>
      </c>
      <c r="I33" s="7"/>
      <c r="J33" s="7"/>
      <c r="K33" s="7"/>
      <c r="L33" s="7"/>
    </row>
    <row r="34" spans="1:12" customFormat="1" x14ac:dyDescent="0.25">
      <c r="A34" s="7"/>
      <c r="C34" s="7"/>
      <c r="E34" s="67" t="str">
        <f t="shared" si="0"/>
        <v/>
      </c>
      <c r="G34" t="str">
        <f t="shared" si="1"/>
        <v/>
      </c>
      <c r="I34" s="7"/>
      <c r="J34" s="7"/>
      <c r="K34" s="7"/>
      <c r="L34" s="7"/>
    </row>
    <row r="35" spans="1:12" customFormat="1" x14ac:dyDescent="0.25">
      <c r="A35" s="7"/>
      <c r="C35" s="7"/>
      <c r="E35" s="67" t="str">
        <f t="shared" si="0"/>
        <v/>
      </c>
      <c r="G35" t="str">
        <f t="shared" si="1"/>
        <v/>
      </c>
      <c r="I35" s="7"/>
      <c r="J35" s="7"/>
      <c r="K35" s="7"/>
      <c r="L35" s="7"/>
    </row>
    <row r="36" spans="1:12" customFormat="1" x14ac:dyDescent="0.25">
      <c r="A36" s="7"/>
      <c r="C36" s="7"/>
      <c r="E36" s="67" t="str">
        <f t="shared" si="0"/>
        <v/>
      </c>
      <c r="G36" t="str">
        <f t="shared" si="1"/>
        <v/>
      </c>
      <c r="I36" s="7"/>
      <c r="J36" s="7"/>
      <c r="K36" s="7"/>
      <c r="L36" s="7"/>
    </row>
    <row r="37" spans="1:12" customFormat="1" x14ac:dyDescent="0.25">
      <c r="A37" s="7"/>
      <c r="C37" s="7"/>
      <c r="E37" s="67" t="str">
        <f t="shared" si="0"/>
        <v/>
      </c>
      <c r="G37" t="str">
        <f t="shared" si="1"/>
        <v/>
      </c>
      <c r="I37" s="7"/>
      <c r="J37" s="7"/>
      <c r="K37" s="7"/>
      <c r="L37" s="7"/>
    </row>
    <row r="38" spans="1:12" customFormat="1" x14ac:dyDescent="0.25">
      <c r="A38" s="7"/>
      <c r="C38" s="7"/>
      <c r="E38" s="67" t="str">
        <f t="shared" si="0"/>
        <v/>
      </c>
      <c r="G38" t="str">
        <f t="shared" si="1"/>
        <v/>
      </c>
      <c r="I38" s="7"/>
      <c r="J38" s="7"/>
      <c r="K38" s="7"/>
      <c r="L38" s="7"/>
    </row>
    <row r="39" spans="1:12" x14ac:dyDescent="0.25">
      <c r="E39" s="1" t="str">
        <f t="shared" ref="E39:E47" si="3">IF(C39="","",C39*D39)</f>
        <v/>
      </c>
      <c r="G39" s="1" t="str">
        <f t="shared" si="1"/>
        <v/>
      </c>
      <c r="H39" s="1" t="str">
        <f t="shared" ref="H39:H47" si="4">IF(D39="","",F39/D39)</f>
        <v/>
      </c>
    </row>
    <row r="40" spans="1:12" x14ac:dyDescent="0.25">
      <c r="E40" s="1" t="str">
        <f t="shared" si="3"/>
        <v/>
      </c>
      <c r="G40" s="1" t="str">
        <f t="shared" si="1"/>
        <v/>
      </c>
      <c r="H40" s="1" t="str">
        <f t="shared" si="4"/>
        <v/>
      </c>
    </row>
    <row r="41" spans="1:12" x14ac:dyDescent="0.25">
      <c r="E41" s="1" t="str">
        <f t="shared" si="3"/>
        <v/>
      </c>
      <c r="G41" s="1" t="str">
        <f t="shared" si="1"/>
        <v/>
      </c>
      <c r="H41" s="1" t="str">
        <f t="shared" si="4"/>
        <v/>
      </c>
    </row>
    <row r="42" spans="1:12" x14ac:dyDescent="0.25">
      <c r="E42" s="1" t="str">
        <f t="shared" si="3"/>
        <v/>
      </c>
      <c r="G42" s="1" t="str">
        <f t="shared" si="1"/>
        <v/>
      </c>
      <c r="H42" s="1" t="str">
        <f t="shared" si="4"/>
        <v/>
      </c>
    </row>
    <row r="43" spans="1:12" x14ac:dyDescent="0.25">
      <c r="E43" s="1" t="str">
        <f t="shared" si="3"/>
        <v/>
      </c>
      <c r="G43" s="1" t="str">
        <f t="shared" si="1"/>
        <v/>
      </c>
      <c r="H43" s="1" t="str">
        <f t="shared" si="4"/>
        <v/>
      </c>
    </row>
    <row r="44" spans="1:12" x14ac:dyDescent="0.25">
      <c r="E44" s="1" t="str">
        <f t="shared" si="3"/>
        <v/>
      </c>
      <c r="G44" s="1" t="str">
        <f t="shared" si="1"/>
        <v/>
      </c>
      <c r="H44" s="1" t="str">
        <f t="shared" si="4"/>
        <v/>
      </c>
    </row>
    <row r="45" spans="1:12" x14ac:dyDescent="0.25">
      <c r="E45" s="1" t="str">
        <f t="shared" si="3"/>
        <v/>
      </c>
      <c r="G45" s="1" t="str">
        <f t="shared" si="1"/>
        <v/>
      </c>
      <c r="H45" s="1" t="str">
        <f t="shared" si="4"/>
        <v/>
      </c>
    </row>
    <row r="46" spans="1:12" x14ac:dyDescent="0.25">
      <c r="E46" s="1" t="str">
        <f t="shared" si="3"/>
        <v/>
      </c>
      <c r="G46" s="1" t="str">
        <f t="shared" si="1"/>
        <v/>
      </c>
      <c r="H46" s="1" t="str">
        <f t="shared" si="4"/>
        <v/>
      </c>
    </row>
    <row r="47" spans="1:12" x14ac:dyDescent="0.25">
      <c r="E47" s="1" t="str">
        <f t="shared" si="3"/>
        <v/>
      </c>
      <c r="G47" s="1" t="str">
        <f t="shared" si="1"/>
        <v/>
      </c>
      <c r="H47" s="1" t="str">
        <f t="shared" si="4"/>
        <v/>
      </c>
    </row>
  </sheetData>
  <autoFilter ref="A3:M38">
    <sortState ref="A4:O38">
      <sortCondition ref="I3:I38"/>
    </sortState>
  </autoFilter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03"/>
  <sheetViews>
    <sheetView workbookViewId="0">
      <pane ySplit="5" topLeftCell="A6" activePane="bottomLeft" state="frozen"/>
      <selection pane="bottomLeft" activeCell="K6" sqref="K6"/>
    </sheetView>
  </sheetViews>
  <sheetFormatPr baseColWidth="10" defaultRowHeight="15" x14ac:dyDescent="0.25"/>
  <cols>
    <col min="2" max="2" width="30.7109375" customWidth="1"/>
    <col min="3" max="3" width="20.7109375" customWidth="1"/>
    <col min="4" max="4" width="14.7109375" customWidth="1"/>
    <col min="5" max="5" width="14.7109375" style="7" customWidth="1"/>
    <col min="6" max="7" width="14.7109375" customWidth="1"/>
    <col min="8" max="10" width="12.7109375" customWidth="1"/>
    <col min="11" max="11" width="14.7109375" style="79" customWidth="1"/>
    <col min="12" max="12" width="1.7109375" customWidth="1"/>
    <col min="13" max="13" width="16.7109375" customWidth="1"/>
  </cols>
  <sheetData>
    <row r="1" spans="1:13" s="23" customFormat="1" ht="30" customHeight="1" x14ac:dyDescent="0.25">
      <c r="K1" s="124">
        <f ca="1">TODAY()</f>
        <v>43633</v>
      </c>
      <c r="L1" s="19"/>
      <c r="M1" s="40">
        <f>INDEX((M6:M203),COUNTA(A6:A203))</f>
        <v>504.60895999999997</v>
      </c>
    </row>
    <row r="2" spans="1:13" ht="9.9499999999999993" customHeight="1" thickBot="1" x14ac:dyDescent="0.3"/>
    <row r="3" spans="1:13" ht="32.25" customHeight="1" thickBot="1" x14ac:dyDescent="0.3">
      <c r="A3" s="134" t="s">
        <v>51</v>
      </c>
      <c r="B3" s="135"/>
      <c r="C3" s="135"/>
      <c r="D3" s="136"/>
      <c r="E3" s="137" t="s">
        <v>59</v>
      </c>
      <c r="F3" s="138"/>
      <c r="G3" s="138"/>
      <c r="H3" s="138"/>
      <c r="I3" s="138"/>
      <c r="J3" s="138"/>
      <c r="K3" s="139"/>
      <c r="L3" s="27"/>
      <c r="M3" s="140" t="s">
        <v>56</v>
      </c>
    </row>
    <row r="4" spans="1:13" ht="32.25" thickBot="1" x14ac:dyDescent="0.3">
      <c r="A4" s="18" t="s">
        <v>7</v>
      </c>
      <c r="B4" s="18" t="s">
        <v>0</v>
      </c>
      <c r="C4" s="18" t="s">
        <v>1</v>
      </c>
      <c r="D4" s="18" t="s">
        <v>2</v>
      </c>
      <c r="E4" s="21" t="s">
        <v>58</v>
      </c>
      <c r="F4" s="21" t="s">
        <v>3</v>
      </c>
      <c r="G4" s="21" t="s">
        <v>61</v>
      </c>
      <c r="H4" s="21" t="s">
        <v>60</v>
      </c>
      <c r="I4" s="10" t="s">
        <v>44</v>
      </c>
      <c r="J4" s="10" t="s">
        <v>5</v>
      </c>
      <c r="K4" s="21" t="s">
        <v>57</v>
      </c>
      <c r="L4" s="28"/>
      <c r="M4" s="141"/>
    </row>
    <row r="5" spans="1:13" ht="16.5" thickBot="1" x14ac:dyDescent="0.3">
      <c r="A5" s="26">
        <v>43465</v>
      </c>
      <c r="B5" s="25"/>
      <c r="C5" s="25" t="s">
        <v>55</v>
      </c>
      <c r="D5" s="25"/>
      <c r="E5" s="30"/>
      <c r="F5" s="24"/>
      <c r="G5" s="24"/>
      <c r="H5" s="24"/>
      <c r="I5" s="20"/>
      <c r="J5" s="20"/>
      <c r="K5" s="80"/>
      <c r="L5" s="28"/>
      <c r="M5" s="22">
        <v>3485.88</v>
      </c>
    </row>
    <row r="6" spans="1:13" ht="16.5" thickTop="1" x14ac:dyDescent="0.25">
      <c r="A6" s="16">
        <v>43466</v>
      </c>
      <c r="B6" s="17" t="s">
        <v>47</v>
      </c>
      <c r="C6" s="17" t="s">
        <v>23</v>
      </c>
      <c r="D6" s="17" t="s">
        <v>24</v>
      </c>
      <c r="E6" s="33" t="s">
        <v>53</v>
      </c>
      <c r="F6" s="36">
        <v>45</v>
      </c>
      <c r="G6" s="31">
        <v>6.44</v>
      </c>
      <c r="H6" s="41">
        <f t="shared" ref="H6:H37" si="0">IF(C6="","",F6*G6)</f>
        <v>289.8</v>
      </c>
      <c r="I6" s="42">
        <f>IF(OR(E6="ACHATS",E6="VENTES"),IF(H6&lt;TECH!C$2,TECH!D$2,IF(H6&lt;TECH!C$3,TECH!D$3,IF(H6&lt;TECH!C$4,TECH!D$4,IF(H6&lt;TECH!C$5,TECH!D$5,H6*TECH!D$6)))),"")</f>
        <v>0.99</v>
      </c>
      <c r="J6" s="42">
        <v>0</v>
      </c>
      <c r="K6" s="81">
        <f t="shared" ref="K6:K37" si="1">IF(E6="ACHATS",H6+I6+J6,IF(E6="VENTES",H6-I6,IF(E6="DIVIDENDES",H6,IF(E6="BONUS",H6,""))))</f>
        <v>290.79000000000002</v>
      </c>
      <c r="L6" s="28"/>
      <c r="M6" s="47">
        <f>IF(E6="ACHATS",M5-K6,IF(E6="VENTES",M5+K6,IF(E6="DIVIDENDES",M5+K6,IF(E6="BONUS",M5-K6,""))))</f>
        <v>3195.09</v>
      </c>
    </row>
    <row r="7" spans="1:13" ht="15.75" x14ac:dyDescent="0.25">
      <c r="A7" s="15">
        <v>43466</v>
      </c>
      <c r="B7" s="11" t="s">
        <v>47</v>
      </c>
      <c r="C7" s="11" t="s">
        <v>25</v>
      </c>
      <c r="D7" s="11" t="s">
        <v>26</v>
      </c>
      <c r="E7" s="33" t="s">
        <v>53</v>
      </c>
      <c r="F7" s="37">
        <v>18</v>
      </c>
      <c r="G7" s="32">
        <v>13.43</v>
      </c>
      <c r="H7" s="43">
        <f t="shared" si="0"/>
        <v>241.74</v>
      </c>
      <c r="I7" s="44">
        <f>IF(OR(E7="ACHATS",E7="VENTES"),IF(H7&lt;TECH!C$2,TECH!D$2,IF(H7&lt;TECH!C$3,TECH!D$3,IF(H7&lt;TECH!C$4,TECH!D$4,IF(H7&lt;TECH!C$5,TECH!D$5,H7*TECH!D$6)))),"")</f>
        <v>0.99</v>
      </c>
      <c r="J7" s="44">
        <f t="shared" ref="J7:J15" si="2">IF(E7="ACHATS",H7*0.3/100,"")</f>
        <v>0.72522000000000009</v>
      </c>
      <c r="K7" s="81">
        <f t="shared" si="1"/>
        <v>243.45522000000003</v>
      </c>
      <c r="L7" s="28"/>
      <c r="M7" s="48">
        <f t="shared" ref="M7:M28" si="3">IF(E7="ACHATS",M6-K7,IF(E7="VENTES",M6+K7,IF(E7="DIVIDENDES",M6+K7,IF(E7="BONUS",M6+K7,""))))</f>
        <v>2951.6347800000003</v>
      </c>
    </row>
    <row r="8" spans="1:13" ht="15.75" x14ac:dyDescent="0.25">
      <c r="A8" s="15">
        <v>43466</v>
      </c>
      <c r="B8" s="11" t="s">
        <v>47</v>
      </c>
      <c r="C8" s="11" t="s">
        <v>27</v>
      </c>
      <c r="D8" s="11" t="s">
        <v>28</v>
      </c>
      <c r="E8" s="33" t="s">
        <v>53</v>
      </c>
      <c r="F8" s="37">
        <v>6</v>
      </c>
      <c r="G8" s="32">
        <v>45.42</v>
      </c>
      <c r="H8" s="43">
        <f t="shared" si="0"/>
        <v>272.52</v>
      </c>
      <c r="I8" s="44">
        <f>IF(OR(E8="ACHATS",E8="VENTES"),IF(H8&lt;TECH!C$2,TECH!D$2,IF(H8&lt;TECH!C$3,TECH!D$3,IF(H8&lt;TECH!C$4,TECH!D$4,IF(H8&lt;TECH!C$5,TECH!D$5,H8*TECH!D$6)))),"")</f>
        <v>0.99</v>
      </c>
      <c r="J8" s="44">
        <f t="shared" si="2"/>
        <v>0.81755999999999984</v>
      </c>
      <c r="K8" s="81">
        <f t="shared" si="1"/>
        <v>274.32756000000001</v>
      </c>
      <c r="L8" s="28"/>
      <c r="M8" s="48">
        <f t="shared" si="3"/>
        <v>2677.3072200000001</v>
      </c>
    </row>
    <row r="9" spans="1:13" ht="15.75" x14ac:dyDescent="0.25">
      <c r="A9" s="15">
        <v>43466</v>
      </c>
      <c r="B9" s="11" t="s">
        <v>47</v>
      </c>
      <c r="C9" s="11" t="s">
        <v>29</v>
      </c>
      <c r="D9" s="11" t="s">
        <v>30</v>
      </c>
      <c r="E9" s="33" t="s">
        <v>53</v>
      </c>
      <c r="F9" s="37">
        <v>37</v>
      </c>
      <c r="G9" s="32">
        <v>8.09</v>
      </c>
      <c r="H9" s="43">
        <f t="shared" si="0"/>
        <v>299.33</v>
      </c>
      <c r="I9" s="44">
        <f>IF(OR(E9="ACHATS",E9="VENTES"),IF(H9&lt;TECH!C$2,TECH!D$2,IF(H9&lt;TECH!C$3,TECH!D$3,IF(H9&lt;TECH!C$4,TECH!D$4,IF(H9&lt;TECH!C$5,TECH!D$5,H9*TECH!D$6)))),"")</f>
        <v>0.99</v>
      </c>
      <c r="J9" s="44">
        <f t="shared" si="2"/>
        <v>0.89798999999999995</v>
      </c>
      <c r="K9" s="81">
        <f t="shared" si="1"/>
        <v>301.21798999999999</v>
      </c>
      <c r="L9" s="28"/>
      <c r="M9" s="48">
        <f t="shared" si="3"/>
        <v>2376.08923</v>
      </c>
    </row>
    <row r="10" spans="1:13" ht="15.75" x14ac:dyDescent="0.25">
      <c r="A10" s="15">
        <v>43466</v>
      </c>
      <c r="B10" s="11" t="s">
        <v>15</v>
      </c>
      <c r="C10" s="11" t="s">
        <v>31</v>
      </c>
      <c r="D10" s="11" t="s">
        <v>32</v>
      </c>
      <c r="E10" s="33" t="s">
        <v>53</v>
      </c>
      <c r="F10" s="37">
        <v>21</v>
      </c>
      <c r="G10" s="32">
        <v>14.03</v>
      </c>
      <c r="H10" s="43">
        <f t="shared" si="0"/>
        <v>294.63</v>
      </c>
      <c r="I10" s="44">
        <f>IF(OR(E10="ACHATS",E10="VENTES"),IF(H10&lt;TECH!C$2,TECH!D$2,IF(H10&lt;TECH!C$3,TECH!D$3,IF(H10&lt;TECH!C$4,TECH!D$4,IF(H10&lt;TECH!C$5,TECH!D$5,H10*TECH!D$6)))),"")</f>
        <v>0.99</v>
      </c>
      <c r="J10" s="44">
        <f t="shared" si="2"/>
        <v>0.88388999999999995</v>
      </c>
      <c r="K10" s="81">
        <f t="shared" si="1"/>
        <v>296.50389000000001</v>
      </c>
      <c r="L10" s="28"/>
      <c r="M10" s="48">
        <f t="shared" si="3"/>
        <v>2079.5853400000001</v>
      </c>
    </row>
    <row r="11" spans="1:13" ht="15.75" x14ac:dyDescent="0.25">
      <c r="A11" s="15">
        <v>43466</v>
      </c>
      <c r="B11" s="11" t="s">
        <v>16</v>
      </c>
      <c r="C11" s="11" t="s">
        <v>33</v>
      </c>
      <c r="D11" s="11" t="s">
        <v>34</v>
      </c>
      <c r="E11" s="33" t="s">
        <v>53</v>
      </c>
      <c r="F11" s="37">
        <v>62</v>
      </c>
      <c r="G11" s="32">
        <v>4.8899999999999997</v>
      </c>
      <c r="H11" s="43">
        <f t="shared" si="0"/>
        <v>303.18</v>
      </c>
      <c r="I11" s="44">
        <f>IF(OR(E11="ACHATS",E11="VENTES"),IF(H11&lt;TECH!C$2,TECH!D$2,IF(H11&lt;TECH!C$3,TECH!D$3,IF(H11&lt;TECH!C$4,TECH!D$4,IF(H11&lt;TECH!C$5,TECH!D$5,H11*TECH!D$6)))),"")</f>
        <v>0.99</v>
      </c>
      <c r="J11" s="44">
        <f t="shared" si="2"/>
        <v>0.9095399999999999</v>
      </c>
      <c r="K11" s="81">
        <f t="shared" si="1"/>
        <v>305.07954000000001</v>
      </c>
      <c r="L11" s="28"/>
      <c r="M11" s="48">
        <f t="shared" si="3"/>
        <v>1774.5058000000001</v>
      </c>
    </row>
    <row r="12" spans="1:13" ht="15.75" x14ac:dyDescent="0.25">
      <c r="A12" s="15">
        <v>43466</v>
      </c>
      <c r="B12" s="11" t="s">
        <v>18</v>
      </c>
      <c r="C12" s="11" t="s">
        <v>35</v>
      </c>
      <c r="D12" s="11" t="s">
        <v>36</v>
      </c>
      <c r="E12" s="33" t="s">
        <v>53</v>
      </c>
      <c r="F12" s="37">
        <v>20</v>
      </c>
      <c r="G12" s="32">
        <v>14.14</v>
      </c>
      <c r="H12" s="43">
        <f t="shared" si="0"/>
        <v>282.8</v>
      </c>
      <c r="I12" s="44">
        <f>IF(OR(E12="ACHATS",E12="VENTES"),IF(H12&lt;TECH!C$2,TECH!D$2,IF(H12&lt;TECH!C$3,TECH!D$3,IF(H12&lt;TECH!C$4,TECH!D$4,IF(H12&lt;TECH!C$5,TECH!D$5,H12*TECH!D$6)))),"")</f>
        <v>0.99</v>
      </c>
      <c r="J12" s="44">
        <f t="shared" si="2"/>
        <v>0.84840000000000004</v>
      </c>
      <c r="K12" s="81">
        <f t="shared" si="1"/>
        <v>284.63840000000005</v>
      </c>
      <c r="L12" s="28"/>
      <c r="M12" s="48">
        <f t="shared" si="3"/>
        <v>1489.8674000000001</v>
      </c>
    </row>
    <row r="13" spans="1:13" ht="15.75" x14ac:dyDescent="0.25">
      <c r="A13" s="15">
        <v>43466</v>
      </c>
      <c r="B13" s="11" t="s">
        <v>11</v>
      </c>
      <c r="C13" s="11" t="s">
        <v>37</v>
      </c>
      <c r="D13" s="11" t="s">
        <v>38</v>
      </c>
      <c r="E13" s="33" t="s">
        <v>53</v>
      </c>
      <c r="F13" s="37">
        <v>8</v>
      </c>
      <c r="G13" s="32">
        <v>38.43</v>
      </c>
      <c r="H13" s="43">
        <f t="shared" si="0"/>
        <v>307.44</v>
      </c>
      <c r="I13" s="44">
        <f>IF(OR(E13="ACHATS",E13="VENTES"),IF(H13&lt;TECH!C$2,TECH!D$2,IF(H13&lt;TECH!C$3,TECH!D$3,IF(H13&lt;TECH!C$4,TECH!D$4,IF(H13&lt;TECH!C$5,TECH!D$5,H13*TECH!D$6)))),"")</f>
        <v>0.99</v>
      </c>
      <c r="J13" s="44">
        <f t="shared" si="2"/>
        <v>0.92232000000000003</v>
      </c>
      <c r="K13" s="81">
        <f t="shared" si="1"/>
        <v>309.35232000000002</v>
      </c>
      <c r="L13" s="28"/>
      <c r="M13" s="48">
        <f t="shared" si="3"/>
        <v>1180.5150800000001</v>
      </c>
    </row>
    <row r="14" spans="1:13" ht="15.75" x14ac:dyDescent="0.25">
      <c r="A14" s="15">
        <v>43466</v>
      </c>
      <c r="B14" s="11" t="s">
        <v>13</v>
      </c>
      <c r="C14" s="11" t="s">
        <v>39</v>
      </c>
      <c r="D14" s="11" t="s">
        <v>40</v>
      </c>
      <c r="E14" s="33" t="s">
        <v>53</v>
      </c>
      <c r="F14" s="37">
        <v>5</v>
      </c>
      <c r="G14" s="32">
        <v>64.55</v>
      </c>
      <c r="H14" s="43">
        <f t="shared" si="0"/>
        <v>322.75</v>
      </c>
      <c r="I14" s="44">
        <f>IF(OR(E14="ACHATS",E14="VENTES"),IF(H14&lt;TECH!C$2,TECH!D$2,IF(H14&lt;TECH!C$3,TECH!D$3,IF(H14&lt;TECH!C$4,TECH!D$4,IF(H14&lt;TECH!C$5,TECH!D$5,H14*TECH!D$6)))),"")</f>
        <v>0.99</v>
      </c>
      <c r="J14" s="44">
        <f t="shared" si="2"/>
        <v>0.96825000000000006</v>
      </c>
      <c r="K14" s="81">
        <f t="shared" si="1"/>
        <v>324.70825000000002</v>
      </c>
      <c r="L14" s="28"/>
      <c r="M14" s="48">
        <f t="shared" si="3"/>
        <v>855.8068300000001</v>
      </c>
    </row>
    <row r="15" spans="1:13" ht="15.75" x14ac:dyDescent="0.25">
      <c r="A15" s="15">
        <v>43466</v>
      </c>
      <c r="B15" s="11" t="s">
        <v>16</v>
      </c>
      <c r="C15" s="11" t="s">
        <v>41</v>
      </c>
      <c r="D15" s="11" t="s">
        <v>42</v>
      </c>
      <c r="E15" s="33" t="s">
        <v>53</v>
      </c>
      <c r="F15" s="37">
        <v>11</v>
      </c>
      <c r="G15" s="32">
        <v>27.07</v>
      </c>
      <c r="H15" s="43">
        <f t="shared" si="0"/>
        <v>297.77</v>
      </c>
      <c r="I15" s="44">
        <f>IF(OR(E15="ACHATS",E15="VENTES"),IF(H15&lt;TECH!C$2,TECH!D$2,IF(H15&lt;TECH!C$3,TECH!D$3,IF(H15&lt;TECH!C$4,TECH!D$4,IF(H15&lt;TECH!C$5,TECH!D$5,H15*TECH!D$6)))),"")</f>
        <v>0.99</v>
      </c>
      <c r="J15" s="44">
        <f t="shared" si="2"/>
        <v>0.89330999999999994</v>
      </c>
      <c r="K15" s="81">
        <f t="shared" si="1"/>
        <v>299.65330999999998</v>
      </c>
      <c r="L15" s="28"/>
      <c r="M15" s="48">
        <f t="shared" si="3"/>
        <v>556.15352000000007</v>
      </c>
    </row>
    <row r="16" spans="1:13" ht="15.75" x14ac:dyDescent="0.25">
      <c r="A16" s="15">
        <v>43580</v>
      </c>
      <c r="B16" s="11" t="s">
        <v>15</v>
      </c>
      <c r="C16" s="11" t="s">
        <v>49</v>
      </c>
      <c r="D16" s="11" t="s">
        <v>50</v>
      </c>
      <c r="E16" s="33" t="s">
        <v>53</v>
      </c>
      <c r="F16" s="37">
        <v>24</v>
      </c>
      <c r="G16" s="32">
        <v>12.52</v>
      </c>
      <c r="H16" s="43">
        <f t="shared" si="0"/>
        <v>300.48</v>
      </c>
      <c r="I16" s="44">
        <f>IF(OR(E16="ACHATS",E16="VENTES"),IF(H16&lt;TECH!C$2,TECH!D$2,IF(H16&lt;TECH!C$3,TECH!D$3,IF(H16&lt;TECH!C$4,TECH!D$4,IF(H16&lt;TECH!C$5,TECH!D$5,H16*TECH!D$6)))),"")</f>
        <v>0.99</v>
      </c>
      <c r="J16" s="44">
        <v>0</v>
      </c>
      <c r="K16" s="81">
        <f t="shared" si="1"/>
        <v>301.47000000000003</v>
      </c>
      <c r="L16" s="28"/>
      <c r="M16" s="48">
        <f t="shared" si="3"/>
        <v>254.68352000000004</v>
      </c>
    </row>
    <row r="17" spans="1:15" ht="15.75" x14ac:dyDescent="0.25">
      <c r="A17" s="15">
        <v>43580</v>
      </c>
      <c r="B17" s="11" t="s">
        <v>15</v>
      </c>
      <c r="C17" s="11" t="s">
        <v>49</v>
      </c>
      <c r="D17" s="11" t="s">
        <v>50</v>
      </c>
      <c r="E17" s="33" t="s">
        <v>52</v>
      </c>
      <c r="F17" s="37">
        <v>24</v>
      </c>
      <c r="G17" s="32">
        <v>12.51</v>
      </c>
      <c r="H17" s="43">
        <f t="shared" si="0"/>
        <v>300.24</v>
      </c>
      <c r="I17" s="44"/>
      <c r="J17" s="44" t="str">
        <f t="shared" ref="J17:J48" si="4">IF(E17="ACHATS",H17*0.3/100,"")</f>
        <v/>
      </c>
      <c r="K17" s="81">
        <f t="shared" si="1"/>
        <v>300.24</v>
      </c>
      <c r="L17" s="28"/>
      <c r="M17" s="48">
        <f t="shared" si="3"/>
        <v>554.92352000000005</v>
      </c>
    </row>
    <row r="18" spans="1:15" ht="15.75" x14ac:dyDescent="0.25">
      <c r="A18" s="15">
        <v>43580</v>
      </c>
      <c r="B18" s="11" t="s">
        <v>15</v>
      </c>
      <c r="C18" s="11" t="s">
        <v>49</v>
      </c>
      <c r="D18" s="11" t="s">
        <v>50</v>
      </c>
      <c r="E18" s="33" t="s">
        <v>53</v>
      </c>
      <c r="F18" s="37">
        <v>24</v>
      </c>
      <c r="G18" s="32">
        <v>12.52</v>
      </c>
      <c r="H18" s="43">
        <f t="shared" si="0"/>
        <v>300.48</v>
      </c>
      <c r="I18" s="44">
        <f>IF(OR(E18="ACHATS",E18="VENTES"),IF(H18&lt;TECH!C$2,TECH!D$2,IF(H18&lt;TECH!C$3,TECH!D$3,IF(H18&lt;TECH!C$4,TECH!D$4,IF(H18&lt;TECH!C$5,TECH!D$5,H18*TECH!D$6)))),"")</f>
        <v>0.99</v>
      </c>
      <c r="J18" s="44">
        <f t="shared" si="4"/>
        <v>0.90144000000000002</v>
      </c>
      <c r="K18" s="81">
        <f t="shared" si="1"/>
        <v>302.37144000000001</v>
      </c>
      <c r="L18" s="28"/>
      <c r="M18" s="48">
        <f t="shared" si="3"/>
        <v>252.55208000000005</v>
      </c>
    </row>
    <row r="19" spans="1:15" ht="15.75" x14ac:dyDescent="0.25">
      <c r="A19" s="15">
        <v>43588</v>
      </c>
      <c r="B19" s="11" t="s">
        <v>13</v>
      </c>
      <c r="C19" s="11" t="s">
        <v>39</v>
      </c>
      <c r="D19" s="11" t="s">
        <v>40</v>
      </c>
      <c r="E19" s="33" t="s">
        <v>52</v>
      </c>
      <c r="F19" s="37">
        <v>5</v>
      </c>
      <c r="G19" s="32">
        <v>77.930000000000007</v>
      </c>
      <c r="H19" s="43">
        <f t="shared" si="0"/>
        <v>389.65000000000003</v>
      </c>
      <c r="I19" s="44">
        <f>IF(OR(E19="ACHATS",E19="VENTES"),IF(H19&lt;TECH!C$2,TECH!D$2,IF(H19&lt;TECH!C$3,TECH!D$3,IF(H19&lt;TECH!C$4,TECH!D$4,IF(H19&lt;TECH!C$5,TECH!D$5,H19*TECH!D$6)))),"")</f>
        <v>0.99</v>
      </c>
      <c r="J19" s="44" t="str">
        <f t="shared" si="4"/>
        <v/>
      </c>
      <c r="K19" s="81">
        <f t="shared" si="1"/>
        <v>388.66</v>
      </c>
      <c r="L19" s="28"/>
      <c r="M19" s="48">
        <f t="shared" si="3"/>
        <v>641.21208000000001</v>
      </c>
    </row>
    <row r="20" spans="1:15" ht="15.75" x14ac:dyDescent="0.25">
      <c r="A20" s="15">
        <v>43595</v>
      </c>
      <c r="B20" s="11" t="s">
        <v>12</v>
      </c>
      <c r="C20" s="11" t="s">
        <v>57</v>
      </c>
      <c r="D20" s="11" t="s">
        <v>62</v>
      </c>
      <c r="E20" s="34" t="s">
        <v>53</v>
      </c>
      <c r="F20" s="37">
        <v>6</v>
      </c>
      <c r="G20" s="32">
        <v>46.84</v>
      </c>
      <c r="H20" s="43">
        <f t="shared" si="0"/>
        <v>281.04000000000002</v>
      </c>
      <c r="I20" s="44">
        <f>IF(OR(E20="ACHATS",E20="VENTES"),IF(H20&lt;TECH!C$2,TECH!D$2,IF(H20&lt;TECH!C$3,TECH!D$3,IF(H20&lt;TECH!C$4,TECH!D$4,IF(H20&lt;TECH!C$5,TECH!D$5,H20*TECH!D$6)))),"")</f>
        <v>0.99</v>
      </c>
      <c r="J20" s="44">
        <f t="shared" si="4"/>
        <v>0.84311999999999998</v>
      </c>
      <c r="K20" s="81">
        <f t="shared" si="1"/>
        <v>282.87312000000003</v>
      </c>
      <c r="L20" s="28"/>
      <c r="M20" s="48">
        <f t="shared" si="3"/>
        <v>358.33895999999999</v>
      </c>
    </row>
    <row r="21" spans="1:15" ht="15.75" x14ac:dyDescent="0.25">
      <c r="A21" s="15">
        <v>43608</v>
      </c>
      <c r="B21" s="11" t="s">
        <v>15</v>
      </c>
      <c r="C21" s="11" t="s">
        <v>31</v>
      </c>
      <c r="D21" s="11" t="s">
        <v>32</v>
      </c>
      <c r="E21" s="34" t="s">
        <v>54</v>
      </c>
      <c r="F21" s="37">
        <v>21</v>
      </c>
      <c r="G21" s="32">
        <v>0.75</v>
      </c>
      <c r="H21" s="43">
        <f t="shared" si="0"/>
        <v>15.75</v>
      </c>
      <c r="I21" s="44" t="str">
        <f>IF(OR(E21="ACHATS",E21="VENTES"),IF(H21&lt;TECH!C$2,TECH!D$2,IF(H21&lt;TECH!C$3,TECH!D$3,IF(H21&lt;TECH!C$4,TECH!D$4,IF(H21&lt;TECH!C$5,TECH!D$5,H21*TECH!D$6)))),"")</f>
        <v/>
      </c>
      <c r="J21" s="44" t="str">
        <f t="shared" si="4"/>
        <v/>
      </c>
      <c r="K21" s="81">
        <f t="shared" si="1"/>
        <v>15.75</v>
      </c>
      <c r="L21" s="28"/>
      <c r="M21" s="48">
        <f t="shared" si="3"/>
        <v>374.08895999999999</v>
      </c>
    </row>
    <row r="22" spans="1:15" ht="15.75" x14ac:dyDescent="0.25">
      <c r="A22" s="15">
        <v>43609</v>
      </c>
      <c r="B22" s="11" t="s">
        <v>47</v>
      </c>
      <c r="C22" s="11" t="s">
        <v>29</v>
      </c>
      <c r="D22" s="11" t="s">
        <v>30</v>
      </c>
      <c r="E22" s="34" t="s">
        <v>54</v>
      </c>
      <c r="F22" s="37">
        <v>37</v>
      </c>
      <c r="G22" s="32">
        <v>0.79</v>
      </c>
      <c r="H22" s="43">
        <f t="shared" si="0"/>
        <v>29.23</v>
      </c>
      <c r="I22" s="44" t="str">
        <f>IF(OR(E22="ACHATS",E22="VENTES"),IF(H22&lt;TECH!C$2,TECH!D$2,IF(H22&lt;TECH!C$3,TECH!D$3,IF(H22&lt;TECH!C$4,TECH!D$4,IF(H22&lt;TECH!C$5,TECH!D$5,H22*TECH!D$6)))),"")</f>
        <v/>
      </c>
      <c r="J22" s="44" t="str">
        <f t="shared" si="4"/>
        <v/>
      </c>
      <c r="K22" s="81">
        <f t="shared" si="1"/>
        <v>29.23</v>
      </c>
      <c r="L22" s="28"/>
      <c r="M22" s="48">
        <f t="shared" si="3"/>
        <v>403.31896</v>
      </c>
    </row>
    <row r="23" spans="1:15" ht="15.75" x14ac:dyDescent="0.25">
      <c r="A23" s="15">
        <v>43616</v>
      </c>
      <c r="B23" s="11" t="s">
        <v>47</v>
      </c>
      <c r="C23" s="11" t="s">
        <v>25</v>
      </c>
      <c r="D23" s="11" t="s">
        <v>26</v>
      </c>
      <c r="E23" s="33" t="s">
        <v>54</v>
      </c>
      <c r="F23" s="37">
        <v>18</v>
      </c>
      <c r="G23" s="32">
        <v>0.57999999999999996</v>
      </c>
      <c r="H23" s="43">
        <f t="shared" si="0"/>
        <v>10.44</v>
      </c>
      <c r="I23" s="44" t="str">
        <f>IF(OR(E23="ACHATS",E23="VENTES"),IF(H23&lt;TECH!C$2,TECH!D$2,IF(H23&lt;TECH!C$3,TECH!D$3,IF(H23&lt;TECH!C$4,TECH!D$4,IF(H23&lt;TECH!C$5,TECH!D$5,H23*TECH!D$6)))),"")</f>
        <v/>
      </c>
      <c r="J23" s="44" t="str">
        <f t="shared" si="4"/>
        <v/>
      </c>
      <c r="K23" s="81">
        <f t="shared" si="1"/>
        <v>10.44</v>
      </c>
      <c r="L23" s="28"/>
      <c r="M23" s="48">
        <f t="shared" si="3"/>
        <v>413.75896</v>
      </c>
    </row>
    <row r="24" spans="1:15" ht="15.75" x14ac:dyDescent="0.25">
      <c r="A24" s="15">
        <v>43616</v>
      </c>
      <c r="B24" s="11" t="s">
        <v>47</v>
      </c>
      <c r="C24" s="11" t="s">
        <v>27</v>
      </c>
      <c r="D24" s="11" t="s">
        <v>28</v>
      </c>
      <c r="E24" s="33" t="s">
        <v>54</v>
      </c>
      <c r="F24" s="37">
        <v>6</v>
      </c>
      <c r="G24" s="32">
        <v>3.02</v>
      </c>
      <c r="H24" s="43">
        <f t="shared" si="0"/>
        <v>18.12</v>
      </c>
      <c r="I24" s="44" t="str">
        <f>IF(OR(E24="ACHATS",E24="VENTES"),IF(H24&lt;TECH!C$2,TECH!D$2,IF(H24&lt;TECH!C$3,TECH!D$3,IF(H24&lt;TECH!C$4,TECH!D$4,IF(H24&lt;TECH!C$5,TECH!D$5,H24*TECH!D$6)))),"")</f>
        <v/>
      </c>
      <c r="J24" s="44" t="str">
        <f t="shared" si="4"/>
        <v/>
      </c>
      <c r="K24" s="81">
        <f t="shared" si="1"/>
        <v>18.12</v>
      </c>
      <c r="L24" s="28"/>
      <c r="M24" s="48">
        <f t="shared" si="3"/>
        <v>431.87896000000001</v>
      </c>
    </row>
    <row r="25" spans="1:15" ht="15.75" x14ac:dyDescent="0.25">
      <c r="A25" s="15">
        <v>43620</v>
      </c>
      <c r="B25" s="11" t="s">
        <v>16</v>
      </c>
      <c r="C25" s="11" t="s">
        <v>33</v>
      </c>
      <c r="D25" s="11" t="s">
        <v>34</v>
      </c>
      <c r="E25" s="33" t="s">
        <v>54</v>
      </c>
      <c r="F25" s="36">
        <v>62</v>
      </c>
      <c r="G25" s="31">
        <v>0.3</v>
      </c>
      <c r="H25" s="43">
        <f t="shared" si="0"/>
        <v>18.599999999999998</v>
      </c>
      <c r="I25" s="44" t="str">
        <f>IF(OR(E25="ACHATS",E25="VENTES"),IF(H25&lt;TECH!C$2,TECH!D$2,IF(H25&lt;TECH!C$3,TECH!D$3,IF(H25&lt;TECH!C$4,TECH!D$4,IF(H25&lt;TECH!C$5,TECH!D$5,H25*TECH!D$6)))),"")</f>
        <v/>
      </c>
      <c r="J25" s="44" t="str">
        <f t="shared" si="4"/>
        <v/>
      </c>
      <c r="K25" s="81">
        <f t="shared" si="1"/>
        <v>18.599999999999998</v>
      </c>
      <c r="L25" s="28"/>
      <c r="M25" s="48">
        <f t="shared" si="3"/>
        <v>450.47896000000003</v>
      </c>
      <c r="O25" s="83"/>
    </row>
    <row r="26" spans="1:15" ht="15.75" x14ac:dyDescent="0.25">
      <c r="A26" s="15">
        <v>43620</v>
      </c>
      <c r="B26" s="11" t="s">
        <v>16</v>
      </c>
      <c r="C26" s="11" t="s">
        <v>33</v>
      </c>
      <c r="D26" s="11" t="s">
        <v>34</v>
      </c>
      <c r="E26" s="33" t="s">
        <v>54</v>
      </c>
      <c r="F26" s="36">
        <v>62</v>
      </c>
      <c r="G26" s="32">
        <v>0.48</v>
      </c>
      <c r="H26" s="43">
        <f t="shared" si="0"/>
        <v>29.759999999999998</v>
      </c>
      <c r="I26" s="44" t="str">
        <f>IF(OR(E26="ACHATS",E26="VENTES"),IF(H26&lt;TECH!C$2,TECH!D$2,IF(H26&lt;TECH!C$3,TECH!D$3,IF(H26&lt;TECH!C$4,TECH!D$4,IF(H26&lt;TECH!C$5,TECH!D$5,H26*TECH!D$6)))),"")</f>
        <v/>
      </c>
      <c r="J26" s="44" t="str">
        <f t="shared" si="4"/>
        <v/>
      </c>
      <c r="K26" s="81">
        <f t="shared" si="1"/>
        <v>29.759999999999998</v>
      </c>
      <c r="L26" s="28"/>
      <c r="M26" s="48">
        <f t="shared" si="3"/>
        <v>480.23896000000002</v>
      </c>
    </row>
    <row r="27" spans="1:15" ht="15.75" x14ac:dyDescent="0.25">
      <c r="A27" s="15">
        <v>43622</v>
      </c>
      <c r="B27" s="11" t="s">
        <v>18</v>
      </c>
      <c r="C27" s="11" t="s">
        <v>35</v>
      </c>
      <c r="D27" s="11" t="s">
        <v>36</v>
      </c>
      <c r="E27" s="34" t="s">
        <v>54</v>
      </c>
      <c r="F27" s="37">
        <v>20</v>
      </c>
      <c r="G27" s="32">
        <v>0.4</v>
      </c>
      <c r="H27" s="43">
        <f t="shared" si="0"/>
        <v>8</v>
      </c>
      <c r="I27" s="44" t="str">
        <f>IF(OR(E27="ACHATS",E27="VENTES"),IF(H27&lt;TECH!C$2,TECH!D$2,IF(H27&lt;TECH!C$3,TECH!D$3,IF(H27&lt;TECH!C$4,TECH!D$4,IF(H27&lt;TECH!C$5,TECH!D$5,H27*TECH!D$6)))),"")</f>
        <v/>
      </c>
      <c r="J27" s="44" t="str">
        <f t="shared" si="4"/>
        <v/>
      </c>
      <c r="K27" s="81">
        <f t="shared" si="1"/>
        <v>8</v>
      </c>
      <c r="L27" s="28"/>
      <c r="M27" s="48">
        <f t="shared" si="3"/>
        <v>488.23896000000002</v>
      </c>
    </row>
    <row r="28" spans="1:15" ht="15.75" x14ac:dyDescent="0.25">
      <c r="A28" s="15">
        <v>43628</v>
      </c>
      <c r="B28" s="11" t="s">
        <v>11</v>
      </c>
      <c r="C28" s="11" t="s">
        <v>37</v>
      </c>
      <c r="D28" s="11" t="s">
        <v>38</v>
      </c>
      <c r="E28" s="33" t="s">
        <v>54</v>
      </c>
      <c r="F28" s="37">
        <v>8</v>
      </c>
      <c r="G28" s="31">
        <v>1.33</v>
      </c>
      <c r="H28" s="43">
        <f t="shared" si="0"/>
        <v>10.64</v>
      </c>
      <c r="I28" s="44" t="str">
        <f>IF(OR(E28="ACHATS",E28="VENTES"),IF(H28&lt;TECH!C$2,TECH!D$2,IF(H28&lt;TECH!C$3,TECH!D$3,IF(H28&lt;TECH!C$4,TECH!D$4,IF(H28&lt;TECH!C$5,TECH!D$5,H28*TECH!D$6)))),"")</f>
        <v/>
      </c>
      <c r="J28" s="44" t="str">
        <f t="shared" si="4"/>
        <v/>
      </c>
      <c r="K28" s="81">
        <f t="shared" si="1"/>
        <v>10.64</v>
      </c>
      <c r="L28" s="28"/>
      <c r="M28" s="48">
        <f t="shared" si="3"/>
        <v>498.87896000000001</v>
      </c>
    </row>
    <row r="29" spans="1:15" ht="15.75" x14ac:dyDescent="0.25">
      <c r="A29" s="15">
        <v>43629</v>
      </c>
      <c r="B29" s="11" t="s">
        <v>12</v>
      </c>
      <c r="C29" s="11" t="s">
        <v>57</v>
      </c>
      <c r="D29" s="11" t="s">
        <v>62</v>
      </c>
      <c r="E29" s="34" t="s">
        <v>54</v>
      </c>
      <c r="F29" s="37">
        <v>6</v>
      </c>
      <c r="G29" s="32">
        <v>0.64</v>
      </c>
      <c r="H29" s="43">
        <f t="shared" si="0"/>
        <v>3.84</v>
      </c>
      <c r="I29" s="44" t="str">
        <f>IF(OR(E29="ACHATS",E29="VENTES"),IF(H29&lt;TECH!C$2,TECH!D$2,IF(H29&lt;TECH!C$3,TECH!D$3,IF(H29&lt;TECH!C$4,TECH!D$4,IF(H29&lt;TECH!C$5,TECH!D$5,H29*TECH!D$6)))),"")</f>
        <v/>
      </c>
      <c r="J29" s="44" t="str">
        <f t="shared" si="4"/>
        <v/>
      </c>
      <c r="K29" s="81">
        <f t="shared" si="1"/>
        <v>3.84</v>
      </c>
      <c r="L29" s="28"/>
      <c r="M29" s="48">
        <f t="shared" ref="M29:M60" si="5">IF(E29="ACHATS",M28-K29,IF(E29="VENTES",M28+K29,IF(E29="DIVIDENDES",M28+K29,IF(E29="BONUS",M28+K29,""))))</f>
        <v>502.71895999999998</v>
      </c>
    </row>
    <row r="30" spans="1:15" ht="15.75" x14ac:dyDescent="0.25">
      <c r="A30" s="15">
        <v>43466</v>
      </c>
      <c r="B30" s="11" t="s">
        <v>16</v>
      </c>
      <c r="C30" s="11" t="s">
        <v>41</v>
      </c>
      <c r="D30" s="11" t="s">
        <v>42</v>
      </c>
      <c r="E30" s="33" t="s">
        <v>54</v>
      </c>
      <c r="F30" s="37">
        <v>11</v>
      </c>
      <c r="G30" s="32">
        <v>2.2000000000000002</v>
      </c>
      <c r="H30" s="43">
        <f t="shared" si="0"/>
        <v>24.200000000000003</v>
      </c>
      <c r="I30" s="44" t="str">
        <f>IF(OR(E30="ACHATS",E30="VENTES"),IF(H30&lt;TECH!C$2,TECH!D$2,IF(H30&lt;TECH!C$3,TECH!D$3,IF(H30&lt;TECH!C$4,TECH!D$4,IF(H30&lt;TECH!C$5,TECH!D$5,H30*TECH!D$6)))),"")</f>
        <v/>
      </c>
      <c r="J30" s="44" t="str">
        <f t="shared" si="4"/>
        <v/>
      </c>
      <c r="K30" s="81">
        <f t="shared" si="1"/>
        <v>24.200000000000003</v>
      </c>
      <c r="L30" s="28"/>
      <c r="M30" s="48">
        <f t="shared" si="5"/>
        <v>526.91895999999997</v>
      </c>
    </row>
    <row r="31" spans="1:15" ht="15.75" x14ac:dyDescent="0.25">
      <c r="A31" s="15">
        <v>43466</v>
      </c>
      <c r="B31" s="11" t="s">
        <v>16</v>
      </c>
      <c r="C31" s="11" t="s">
        <v>41</v>
      </c>
      <c r="D31" s="11" t="s">
        <v>42</v>
      </c>
      <c r="E31" s="33" t="s">
        <v>103</v>
      </c>
      <c r="F31" s="37">
        <v>1</v>
      </c>
      <c r="G31" s="32">
        <v>22.31</v>
      </c>
      <c r="H31" s="43">
        <f t="shared" si="0"/>
        <v>22.31</v>
      </c>
      <c r="I31" s="44" t="str">
        <f>IF(OR(E31="ACHATS",E31="VENTES"),IF(H31&lt;TECH!C$2,TECH!D$2,IF(H31&lt;TECH!C$3,TECH!D$3,IF(H31&lt;TECH!C$4,TECH!D$4,IF(H31&lt;TECH!C$5,TECH!D$5,H31*TECH!D$6)))),"")</f>
        <v/>
      </c>
      <c r="J31" s="44" t="str">
        <f t="shared" si="4"/>
        <v/>
      </c>
      <c r="K31" s="81">
        <f t="shared" si="1"/>
        <v>22.31</v>
      </c>
      <c r="L31" s="28"/>
      <c r="M31" s="48">
        <f>IF(E31="ACHATS",M30-K31,IF(E31="VENTES",M30+K31,IF(E31="DIVIDENDES",M30+K31,IF(E31="BONUS",M30-K31,""))))</f>
        <v>504.60895999999997</v>
      </c>
    </row>
    <row r="32" spans="1:15" ht="15.75" x14ac:dyDescent="0.25">
      <c r="A32" s="12"/>
      <c r="B32" s="11"/>
      <c r="C32" s="11"/>
      <c r="D32" s="11"/>
      <c r="E32" s="34"/>
      <c r="F32" s="37"/>
      <c r="G32" s="32"/>
      <c r="H32" s="43" t="str">
        <f t="shared" si="0"/>
        <v/>
      </c>
      <c r="I32" s="44" t="str">
        <f>IF(OR(E32="ACHATS",E32="VENTES"),IF(H32&lt;TECH!C$2,TECH!D$2,IF(H32&lt;TECH!C$3,TECH!D$3,IF(H32&lt;TECH!C$4,TECH!D$4,IF(H32&lt;TECH!C$5,TECH!D$5,H32*TECH!D$6)))),"")</f>
        <v/>
      </c>
      <c r="J32" s="44" t="str">
        <f t="shared" si="4"/>
        <v/>
      </c>
      <c r="K32" s="81" t="str">
        <f t="shared" si="1"/>
        <v/>
      </c>
      <c r="L32" s="28"/>
      <c r="M32" s="48" t="str">
        <f t="shared" si="5"/>
        <v/>
      </c>
    </row>
    <row r="33" spans="1:13" ht="15.75" x14ac:dyDescent="0.25">
      <c r="A33" s="12"/>
      <c r="B33" s="11"/>
      <c r="C33" s="11"/>
      <c r="D33" s="11"/>
      <c r="E33" s="34"/>
      <c r="F33" s="37"/>
      <c r="G33" s="32"/>
      <c r="H33" s="43" t="str">
        <f t="shared" si="0"/>
        <v/>
      </c>
      <c r="I33" s="44" t="str">
        <f>IF(OR(E33="ACHATS",E33="VENTES"),IF(H33&lt;TECH!C$2,TECH!D$2,IF(H33&lt;TECH!C$3,TECH!D$3,IF(H33&lt;TECH!C$4,TECH!D$4,IF(H33&lt;TECH!C$5,TECH!D$5,H33*TECH!D$6)))),"")</f>
        <v/>
      </c>
      <c r="J33" s="44" t="str">
        <f t="shared" si="4"/>
        <v/>
      </c>
      <c r="K33" s="81" t="str">
        <f t="shared" si="1"/>
        <v/>
      </c>
      <c r="L33" s="28"/>
      <c r="M33" s="48" t="str">
        <f t="shared" si="5"/>
        <v/>
      </c>
    </row>
    <row r="34" spans="1:13" ht="15.75" x14ac:dyDescent="0.25">
      <c r="A34" s="12"/>
      <c r="B34" s="11"/>
      <c r="C34" s="11"/>
      <c r="D34" s="11"/>
      <c r="E34" s="34"/>
      <c r="F34" s="37"/>
      <c r="G34" s="32"/>
      <c r="H34" s="43" t="str">
        <f t="shared" si="0"/>
        <v/>
      </c>
      <c r="I34" s="44" t="str">
        <f>IF(OR(E34="ACHATS",E34="VENTES"),IF(H34&lt;TECH!C$2,TECH!D$2,IF(H34&lt;TECH!C$3,TECH!D$3,IF(H34&lt;TECH!C$4,TECH!D$4,IF(H34&lt;TECH!C$5,TECH!D$5,H34*TECH!D$6)))),"")</f>
        <v/>
      </c>
      <c r="J34" s="44" t="str">
        <f t="shared" si="4"/>
        <v/>
      </c>
      <c r="K34" s="81" t="str">
        <f t="shared" si="1"/>
        <v/>
      </c>
      <c r="L34" s="28"/>
      <c r="M34" s="48" t="str">
        <f t="shared" si="5"/>
        <v/>
      </c>
    </row>
    <row r="35" spans="1:13" ht="15.75" x14ac:dyDescent="0.25">
      <c r="A35" s="12"/>
      <c r="B35" s="11"/>
      <c r="C35" s="11"/>
      <c r="D35" s="11"/>
      <c r="E35" s="34"/>
      <c r="F35" s="37"/>
      <c r="G35" s="32"/>
      <c r="H35" s="43" t="str">
        <f t="shared" si="0"/>
        <v/>
      </c>
      <c r="I35" s="44" t="str">
        <f>IF(OR(E35="ACHATS",E35="VENTES"),IF(H35&lt;TECH!C$2,TECH!D$2,IF(H35&lt;TECH!C$3,TECH!D$3,IF(H35&lt;TECH!C$4,TECH!D$4,IF(H35&lt;TECH!C$5,TECH!D$5,H35*TECH!D$6)))),"")</f>
        <v/>
      </c>
      <c r="J35" s="44" t="str">
        <f t="shared" si="4"/>
        <v/>
      </c>
      <c r="K35" s="81" t="str">
        <f t="shared" si="1"/>
        <v/>
      </c>
      <c r="L35" s="28"/>
      <c r="M35" s="48" t="str">
        <f t="shared" si="5"/>
        <v/>
      </c>
    </row>
    <row r="36" spans="1:13" ht="15.75" x14ac:dyDescent="0.25">
      <c r="A36" s="12"/>
      <c r="B36" s="11"/>
      <c r="C36" s="11"/>
      <c r="D36" s="11"/>
      <c r="E36" s="34"/>
      <c r="F36" s="37"/>
      <c r="G36" s="32"/>
      <c r="H36" s="43" t="str">
        <f t="shared" si="0"/>
        <v/>
      </c>
      <c r="I36" s="44" t="str">
        <f>IF(OR(E36="ACHATS",E36="VENTES"),IF(H36&lt;TECH!C$2,TECH!D$2,IF(H36&lt;TECH!C$3,TECH!D$3,IF(H36&lt;TECH!C$4,TECH!D$4,IF(H36&lt;TECH!C$5,TECH!D$5,H36*TECH!D$6)))),"")</f>
        <v/>
      </c>
      <c r="J36" s="44" t="str">
        <f t="shared" si="4"/>
        <v/>
      </c>
      <c r="K36" s="81" t="str">
        <f t="shared" si="1"/>
        <v/>
      </c>
      <c r="L36" s="28"/>
      <c r="M36" s="48" t="str">
        <f t="shared" si="5"/>
        <v/>
      </c>
    </row>
    <row r="37" spans="1:13" ht="15.75" x14ac:dyDescent="0.25">
      <c r="A37" s="12"/>
      <c r="B37" s="11"/>
      <c r="C37" s="11"/>
      <c r="D37" s="11"/>
      <c r="E37" s="34"/>
      <c r="F37" s="37"/>
      <c r="G37" s="32"/>
      <c r="H37" s="43" t="str">
        <f t="shared" si="0"/>
        <v/>
      </c>
      <c r="I37" s="44" t="str">
        <f>IF(OR(E37="ACHATS",E37="VENTES"),IF(H37&lt;TECH!C$2,TECH!D$2,IF(H37&lt;TECH!C$3,TECH!D$3,IF(H37&lt;TECH!C$4,TECH!D$4,IF(H37&lt;TECH!C$5,TECH!D$5,H37*TECH!D$6)))),"")</f>
        <v/>
      </c>
      <c r="J37" s="44" t="str">
        <f t="shared" si="4"/>
        <v/>
      </c>
      <c r="K37" s="81" t="str">
        <f t="shared" si="1"/>
        <v/>
      </c>
      <c r="L37" s="28"/>
      <c r="M37" s="48" t="str">
        <f t="shared" si="5"/>
        <v/>
      </c>
    </row>
    <row r="38" spans="1:13" ht="15.75" x14ac:dyDescent="0.25">
      <c r="A38" s="12"/>
      <c r="B38" s="11"/>
      <c r="C38" s="11"/>
      <c r="D38" s="11"/>
      <c r="E38" s="34"/>
      <c r="F38" s="37"/>
      <c r="G38" s="32"/>
      <c r="H38" s="43" t="str">
        <f t="shared" ref="H38:H69" si="6">IF(C38="","",F38*G38)</f>
        <v/>
      </c>
      <c r="I38" s="44" t="str">
        <f>IF(OR(E38="ACHATS",E38="VENTES"),IF(H38&lt;TECH!C$2,TECH!D$2,IF(H38&lt;TECH!C$3,TECH!D$3,IF(H38&lt;TECH!C$4,TECH!D$4,IF(H38&lt;TECH!C$5,TECH!D$5,H38*TECH!D$6)))),"")</f>
        <v/>
      </c>
      <c r="J38" s="44" t="str">
        <f t="shared" si="4"/>
        <v/>
      </c>
      <c r="K38" s="81" t="str">
        <f t="shared" ref="K38:K69" si="7">IF(E38="ACHATS",H38+I38+J38,IF(E38="VENTES",H38-I38,IF(E38="DIVIDENDES",H38,IF(E38="BONUS",H38,""))))</f>
        <v/>
      </c>
      <c r="L38" s="28"/>
      <c r="M38" s="48" t="str">
        <f t="shared" si="5"/>
        <v/>
      </c>
    </row>
    <row r="39" spans="1:13" ht="15.75" x14ac:dyDescent="0.25">
      <c r="A39" s="12"/>
      <c r="B39" s="11"/>
      <c r="C39" s="11"/>
      <c r="D39" s="11"/>
      <c r="E39" s="34"/>
      <c r="F39" s="37"/>
      <c r="G39" s="32"/>
      <c r="H39" s="43" t="str">
        <f t="shared" si="6"/>
        <v/>
      </c>
      <c r="I39" s="44" t="str">
        <f>IF(OR(E39="ACHATS",E39="VENTES"),IF(H39&lt;TECH!C$2,TECH!D$2,IF(H39&lt;TECH!C$3,TECH!D$3,IF(H39&lt;TECH!C$4,TECH!D$4,IF(H39&lt;TECH!C$5,TECH!D$5,H39*TECH!D$6)))),"")</f>
        <v/>
      </c>
      <c r="J39" s="44" t="str">
        <f t="shared" si="4"/>
        <v/>
      </c>
      <c r="K39" s="81" t="str">
        <f t="shared" si="7"/>
        <v/>
      </c>
      <c r="L39" s="28"/>
      <c r="M39" s="48" t="str">
        <f t="shared" si="5"/>
        <v/>
      </c>
    </row>
    <row r="40" spans="1:13" ht="15.75" x14ac:dyDescent="0.25">
      <c r="A40" s="12"/>
      <c r="B40" s="11"/>
      <c r="C40" s="11"/>
      <c r="D40" s="11"/>
      <c r="E40" s="34"/>
      <c r="F40" s="37"/>
      <c r="G40" s="32"/>
      <c r="H40" s="43" t="str">
        <f t="shared" si="6"/>
        <v/>
      </c>
      <c r="I40" s="44" t="str">
        <f>IF(OR(E40="ACHATS",E40="VENTES"),IF(H40&lt;TECH!C$2,TECH!D$2,IF(H40&lt;TECH!C$3,TECH!D$3,IF(H40&lt;TECH!C$4,TECH!D$4,IF(H40&lt;TECH!C$5,TECH!D$5,H40*TECH!D$6)))),"")</f>
        <v/>
      </c>
      <c r="J40" s="44" t="str">
        <f t="shared" si="4"/>
        <v/>
      </c>
      <c r="K40" s="81" t="str">
        <f t="shared" si="7"/>
        <v/>
      </c>
      <c r="L40" s="28"/>
      <c r="M40" s="48" t="str">
        <f t="shared" si="5"/>
        <v/>
      </c>
    </row>
    <row r="41" spans="1:13" ht="15.75" x14ac:dyDescent="0.25">
      <c r="A41" s="12"/>
      <c r="B41" s="11"/>
      <c r="C41" s="11"/>
      <c r="D41" s="11"/>
      <c r="E41" s="34"/>
      <c r="F41" s="37"/>
      <c r="G41" s="32"/>
      <c r="H41" s="43" t="str">
        <f t="shared" si="6"/>
        <v/>
      </c>
      <c r="I41" s="44" t="str">
        <f>IF(OR(E41="ACHATS",E41="VENTES"),IF(H41&lt;TECH!C$2,TECH!D$2,IF(H41&lt;TECH!C$3,TECH!D$3,IF(H41&lt;TECH!C$4,TECH!D$4,IF(H41&lt;TECH!C$5,TECH!D$5,H41*TECH!D$6)))),"")</f>
        <v/>
      </c>
      <c r="J41" s="44" t="str">
        <f t="shared" si="4"/>
        <v/>
      </c>
      <c r="K41" s="81" t="str">
        <f t="shared" si="7"/>
        <v/>
      </c>
      <c r="L41" s="28"/>
      <c r="M41" s="48" t="str">
        <f t="shared" si="5"/>
        <v/>
      </c>
    </row>
    <row r="42" spans="1:13" ht="15.75" x14ac:dyDescent="0.25">
      <c r="A42" s="12"/>
      <c r="B42" s="11"/>
      <c r="C42" s="11"/>
      <c r="D42" s="11"/>
      <c r="E42" s="34"/>
      <c r="F42" s="37"/>
      <c r="G42" s="32"/>
      <c r="H42" s="43" t="str">
        <f t="shared" si="6"/>
        <v/>
      </c>
      <c r="I42" s="44" t="str">
        <f>IF(OR(E42="ACHATS",E42="VENTES"),IF(H42&lt;TECH!C$2,TECH!D$2,IF(H42&lt;TECH!C$3,TECH!D$3,IF(H42&lt;TECH!C$4,TECH!D$4,IF(H42&lt;TECH!C$5,TECH!D$5,H42*TECH!D$6)))),"")</f>
        <v/>
      </c>
      <c r="J42" s="44" t="str">
        <f t="shared" si="4"/>
        <v/>
      </c>
      <c r="K42" s="81" t="str">
        <f t="shared" si="7"/>
        <v/>
      </c>
      <c r="L42" s="28"/>
      <c r="M42" s="48" t="str">
        <f t="shared" si="5"/>
        <v/>
      </c>
    </row>
    <row r="43" spans="1:13" ht="15.75" x14ac:dyDescent="0.25">
      <c r="A43" s="12"/>
      <c r="B43" s="11"/>
      <c r="C43" s="11"/>
      <c r="D43" s="11"/>
      <c r="E43" s="34"/>
      <c r="F43" s="37"/>
      <c r="G43" s="32"/>
      <c r="H43" s="43" t="str">
        <f t="shared" si="6"/>
        <v/>
      </c>
      <c r="I43" s="44" t="str">
        <f>IF(OR(E43="ACHATS",E43="VENTES"),IF(H43&lt;TECH!C$2,TECH!D$2,IF(H43&lt;TECH!C$3,TECH!D$3,IF(H43&lt;TECH!C$4,TECH!D$4,IF(H43&lt;TECH!C$5,TECH!D$5,H43*TECH!D$6)))),"")</f>
        <v/>
      </c>
      <c r="J43" s="44" t="str">
        <f t="shared" si="4"/>
        <v/>
      </c>
      <c r="K43" s="81" t="str">
        <f t="shared" si="7"/>
        <v/>
      </c>
      <c r="L43" s="28"/>
      <c r="M43" s="48" t="str">
        <f t="shared" si="5"/>
        <v/>
      </c>
    </row>
    <row r="44" spans="1:13" ht="15.75" x14ac:dyDescent="0.25">
      <c r="A44" s="12"/>
      <c r="B44" s="11"/>
      <c r="C44" s="11"/>
      <c r="D44" s="11"/>
      <c r="E44" s="34"/>
      <c r="F44" s="37"/>
      <c r="G44" s="32"/>
      <c r="H44" s="43" t="str">
        <f t="shared" si="6"/>
        <v/>
      </c>
      <c r="I44" s="44" t="str">
        <f>IF(OR(E44="ACHATS",E44="VENTES"),IF(H44&lt;TECH!C$2,TECH!D$2,IF(H44&lt;TECH!C$3,TECH!D$3,IF(H44&lt;TECH!C$4,TECH!D$4,IF(H44&lt;TECH!C$5,TECH!D$5,H44*TECH!D$6)))),"")</f>
        <v/>
      </c>
      <c r="J44" s="44" t="str">
        <f t="shared" si="4"/>
        <v/>
      </c>
      <c r="K44" s="81" t="str">
        <f t="shared" si="7"/>
        <v/>
      </c>
      <c r="L44" s="28"/>
      <c r="M44" s="48" t="str">
        <f t="shared" si="5"/>
        <v/>
      </c>
    </row>
    <row r="45" spans="1:13" ht="15.75" x14ac:dyDescent="0.25">
      <c r="A45" s="12"/>
      <c r="B45" s="11"/>
      <c r="C45" s="11"/>
      <c r="D45" s="11"/>
      <c r="E45" s="34"/>
      <c r="F45" s="37"/>
      <c r="G45" s="32"/>
      <c r="H45" s="43" t="str">
        <f t="shared" si="6"/>
        <v/>
      </c>
      <c r="I45" s="44" t="str">
        <f>IF(OR(E45="ACHATS",E45="VENTES"),IF(H45&lt;TECH!C$2,TECH!D$2,IF(H45&lt;TECH!C$3,TECH!D$3,IF(H45&lt;TECH!C$4,TECH!D$4,IF(H45&lt;TECH!C$5,TECH!D$5,H45*TECH!D$6)))),"")</f>
        <v/>
      </c>
      <c r="J45" s="44" t="str">
        <f t="shared" si="4"/>
        <v/>
      </c>
      <c r="K45" s="81" t="str">
        <f t="shared" si="7"/>
        <v/>
      </c>
      <c r="L45" s="28"/>
      <c r="M45" s="48" t="str">
        <f t="shared" si="5"/>
        <v/>
      </c>
    </row>
    <row r="46" spans="1:13" ht="15.75" x14ac:dyDescent="0.25">
      <c r="A46" s="12"/>
      <c r="B46" s="11"/>
      <c r="C46" s="11"/>
      <c r="D46" s="11"/>
      <c r="E46" s="34"/>
      <c r="F46" s="37"/>
      <c r="G46" s="32"/>
      <c r="H46" s="43" t="str">
        <f t="shared" si="6"/>
        <v/>
      </c>
      <c r="I46" s="44" t="str">
        <f>IF(OR(E46="ACHATS",E46="VENTES"),IF(H46&lt;TECH!C$2,TECH!D$2,IF(H46&lt;TECH!C$3,TECH!D$3,IF(H46&lt;TECH!C$4,TECH!D$4,IF(H46&lt;TECH!C$5,TECH!D$5,H46*TECH!D$6)))),"")</f>
        <v/>
      </c>
      <c r="J46" s="44" t="str">
        <f t="shared" si="4"/>
        <v/>
      </c>
      <c r="K46" s="81" t="str">
        <f t="shared" si="7"/>
        <v/>
      </c>
      <c r="L46" s="28"/>
      <c r="M46" s="48" t="str">
        <f t="shared" si="5"/>
        <v/>
      </c>
    </row>
    <row r="47" spans="1:13" ht="15.75" x14ac:dyDescent="0.25">
      <c r="A47" s="12"/>
      <c r="B47" s="11"/>
      <c r="C47" s="11"/>
      <c r="D47" s="11"/>
      <c r="E47" s="34"/>
      <c r="F47" s="37"/>
      <c r="G47" s="32"/>
      <c r="H47" s="43" t="str">
        <f t="shared" si="6"/>
        <v/>
      </c>
      <c r="I47" s="44" t="str">
        <f>IF(OR(E47="ACHATS",E47="VENTES"),IF(H47&lt;TECH!C$2,TECH!D$2,IF(H47&lt;TECH!C$3,TECH!D$3,IF(H47&lt;TECH!C$4,TECH!D$4,IF(H47&lt;TECH!C$5,TECH!D$5,H47*TECH!D$6)))),"")</f>
        <v/>
      </c>
      <c r="J47" s="44" t="str">
        <f t="shared" si="4"/>
        <v/>
      </c>
      <c r="K47" s="81" t="str">
        <f t="shared" si="7"/>
        <v/>
      </c>
      <c r="L47" s="28"/>
      <c r="M47" s="48" t="str">
        <f t="shared" si="5"/>
        <v/>
      </c>
    </row>
    <row r="48" spans="1:13" ht="15.75" x14ac:dyDescent="0.25">
      <c r="A48" s="12"/>
      <c r="B48" s="11"/>
      <c r="C48" s="11"/>
      <c r="D48" s="11"/>
      <c r="E48" s="34"/>
      <c r="F48" s="37"/>
      <c r="G48" s="32"/>
      <c r="H48" s="43" t="str">
        <f t="shared" si="6"/>
        <v/>
      </c>
      <c r="I48" s="44" t="str">
        <f>IF(OR(E48="ACHATS",E48="VENTES"),IF(H48&lt;TECH!C$2,TECH!D$2,IF(H48&lt;TECH!C$3,TECH!D$3,IF(H48&lt;TECH!C$4,TECH!D$4,IF(H48&lt;TECH!C$5,TECH!D$5,H48*TECH!D$6)))),"")</f>
        <v/>
      </c>
      <c r="J48" s="44" t="str">
        <f t="shared" si="4"/>
        <v/>
      </c>
      <c r="K48" s="81" t="str">
        <f t="shared" si="7"/>
        <v/>
      </c>
      <c r="L48" s="28"/>
      <c r="M48" s="48" t="str">
        <f t="shared" si="5"/>
        <v/>
      </c>
    </row>
    <row r="49" spans="1:13" ht="15.75" x14ac:dyDescent="0.25">
      <c r="A49" s="12"/>
      <c r="B49" s="11"/>
      <c r="C49" s="11"/>
      <c r="D49" s="11"/>
      <c r="E49" s="34"/>
      <c r="F49" s="37"/>
      <c r="G49" s="32"/>
      <c r="H49" s="43" t="str">
        <f t="shared" si="6"/>
        <v/>
      </c>
      <c r="I49" s="44" t="str">
        <f>IF(OR(E49="ACHATS",E49="VENTES"),IF(H49&lt;TECH!C$2,TECH!D$2,IF(H49&lt;TECH!C$3,TECH!D$3,IF(H49&lt;TECH!C$4,TECH!D$4,IF(H49&lt;TECH!C$5,TECH!D$5,H49*TECH!D$6)))),"")</f>
        <v/>
      </c>
      <c r="J49" s="44" t="str">
        <f t="shared" ref="J49:J80" si="8">IF(E49="ACHATS",H49*0.3/100,"")</f>
        <v/>
      </c>
      <c r="K49" s="81" t="str">
        <f t="shared" si="7"/>
        <v/>
      </c>
      <c r="L49" s="28"/>
      <c r="M49" s="48" t="str">
        <f t="shared" si="5"/>
        <v/>
      </c>
    </row>
    <row r="50" spans="1:13" ht="15.75" x14ac:dyDescent="0.25">
      <c r="A50" s="12"/>
      <c r="B50" s="11"/>
      <c r="C50" s="11"/>
      <c r="D50" s="11"/>
      <c r="E50" s="34"/>
      <c r="F50" s="37"/>
      <c r="G50" s="32"/>
      <c r="H50" s="43" t="str">
        <f t="shared" si="6"/>
        <v/>
      </c>
      <c r="I50" s="44" t="str">
        <f>IF(OR(E50="ACHATS",E50="VENTES"),IF(H50&lt;TECH!C$2,TECH!D$2,IF(H50&lt;TECH!C$3,TECH!D$3,IF(H50&lt;TECH!C$4,TECH!D$4,IF(H50&lt;TECH!C$5,TECH!D$5,H50*TECH!D$6)))),"")</f>
        <v/>
      </c>
      <c r="J50" s="44" t="str">
        <f t="shared" si="8"/>
        <v/>
      </c>
      <c r="K50" s="81" t="str">
        <f t="shared" si="7"/>
        <v/>
      </c>
      <c r="L50" s="28"/>
      <c r="M50" s="48" t="str">
        <f t="shared" si="5"/>
        <v/>
      </c>
    </row>
    <row r="51" spans="1:13" ht="15.75" x14ac:dyDescent="0.25">
      <c r="A51" s="12"/>
      <c r="B51" s="11"/>
      <c r="C51" s="11"/>
      <c r="D51" s="11"/>
      <c r="E51" s="34"/>
      <c r="F51" s="37"/>
      <c r="G51" s="32"/>
      <c r="H51" s="43" t="str">
        <f t="shared" si="6"/>
        <v/>
      </c>
      <c r="I51" s="44" t="str">
        <f>IF(OR(E51="ACHATS",E51="VENTES"),IF(H51&lt;TECH!C$2,TECH!D$2,IF(H51&lt;TECH!C$3,TECH!D$3,IF(H51&lt;TECH!C$4,TECH!D$4,IF(H51&lt;TECH!C$5,TECH!D$5,H51*TECH!D$6)))),"")</f>
        <v/>
      </c>
      <c r="J51" s="44" t="str">
        <f t="shared" si="8"/>
        <v/>
      </c>
      <c r="K51" s="81" t="str">
        <f t="shared" si="7"/>
        <v/>
      </c>
      <c r="L51" s="28"/>
      <c r="M51" s="48" t="str">
        <f t="shared" si="5"/>
        <v/>
      </c>
    </row>
    <row r="52" spans="1:13" ht="15.75" x14ac:dyDescent="0.25">
      <c r="A52" s="12"/>
      <c r="B52" s="11"/>
      <c r="C52" s="11"/>
      <c r="D52" s="11"/>
      <c r="E52" s="34"/>
      <c r="F52" s="37"/>
      <c r="G52" s="32"/>
      <c r="H52" s="43" t="str">
        <f t="shared" si="6"/>
        <v/>
      </c>
      <c r="I52" s="44" t="str">
        <f>IF(OR(E52="ACHATS",E52="VENTES"),IF(H52&lt;TECH!C$2,TECH!D$2,IF(H52&lt;TECH!C$3,TECH!D$3,IF(H52&lt;TECH!C$4,TECH!D$4,IF(H52&lt;TECH!C$5,TECH!D$5,H52*TECH!D$6)))),"")</f>
        <v/>
      </c>
      <c r="J52" s="44" t="str">
        <f t="shared" si="8"/>
        <v/>
      </c>
      <c r="K52" s="81" t="str">
        <f t="shared" si="7"/>
        <v/>
      </c>
      <c r="L52" s="28"/>
      <c r="M52" s="48" t="str">
        <f t="shared" si="5"/>
        <v/>
      </c>
    </row>
    <row r="53" spans="1:13" ht="15.75" x14ac:dyDescent="0.25">
      <c r="A53" s="12"/>
      <c r="B53" s="11"/>
      <c r="C53" s="11"/>
      <c r="D53" s="11"/>
      <c r="E53" s="34"/>
      <c r="F53" s="37"/>
      <c r="G53" s="32"/>
      <c r="H53" s="43" t="str">
        <f t="shared" si="6"/>
        <v/>
      </c>
      <c r="I53" s="44" t="str">
        <f>IF(OR(E53="ACHATS",E53="VENTES"),IF(H53&lt;TECH!C$2,TECH!D$2,IF(H53&lt;TECH!C$3,TECH!D$3,IF(H53&lt;TECH!C$4,TECH!D$4,IF(H53&lt;TECH!C$5,TECH!D$5,H53*TECH!D$6)))),"")</f>
        <v/>
      </c>
      <c r="J53" s="44" t="str">
        <f t="shared" si="8"/>
        <v/>
      </c>
      <c r="K53" s="81" t="str">
        <f t="shared" si="7"/>
        <v/>
      </c>
      <c r="L53" s="28"/>
      <c r="M53" s="48" t="str">
        <f t="shared" si="5"/>
        <v/>
      </c>
    </row>
    <row r="54" spans="1:13" ht="15.75" x14ac:dyDescent="0.25">
      <c r="A54" s="12"/>
      <c r="B54" s="11"/>
      <c r="C54" s="11"/>
      <c r="D54" s="11"/>
      <c r="E54" s="34"/>
      <c r="F54" s="37"/>
      <c r="G54" s="32"/>
      <c r="H54" s="43" t="str">
        <f t="shared" si="6"/>
        <v/>
      </c>
      <c r="I54" s="44" t="str">
        <f>IF(OR(E54="ACHATS",E54="VENTES"),IF(H54&lt;TECH!C$2,TECH!D$2,IF(H54&lt;TECH!C$3,TECH!D$3,IF(H54&lt;TECH!C$4,TECH!D$4,IF(H54&lt;TECH!C$5,TECH!D$5,H54*TECH!D$6)))),"")</f>
        <v/>
      </c>
      <c r="J54" s="44" t="str">
        <f t="shared" si="8"/>
        <v/>
      </c>
      <c r="K54" s="81" t="str">
        <f t="shared" si="7"/>
        <v/>
      </c>
      <c r="L54" s="28"/>
      <c r="M54" s="48" t="str">
        <f t="shared" si="5"/>
        <v/>
      </c>
    </row>
    <row r="55" spans="1:13" ht="15.75" x14ac:dyDescent="0.25">
      <c r="A55" s="12"/>
      <c r="B55" s="11"/>
      <c r="C55" s="11"/>
      <c r="D55" s="11"/>
      <c r="E55" s="34"/>
      <c r="F55" s="37"/>
      <c r="G55" s="32"/>
      <c r="H55" s="43" t="str">
        <f t="shared" si="6"/>
        <v/>
      </c>
      <c r="I55" s="44" t="str">
        <f>IF(OR(E55="ACHATS",E55="VENTES"),IF(H55&lt;TECH!C$2,TECH!D$2,IF(H55&lt;TECH!C$3,TECH!D$3,IF(H55&lt;TECH!C$4,TECH!D$4,IF(H55&lt;TECH!C$5,TECH!D$5,H55*TECH!D$6)))),"")</f>
        <v/>
      </c>
      <c r="J55" s="44" t="str">
        <f t="shared" si="8"/>
        <v/>
      </c>
      <c r="K55" s="81" t="str">
        <f t="shared" si="7"/>
        <v/>
      </c>
      <c r="L55" s="28"/>
      <c r="M55" s="48" t="str">
        <f t="shared" si="5"/>
        <v/>
      </c>
    </row>
    <row r="56" spans="1:13" ht="15.75" x14ac:dyDescent="0.25">
      <c r="A56" s="12"/>
      <c r="B56" s="11"/>
      <c r="C56" s="11"/>
      <c r="D56" s="11"/>
      <c r="E56" s="34"/>
      <c r="F56" s="37"/>
      <c r="G56" s="32"/>
      <c r="H56" s="43" t="str">
        <f t="shared" si="6"/>
        <v/>
      </c>
      <c r="I56" s="44" t="str">
        <f>IF(OR(E56="ACHATS",E56="VENTES"),IF(H56&lt;TECH!C$2,TECH!D$2,IF(H56&lt;TECH!C$3,TECH!D$3,IF(H56&lt;TECH!C$4,TECH!D$4,IF(H56&lt;TECH!C$5,TECH!D$5,H56*TECH!D$6)))),"")</f>
        <v/>
      </c>
      <c r="J56" s="44" t="str">
        <f t="shared" si="8"/>
        <v/>
      </c>
      <c r="K56" s="81" t="str">
        <f t="shared" si="7"/>
        <v/>
      </c>
      <c r="L56" s="28"/>
      <c r="M56" s="48" t="str">
        <f t="shared" si="5"/>
        <v/>
      </c>
    </row>
    <row r="57" spans="1:13" ht="15.75" x14ac:dyDescent="0.25">
      <c r="A57" s="12"/>
      <c r="B57" s="11"/>
      <c r="C57" s="11"/>
      <c r="D57" s="11"/>
      <c r="E57" s="34"/>
      <c r="F57" s="37"/>
      <c r="G57" s="32"/>
      <c r="H57" s="43" t="str">
        <f t="shared" si="6"/>
        <v/>
      </c>
      <c r="I57" s="44" t="str">
        <f>IF(OR(E57="ACHATS",E57="VENTES"),IF(H57&lt;TECH!C$2,TECH!D$2,IF(H57&lt;TECH!C$3,TECH!D$3,IF(H57&lt;TECH!C$4,TECH!D$4,IF(H57&lt;TECH!C$5,TECH!D$5,H57*TECH!D$6)))),"")</f>
        <v/>
      </c>
      <c r="J57" s="44" t="str">
        <f t="shared" si="8"/>
        <v/>
      </c>
      <c r="K57" s="81" t="str">
        <f t="shared" si="7"/>
        <v/>
      </c>
      <c r="L57" s="28"/>
      <c r="M57" s="48" t="str">
        <f t="shared" si="5"/>
        <v/>
      </c>
    </row>
    <row r="58" spans="1:13" ht="15.75" x14ac:dyDescent="0.25">
      <c r="A58" s="12"/>
      <c r="B58" s="11"/>
      <c r="C58" s="11"/>
      <c r="D58" s="11"/>
      <c r="E58" s="34"/>
      <c r="F58" s="37"/>
      <c r="G58" s="32"/>
      <c r="H58" s="43" t="str">
        <f t="shared" si="6"/>
        <v/>
      </c>
      <c r="I58" s="44" t="str">
        <f>IF(OR(E58="ACHATS",E58="VENTES"),IF(H58&lt;TECH!C$2,TECH!D$2,IF(H58&lt;TECH!C$3,TECH!D$3,IF(H58&lt;TECH!C$4,TECH!D$4,IF(H58&lt;TECH!C$5,TECH!D$5,H58*TECH!D$6)))),"")</f>
        <v/>
      </c>
      <c r="J58" s="44" t="str">
        <f t="shared" si="8"/>
        <v/>
      </c>
      <c r="K58" s="81" t="str">
        <f t="shared" si="7"/>
        <v/>
      </c>
      <c r="L58" s="28"/>
      <c r="M58" s="48" t="str">
        <f t="shared" si="5"/>
        <v/>
      </c>
    </row>
    <row r="59" spans="1:13" ht="15.75" x14ac:dyDescent="0.25">
      <c r="A59" s="12"/>
      <c r="B59" s="11"/>
      <c r="C59" s="11"/>
      <c r="D59" s="11"/>
      <c r="E59" s="34"/>
      <c r="F59" s="37"/>
      <c r="G59" s="32"/>
      <c r="H59" s="43" t="str">
        <f t="shared" si="6"/>
        <v/>
      </c>
      <c r="I59" s="44" t="str">
        <f>IF(OR(E59="ACHATS",E59="VENTES"),IF(H59&lt;TECH!C$2,TECH!D$2,IF(H59&lt;TECH!C$3,TECH!D$3,IF(H59&lt;TECH!C$4,TECH!D$4,IF(H59&lt;TECH!C$5,TECH!D$5,H59*TECH!D$6)))),"")</f>
        <v/>
      </c>
      <c r="J59" s="44" t="str">
        <f t="shared" si="8"/>
        <v/>
      </c>
      <c r="K59" s="81" t="str">
        <f t="shared" si="7"/>
        <v/>
      </c>
      <c r="L59" s="28"/>
      <c r="M59" s="48" t="str">
        <f t="shared" si="5"/>
        <v/>
      </c>
    </row>
    <row r="60" spans="1:13" ht="15.75" x14ac:dyDescent="0.25">
      <c r="A60" s="12"/>
      <c r="B60" s="11"/>
      <c r="C60" s="11"/>
      <c r="D60" s="11"/>
      <c r="E60" s="34"/>
      <c r="F60" s="37"/>
      <c r="G60" s="32"/>
      <c r="H60" s="43" t="str">
        <f t="shared" si="6"/>
        <v/>
      </c>
      <c r="I60" s="44" t="str">
        <f>IF(OR(E60="ACHATS",E60="VENTES"),IF(H60&lt;TECH!C$2,TECH!D$2,IF(H60&lt;TECH!C$3,TECH!D$3,IF(H60&lt;TECH!C$4,TECH!D$4,IF(H60&lt;TECH!C$5,TECH!D$5,H60*TECH!D$6)))),"")</f>
        <v/>
      </c>
      <c r="J60" s="44" t="str">
        <f t="shared" si="8"/>
        <v/>
      </c>
      <c r="K60" s="81" t="str">
        <f t="shared" si="7"/>
        <v/>
      </c>
      <c r="L60" s="28"/>
      <c r="M60" s="48" t="str">
        <f t="shared" si="5"/>
        <v/>
      </c>
    </row>
    <row r="61" spans="1:13" ht="15.75" x14ac:dyDescent="0.25">
      <c r="A61" s="12"/>
      <c r="B61" s="11"/>
      <c r="C61" s="11"/>
      <c r="D61" s="11"/>
      <c r="E61" s="34"/>
      <c r="F61" s="37"/>
      <c r="G61" s="32"/>
      <c r="H61" s="43" t="str">
        <f t="shared" si="6"/>
        <v/>
      </c>
      <c r="I61" s="44" t="str">
        <f>IF(OR(E61="ACHATS",E61="VENTES"),IF(H61&lt;TECH!C$2,TECH!D$2,IF(H61&lt;TECH!C$3,TECH!D$3,IF(H61&lt;TECH!C$4,TECH!D$4,IF(H61&lt;TECH!C$5,TECH!D$5,H61*TECH!D$6)))),"")</f>
        <v/>
      </c>
      <c r="J61" s="44" t="str">
        <f t="shared" si="8"/>
        <v/>
      </c>
      <c r="K61" s="81" t="str">
        <f t="shared" si="7"/>
        <v/>
      </c>
      <c r="L61" s="28"/>
      <c r="M61" s="48" t="str">
        <f t="shared" ref="M61:M92" si="9">IF(E61="ACHATS",M60-K61,IF(E61="VENTES",M60+K61,IF(E61="DIVIDENDES",M60+K61,IF(E61="BONUS",M60+K61,""))))</f>
        <v/>
      </c>
    </row>
    <row r="62" spans="1:13" ht="15.75" x14ac:dyDescent="0.25">
      <c r="A62" s="12"/>
      <c r="B62" s="11"/>
      <c r="C62" s="11"/>
      <c r="D62" s="11"/>
      <c r="E62" s="34"/>
      <c r="F62" s="37"/>
      <c r="G62" s="32"/>
      <c r="H62" s="43" t="str">
        <f t="shared" si="6"/>
        <v/>
      </c>
      <c r="I62" s="44" t="str">
        <f>IF(OR(E62="ACHATS",E62="VENTES"),IF(H62&lt;TECH!C$2,TECH!D$2,IF(H62&lt;TECH!C$3,TECH!D$3,IF(H62&lt;TECH!C$4,TECH!D$4,IF(H62&lt;TECH!C$5,TECH!D$5,H62*TECH!D$6)))),"")</f>
        <v/>
      </c>
      <c r="J62" s="44" t="str">
        <f t="shared" si="8"/>
        <v/>
      </c>
      <c r="K62" s="81" t="str">
        <f t="shared" si="7"/>
        <v/>
      </c>
      <c r="L62" s="28"/>
      <c r="M62" s="48" t="str">
        <f t="shared" si="9"/>
        <v/>
      </c>
    </row>
    <row r="63" spans="1:13" ht="15.75" x14ac:dyDescent="0.25">
      <c r="A63" s="12"/>
      <c r="B63" s="11"/>
      <c r="C63" s="11"/>
      <c r="D63" s="11"/>
      <c r="E63" s="34"/>
      <c r="F63" s="37"/>
      <c r="G63" s="32"/>
      <c r="H63" s="43" t="str">
        <f t="shared" si="6"/>
        <v/>
      </c>
      <c r="I63" s="44" t="str">
        <f>IF(OR(E63="ACHATS",E63="VENTES"),IF(H63&lt;TECH!C$2,TECH!D$2,IF(H63&lt;TECH!C$3,TECH!D$3,IF(H63&lt;TECH!C$4,TECH!D$4,IF(H63&lt;TECH!C$5,TECH!D$5,H63*TECH!D$6)))),"")</f>
        <v/>
      </c>
      <c r="J63" s="44" t="str">
        <f t="shared" si="8"/>
        <v/>
      </c>
      <c r="K63" s="81" t="str">
        <f t="shared" si="7"/>
        <v/>
      </c>
      <c r="L63" s="28"/>
      <c r="M63" s="48" t="str">
        <f t="shared" si="9"/>
        <v/>
      </c>
    </row>
    <row r="64" spans="1:13" ht="15.75" x14ac:dyDescent="0.25">
      <c r="A64" s="12"/>
      <c r="B64" s="11"/>
      <c r="C64" s="11"/>
      <c r="D64" s="11"/>
      <c r="E64" s="34"/>
      <c r="F64" s="37"/>
      <c r="G64" s="32"/>
      <c r="H64" s="43" t="str">
        <f t="shared" si="6"/>
        <v/>
      </c>
      <c r="I64" s="44" t="str">
        <f>IF(OR(E64="ACHATS",E64="VENTES"),IF(H64&lt;TECH!C$2,TECH!D$2,IF(H64&lt;TECH!C$3,TECH!D$3,IF(H64&lt;TECH!C$4,TECH!D$4,IF(H64&lt;TECH!C$5,TECH!D$5,H64*TECH!D$6)))),"")</f>
        <v/>
      </c>
      <c r="J64" s="44" t="str">
        <f t="shared" si="8"/>
        <v/>
      </c>
      <c r="K64" s="81" t="str">
        <f t="shared" si="7"/>
        <v/>
      </c>
      <c r="L64" s="28"/>
      <c r="M64" s="48" t="str">
        <f t="shared" si="9"/>
        <v/>
      </c>
    </row>
    <row r="65" spans="1:13" ht="15.75" x14ac:dyDescent="0.25">
      <c r="A65" s="12"/>
      <c r="B65" s="11"/>
      <c r="C65" s="11"/>
      <c r="D65" s="11"/>
      <c r="E65" s="34"/>
      <c r="F65" s="37"/>
      <c r="G65" s="32"/>
      <c r="H65" s="43" t="str">
        <f t="shared" si="6"/>
        <v/>
      </c>
      <c r="I65" s="44" t="str">
        <f>IF(OR(E65="ACHATS",E65="VENTES"),IF(H65&lt;TECH!C$2,TECH!D$2,IF(H65&lt;TECH!C$3,TECH!D$3,IF(H65&lt;TECH!C$4,TECH!D$4,IF(H65&lt;TECH!C$5,TECH!D$5,H65*TECH!D$6)))),"")</f>
        <v/>
      </c>
      <c r="J65" s="44" t="str">
        <f t="shared" si="8"/>
        <v/>
      </c>
      <c r="K65" s="81" t="str">
        <f t="shared" si="7"/>
        <v/>
      </c>
      <c r="L65" s="28"/>
      <c r="M65" s="48" t="str">
        <f t="shared" si="9"/>
        <v/>
      </c>
    </row>
    <row r="66" spans="1:13" ht="15.75" x14ac:dyDescent="0.25">
      <c r="A66" s="12"/>
      <c r="B66" s="11"/>
      <c r="C66" s="11"/>
      <c r="D66" s="11"/>
      <c r="E66" s="34"/>
      <c r="F66" s="37"/>
      <c r="G66" s="32"/>
      <c r="H66" s="43" t="str">
        <f t="shared" si="6"/>
        <v/>
      </c>
      <c r="I66" s="44" t="str">
        <f>IF(OR(E66="ACHATS",E66="VENTES"),IF(H66&lt;TECH!C$2,TECH!D$2,IF(H66&lt;TECH!C$3,TECH!D$3,IF(H66&lt;TECH!C$4,TECH!D$4,IF(H66&lt;TECH!C$5,TECH!D$5,H66*TECH!D$6)))),"")</f>
        <v/>
      </c>
      <c r="J66" s="44" t="str">
        <f t="shared" si="8"/>
        <v/>
      </c>
      <c r="K66" s="81" t="str">
        <f t="shared" si="7"/>
        <v/>
      </c>
      <c r="L66" s="28"/>
      <c r="M66" s="48" t="str">
        <f t="shared" si="9"/>
        <v/>
      </c>
    </row>
    <row r="67" spans="1:13" ht="15.75" x14ac:dyDescent="0.25">
      <c r="A67" s="12"/>
      <c r="B67" s="11"/>
      <c r="C67" s="11"/>
      <c r="D67" s="11"/>
      <c r="E67" s="34"/>
      <c r="F67" s="37"/>
      <c r="G67" s="32"/>
      <c r="H67" s="43" t="str">
        <f t="shared" si="6"/>
        <v/>
      </c>
      <c r="I67" s="44" t="str">
        <f>IF(OR(E67="ACHATS",E67="VENTES"),IF(H67&lt;TECH!C$2,TECH!D$2,IF(H67&lt;TECH!C$3,TECH!D$3,IF(H67&lt;TECH!C$4,TECH!D$4,IF(H67&lt;TECH!C$5,TECH!D$5,H67*TECH!D$6)))),"")</f>
        <v/>
      </c>
      <c r="J67" s="44" t="str">
        <f t="shared" si="8"/>
        <v/>
      </c>
      <c r="K67" s="81" t="str">
        <f t="shared" si="7"/>
        <v/>
      </c>
      <c r="L67" s="28"/>
      <c r="M67" s="48" t="str">
        <f t="shared" si="9"/>
        <v/>
      </c>
    </row>
    <row r="68" spans="1:13" ht="15.75" x14ac:dyDescent="0.25">
      <c r="A68" s="12"/>
      <c r="B68" s="11"/>
      <c r="C68" s="11"/>
      <c r="D68" s="11"/>
      <c r="E68" s="34"/>
      <c r="F68" s="37"/>
      <c r="G68" s="32"/>
      <c r="H68" s="43" t="str">
        <f t="shared" si="6"/>
        <v/>
      </c>
      <c r="I68" s="44" t="str">
        <f>IF(OR(E68="ACHATS",E68="VENTES"),IF(H68&lt;TECH!C$2,TECH!D$2,IF(H68&lt;TECH!C$3,TECH!D$3,IF(H68&lt;TECH!C$4,TECH!D$4,IF(H68&lt;TECH!C$5,TECH!D$5,H68*TECH!D$6)))),"")</f>
        <v/>
      </c>
      <c r="J68" s="44" t="str">
        <f t="shared" si="8"/>
        <v/>
      </c>
      <c r="K68" s="81" t="str">
        <f t="shared" si="7"/>
        <v/>
      </c>
      <c r="L68" s="28"/>
      <c r="M68" s="48" t="str">
        <f t="shared" si="9"/>
        <v/>
      </c>
    </row>
    <row r="69" spans="1:13" ht="15.75" x14ac:dyDescent="0.25">
      <c r="A69" s="12"/>
      <c r="B69" s="11"/>
      <c r="C69" s="11"/>
      <c r="D69" s="11"/>
      <c r="E69" s="34"/>
      <c r="F69" s="37"/>
      <c r="G69" s="32"/>
      <c r="H69" s="43" t="str">
        <f t="shared" si="6"/>
        <v/>
      </c>
      <c r="I69" s="44" t="str">
        <f>IF(OR(E69="ACHATS",E69="VENTES"),IF(H69&lt;TECH!C$2,TECH!D$2,IF(H69&lt;TECH!C$3,TECH!D$3,IF(H69&lt;TECH!C$4,TECH!D$4,IF(H69&lt;TECH!C$5,TECH!D$5,H69*TECH!D$6)))),"")</f>
        <v/>
      </c>
      <c r="J69" s="44" t="str">
        <f t="shared" si="8"/>
        <v/>
      </c>
      <c r="K69" s="81" t="str">
        <f t="shared" si="7"/>
        <v/>
      </c>
      <c r="L69" s="28"/>
      <c r="M69" s="48" t="str">
        <f t="shared" si="9"/>
        <v/>
      </c>
    </row>
    <row r="70" spans="1:13" ht="15.75" x14ac:dyDescent="0.25">
      <c r="A70" s="12"/>
      <c r="B70" s="11"/>
      <c r="C70" s="11"/>
      <c r="D70" s="11"/>
      <c r="E70" s="34"/>
      <c r="F70" s="37"/>
      <c r="G70" s="32"/>
      <c r="H70" s="43" t="str">
        <f t="shared" ref="H70:H101" si="10">IF(C70="","",F70*G70)</f>
        <v/>
      </c>
      <c r="I70" s="44" t="str">
        <f>IF(OR(E70="ACHATS",E70="VENTES"),IF(H70&lt;TECH!C$2,TECH!D$2,IF(H70&lt;TECH!C$3,TECH!D$3,IF(H70&lt;TECH!C$4,TECH!D$4,IF(H70&lt;TECH!C$5,TECH!D$5,H70*TECH!D$6)))),"")</f>
        <v/>
      </c>
      <c r="J70" s="44" t="str">
        <f t="shared" si="8"/>
        <v/>
      </c>
      <c r="K70" s="81" t="str">
        <f t="shared" ref="K70:K101" si="11">IF(E70="ACHATS",H70+I70+J70,IF(E70="VENTES",H70-I70,IF(E70="DIVIDENDES",H70,IF(E70="BONUS",H70,""))))</f>
        <v/>
      </c>
      <c r="L70" s="28"/>
      <c r="M70" s="48" t="str">
        <f t="shared" si="9"/>
        <v/>
      </c>
    </row>
    <row r="71" spans="1:13" ht="15.75" x14ac:dyDescent="0.25">
      <c r="A71" s="12"/>
      <c r="B71" s="11"/>
      <c r="C71" s="11"/>
      <c r="D71" s="11"/>
      <c r="E71" s="34"/>
      <c r="F71" s="37"/>
      <c r="G71" s="32"/>
      <c r="H71" s="43" t="str">
        <f t="shared" si="10"/>
        <v/>
      </c>
      <c r="I71" s="44" t="str">
        <f>IF(OR(E71="ACHATS",E71="VENTES"),IF(H71&lt;TECH!C$2,TECH!D$2,IF(H71&lt;TECH!C$3,TECH!D$3,IF(H71&lt;TECH!C$4,TECH!D$4,IF(H71&lt;TECH!C$5,TECH!D$5,H71*TECH!D$6)))),"")</f>
        <v/>
      </c>
      <c r="J71" s="44" t="str">
        <f t="shared" si="8"/>
        <v/>
      </c>
      <c r="K71" s="81" t="str">
        <f t="shared" si="11"/>
        <v/>
      </c>
      <c r="L71" s="28"/>
      <c r="M71" s="48" t="str">
        <f t="shared" si="9"/>
        <v/>
      </c>
    </row>
    <row r="72" spans="1:13" ht="15.75" x14ac:dyDescent="0.25">
      <c r="A72" s="12"/>
      <c r="B72" s="11"/>
      <c r="C72" s="11"/>
      <c r="D72" s="11"/>
      <c r="E72" s="34"/>
      <c r="F72" s="37"/>
      <c r="G72" s="32"/>
      <c r="H72" s="43" t="str">
        <f t="shared" si="10"/>
        <v/>
      </c>
      <c r="I72" s="44" t="str">
        <f>IF(OR(E72="ACHATS",E72="VENTES"),IF(H72&lt;TECH!C$2,TECH!D$2,IF(H72&lt;TECH!C$3,TECH!D$3,IF(H72&lt;TECH!C$4,TECH!D$4,IF(H72&lt;TECH!C$5,TECH!D$5,H72*TECH!D$6)))),"")</f>
        <v/>
      </c>
      <c r="J72" s="44" t="str">
        <f t="shared" si="8"/>
        <v/>
      </c>
      <c r="K72" s="81" t="str">
        <f t="shared" si="11"/>
        <v/>
      </c>
      <c r="L72" s="28"/>
      <c r="M72" s="48" t="str">
        <f t="shared" si="9"/>
        <v/>
      </c>
    </row>
    <row r="73" spans="1:13" ht="15.75" x14ac:dyDescent="0.25">
      <c r="A73" s="12"/>
      <c r="B73" s="11"/>
      <c r="C73" s="11"/>
      <c r="D73" s="11"/>
      <c r="E73" s="34"/>
      <c r="F73" s="37"/>
      <c r="G73" s="32"/>
      <c r="H73" s="43" t="str">
        <f t="shared" si="10"/>
        <v/>
      </c>
      <c r="I73" s="44" t="str">
        <f>IF(OR(E73="ACHATS",E73="VENTES"),IF(H73&lt;TECH!C$2,TECH!D$2,IF(H73&lt;TECH!C$3,TECH!D$3,IF(H73&lt;TECH!C$4,TECH!D$4,IF(H73&lt;TECH!C$5,TECH!D$5,H73*TECH!D$6)))),"")</f>
        <v/>
      </c>
      <c r="J73" s="44" t="str">
        <f t="shared" si="8"/>
        <v/>
      </c>
      <c r="K73" s="81" t="str">
        <f t="shared" si="11"/>
        <v/>
      </c>
      <c r="L73" s="28"/>
      <c r="M73" s="48" t="str">
        <f t="shared" si="9"/>
        <v/>
      </c>
    </row>
    <row r="74" spans="1:13" ht="15.75" x14ac:dyDescent="0.25">
      <c r="A74" s="12"/>
      <c r="B74" s="11"/>
      <c r="C74" s="11"/>
      <c r="D74" s="11"/>
      <c r="E74" s="34"/>
      <c r="F74" s="37"/>
      <c r="G74" s="32"/>
      <c r="H74" s="43" t="str">
        <f t="shared" si="10"/>
        <v/>
      </c>
      <c r="I74" s="44" t="str">
        <f>IF(OR(E74="ACHATS",E74="VENTES"),IF(H74&lt;TECH!C$2,TECH!D$2,IF(H74&lt;TECH!C$3,TECH!D$3,IF(H74&lt;TECH!C$4,TECH!D$4,IF(H74&lt;TECH!C$5,TECH!D$5,H74*TECH!D$6)))),"")</f>
        <v/>
      </c>
      <c r="J74" s="44" t="str">
        <f t="shared" si="8"/>
        <v/>
      </c>
      <c r="K74" s="81" t="str">
        <f t="shared" si="11"/>
        <v/>
      </c>
      <c r="L74" s="28"/>
      <c r="M74" s="48" t="str">
        <f t="shared" si="9"/>
        <v/>
      </c>
    </row>
    <row r="75" spans="1:13" ht="15.75" x14ac:dyDescent="0.25">
      <c r="A75" s="12"/>
      <c r="B75" s="11"/>
      <c r="C75" s="11"/>
      <c r="D75" s="11"/>
      <c r="E75" s="34"/>
      <c r="F75" s="37"/>
      <c r="G75" s="32"/>
      <c r="H75" s="43" t="str">
        <f t="shared" si="10"/>
        <v/>
      </c>
      <c r="I75" s="44" t="str">
        <f>IF(OR(E75="ACHATS",E75="VENTES"),IF(H75&lt;TECH!C$2,TECH!D$2,IF(H75&lt;TECH!C$3,TECH!D$3,IF(H75&lt;TECH!C$4,TECH!D$4,IF(H75&lt;TECH!C$5,TECH!D$5,H75*TECH!D$6)))),"")</f>
        <v/>
      </c>
      <c r="J75" s="44" t="str">
        <f t="shared" si="8"/>
        <v/>
      </c>
      <c r="K75" s="81" t="str">
        <f t="shared" si="11"/>
        <v/>
      </c>
      <c r="L75" s="28"/>
      <c r="M75" s="48" t="str">
        <f t="shared" si="9"/>
        <v/>
      </c>
    </row>
    <row r="76" spans="1:13" ht="15.75" x14ac:dyDescent="0.25">
      <c r="A76" s="12"/>
      <c r="B76" s="11"/>
      <c r="C76" s="11"/>
      <c r="D76" s="11"/>
      <c r="E76" s="34"/>
      <c r="F76" s="37"/>
      <c r="G76" s="32"/>
      <c r="H76" s="43" t="str">
        <f t="shared" si="10"/>
        <v/>
      </c>
      <c r="I76" s="44" t="str">
        <f>IF(OR(E76="ACHATS",E76="VENTES"),IF(H76&lt;TECH!C$2,TECH!D$2,IF(H76&lt;TECH!C$3,TECH!D$3,IF(H76&lt;TECH!C$4,TECH!D$4,IF(H76&lt;TECH!C$5,TECH!D$5,H76*TECH!D$6)))),"")</f>
        <v/>
      </c>
      <c r="J76" s="44" t="str">
        <f t="shared" si="8"/>
        <v/>
      </c>
      <c r="K76" s="81" t="str">
        <f t="shared" si="11"/>
        <v/>
      </c>
      <c r="L76" s="28"/>
      <c r="M76" s="48" t="str">
        <f t="shared" si="9"/>
        <v/>
      </c>
    </row>
    <row r="77" spans="1:13" ht="15.75" x14ac:dyDescent="0.25">
      <c r="A77" s="12"/>
      <c r="B77" s="11"/>
      <c r="C77" s="11"/>
      <c r="D77" s="11"/>
      <c r="E77" s="34"/>
      <c r="F77" s="37"/>
      <c r="G77" s="32"/>
      <c r="H77" s="43" t="str">
        <f t="shared" si="10"/>
        <v/>
      </c>
      <c r="I77" s="44" t="str">
        <f>IF(OR(E77="ACHATS",E77="VENTES"),IF(H77&lt;TECH!C$2,TECH!D$2,IF(H77&lt;TECH!C$3,TECH!D$3,IF(H77&lt;TECH!C$4,TECH!D$4,IF(H77&lt;TECH!C$5,TECH!D$5,H77*TECH!D$6)))),"")</f>
        <v/>
      </c>
      <c r="J77" s="44" t="str">
        <f t="shared" si="8"/>
        <v/>
      </c>
      <c r="K77" s="81" t="str">
        <f t="shared" si="11"/>
        <v/>
      </c>
      <c r="L77" s="28"/>
      <c r="M77" s="48" t="str">
        <f t="shared" si="9"/>
        <v/>
      </c>
    </row>
    <row r="78" spans="1:13" ht="15.75" x14ac:dyDescent="0.25">
      <c r="A78" s="12"/>
      <c r="B78" s="11"/>
      <c r="C78" s="11"/>
      <c r="D78" s="11"/>
      <c r="E78" s="34"/>
      <c r="F78" s="37"/>
      <c r="G78" s="32"/>
      <c r="H78" s="43" t="str">
        <f t="shared" si="10"/>
        <v/>
      </c>
      <c r="I78" s="44" t="str">
        <f>IF(OR(E78="ACHATS",E78="VENTES"),IF(H78&lt;TECH!C$2,TECH!D$2,IF(H78&lt;TECH!C$3,TECH!D$3,IF(H78&lt;TECH!C$4,TECH!D$4,IF(H78&lt;TECH!C$5,TECH!D$5,H78*TECH!D$6)))),"")</f>
        <v/>
      </c>
      <c r="J78" s="44" t="str">
        <f t="shared" si="8"/>
        <v/>
      </c>
      <c r="K78" s="81" t="str">
        <f t="shared" si="11"/>
        <v/>
      </c>
      <c r="L78" s="28"/>
      <c r="M78" s="48" t="str">
        <f t="shared" si="9"/>
        <v/>
      </c>
    </row>
    <row r="79" spans="1:13" ht="15.75" x14ac:dyDescent="0.25">
      <c r="A79" s="12"/>
      <c r="B79" s="11"/>
      <c r="C79" s="11"/>
      <c r="D79" s="11"/>
      <c r="E79" s="34"/>
      <c r="F79" s="37"/>
      <c r="G79" s="32"/>
      <c r="H79" s="43" t="str">
        <f t="shared" si="10"/>
        <v/>
      </c>
      <c r="I79" s="44" t="str">
        <f>IF(OR(E79="ACHATS",E79="VENTES"),IF(H79&lt;TECH!C$2,TECH!D$2,IF(H79&lt;TECH!C$3,TECH!D$3,IF(H79&lt;TECH!C$4,TECH!D$4,IF(H79&lt;TECH!C$5,TECH!D$5,H79*TECH!D$6)))),"")</f>
        <v/>
      </c>
      <c r="J79" s="44" t="str">
        <f t="shared" si="8"/>
        <v/>
      </c>
      <c r="K79" s="81" t="str">
        <f t="shared" si="11"/>
        <v/>
      </c>
      <c r="L79" s="28"/>
      <c r="M79" s="48" t="str">
        <f t="shared" si="9"/>
        <v/>
      </c>
    </row>
    <row r="80" spans="1:13" ht="15.75" x14ac:dyDescent="0.25">
      <c r="A80" s="12"/>
      <c r="B80" s="11"/>
      <c r="C80" s="11"/>
      <c r="D80" s="11"/>
      <c r="E80" s="34"/>
      <c r="F80" s="37"/>
      <c r="G80" s="32"/>
      <c r="H80" s="43" t="str">
        <f t="shared" si="10"/>
        <v/>
      </c>
      <c r="I80" s="44" t="str">
        <f>IF(OR(E80="ACHATS",E80="VENTES"),IF(H80&lt;TECH!C$2,TECH!D$2,IF(H80&lt;TECH!C$3,TECH!D$3,IF(H80&lt;TECH!C$4,TECH!D$4,IF(H80&lt;TECH!C$5,TECH!D$5,H80*TECH!D$6)))),"")</f>
        <v/>
      </c>
      <c r="J80" s="44" t="str">
        <f t="shared" si="8"/>
        <v/>
      </c>
      <c r="K80" s="81" t="str">
        <f t="shared" si="11"/>
        <v/>
      </c>
      <c r="L80" s="28"/>
      <c r="M80" s="48" t="str">
        <f t="shared" si="9"/>
        <v/>
      </c>
    </row>
    <row r="81" spans="1:13" ht="15.75" x14ac:dyDescent="0.25">
      <c r="A81" s="12"/>
      <c r="B81" s="11"/>
      <c r="C81" s="11"/>
      <c r="D81" s="11"/>
      <c r="E81" s="34"/>
      <c r="F81" s="37"/>
      <c r="G81" s="32"/>
      <c r="H81" s="43" t="str">
        <f t="shared" si="10"/>
        <v/>
      </c>
      <c r="I81" s="44" t="str">
        <f>IF(OR(E81="ACHATS",E81="VENTES"),IF(H81&lt;TECH!C$2,TECH!D$2,IF(H81&lt;TECH!C$3,TECH!D$3,IF(H81&lt;TECH!C$4,TECH!D$4,IF(H81&lt;TECH!C$5,TECH!D$5,H81*TECH!D$6)))),"")</f>
        <v/>
      </c>
      <c r="J81" s="44" t="str">
        <f t="shared" ref="J81:J112" si="12">IF(E81="ACHATS",H81*0.3/100,"")</f>
        <v/>
      </c>
      <c r="K81" s="81" t="str">
        <f t="shared" si="11"/>
        <v/>
      </c>
      <c r="L81" s="28"/>
      <c r="M81" s="48" t="str">
        <f t="shared" si="9"/>
        <v/>
      </c>
    </row>
    <row r="82" spans="1:13" ht="15.75" x14ac:dyDescent="0.25">
      <c r="A82" s="12"/>
      <c r="B82" s="11"/>
      <c r="C82" s="11"/>
      <c r="D82" s="11"/>
      <c r="E82" s="34"/>
      <c r="F82" s="37"/>
      <c r="G82" s="32"/>
      <c r="H82" s="43" t="str">
        <f t="shared" si="10"/>
        <v/>
      </c>
      <c r="I82" s="44" t="str">
        <f>IF(OR(E82="ACHATS",E82="VENTES"),IF(H82&lt;TECH!C$2,TECH!D$2,IF(H82&lt;TECH!C$3,TECH!D$3,IF(H82&lt;TECH!C$4,TECH!D$4,IF(H82&lt;TECH!C$5,TECH!D$5,H82*TECH!D$6)))),"")</f>
        <v/>
      </c>
      <c r="J82" s="44" t="str">
        <f t="shared" si="12"/>
        <v/>
      </c>
      <c r="K82" s="81" t="str">
        <f t="shared" si="11"/>
        <v/>
      </c>
      <c r="L82" s="28"/>
      <c r="M82" s="48" t="str">
        <f t="shared" si="9"/>
        <v/>
      </c>
    </row>
    <row r="83" spans="1:13" ht="15.75" x14ac:dyDescent="0.25">
      <c r="A83" s="12"/>
      <c r="B83" s="11"/>
      <c r="C83" s="11"/>
      <c r="D83" s="11"/>
      <c r="E83" s="34"/>
      <c r="F83" s="37"/>
      <c r="G83" s="32"/>
      <c r="H83" s="43" t="str">
        <f t="shared" si="10"/>
        <v/>
      </c>
      <c r="I83" s="44" t="str">
        <f>IF(OR(E83="ACHATS",E83="VENTES"),IF(H83&lt;TECH!C$2,TECH!D$2,IF(H83&lt;TECH!C$3,TECH!D$3,IF(H83&lt;TECH!C$4,TECH!D$4,IF(H83&lt;TECH!C$5,TECH!D$5,H83*TECH!D$6)))),"")</f>
        <v/>
      </c>
      <c r="J83" s="44" t="str">
        <f t="shared" si="12"/>
        <v/>
      </c>
      <c r="K83" s="81" t="str">
        <f t="shared" si="11"/>
        <v/>
      </c>
      <c r="L83" s="28"/>
      <c r="M83" s="48" t="str">
        <f t="shared" si="9"/>
        <v/>
      </c>
    </row>
    <row r="84" spans="1:13" ht="15.75" x14ac:dyDescent="0.25">
      <c r="A84" s="12"/>
      <c r="B84" s="11"/>
      <c r="C84" s="11"/>
      <c r="D84" s="11"/>
      <c r="E84" s="34"/>
      <c r="F84" s="37"/>
      <c r="G84" s="32"/>
      <c r="H84" s="43" t="str">
        <f t="shared" si="10"/>
        <v/>
      </c>
      <c r="I84" s="44" t="str">
        <f>IF(OR(E84="ACHATS",E84="VENTES"),IF(H84&lt;TECH!C$2,TECH!D$2,IF(H84&lt;TECH!C$3,TECH!D$3,IF(H84&lt;TECH!C$4,TECH!D$4,IF(H84&lt;TECH!C$5,TECH!D$5,H84*TECH!D$6)))),"")</f>
        <v/>
      </c>
      <c r="J84" s="44" t="str">
        <f t="shared" si="12"/>
        <v/>
      </c>
      <c r="K84" s="81" t="str">
        <f t="shared" si="11"/>
        <v/>
      </c>
      <c r="L84" s="28"/>
      <c r="M84" s="48" t="str">
        <f t="shared" si="9"/>
        <v/>
      </c>
    </row>
    <row r="85" spans="1:13" ht="15.75" x14ac:dyDescent="0.25">
      <c r="A85" s="12"/>
      <c r="B85" s="11"/>
      <c r="C85" s="11"/>
      <c r="D85" s="11"/>
      <c r="E85" s="34"/>
      <c r="F85" s="37"/>
      <c r="G85" s="32"/>
      <c r="H85" s="43" t="str">
        <f t="shared" si="10"/>
        <v/>
      </c>
      <c r="I85" s="44" t="str">
        <f>IF(OR(E85="ACHATS",E85="VENTES"),IF(H85&lt;TECH!C$2,TECH!D$2,IF(H85&lt;TECH!C$3,TECH!D$3,IF(H85&lt;TECH!C$4,TECH!D$4,IF(H85&lt;TECH!C$5,TECH!D$5,H85*TECH!D$6)))),"")</f>
        <v/>
      </c>
      <c r="J85" s="44" t="str">
        <f t="shared" si="12"/>
        <v/>
      </c>
      <c r="K85" s="81" t="str">
        <f t="shared" si="11"/>
        <v/>
      </c>
      <c r="L85" s="28"/>
      <c r="M85" s="48" t="str">
        <f t="shared" si="9"/>
        <v/>
      </c>
    </row>
    <row r="86" spans="1:13" ht="15.75" x14ac:dyDescent="0.25">
      <c r="A86" s="12"/>
      <c r="B86" s="11"/>
      <c r="C86" s="11"/>
      <c r="D86" s="11"/>
      <c r="E86" s="34"/>
      <c r="F86" s="37"/>
      <c r="G86" s="32"/>
      <c r="H86" s="43" t="str">
        <f t="shared" si="10"/>
        <v/>
      </c>
      <c r="I86" s="44" t="str">
        <f>IF(OR(E86="ACHATS",E86="VENTES"),IF(H86&lt;TECH!C$2,TECH!D$2,IF(H86&lt;TECH!C$3,TECH!D$3,IF(H86&lt;TECH!C$4,TECH!D$4,IF(H86&lt;TECH!C$5,TECH!D$5,H86*TECH!D$6)))),"")</f>
        <v/>
      </c>
      <c r="J86" s="44" t="str">
        <f t="shared" si="12"/>
        <v/>
      </c>
      <c r="K86" s="81" t="str">
        <f t="shared" si="11"/>
        <v/>
      </c>
      <c r="L86" s="28"/>
      <c r="M86" s="48" t="str">
        <f t="shared" si="9"/>
        <v/>
      </c>
    </row>
    <row r="87" spans="1:13" ht="15.75" x14ac:dyDescent="0.25">
      <c r="A87" s="12"/>
      <c r="B87" s="11"/>
      <c r="C87" s="11"/>
      <c r="D87" s="11"/>
      <c r="E87" s="34"/>
      <c r="F87" s="37"/>
      <c r="G87" s="32"/>
      <c r="H87" s="43" t="str">
        <f t="shared" si="10"/>
        <v/>
      </c>
      <c r="I87" s="44" t="str">
        <f>IF(OR(E87="ACHATS",E87="VENTES"),IF(H87&lt;TECH!C$2,TECH!D$2,IF(H87&lt;TECH!C$3,TECH!D$3,IF(H87&lt;TECH!C$4,TECH!D$4,IF(H87&lt;TECH!C$5,TECH!D$5,H87*TECH!D$6)))),"")</f>
        <v/>
      </c>
      <c r="J87" s="44" t="str">
        <f t="shared" si="12"/>
        <v/>
      </c>
      <c r="K87" s="81" t="str">
        <f t="shared" si="11"/>
        <v/>
      </c>
      <c r="L87" s="28"/>
      <c r="M87" s="48" t="str">
        <f t="shared" si="9"/>
        <v/>
      </c>
    </row>
    <row r="88" spans="1:13" ht="15.75" x14ac:dyDescent="0.25">
      <c r="A88" s="12"/>
      <c r="B88" s="11"/>
      <c r="C88" s="11"/>
      <c r="D88" s="11"/>
      <c r="E88" s="34"/>
      <c r="F88" s="37"/>
      <c r="G88" s="32"/>
      <c r="H88" s="43" t="str">
        <f t="shared" si="10"/>
        <v/>
      </c>
      <c r="I88" s="44" t="str">
        <f>IF(OR(E88="ACHATS",E88="VENTES"),IF(H88&lt;TECH!C$2,TECH!D$2,IF(H88&lt;TECH!C$3,TECH!D$3,IF(H88&lt;TECH!C$4,TECH!D$4,IF(H88&lt;TECH!C$5,TECH!D$5,H88*TECH!D$6)))),"")</f>
        <v/>
      </c>
      <c r="J88" s="44" t="str">
        <f t="shared" si="12"/>
        <v/>
      </c>
      <c r="K88" s="81" t="str">
        <f t="shared" si="11"/>
        <v/>
      </c>
      <c r="L88" s="28"/>
      <c r="M88" s="48" t="str">
        <f t="shared" si="9"/>
        <v/>
      </c>
    </row>
    <row r="89" spans="1:13" ht="15.75" x14ac:dyDescent="0.25">
      <c r="A89" s="12"/>
      <c r="B89" s="11"/>
      <c r="C89" s="11"/>
      <c r="D89" s="11"/>
      <c r="E89" s="34"/>
      <c r="F89" s="37"/>
      <c r="G89" s="32"/>
      <c r="H89" s="43" t="str">
        <f t="shared" si="10"/>
        <v/>
      </c>
      <c r="I89" s="44" t="str">
        <f>IF(OR(E89="ACHATS",E89="VENTES"),IF(H89&lt;TECH!C$2,TECH!D$2,IF(H89&lt;TECH!C$3,TECH!D$3,IF(H89&lt;TECH!C$4,TECH!D$4,IF(H89&lt;TECH!C$5,TECH!D$5,H89*TECH!D$6)))),"")</f>
        <v/>
      </c>
      <c r="J89" s="44" t="str">
        <f t="shared" si="12"/>
        <v/>
      </c>
      <c r="K89" s="81" t="str">
        <f t="shared" si="11"/>
        <v/>
      </c>
      <c r="L89" s="28"/>
      <c r="M89" s="48" t="str">
        <f t="shared" si="9"/>
        <v/>
      </c>
    </row>
    <row r="90" spans="1:13" ht="15.75" x14ac:dyDescent="0.25">
      <c r="A90" s="12"/>
      <c r="B90" s="11"/>
      <c r="C90" s="11"/>
      <c r="D90" s="11"/>
      <c r="E90" s="34"/>
      <c r="F90" s="37"/>
      <c r="G90" s="32"/>
      <c r="H90" s="43" t="str">
        <f t="shared" si="10"/>
        <v/>
      </c>
      <c r="I90" s="44" t="str">
        <f>IF(OR(E90="ACHATS",E90="VENTES"),IF(H90&lt;TECH!C$2,TECH!D$2,IF(H90&lt;TECH!C$3,TECH!D$3,IF(H90&lt;TECH!C$4,TECH!D$4,IF(H90&lt;TECH!C$5,TECH!D$5,H90*TECH!D$6)))),"")</f>
        <v/>
      </c>
      <c r="J90" s="44" t="str">
        <f t="shared" si="12"/>
        <v/>
      </c>
      <c r="K90" s="81" t="str">
        <f t="shared" si="11"/>
        <v/>
      </c>
      <c r="L90" s="28"/>
      <c r="M90" s="48" t="str">
        <f t="shared" si="9"/>
        <v/>
      </c>
    </row>
    <row r="91" spans="1:13" ht="15.75" x14ac:dyDescent="0.25">
      <c r="A91" s="12"/>
      <c r="B91" s="11"/>
      <c r="C91" s="11"/>
      <c r="D91" s="11"/>
      <c r="E91" s="34"/>
      <c r="F91" s="37"/>
      <c r="G91" s="32"/>
      <c r="H91" s="43" t="str">
        <f t="shared" si="10"/>
        <v/>
      </c>
      <c r="I91" s="44" t="str">
        <f>IF(OR(E91="ACHATS",E91="VENTES"),IF(H91&lt;TECH!C$2,TECH!D$2,IF(H91&lt;TECH!C$3,TECH!D$3,IF(H91&lt;TECH!C$4,TECH!D$4,IF(H91&lt;TECH!C$5,TECH!D$5,H91*TECH!D$6)))),"")</f>
        <v/>
      </c>
      <c r="J91" s="44" t="str">
        <f t="shared" si="12"/>
        <v/>
      </c>
      <c r="K91" s="81" t="str">
        <f t="shared" si="11"/>
        <v/>
      </c>
      <c r="L91" s="28"/>
      <c r="M91" s="48" t="str">
        <f t="shared" si="9"/>
        <v/>
      </c>
    </row>
    <row r="92" spans="1:13" ht="15.75" x14ac:dyDescent="0.25">
      <c r="A92" s="12"/>
      <c r="B92" s="11"/>
      <c r="C92" s="11"/>
      <c r="D92" s="11"/>
      <c r="E92" s="34"/>
      <c r="F92" s="37"/>
      <c r="G92" s="32"/>
      <c r="H92" s="43" t="str">
        <f t="shared" si="10"/>
        <v/>
      </c>
      <c r="I92" s="44" t="str">
        <f>IF(OR(E92="ACHATS",E92="VENTES"),IF(H92&lt;TECH!C$2,TECH!D$2,IF(H92&lt;TECH!C$3,TECH!D$3,IF(H92&lt;TECH!C$4,TECH!D$4,IF(H92&lt;TECH!C$5,TECH!D$5,H92*TECH!D$6)))),"")</f>
        <v/>
      </c>
      <c r="J92" s="44" t="str">
        <f t="shared" si="12"/>
        <v/>
      </c>
      <c r="K92" s="81" t="str">
        <f t="shared" si="11"/>
        <v/>
      </c>
      <c r="L92" s="28"/>
      <c r="M92" s="48" t="str">
        <f t="shared" si="9"/>
        <v/>
      </c>
    </row>
    <row r="93" spans="1:13" ht="15.75" x14ac:dyDescent="0.25">
      <c r="A93" s="12"/>
      <c r="B93" s="11"/>
      <c r="C93" s="11"/>
      <c r="D93" s="11"/>
      <c r="E93" s="34"/>
      <c r="F93" s="37"/>
      <c r="G93" s="32"/>
      <c r="H93" s="43" t="str">
        <f t="shared" si="10"/>
        <v/>
      </c>
      <c r="I93" s="44" t="str">
        <f>IF(OR(E93="ACHATS",E93="VENTES"),IF(H93&lt;TECH!C$2,TECH!D$2,IF(H93&lt;TECH!C$3,TECH!D$3,IF(H93&lt;TECH!C$4,TECH!D$4,IF(H93&lt;TECH!C$5,TECH!D$5,H93*TECH!D$6)))),"")</f>
        <v/>
      </c>
      <c r="J93" s="44" t="str">
        <f t="shared" si="12"/>
        <v/>
      </c>
      <c r="K93" s="81" t="str">
        <f t="shared" si="11"/>
        <v/>
      </c>
      <c r="L93" s="28"/>
      <c r="M93" s="48" t="str">
        <f t="shared" ref="M93:M124" si="13">IF(E93="ACHATS",M92-K93,IF(E93="VENTES",M92+K93,IF(E93="DIVIDENDES",M92+K93,IF(E93="BONUS",M92+K93,""))))</f>
        <v/>
      </c>
    </row>
    <row r="94" spans="1:13" ht="15.75" x14ac:dyDescent="0.25">
      <c r="A94" s="12"/>
      <c r="B94" s="11"/>
      <c r="C94" s="11"/>
      <c r="D94" s="11"/>
      <c r="E94" s="34"/>
      <c r="F94" s="37"/>
      <c r="G94" s="32"/>
      <c r="H94" s="43" t="str">
        <f t="shared" si="10"/>
        <v/>
      </c>
      <c r="I94" s="44" t="str">
        <f>IF(OR(E94="ACHATS",E94="VENTES"),IF(H94&lt;TECH!C$2,TECH!D$2,IF(H94&lt;TECH!C$3,TECH!D$3,IF(H94&lt;TECH!C$4,TECH!D$4,IF(H94&lt;TECH!C$5,TECH!D$5,H94*TECH!D$6)))),"")</f>
        <v/>
      </c>
      <c r="J94" s="44" t="str">
        <f t="shared" si="12"/>
        <v/>
      </c>
      <c r="K94" s="81" t="str">
        <f t="shared" si="11"/>
        <v/>
      </c>
      <c r="L94" s="28"/>
      <c r="M94" s="48" t="str">
        <f t="shared" si="13"/>
        <v/>
      </c>
    </row>
    <row r="95" spans="1:13" ht="15.75" x14ac:dyDescent="0.25">
      <c r="A95" s="12"/>
      <c r="B95" s="11"/>
      <c r="C95" s="11"/>
      <c r="D95" s="11"/>
      <c r="E95" s="34"/>
      <c r="F95" s="37"/>
      <c r="G95" s="32"/>
      <c r="H95" s="43" t="str">
        <f t="shared" si="10"/>
        <v/>
      </c>
      <c r="I95" s="44" t="str">
        <f>IF(OR(E95="ACHATS",E95="VENTES"),IF(H95&lt;TECH!C$2,TECH!D$2,IF(H95&lt;TECH!C$3,TECH!D$3,IF(H95&lt;TECH!C$4,TECH!D$4,IF(H95&lt;TECH!C$5,TECH!D$5,H95*TECH!D$6)))),"")</f>
        <v/>
      </c>
      <c r="J95" s="44" t="str">
        <f t="shared" si="12"/>
        <v/>
      </c>
      <c r="K95" s="81" t="str">
        <f t="shared" si="11"/>
        <v/>
      </c>
      <c r="L95" s="28"/>
      <c r="M95" s="48" t="str">
        <f t="shared" si="13"/>
        <v/>
      </c>
    </row>
    <row r="96" spans="1:13" ht="15.75" x14ac:dyDescent="0.25">
      <c r="A96" s="12"/>
      <c r="B96" s="11"/>
      <c r="C96" s="11"/>
      <c r="D96" s="11"/>
      <c r="E96" s="34"/>
      <c r="F96" s="37"/>
      <c r="G96" s="32"/>
      <c r="H96" s="43" t="str">
        <f t="shared" si="10"/>
        <v/>
      </c>
      <c r="I96" s="44" t="str">
        <f>IF(OR(E96="ACHATS",E96="VENTES"),IF(H96&lt;TECH!C$2,TECH!D$2,IF(H96&lt;TECH!C$3,TECH!D$3,IF(H96&lt;TECH!C$4,TECH!D$4,IF(H96&lt;TECH!C$5,TECH!D$5,H96*TECH!D$6)))),"")</f>
        <v/>
      </c>
      <c r="J96" s="44" t="str">
        <f t="shared" si="12"/>
        <v/>
      </c>
      <c r="K96" s="81" t="str">
        <f t="shared" si="11"/>
        <v/>
      </c>
      <c r="L96" s="28"/>
      <c r="M96" s="48" t="str">
        <f t="shared" si="13"/>
        <v/>
      </c>
    </row>
    <row r="97" spans="1:13" ht="15.75" x14ac:dyDescent="0.25">
      <c r="A97" s="12"/>
      <c r="B97" s="11"/>
      <c r="C97" s="11"/>
      <c r="D97" s="11"/>
      <c r="E97" s="34"/>
      <c r="F97" s="37"/>
      <c r="G97" s="32"/>
      <c r="H97" s="43" t="str">
        <f t="shared" si="10"/>
        <v/>
      </c>
      <c r="I97" s="44" t="str">
        <f>IF(OR(E97="ACHATS",E97="VENTES"),IF(H97&lt;TECH!C$2,TECH!D$2,IF(H97&lt;TECH!C$3,TECH!D$3,IF(H97&lt;TECH!C$4,TECH!D$4,IF(H97&lt;TECH!C$5,TECH!D$5,H97*TECH!D$6)))),"")</f>
        <v/>
      </c>
      <c r="J97" s="44" t="str">
        <f t="shared" si="12"/>
        <v/>
      </c>
      <c r="K97" s="81" t="str">
        <f t="shared" si="11"/>
        <v/>
      </c>
      <c r="L97" s="28"/>
      <c r="M97" s="48" t="str">
        <f t="shared" si="13"/>
        <v/>
      </c>
    </row>
    <row r="98" spans="1:13" ht="15.75" x14ac:dyDescent="0.25">
      <c r="A98" s="12"/>
      <c r="B98" s="11"/>
      <c r="C98" s="11"/>
      <c r="D98" s="11"/>
      <c r="E98" s="34"/>
      <c r="F98" s="37"/>
      <c r="G98" s="32"/>
      <c r="H98" s="43" t="str">
        <f t="shared" si="10"/>
        <v/>
      </c>
      <c r="I98" s="44" t="str">
        <f>IF(OR(E98="ACHATS",E98="VENTES"),IF(H98&lt;TECH!C$2,TECH!D$2,IF(H98&lt;TECH!C$3,TECH!D$3,IF(H98&lt;TECH!C$4,TECH!D$4,IF(H98&lt;TECH!C$5,TECH!D$5,H98*TECH!D$6)))),"")</f>
        <v/>
      </c>
      <c r="J98" s="44" t="str">
        <f t="shared" si="12"/>
        <v/>
      </c>
      <c r="K98" s="81" t="str">
        <f t="shared" si="11"/>
        <v/>
      </c>
      <c r="L98" s="28"/>
      <c r="M98" s="48" t="str">
        <f t="shared" si="13"/>
        <v/>
      </c>
    </row>
    <row r="99" spans="1:13" ht="15.75" x14ac:dyDescent="0.25">
      <c r="A99" s="12"/>
      <c r="B99" s="11"/>
      <c r="C99" s="11"/>
      <c r="D99" s="11"/>
      <c r="E99" s="34"/>
      <c r="F99" s="37"/>
      <c r="G99" s="32"/>
      <c r="H99" s="43" t="str">
        <f t="shared" si="10"/>
        <v/>
      </c>
      <c r="I99" s="44" t="str">
        <f>IF(OR(E99="ACHATS",E99="VENTES"),IF(H99&lt;TECH!C$2,TECH!D$2,IF(H99&lt;TECH!C$3,TECH!D$3,IF(H99&lt;TECH!C$4,TECH!D$4,IF(H99&lt;TECH!C$5,TECH!D$5,H99*TECH!D$6)))),"")</f>
        <v/>
      </c>
      <c r="J99" s="44" t="str">
        <f t="shared" si="12"/>
        <v/>
      </c>
      <c r="K99" s="81" t="str">
        <f t="shared" si="11"/>
        <v/>
      </c>
      <c r="L99" s="28"/>
      <c r="M99" s="48" t="str">
        <f t="shared" si="13"/>
        <v/>
      </c>
    </row>
    <row r="100" spans="1:13" ht="15.75" x14ac:dyDescent="0.25">
      <c r="A100" s="12"/>
      <c r="B100" s="11"/>
      <c r="C100" s="11"/>
      <c r="D100" s="11"/>
      <c r="E100" s="34"/>
      <c r="F100" s="37"/>
      <c r="G100" s="32"/>
      <c r="H100" s="43" t="str">
        <f t="shared" si="10"/>
        <v/>
      </c>
      <c r="I100" s="44" t="str">
        <f>IF(OR(E100="ACHATS",E100="VENTES"),IF(H100&lt;TECH!C$2,TECH!D$2,IF(H100&lt;TECH!C$3,TECH!D$3,IF(H100&lt;TECH!C$4,TECH!D$4,IF(H100&lt;TECH!C$5,TECH!D$5,H100*TECH!D$6)))),"")</f>
        <v/>
      </c>
      <c r="J100" s="44" t="str">
        <f t="shared" si="12"/>
        <v/>
      </c>
      <c r="K100" s="81" t="str">
        <f t="shared" si="11"/>
        <v/>
      </c>
      <c r="L100" s="28"/>
      <c r="M100" s="48" t="str">
        <f t="shared" si="13"/>
        <v/>
      </c>
    </row>
    <row r="101" spans="1:13" ht="15.75" x14ac:dyDescent="0.25">
      <c r="A101" s="12"/>
      <c r="B101" s="11"/>
      <c r="C101" s="11"/>
      <c r="D101" s="11"/>
      <c r="E101" s="34"/>
      <c r="F101" s="37"/>
      <c r="G101" s="32"/>
      <c r="H101" s="43" t="str">
        <f t="shared" si="10"/>
        <v/>
      </c>
      <c r="I101" s="44" t="str">
        <f>IF(OR(E101="ACHATS",E101="VENTES"),IF(H101&lt;TECH!C$2,TECH!D$2,IF(H101&lt;TECH!C$3,TECH!D$3,IF(H101&lt;TECH!C$4,TECH!D$4,IF(H101&lt;TECH!C$5,TECH!D$5,H101*TECH!D$6)))),"")</f>
        <v/>
      </c>
      <c r="J101" s="44" t="str">
        <f t="shared" si="12"/>
        <v/>
      </c>
      <c r="K101" s="81" t="str">
        <f t="shared" si="11"/>
        <v/>
      </c>
      <c r="L101" s="28"/>
      <c r="M101" s="48" t="str">
        <f t="shared" si="13"/>
        <v/>
      </c>
    </row>
    <row r="102" spans="1:13" ht="15.75" x14ac:dyDescent="0.25">
      <c r="A102" s="12"/>
      <c r="B102" s="11"/>
      <c r="C102" s="11"/>
      <c r="D102" s="11"/>
      <c r="E102" s="34"/>
      <c r="F102" s="37"/>
      <c r="G102" s="32"/>
      <c r="H102" s="43" t="str">
        <f t="shared" ref="H102:H133" si="14">IF(C102="","",F102*G102)</f>
        <v/>
      </c>
      <c r="I102" s="44" t="str">
        <f>IF(OR(E102="ACHATS",E102="VENTES"),IF(H102&lt;TECH!C$2,TECH!D$2,IF(H102&lt;TECH!C$3,TECH!D$3,IF(H102&lt;TECH!C$4,TECH!D$4,IF(H102&lt;TECH!C$5,TECH!D$5,H102*TECH!D$6)))),"")</f>
        <v/>
      </c>
      <c r="J102" s="44" t="str">
        <f t="shared" si="12"/>
        <v/>
      </c>
      <c r="K102" s="81" t="str">
        <f t="shared" ref="K102:K133" si="15">IF(E102="ACHATS",H102+I102+J102,IF(E102="VENTES",H102-I102,IF(E102="DIVIDENDES",H102,IF(E102="BONUS",H102,""))))</f>
        <v/>
      </c>
      <c r="L102" s="28"/>
      <c r="M102" s="48" t="str">
        <f t="shared" si="13"/>
        <v/>
      </c>
    </row>
    <row r="103" spans="1:13" ht="15.75" x14ac:dyDescent="0.25">
      <c r="A103" s="12"/>
      <c r="B103" s="11"/>
      <c r="C103" s="11"/>
      <c r="D103" s="11"/>
      <c r="E103" s="34"/>
      <c r="F103" s="37"/>
      <c r="G103" s="32"/>
      <c r="H103" s="43" t="str">
        <f t="shared" si="14"/>
        <v/>
      </c>
      <c r="I103" s="44" t="str">
        <f>IF(OR(E103="ACHATS",E103="VENTES"),IF(H103&lt;TECH!C$2,TECH!D$2,IF(H103&lt;TECH!C$3,TECH!D$3,IF(H103&lt;TECH!C$4,TECH!D$4,IF(H103&lt;TECH!C$5,TECH!D$5,H103*TECH!D$6)))),"")</f>
        <v/>
      </c>
      <c r="J103" s="44" t="str">
        <f t="shared" si="12"/>
        <v/>
      </c>
      <c r="K103" s="81" t="str">
        <f t="shared" si="15"/>
        <v/>
      </c>
      <c r="L103" s="28"/>
      <c r="M103" s="48" t="str">
        <f t="shared" si="13"/>
        <v/>
      </c>
    </row>
    <row r="104" spans="1:13" ht="15.75" x14ac:dyDescent="0.25">
      <c r="A104" s="12"/>
      <c r="B104" s="11"/>
      <c r="C104" s="11"/>
      <c r="D104" s="11"/>
      <c r="E104" s="34"/>
      <c r="F104" s="37"/>
      <c r="G104" s="32"/>
      <c r="H104" s="43" t="str">
        <f t="shared" si="14"/>
        <v/>
      </c>
      <c r="I104" s="44" t="str">
        <f>IF(OR(E104="ACHATS",E104="VENTES"),IF(H104&lt;TECH!C$2,TECH!D$2,IF(H104&lt;TECH!C$3,TECH!D$3,IF(H104&lt;TECH!C$4,TECH!D$4,IF(H104&lt;TECH!C$5,TECH!D$5,H104*TECH!D$6)))),"")</f>
        <v/>
      </c>
      <c r="J104" s="44" t="str">
        <f t="shared" si="12"/>
        <v/>
      </c>
      <c r="K104" s="81" t="str">
        <f t="shared" si="15"/>
        <v/>
      </c>
      <c r="L104" s="28"/>
      <c r="M104" s="48" t="str">
        <f t="shared" si="13"/>
        <v/>
      </c>
    </row>
    <row r="105" spans="1:13" ht="15.75" x14ac:dyDescent="0.25">
      <c r="A105" s="12"/>
      <c r="B105" s="11"/>
      <c r="C105" s="11"/>
      <c r="D105" s="11"/>
      <c r="E105" s="34"/>
      <c r="F105" s="37"/>
      <c r="G105" s="32"/>
      <c r="H105" s="43" t="str">
        <f t="shared" si="14"/>
        <v/>
      </c>
      <c r="I105" s="44" t="str">
        <f>IF(OR(E105="ACHATS",E105="VENTES"),IF(H105&lt;TECH!C$2,TECH!D$2,IF(H105&lt;TECH!C$3,TECH!D$3,IF(H105&lt;TECH!C$4,TECH!D$4,IF(H105&lt;TECH!C$5,TECH!D$5,H105*TECH!D$6)))),"")</f>
        <v/>
      </c>
      <c r="J105" s="44" t="str">
        <f t="shared" si="12"/>
        <v/>
      </c>
      <c r="K105" s="81" t="str">
        <f t="shared" si="15"/>
        <v/>
      </c>
      <c r="L105" s="28"/>
      <c r="M105" s="48" t="str">
        <f t="shared" si="13"/>
        <v/>
      </c>
    </row>
    <row r="106" spans="1:13" ht="15.75" x14ac:dyDescent="0.25">
      <c r="A106" s="12"/>
      <c r="B106" s="11"/>
      <c r="C106" s="11"/>
      <c r="D106" s="11"/>
      <c r="E106" s="34"/>
      <c r="F106" s="37"/>
      <c r="G106" s="32"/>
      <c r="H106" s="43" t="str">
        <f t="shared" si="14"/>
        <v/>
      </c>
      <c r="I106" s="44" t="str">
        <f>IF(OR(E106="ACHATS",E106="VENTES"),IF(H106&lt;TECH!C$2,TECH!D$2,IF(H106&lt;TECH!C$3,TECH!D$3,IF(H106&lt;TECH!C$4,TECH!D$4,IF(H106&lt;TECH!C$5,TECH!D$5,H106*TECH!D$6)))),"")</f>
        <v/>
      </c>
      <c r="J106" s="44" t="str">
        <f t="shared" si="12"/>
        <v/>
      </c>
      <c r="K106" s="81" t="str">
        <f t="shared" si="15"/>
        <v/>
      </c>
      <c r="L106" s="28"/>
      <c r="M106" s="48" t="str">
        <f t="shared" si="13"/>
        <v/>
      </c>
    </row>
    <row r="107" spans="1:13" ht="15.75" x14ac:dyDescent="0.25">
      <c r="A107" s="12"/>
      <c r="B107" s="11"/>
      <c r="C107" s="11"/>
      <c r="D107" s="11"/>
      <c r="E107" s="34"/>
      <c r="F107" s="37"/>
      <c r="G107" s="32"/>
      <c r="H107" s="43" t="str">
        <f t="shared" si="14"/>
        <v/>
      </c>
      <c r="I107" s="44" t="str">
        <f>IF(OR(E107="ACHATS",E107="VENTES"),IF(H107&lt;TECH!C$2,TECH!D$2,IF(H107&lt;TECH!C$3,TECH!D$3,IF(H107&lt;TECH!C$4,TECH!D$4,IF(H107&lt;TECH!C$5,TECH!D$5,H107*TECH!D$6)))),"")</f>
        <v/>
      </c>
      <c r="J107" s="44" t="str">
        <f t="shared" si="12"/>
        <v/>
      </c>
      <c r="K107" s="81" t="str">
        <f t="shared" si="15"/>
        <v/>
      </c>
      <c r="L107" s="28"/>
      <c r="M107" s="48" t="str">
        <f t="shared" si="13"/>
        <v/>
      </c>
    </row>
    <row r="108" spans="1:13" ht="15.75" x14ac:dyDescent="0.25">
      <c r="A108" s="12"/>
      <c r="B108" s="11"/>
      <c r="C108" s="11"/>
      <c r="D108" s="11"/>
      <c r="E108" s="34"/>
      <c r="F108" s="37"/>
      <c r="G108" s="32"/>
      <c r="H108" s="43" t="str">
        <f t="shared" si="14"/>
        <v/>
      </c>
      <c r="I108" s="44" t="str">
        <f>IF(OR(E108="ACHATS",E108="VENTES"),IF(H108&lt;TECH!C$2,TECH!D$2,IF(H108&lt;TECH!C$3,TECH!D$3,IF(H108&lt;TECH!C$4,TECH!D$4,IF(H108&lt;TECH!C$5,TECH!D$5,H108*TECH!D$6)))),"")</f>
        <v/>
      </c>
      <c r="J108" s="44" t="str">
        <f t="shared" si="12"/>
        <v/>
      </c>
      <c r="K108" s="81" t="str">
        <f t="shared" si="15"/>
        <v/>
      </c>
      <c r="L108" s="28"/>
      <c r="M108" s="48" t="str">
        <f t="shared" si="13"/>
        <v/>
      </c>
    </row>
    <row r="109" spans="1:13" ht="15.75" x14ac:dyDescent="0.25">
      <c r="A109" s="12"/>
      <c r="B109" s="11"/>
      <c r="C109" s="11"/>
      <c r="D109" s="11"/>
      <c r="E109" s="34"/>
      <c r="F109" s="37"/>
      <c r="G109" s="32"/>
      <c r="H109" s="43" t="str">
        <f t="shared" si="14"/>
        <v/>
      </c>
      <c r="I109" s="44" t="str">
        <f>IF(OR(E109="ACHATS",E109="VENTES"),IF(H109&lt;TECH!C$2,TECH!D$2,IF(H109&lt;TECH!C$3,TECH!D$3,IF(H109&lt;TECH!C$4,TECH!D$4,IF(H109&lt;TECH!C$5,TECH!D$5,H109*TECH!D$6)))),"")</f>
        <v/>
      </c>
      <c r="J109" s="44" t="str">
        <f t="shared" si="12"/>
        <v/>
      </c>
      <c r="K109" s="81" t="str">
        <f t="shared" si="15"/>
        <v/>
      </c>
      <c r="L109" s="28"/>
      <c r="M109" s="48" t="str">
        <f t="shared" si="13"/>
        <v/>
      </c>
    </row>
    <row r="110" spans="1:13" ht="15.75" x14ac:dyDescent="0.25">
      <c r="A110" s="12"/>
      <c r="B110" s="11"/>
      <c r="C110" s="11"/>
      <c r="D110" s="11"/>
      <c r="E110" s="34"/>
      <c r="F110" s="37"/>
      <c r="G110" s="32"/>
      <c r="H110" s="43" t="str">
        <f t="shared" si="14"/>
        <v/>
      </c>
      <c r="I110" s="44" t="str">
        <f>IF(OR(E110="ACHATS",E110="VENTES"),IF(H110&lt;TECH!C$2,TECH!D$2,IF(H110&lt;TECH!C$3,TECH!D$3,IF(H110&lt;TECH!C$4,TECH!D$4,IF(H110&lt;TECH!C$5,TECH!D$5,H110*TECH!D$6)))),"")</f>
        <v/>
      </c>
      <c r="J110" s="44" t="str">
        <f t="shared" si="12"/>
        <v/>
      </c>
      <c r="K110" s="81" t="str">
        <f t="shared" si="15"/>
        <v/>
      </c>
      <c r="L110" s="28"/>
      <c r="M110" s="48" t="str">
        <f t="shared" si="13"/>
        <v/>
      </c>
    </row>
    <row r="111" spans="1:13" ht="15.75" x14ac:dyDescent="0.25">
      <c r="A111" s="12"/>
      <c r="B111" s="11"/>
      <c r="C111" s="11"/>
      <c r="D111" s="11"/>
      <c r="E111" s="34"/>
      <c r="F111" s="37"/>
      <c r="G111" s="32"/>
      <c r="H111" s="43" t="str">
        <f t="shared" si="14"/>
        <v/>
      </c>
      <c r="I111" s="44" t="str">
        <f>IF(OR(E111="ACHATS",E111="VENTES"),IF(H111&lt;TECH!C$2,TECH!D$2,IF(H111&lt;TECH!C$3,TECH!D$3,IF(H111&lt;TECH!C$4,TECH!D$4,IF(H111&lt;TECH!C$5,TECH!D$5,H111*TECH!D$6)))),"")</f>
        <v/>
      </c>
      <c r="J111" s="44" t="str">
        <f t="shared" si="12"/>
        <v/>
      </c>
      <c r="K111" s="81" t="str">
        <f t="shared" si="15"/>
        <v/>
      </c>
      <c r="L111" s="28"/>
      <c r="M111" s="48" t="str">
        <f t="shared" si="13"/>
        <v/>
      </c>
    </row>
    <row r="112" spans="1:13" ht="15.75" x14ac:dyDescent="0.25">
      <c r="A112" s="12"/>
      <c r="B112" s="11"/>
      <c r="C112" s="11"/>
      <c r="D112" s="11"/>
      <c r="E112" s="34"/>
      <c r="F112" s="37"/>
      <c r="G112" s="32"/>
      <c r="H112" s="43" t="str">
        <f t="shared" si="14"/>
        <v/>
      </c>
      <c r="I112" s="44" t="str">
        <f>IF(OR(E112="ACHATS",E112="VENTES"),IF(H112&lt;TECH!C$2,TECH!D$2,IF(H112&lt;TECH!C$3,TECH!D$3,IF(H112&lt;TECH!C$4,TECH!D$4,IF(H112&lt;TECH!C$5,TECH!D$5,H112*TECH!D$6)))),"")</f>
        <v/>
      </c>
      <c r="J112" s="44" t="str">
        <f t="shared" si="12"/>
        <v/>
      </c>
      <c r="K112" s="81" t="str">
        <f t="shared" si="15"/>
        <v/>
      </c>
      <c r="L112" s="28"/>
      <c r="M112" s="48" t="str">
        <f t="shared" si="13"/>
        <v/>
      </c>
    </row>
    <row r="113" spans="1:13" ht="15.75" x14ac:dyDescent="0.25">
      <c r="A113" s="12"/>
      <c r="B113" s="11"/>
      <c r="C113" s="11"/>
      <c r="D113" s="11"/>
      <c r="E113" s="34"/>
      <c r="F113" s="37"/>
      <c r="G113" s="32"/>
      <c r="H113" s="43" t="str">
        <f t="shared" si="14"/>
        <v/>
      </c>
      <c r="I113" s="44" t="str">
        <f>IF(OR(E113="ACHATS",E113="VENTES"),IF(H113&lt;TECH!C$2,TECH!D$2,IF(H113&lt;TECH!C$3,TECH!D$3,IF(H113&lt;TECH!C$4,TECH!D$4,IF(H113&lt;TECH!C$5,TECH!D$5,H113*TECH!D$6)))),"")</f>
        <v/>
      </c>
      <c r="J113" s="44" t="str">
        <f t="shared" ref="J113:J144" si="16">IF(E113="ACHATS",H113*0.3/100,"")</f>
        <v/>
      </c>
      <c r="K113" s="81" t="str">
        <f t="shared" si="15"/>
        <v/>
      </c>
      <c r="L113" s="28"/>
      <c r="M113" s="48" t="str">
        <f t="shared" si="13"/>
        <v/>
      </c>
    </row>
    <row r="114" spans="1:13" ht="15.75" x14ac:dyDescent="0.25">
      <c r="A114" s="12"/>
      <c r="B114" s="11"/>
      <c r="C114" s="11"/>
      <c r="D114" s="11"/>
      <c r="E114" s="34"/>
      <c r="F114" s="37"/>
      <c r="G114" s="32"/>
      <c r="H114" s="43" t="str">
        <f t="shared" si="14"/>
        <v/>
      </c>
      <c r="I114" s="44" t="str">
        <f>IF(OR(E114="ACHATS",E114="VENTES"),IF(H114&lt;TECH!C$2,TECH!D$2,IF(H114&lt;TECH!C$3,TECH!D$3,IF(H114&lt;TECH!C$4,TECH!D$4,IF(H114&lt;TECH!C$5,TECH!D$5,H114*TECH!D$6)))),"")</f>
        <v/>
      </c>
      <c r="J114" s="44" t="str">
        <f t="shared" si="16"/>
        <v/>
      </c>
      <c r="K114" s="81" t="str">
        <f t="shared" si="15"/>
        <v/>
      </c>
      <c r="L114" s="28"/>
      <c r="M114" s="48" t="str">
        <f t="shared" si="13"/>
        <v/>
      </c>
    </row>
    <row r="115" spans="1:13" ht="15.75" x14ac:dyDescent="0.25">
      <c r="A115" s="12"/>
      <c r="B115" s="11"/>
      <c r="C115" s="11"/>
      <c r="D115" s="11"/>
      <c r="E115" s="34"/>
      <c r="F115" s="37"/>
      <c r="G115" s="32"/>
      <c r="H115" s="43" t="str">
        <f t="shared" si="14"/>
        <v/>
      </c>
      <c r="I115" s="44" t="str">
        <f>IF(OR(E115="ACHATS",E115="VENTES"),IF(H115&lt;TECH!C$2,TECH!D$2,IF(H115&lt;TECH!C$3,TECH!D$3,IF(H115&lt;TECH!C$4,TECH!D$4,IF(H115&lt;TECH!C$5,TECH!D$5,H115*TECH!D$6)))),"")</f>
        <v/>
      </c>
      <c r="J115" s="44" t="str">
        <f t="shared" si="16"/>
        <v/>
      </c>
      <c r="K115" s="81" t="str">
        <f t="shared" si="15"/>
        <v/>
      </c>
      <c r="L115" s="28"/>
      <c r="M115" s="48" t="str">
        <f t="shared" si="13"/>
        <v/>
      </c>
    </row>
    <row r="116" spans="1:13" ht="15.75" x14ac:dyDescent="0.25">
      <c r="A116" s="12"/>
      <c r="B116" s="11"/>
      <c r="C116" s="11"/>
      <c r="D116" s="11"/>
      <c r="E116" s="34"/>
      <c r="F116" s="37"/>
      <c r="G116" s="32"/>
      <c r="H116" s="43" t="str">
        <f t="shared" si="14"/>
        <v/>
      </c>
      <c r="I116" s="44" t="str">
        <f>IF(OR(E116="ACHATS",E116="VENTES"),IF(H116&lt;TECH!C$2,TECH!D$2,IF(H116&lt;TECH!C$3,TECH!D$3,IF(H116&lt;TECH!C$4,TECH!D$4,IF(H116&lt;TECH!C$5,TECH!D$5,H116*TECH!D$6)))),"")</f>
        <v/>
      </c>
      <c r="J116" s="44" t="str">
        <f t="shared" si="16"/>
        <v/>
      </c>
      <c r="K116" s="81" t="str">
        <f t="shared" si="15"/>
        <v/>
      </c>
      <c r="L116" s="28"/>
      <c r="M116" s="48" t="str">
        <f t="shared" si="13"/>
        <v/>
      </c>
    </row>
    <row r="117" spans="1:13" ht="15.75" x14ac:dyDescent="0.25">
      <c r="A117" s="12"/>
      <c r="B117" s="11"/>
      <c r="C117" s="11"/>
      <c r="D117" s="11"/>
      <c r="E117" s="34"/>
      <c r="F117" s="37"/>
      <c r="G117" s="32"/>
      <c r="H117" s="43" t="str">
        <f t="shared" si="14"/>
        <v/>
      </c>
      <c r="I117" s="44" t="str">
        <f>IF(OR(E117="ACHATS",E117="VENTES"),IF(H117&lt;TECH!C$2,TECH!D$2,IF(H117&lt;TECH!C$3,TECH!D$3,IF(H117&lt;TECH!C$4,TECH!D$4,IF(H117&lt;TECH!C$5,TECH!D$5,H117*TECH!D$6)))),"")</f>
        <v/>
      </c>
      <c r="J117" s="44" t="str">
        <f t="shared" si="16"/>
        <v/>
      </c>
      <c r="K117" s="81" t="str">
        <f t="shared" si="15"/>
        <v/>
      </c>
      <c r="L117" s="28"/>
      <c r="M117" s="48" t="str">
        <f t="shared" si="13"/>
        <v/>
      </c>
    </row>
    <row r="118" spans="1:13" ht="15.75" x14ac:dyDescent="0.25">
      <c r="A118" s="12"/>
      <c r="B118" s="11"/>
      <c r="C118" s="11"/>
      <c r="D118" s="11"/>
      <c r="E118" s="34"/>
      <c r="F118" s="37"/>
      <c r="G118" s="32"/>
      <c r="H118" s="43" t="str">
        <f t="shared" si="14"/>
        <v/>
      </c>
      <c r="I118" s="44" t="str">
        <f>IF(OR(E118="ACHATS",E118="VENTES"),IF(H118&lt;TECH!C$2,TECH!D$2,IF(H118&lt;TECH!C$3,TECH!D$3,IF(H118&lt;TECH!C$4,TECH!D$4,IF(H118&lt;TECH!C$5,TECH!D$5,H118*TECH!D$6)))),"")</f>
        <v/>
      </c>
      <c r="J118" s="44" t="str">
        <f t="shared" si="16"/>
        <v/>
      </c>
      <c r="K118" s="81" t="str">
        <f t="shared" si="15"/>
        <v/>
      </c>
      <c r="L118" s="28"/>
      <c r="M118" s="48" t="str">
        <f t="shared" si="13"/>
        <v/>
      </c>
    </row>
    <row r="119" spans="1:13" ht="15.75" x14ac:dyDescent="0.25">
      <c r="A119" s="12"/>
      <c r="B119" s="11"/>
      <c r="C119" s="11"/>
      <c r="D119" s="11"/>
      <c r="E119" s="34"/>
      <c r="F119" s="37"/>
      <c r="G119" s="32"/>
      <c r="H119" s="43" t="str">
        <f t="shared" si="14"/>
        <v/>
      </c>
      <c r="I119" s="44" t="str">
        <f>IF(OR(E119="ACHATS",E119="VENTES"),IF(H119&lt;TECH!C$2,TECH!D$2,IF(H119&lt;TECH!C$3,TECH!D$3,IF(H119&lt;TECH!C$4,TECH!D$4,IF(H119&lt;TECH!C$5,TECH!D$5,H119*TECH!D$6)))),"")</f>
        <v/>
      </c>
      <c r="J119" s="44" t="str">
        <f t="shared" si="16"/>
        <v/>
      </c>
      <c r="K119" s="81" t="str">
        <f t="shared" si="15"/>
        <v/>
      </c>
      <c r="L119" s="28"/>
      <c r="M119" s="48" t="str">
        <f t="shared" si="13"/>
        <v/>
      </c>
    </row>
    <row r="120" spans="1:13" ht="15.75" x14ac:dyDescent="0.25">
      <c r="A120" s="12"/>
      <c r="B120" s="11"/>
      <c r="C120" s="11"/>
      <c r="D120" s="11"/>
      <c r="E120" s="34"/>
      <c r="F120" s="37"/>
      <c r="G120" s="32"/>
      <c r="H120" s="43" t="str">
        <f t="shared" si="14"/>
        <v/>
      </c>
      <c r="I120" s="44" t="str">
        <f>IF(OR(E120="ACHATS",E120="VENTES"),IF(H120&lt;TECH!C$2,TECH!D$2,IF(H120&lt;TECH!C$3,TECH!D$3,IF(H120&lt;TECH!C$4,TECH!D$4,IF(H120&lt;TECH!C$5,TECH!D$5,H120*TECH!D$6)))),"")</f>
        <v/>
      </c>
      <c r="J120" s="44" t="str">
        <f t="shared" si="16"/>
        <v/>
      </c>
      <c r="K120" s="81" t="str">
        <f t="shared" si="15"/>
        <v/>
      </c>
      <c r="L120" s="28"/>
      <c r="M120" s="48" t="str">
        <f t="shared" si="13"/>
        <v/>
      </c>
    </row>
    <row r="121" spans="1:13" ht="15.75" x14ac:dyDescent="0.25">
      <c r="A121" s="12"/>
      <c r="B121" s="11"/>
      <c r="C121" s="11"/>
      <c r="D121" s="11"/>
      <c r="E121" s="34"/>
      <c r="F121" s="37"/>
      <c r="G121" s="32"/>
      <c r="H121" s="43" t="str">
        <f t="shared" si="14"/>
        <v/>
      </c>
      <c r="I121" s="44" t="str">
        <f>IF(OR(E121="ACHATS",E121="VENTES"),IF(H121&lt;TECH!C$2,TECH!D$2,IF(H121&lt;TECH!C$3,TECH!D$3,IF(H121&lt;TECH!C$4,TECH!D$4,IF(H121&lt;TECH!C$5,TECH!D$5,H121*TECH!D$6)))),"")</f>
        <v/>
      </c>
      <c r="J121" s="44" t="str">
        <f t="shared" si="16"/>
        <v/>
      </c>
      <c r="K121" s="81" t="str">
        <f t="shared" si="15"/>
        <v/>
      </c>
      <c r="L121" s="28"/>
      <c r="M121" s="48" t="str">
        <f t="shared" si="13"/>
        <v/>
      </c>
    </row>
    <row r="122" spans="1:13" ht="15.75" x14ac:dyDescent="0.25">
      <c r="A122" s="12"/>
      <c r="B122" s="11"/>
      <c r="C122" s="11"/>
      <c r="D122" s="11"/>
      <c r="E122" s="34"/>
      <c r="F122" s="37"/>
      <c r="G122" s="32"/>
      <c r="H122" s="43" t="str">
        <f t="shared" si="14"/>
        <v/>
      </c>
      <c r="I122" s="44" t="str">
        <f>IF(OR(E122="ACHATS",E122="VENTES"),IF(H122&lt;TECH!C$2,TECH!D$2,IF(H122&lt;TECH!C$3,TECH!D$3,IF(H122&lt;TECH!C$4,TECH!D$4,IF(H122&lt;TECH!C$5,TECH!D$5,H122*TECH!D$6)))),"")</f>
        <v/>
      </c>
      <c r="J122" s="44" t="str">
        <f t="shared" si="16"/>
        <v/>
      </c>
      <c r="K122" s="81" t="str">
        <f t="shared" si="15"/>
        <v/>
      </c>
      <c r="L122" s="28"/>
      <c r="M122" s="48" t="str">
        <f t="shared" si="13"/>
        <v/>
      </c>
    </row>
    <row r="123" spans="1:13" ht="15.75" x14ac:dyDescent="0.25">
      <c r="A123" s="12"/>
      <c r="B123" s="11"/>
      <c r="C123" s="11"/>
      <c r="D123" s="11"/>
      <c r="E123" s="34"/>
      <c r="F123" s="37"/>
      <c r="G123" s="32"/>
      <c r="H123" s="43" t="str">
        <f t="shared" si="14"/>
        <v/>
      </c>
      <c r="I123" s="44" t="str">
        <f>IF(OR(E123="ACHATS",E123="VENTES"),IF(H123&lt;TECH!C$2,TECH!D$2,IF(H123&lt;TECH!C$3,TECH!D$3,IF(H123&lt;TECH!C$4,TECH!D$4,IF(H123&lt;TECH!C$5,TECH!D$5,H123*TECH!D$6)))),"")</f>
        <v/>
      </c>
      <c r="J123" s="44" t="str">
        <f t="shared" si="16"/>
        <v/>
      </c>
      <c r="K123" s="81" t="str">
        <f t="shared" si="15"/>
        <v/>
      </c>
      <c r="L123" s="28"/>
      <c r="M123" s="48" t="str">
        <f t="shared" si="13"/>
        <v/>
      </c>
    </row>
    <row r="124" spans="1:13" ht="15.75" x14ac:dyDescent="0.25">
      <c r="A124" s="12"/>
      <c r="B124" s="11"/>
      <c r="C124" s="11"/>
      <c r="D124" s="11"/>
      <c r="E124" s="34"/>
      <c r="F124" s="37"/>
      <c r="G124" s="32"/>
      <c r="H124" s="43" t="str">
        <f t="shared" si="14"/>
        <v/>
      </c>
      <c r="I124" s="44" t="str">
        <f>IF(OR(E124="ACHATS",E124="VENTES"),IF(H124&lt;TECH!C$2,TECH!D$2,IF(H124&lt;TECH!C$3,TECH!D$3,IF(H124&lt;TECH!C$4,TECH!D$4,IF(H124&lt;TECH!C$5,TECH!D$5,H124*TECH!D$6)))),"")</f>
        <v/>
      </c>
      <c r="J124" s="44" t="str">
        <f t="shared" si="16"/>
        <v/>
      </c>
      <c r="K124" s="81" t="str">
        <f t="shared" si="15"/>
        <v/>
      </c>
      <c r="L124" s="28"/>
      <c r="M124" s="48" t="str">
        <f t="shared" si="13"/>
        <v/>
      </c>
    </row>
    <row r="125" spans="1:13" ht="15.75" x14ac:dyDescent="0.25">
      <c r="A125" s="12"/>
      <c r="B125" s="11"/>
      <c r="C125" s="11"/>
      <c r="D125" s="11"/>
      <c r="E125" s="34"/>
      <c r="F125" s="37"/>
      <c r="G125" s="32"/>
      <c r="H125" s="43" t="str">
        <f t="shared" si="14"/>
        <v/>
      </c>
      <c r="I125" s="44" t="str">
        <f>IF(OR(E125="ACHATS",E125="VENTES"),IF(H125&lt;TECH!C$2,TECH!D$2,IF(H125&lt;TECH!C$3,TECH!D$3,IF(H125&lt;TECH!C$4,TECH!D$4,IF(H125&lt;TECH!C$5,TECH!D$5,H125*TECH!D$6)))),"")</f>
        <v/>
      </c>
      <c r="J125" s="44" t="str">
        <f t="shared" si="16"/>
        <v/>
      </c>
      <c r="K125" s="81" t="str">
        <f t="shared" si="15"/>
        <v/>
      </c>
      <c r="L125" s="28"/>
      <c r="M125" s="48" t="str">
        <f t="shared" ref="M125:M156" si="17">IF(E125="ACHATS",M124-K125,IF(E125="VENTES",M124+K125,IF(E125="DIVIDENDES",M124+K125,IF(E125="BONUS",M124+K125,""))))</f>
        <v/>
      </c>
    </row>
    <row r="126" spans="1:13" ht="15.75" x14ac:dyDescent="0.25">
      <c r="A126" s="12"/>
      <c r="B126" s="11"/>
      <c r="C126" s="11"/>
      <c r="D126" s="11"/>
      <c r="E126" s="34"/>
      <c r="F126" s="37"/>
      <c r="G126" s="32"/>
      <c r="H126" s="43" t="str">
        <f t="shared" si="14"/>
        <v/>
      </c>
      <c r="I126" s="44" t="str">
        <f>IF(OR(E126="ACHATS",E126="VENTES"),IF(H126&lt;TECH!C$2,TECH!D$2,IF(H126&lt;TECH!C$3,TECH!D$3,IF(H126&lt;TECH!C$4,TECH!D$4,IF(H126&lt;TECH!C$5,TECH!D$5,H126*TECH!D$6)))),"")</f>
        <v/>
      </c>
      <c r="J126" s="44" t="str">
        <f t="shared" si="16"/>
        <v/>
      </c>
      <c r="K126" s="81" t="str">
        <f t="shared" si="15"/>
        <v/>
      </c>
      <c r="L126" s="28"/>
      <c r="M126" s="48" t="str">
        <f t="shared" si="17"/>
        <v/>
      </c>
    </row>
    <row r="127" spans="1:13" ht="15.75" x14ac:dyDescent="0.25">
      <c r="A127" s="12"/>
      <c r="B127" s="11"/>
      <c r="C127" s="11"/>
      <c r="D127" s="11"/>
      <c r="E127" s="34"/>
      <c r="F127" s="37"/>
      <c r="G127" s="32"/>
      <c r="H127" s="43" t="str">
        <f t="shared" si="14"/>
        <v/>
      </c>
      <c r="I127" s="44" t="str">
        <f>IF(OR(E127="ACHATS",E127="VENTES"),IF(H127&lt;TECH!C$2,TECH!D$2,IF(H127&lt;TECH!C$3,TECH!D$3,IF(H127&lt;TECH!C$4,TECH!D$4,IF(H127&lt;TECH!C$5,TECH!D$5,H127*TECH!D$6)))),"")</f>
        <v/>
      </c>
      <c r="J127" s="44" t="str">
        <f t="shared" si="16"/>
        <v/>
      </c>
      <c r="K127" s="81" t="str">
        <f t="shared" si="15"/>
        <v/>
      </c>
      <c r="L127" s="28"/>
      <c r="M127" s="48" t="str">
        <f t="shared" si="17"/>
        <v/>
      </c>
    </row>
    <row r="128" spans="1:13" ht="15.75" x14ac:dyDescent="0.25">
      <c r="A128" s="12"/>
      <c r="B128" s="11"/>
      <c r="C128" s="11"/>
      <c r="D128" s="11"/>
      <c r="E128" s="34"/>
      <c r="F128" s="37"/>
      <c r="G128" s="32"/>
      <c r="H128" s="43" t="str">
        <f t="shared" si="14"/>
        <v/>
      </c>
      <c r="I128" s="44" t="str">
        <f>IF(OR(E128="ACHATS",E128="VENTES"),IF(H128&lt;TECH!C$2,TECH!D$2,IF(H128&lt;TECH!C$3,TECH!D$3,IF(H128&lt;TECH!C$4,TECH!D$4,IF(H128&lt;TECH!C$5,TECH!D$5,H128*TECH!D$6)))),"")</f>
        <v/>
      </c>
      <c r="J128" s="44" t="str">
        <f t="shared" si="16"/>
        <v/>
      </c>
      <c r="K128" s="81" t="str">
        <f t="shared" si="15"/>
        <v/>
      </c>
      <c r="L128" s="28"/>
      <c r="M128" s="48" t="str">
        <f t="shared" si="17"/>
        <v/>
      </c>
    </row>
    <row r="129" spans="1:13" ht="15.75" x14ac:dyDescent="0.25">
      <c r="A129" s="12"/>
      <c r="B129" s="11"/>
      <c r="C129" s="11"/>
      <c r="D129" s="11"/>
      <c r="E129" s="34"/>
      <c r="F129" s="37"/>
      <c r="G129" s="32"/>
      <c r="H129" s="43" t="str">
        <f t="shared" si="14"/>
        <v/>
      </c>
      <c r="I129" s="44" t="str">
        <f>IF(OR(E129="ACHATS",E129="VENTES"),IF(H129&lt;TECH!C$2,TECH!D$2,IF(H129&lt;TECH!C$3,TECH!D$3,IF(H129&lt;TECH!C$4,TECH!D$4,IF(H129&lt;TECH!C$5,TECH!D$5,H129*TECH!D$6)))),"")</f>
        <v/>
      </c>
      <c r="J129" s="44" t="str">
        <f t="shared" si="16"/>
        <v/>
      </c>
      <c r="K129" s="81" t="str">
        <f t="shared" si="15"/>
        <v/>
      </c>
      <c r="L129" s="28"/>
      <c r="M129" s="48" t="str">
        <f t="shared" si="17"/>
        <v/>
      </c>
    </row>
    <row r="130" spans="1:13" ht="15.75" x14ac:dyDescent="0.25">
      <c r="A130" s="12"/>
      <c r="B130" s="11"/>
      <c r="C130" s="11"/>
      <c r="D130" s="11"/>
      <c r="E130" s="34"/>
      <c r="F130" s="37"/>
      <c r="G130" s="32"/>
      <c r="H130" s="43" t="str">
        <f t="shared" si="14"/>
        <v/>
      </c>
      <c r="I130" s="44" t="str">
        <f>IF(OR(E130="ACHATS",E130="VENTES"),IF(H130&lt;TECH!C$2,TECH!D$2,IF(H130&lt;TECH!C$3,TECH!D$3,IF(H130&lt;TECH!C$4,TECH!D$4,IF(H130&lt;TECH!C$5,TECH!D$5,H130*TECH!D$6)))),"")</f>
        <v/>
      </c>
      <c r="J130" s="44" t="str">
        <f t="shared" si="16"/>
        <v/>
      </c>
      <c r="K130" s="81" t="str">
        <f t="shared" si="15"/>
        <v/>
      </c>
      <c r="L130" s="28"/>
      <c r="M130" s="48" t="str">
        <f t="shared" si="17"/>
        <v/>
      </c>
    </row>
    <row r="131" spans="1:13" ht="15.75" x14ac:dyDescent="0.25">
      <c r="A131" s="12"/>
      <c r="B131" s="11"/>
      <c r="C131" s="11"/>
      <c r="D131" s="11"/>
      <c r="E131" s="34"/>
      <c r="F131" s="37"/>
      <c r="G131" s="32"/>
      <c r="H131" s="43" t="str">
        <f t="shared" si="14"/>
        <v/>
      </c>
      <c r="I131" s="44" t="str">
        <f>IF(OR(E131="ACHATS",E131="VENTES"),IF(H131&lt;TECH!C$2,TECH!D$2,IF(H131&lt;TECH!C$3,TECH!D$3,IF(H131&lt;TECH!C$4,TECH!D$4,IF(H131&lt;TECH!C$5,TECH!D$5,H131*TECH!D$6)))),"")</f>
        <v/>
      </c>
      <c r="J131" s="44" t="str">
        <f t="shared" si="16"/>
        <v/>
      </c>
      <c r="K131" s="81" t="str">
        <f t="shared" si="15"/>
        <v/>
      </c>
      <c r="L131" s="28"/>
      <c r="M131" s="48" t="str">
        <f t="shared" si="17"/>
        <v/>
      </c>
    </row>
    <row r="132" spans="1:13" ht="15.75" x14ac:dyDescent="0.25">
      <c r="A132" s="12"/>
      <c r="B132" s="11"/>
      <c r="C132" s="11"/>
      <c r="D132" s="11"/>
      <c r="E132" s="34"/>
      <c r="F132" s="37"/>
      <c r="G132" s="32"/>
      <c r="H132" s="43" t="str">
        <f t="shared" si="14"/>
        <v/>
      </c>
      <c r="I132" s="44" t="str">
        <f>IF(OR(E132="ACHATS",E132="VENTES"),IF(H132&lt;TECH!C$2,TECH!D$2,IF(H132&lt;TECH!C$3,TECH!D$3,IF(H132&lt;TECH!C$4,TECH!D$4,IF(H132&lt;TECH!C$5,TECH!D$5,H132*TECH!D$6)))),"")</f>
        <v/>
      </c>
      <c r="J132" s="44" t="str">
        <f t="shared" si="16"/>
        <v/>
      </c>
      <c r="K132" s="81" t="str">
        <f t="shared" si="15"/>
        <v/>
      </c>
      <c r="L132" s="28"/>
      <c r="M132" s="48" t="str">
        <f t="shared" si="17"/>
        <v/>
      </c>
    </row>
    <row r="133" spans="1:13" ht="15.75" x14ac:dyDescent="0.25">
      <c r="A133" s="12"/>
      <c r="B133" s="11"/>
      <c r="C133" s="11"/>
      <c r="D133" s="11"/>
      <c r="E133" s="34"/>
      <c r="F133" s="37"/>
      <c r="G133" s="32"/>
      <c r="H133" s="43" t="str">
        <f t="shared" si="14"/>
        <v/>
      </c>
      <c r="I133" s="44" t="str">
        <f>IF(OR(E133="ACHATS",E133="VENTES"),IF(H133&lt;TECH!C$2,TECH!D$2,IF(H133&lt;TECH!C$3,TECH!D$3,IF(H133&lt;TECH!C$4,TECH!D$4,IF(H133&lt;TECH!C$5,TECH!D$5,H133*TECH!D$6)))),"")</f>
        <v/>
      </c>
      <c r="J133" s="44" t="str">
        <f t="shared" si="16"/>
        <v/>
      </c>
      <c r="K133" s="81" t="str">
        <f t="shared" si="15"/>
        <v/>
      </c>
      <c r="L133" s="28"/>
      <c r="M133" s="48" t="str">
        <f t="shared" si="17"/>
        <v/>
      </c>
    </row>
    <row r="134" spans="1:13" ht="15.75" x14ac:dyDescent="0.25">
      <c r="A134" s="12"/>
      <c r="B134" s="11"/>
      <c r="C134" s="11"/>
      <c r="D134" s="11"/>
      <c r="E134" s="34"/>
      <c r="F134" s="37"/>
      <c r="G134" s="32"/>
      <c r="H134" s="43" t="str">
        <f t="shared" ref="H134:H165" si="18">IF(C134="","",F134*G134)</f>
        <v/>
      </c>
      <c r="I134" s="44" t="str">
        <f>IF(OR(E134="ACHATS",E134="VENTES"),IF(H134&lt;TECH!C$2,TECH!D$2,IF(H134&lt;TECH!C$3,TECH!D$3,IF(H134&lt;TECH!C$4,TECH!D$4,IF(H134&lt;TECH!C$5,TECH!D$5,H134*TECH!D$6)))),"")</f>
        <v/>
      </c>
      <c r="J134" s="44" t="str">
        <f t="shared" si="16"/>
        <v/>
      </c>
      <c r="K134" s="81" t="str">
        <f t="shared" ref="K134:K165" si="19">IF(E134="ACHATS",H134+I134+J134,IF(E134="VENTES",H134-I134,IF(E134="DIVIDENDES",H134,IF(E134="BONUS",H134,""))))</f>
        <v/>
      </c>
      <c r="L134" s="28"/>
      <c r="M134" s="48" t="str">
        <f t="shared" si="17"/>
        <v/>
      </c>
    </row>
    <row r="135" spans="1:13" ht="15.75" x14ac:dyDescent="0.25">
      <c r="A135" s="12"/>
      <c r="B135" s="11"/>
      <c r="C135" s="11"/>
      <c r="D135" s="11"/>
      <c r="E135" s="34"/>
      <c r="F135" s="37"/>
      <c r="G135" s="32"/>
      <c r="H135" s="43" t="str">
        <f t="shared" si="18"/>
        <v/>
      </c>
      <c r="I135" s="44" t="str">
        <f>IF(OR(E135="ACHATS",E135="VENTES"),IF(H135&lt;TECH!C$2,TECH!D$2,IF(H135&lt;TECH!C$3,TECH!D$3,IF(H135&lt;TECH!C$4,TECH!D$4,IF(H135&lt;TECH!C$5,TECH!D$5,H135*TECH!D$6)))),"")</f>
        <v/>
      </c>
      <c r="J135" s="44" t="str">
        <f t="shared" si="16"/>
        <v/>
      </c>
      <c r="K135" s="81" t="str">
        <f t="shared" si="19"/>
        <v/>
      </c>
      <c r="L135" s="28"/>
      <c r="M135" s="48" t="str">
        <f t="shared" si="17"/>
        <v/>
      </c>
    </row>
    <row r="136" spans="1:13" ht="15.75" x14ac:dyDescent="0.25">
      <c r="A136" s="12"/>
      <c r="B136" s="11"/>
      <c r="C136" s="11"/>
      <c r="D136" s="11"/>
      <c r="E136" s="34"/>
      <c r="F136" s="37"/>
      <c r="G136" s="32"/>
      <c r="H136" s="43" t="str">
        <f t="shared" si="18"/>
        <v/>
      </c>
      <c r="I136" s="44" t="str">
        <f>IF(OR(E136="ACHATS",E136="VENTES"),IF(H136&lt;TECH!C$2,TECH!D$2,IF(H136&lt;TECH!C$3,TECH!D$3,IF(H136&lt;TECH!C$4,TECH!D$4,IF(H136&lt;TECH!C$5,TECH!D$5,H136*TECH!D$6)))),"")</f>
        <v/>
      </c>
      <c r="J136" s="44" t="str">
        <f t="shared" si="16"/>
        <v/>
      </c>
      <c r="K136" s="81" t="str">
        <f t="shared" si="19"/>
        <v/>
      </c>
      <c r="L136" s="28"/>
      <c r="M136" s="48" t="str">
        <f t="shared" si="17"/>
        <v/>
      </c>
    </row>
    <row r="137" spans="1:13" ht="15.75" x14ac:dyDescent="0.25">
      <c r="A137" s="12"/>
      <c r="B137" s="11"/>
      <c r="C137" s="11"/>
      <c r="D137" s="11"/>
      <c r="E137" s="34"/>
      <c r="F137" s="37"/>
      <c r="G137" s="32"/>
      <c r="H137" s="43" t="str">
        <f t="shared" si="18"/>
        <v/>
      </c>
      <c r="I137" s="44" t="str">
        <f>IF(OR(E137="ACHATS",E137="VENTES"),IF(H137&lt;TECH!C$2,TECH!D$2,IF(H137&lt;TECH!C$3,TECH!D$3,IF(H137&lt;TECH!C$4,TECH!D$4,IF(H137&lt;TECH!C$5,TECH!D$5,H137*TECH!D$6)))),"")</f>
        <v/>
      </c>
      <c r="J137" s="44" t="str">
        <f t="shared" si="16"/>
        <v/>
      </c>
      <c r="K137" s="81" t="str">
        <f t="shared" si="19"/>
        <v/>
      </c>
      <c r="L137" s="28"/>
      <c r="M137" s="48" t="str">
        <f t="shared" si="17"/>
        <v/>
      </c>
    </row>
    <row r="138" spans="1:13" ht="15.75" x14ac:dyDescent="0.25">
      <c r="A138" s="12"/>
      <c r="B138" s="11"/>
      <c r="C138" s="11"/>
      <c r="D138" s="11"/>
      <c r="E138" s="34"/>
      <c r="F138" s="37"/>
      <c r="G138" s="32"/>
      <c r="H138" s="43" t="str">
        <f t="shared" si="18"/>
        <v/>
      </c>
      <c r="I138" s="44" t="str">
        <f>IF(OR(E138="ACHATS",E138="VENTES"),IF(H138&lt;TECH!C$2,TECH!D$2,IF(H138&lt;TECH!C$3,TECH!D$3,IF(H138&lt;TECH!C$4,TECH!D$4,IF(H138&lt;TECH!C$5,TECH!D$5,H138*TECH!D$6)))),"")</f>
        <v/>
      </c>
      <c r="J138" s="44" t="str">
        <f t="shared" si="16"/>
        <v/>
      </c>
      <c r="K138" s="81" t="str">
        <f t="shared" si="19"/>
        <v/>
      </c>
      <c r="L138" s="28"/>
      <c r="M138" s="48" t="str">
        <f t="shared" si="17"/>
        <v/>
      </c>
    </row>
    <row r="139" spans="1:13" ht="15.75" x14ac:dyDescent="0.25">
      <c r="A139" s="12"/>
      <c r="B139" s="11"/>
      <c r="C139" s="11"/>
      <c r="D139" s="11"/>
      <c r="E139" s="34"/>
      <c r="F139" s="37"/>
      <c r="G139" s="32"/>
      <c r="H139" s="43" t="str">
        <f t="shared" si="18"/>
        <v/>
      </c>
      <c r="I139" s="44" t="str">
        <f>IF(OR(E139="ACHATS",E139="VENTES"),IF(H139&lt;TECH!C$2,TECH!D$2,IF(H139&lt;TECH!C$3,TECH!D$3,IF(H139&lt;TECH!C$4,TECH!D$4,IF(H139&lt;TECH!C$5,TECH!D$5,H139*TECH!D$6)))),"")</f>
        <v/>
      </c>
      <c r="J139" s="44" t="str">
        <f t="shared" si="16"/>
        <v/>
      </c>
      <c r="K139" s="81" t="str">
        <f t="shared" si="19"/>
        <v/>
      </c>
      <c r="L139" s="28"/>
      <c r="M139" s="48" t="str">
        <f t="shared" si="17"/>
        <v/>
      </c>
    </row>
    <row r="140" spans="1:13" ht="15.75" x14ac:dyDescent="0.25">
      <c r="A140" s="12"/>
      <c r="B140" s="11"/>
      <c r="C140" s="11"/>
      <c r="D140" s="11"/>
      <c r="E140" s="34"/>
      <c r="F140" s="37"/>
      <c r="G140" s="32"/>
      <c r="H140" s="43" t="str">
        <f t="shared" si="18"/>
        <v/>
      </c>
      <c r="I140" s="44" t="str">
        <f>IF(OR(E140="ACHATS",E140="VENTES"),IF(H140&lt;TECH!C$2,TECH!D$2,IF(H140&lt;TECH!C$3,TECH!D$3,IF(H140&lt;TECH!C$4,TECH!D$4,IF(H140&lt;TECH!C$5,TECH!D$5,H140*TECH!D$6)))),"")</f>
        <v/>
      </c>
      <c r="J140" s="44" t="str">
        <f t="shared" si="16"/>
        <v/>
      </c>
      <c r="K140" s="81" t="str">
        <f t="shared" si="19"/>
        <v/>
      </c>
      <c r="L140" s="28"/>
      <c r="M140" s="48" t="str">
        <f t="shared" si="17"/>
        <v/>
      </c>
    </row>
    <row r="141" spans="1:13" ht="15.75" x14ac:dyDescent="0.25">
      <c r="A141" s="12"/>
      <c r="B141" s="11"/>
      <c r="C141" s="11"/>
      <c r="D141" s="11"/>
      <c r="E141" s="34"/>
      <c r="F141" s="37"/>
      <c r="G141" s="32"/>
      <c r="H141" s="43" t="str">
        <f t="shared" si="18"/>
        <v/>
      </c>
      <c r="I141" s="44" t="str">
        <f>IF(OR(E141="ACHATS",E141="VENTES"),IF(H141&lt;TECH!C$2,TECH!D$2,IF(H141&lt;TECH!C$3,TECH!D$3,IF(H141&lt;TECH!C$4,TECH!D$4,IF(H141&lt;TECH!C$5,TECH!D$5,H141*TECH!D$6)))),"")</f>
        <v/>
      </c>
      <c r="J141" s="44" t="str">
        <f t="shared" si="16"/>
        <v/>
      </c>
      <c r="K141" s="81" t="str">
        <f t="shared" si="19"/>
        <v/>
      </c>
      <c r="L141" s="28"/>
      <c r="M141" s="48" t="str">
        <f t="shared" si="17"/>
        <v/>
      </c>
    </row>
    <row r="142" spans="1:13" ht="15.75" x14ac:dyDescent="0.25">
      <c r="A142" s="12"/>
      <c r="B142" s="11"/>
      <c r="C142" s="11"/>
      <c r="D142" s="11"/>
      <c r="E142" s="34"/>
      <c r="F142" s="37"/>
      <c r="G142" s="32"/>
      <c r="H142" s="43" t="str">
        <f t="shared" si="18"/>
        <v/>
      </c>
      <c r="I142" s="44" t="str">
        <f>IF(OR(E142="ACHATS",E142="VENTES"),IF(H142&lt;TECH!C$2,TECH!D$2,IF(H142&lt;TECH!C$3,TECH!D$3,IF(H142&lt;TECH!C$4,TECH!D$4,IF(H142&lt;TECH!C$5,TECH!D$5,H142*TECH!D$6)))),"")</f>
        <v/>
      </c>
      <c r="J142" s="44" t="str">
        <f t="shared" si="16"/>
        <v/>
      </c>
      <c r="K142" s="81" t="str">
        <f t="shared" si="19"/>
        <v/>
      </c>
      <c r="L142" s="28"/>
      <c r="M142" s="48" t="str">
        <f t="shared" si="17"/>
        <v/>
      </c>
    </row>
    <row r="143" spans="1:13" ht="15.75" x14ac:dyDescent="0.25">
      <c r="A143" s="12"/>
      <c r="B143" s="11"/>
      <c r="C143" s="11"/>
      <c r="D143" s="11"/>
      <c r="E143" s="34"/>
      <c r="F143" s="37"/>
      <c r="G143" s="32"/>
      <c r="H143" s="43" t="str">
        <f t="shared" si="18"/>
        <v/>
      </c>
      <c r="I143" s="44" t="str">
        <f>IF(OR(E143="ACHATS",E143="VENTES"),IF(H143&lt;TECH!C$2,TECH!D$2,IF(H143&lt;TECH!C$3,TECH!D$3,IF(H143&lt;TECH!C$4,TECH!D$4,IF(H143&lt;TECH!C$5,TECH!D$5,H143*TECH!D$6)))),"")</f>
        <v/>
      </c>
      <c r="J143" s="44" t="str">
        <f t="shared" si="16"/>
        <v/>
      </c>
      <c r="K143" s="81" t="str">
        <f t="shared" si="19"/>
        <v/>
      </c>
      <c r="L143" s="28"/>
      <c r="M143" s="48" t="str">
        <f t="shared" si="17"/>
        <v/>
      </c>
    </row>
    <row r="144" spans="1:13" ht="15.75" x14ac:dyDescent="0.25">
      <c r="A144" s="12"/>
      <c r="B144" s="11"/>
      <c r="C144" s="11"/>
      <c r="D144" s="11"/>
      <c r="E144" s="34"/>
      <c r="F144" s="37"/>
      <c r="G144" s="32"/>
      <c r="H144" s="43" t="str">
        <f t="shared" si="18"/>
        <v/>
      </c>
      <c r="I144" s="44" t="str">
        <f>IF(OR(E144="ACHATS",E144="VENTES"),IF(H144&lt;TECH!C$2,TECH!D$2,IF(H144&lt;TECH!C$3,TECH!D$3,IF(H144&lt;TECH!C$4,TECH!D$4,IF(H144&lt;TECH!C$5,TECH!D$5,H144*TECH!D$6)))),"")</f>
        <v/>
      </c>
      <c r="J144" s="44" t="str">
        <f t="shared" si="16"/>
        <v/>
      </c>
      <c r="K144" s="81" t="str">
        <f t="shared" si="19"/>
        <v/>
      </c>
      <c r="L144" s="28"/>
      <c r="M144" s="48" t="str">
        <f t="shared" si="17"/>
        <v/>
      </c>
    </row>
    <row r="145" spans="1:13" ht="15.75" x14ac:dyDescent="0.25">
      <c r="A145" s="12"/>
      <c r="B145" s="11"/>
      <c r="C145" s="11"/>
      <c r="D145" s="11"/>
      <c r="E145" s="34"/>
      <c r="F145" s="37"/>
      <c r="G145" s="32"/>
      <c r="H145" s="43" t="str">
        <f t="shared" si="18"/>
        <v/>
      </c>
      <c r="I145" s="44" t="str">
        <f>IF(OR(E145="ACHATS",E145="VENTES"),IF(H145&lt;TECH!C$2,TECH!D$2,IF(H145&lt;TECH!C$3,TECH!D$3,IF(H145&lt;TECH!C$4,TECH!D$4,IF(H145&lt;TECH!C$5,TECH!D$5,H145*TECH!D$6)))),"")</f>
        <v/>
      </c>
      <c r="J145" s="44" t="str">
        <f t="shared" ref="J145:J176" si="20">IF(E145="ACHATS",H145*0.3/100,"")</f>
        <v/>
      </c>
      <c r="K145" s="81" t="str">
        <f t="shared" si="19"/>
        <v/>
      </c>
      <c r="L145" s="28"/>
      <c r="M145" s="48" t="str">
        <f t="shared" si="17"/>
        <v/>
      </c>
    </row>
    <row r="146" spans="1:13" ht="15.75" x14ac:dyDescent="0.25">
      <c r="A146" s="12"/>
      <c r="B146" s="11"/>
      <c r="C146" s="11"/>
      <c r="D146" s="11"/>
      <c r="E146" s="34"/>
      <c r="F146" s="37"/>
      <c r="G146" s="32"/>
      <c r="H146" s="43" t="str">
        <f t="shared" si="18"/>
        <v/>
      </c>
      <c r="I146" s="44" t="str">
        <f>IF(OR(E146="ACHATS",E146="VENTES"),IF(H146&lt;TECH!C$2,TECH!D$2,IF(H146&lt;TECH!C$3,TECH!D$3,IF(H146&lt;TECH!C$4,TECH!D$4,IF(H146&lt;TECH!C$5,TECH!D$5,H146*TECH!D$6)))),"")</f>
        <v/>
      </c>
      <c r="J146" s="44" t="str">
        <f t="shared" si="20"/>
        <v/>
      </c>
      <c r="K146" s="81" t="str">
        <f t="shared" si="19"/>
        <v/>
      </c>
      <c r="L146" s="28"/>
      <c r="M146" s="48" t="str">
        <f t="shared" si="17"/>
        <v/>
      </c>
    </row>
    <row r="147" spans="1:13" ht="15.75" x14ac:dyDescent="0.25">
      <c r="A147" s="12"/>
      <c r="B147" s="11"/>
      <c r="C147" s="11"/>
      <c r="D147" s="11"/>
      <c r="E147" s="34"/>
      <c r="F147" s="37"/>
      <c r="G147" s="32"/>
      <c r="H147" s="43" t="str">
        <f t="shared" si="18"/>
        <v/>
      </c>
      <c r="I147" s="44" t="str">
        <f>IF(OR(E147="ACHATS",E147="VENTES"),IF(H147&lt;TECH!C$2,TECH!D$2,IF(H147&lt;TECH!C$3,TECH!D$3,IF(H147&lt;TECH!C$4,TECH!D$4,IF(H147&lt;TECH!C$5,TECH!D$5,H147*TECH!D$6)))),"")</f>
        <v/>
      </c>
      <c r="J147" s="44" t="str">
        <f t="shared" si="20"/>
        <v/>
      </c>
      <c r="K147" s="81" t="str">
        <f t="shared" si="19"/>
        <v/>
      </c>
      <c r="L147" s="28"/>
      <c r="M147" s="48" t="str">
        <f t="shared" si="17"/>
        <v/>
      </c>
    </row>
    <row r="148" spans="1:13" ht="15.75" x14ac:dyDescent="0.25">
      <c r="A148" s="12"/>
      <c r="B148" s="11"/>
      <c r="C148" s="11"/>
      <c r="D148" s="11"/>
      <c r="E148" s="34"/>
      <c r="F148" s="37"/>
      <c r="G148" s="32"/>
      <c r="H148" s="43" t="str">
        <f t="shared" si="18"/>
        <v/>
      </c>
      <c r="I148" s="44" t="str">
        <f>IF(OR(E148="ACHATS",E148="VENTES"),IF(H148&lt;TECH!C$2,TECH!D$2,IF(H148&lt;TECH!C$3,TECH!D$3,IF(H148&lt;TECH!C$4,TECH!D$4,IF(H148&lt;TECH!C$5,TECH!D$5,H148*TECH!D$6)))),"")</f>
        <v/>
      </c>
      <c r="J148" s="44" t="str">
        <f t="shared" si="20"/>
        <v/>
      </c>
      <c r="K148" s="81" t="str">
        <f t="shared" si="19"/>
        <v/>
      </c>
      <c r="L148" s="28"/>
      <c r="M148" s="48" t="str">
        <f t="shared" si="17"/>
        <v/>
      </c>
    </row>
    <row r="149" spans="1:13" ht="15.75" x14ac:dyDescent="0.25">
      <c r="A149" s="12"/>
      <c r="B149" s="11"/>
      <c r="C149" s="11"/>
      <c r="D149" s="11"/>
      <c r="E149" s="34"/>
      <c r="F149" s="37"/>
      <c r="G149" s="32"/>
      <c r="H149" s="43" t="str">
        <f t="shared" si="18"/>
        <v/>
      </c>
      <c r="I149" s="44" t="str">
        <f>IF(OR(E149="ACHATS",E149="VENTES"),IF(H149&lt;TECH!C$2,TECH!D$2,IF(H149&lt;TECH!C$3,TECH!D$3,IF(H149&lt;TECH!C$4,TECH!D$4,IF(H149&lt;TECH!C$5,TECH!D$5,H149*TECH!D$6)))),"")</f>
        <v/>
      </c>
      <c r="J149" s="44" t="str">
        <f t="shared" si="20"/>
        <v/>
      </c>
      <c r="K149" s="81" t="str">
        <f t="shared" si="19"/>
        <v/>
      </c>
      <c r="L149" s="28"/>
      <c r="M149" s="48" t="str">
        <f t="shared" si="17"/>
        <v/>
      </c>
    </row>
    <row r="150" spans="1:13" ht="15.75" x14ac:dyDescent="0.25">
      <c r="A150" s="12"/>
      <c r="B150" s="11"/>
      <c r="C150" s="11"/>
      <c r="D150" s="11"/>
      <c r="E150" s="34"/>
      <c r="F150" s="37"/>
      <c r="G150" s="32"/>
      <c r="H150" s="43" t="str">
        <f t="shared" si="18"/>
        <v/>
      </c>
      <c r="I150" s="44" t="str">
        <f>IF(OR(E150="ACHATS",E150="VENTES"),IF(H150&lt;TECH!C$2,TECH!D$2,IF(H150&lt;TECH!C$3,TECH!D$3,IF(H150&lt;TECH!C$4,TECH!D$4,IF(H150&lt;TECH!C$5,TECH!D$5,H150*TECH!D$6)))),"")</f>
        <v/>
      </c>
      <c r="J150" s="44" t="str">
        <f t="shared" si="20"/>
        <v/>
      </c>
      <c r="K150" s="81" t="str">
        <f t="shared" si="19"/>
        <v/>
      </c>
      <c r="L150" s="28"/>
      <c r="M150" s="48" t="str">
        <f t="shared" si="17"/>
        <v/>
      </c>
    </row>
    <row r="151" spans="1:13" ht="15.75" x14ac:dyDescent="0.25">
      <c r="A151" s="12"/>
      <c r="B151" s="11"/>
      <c r="C151" s="11"/>
      <c r="D151" s="11"/>
      <c r="E151" s="34"/>
      <c r="F151" s="37"/>
      <c r="G151" s="32"/>
      <c r="H151" s="43" t="str">
        <f t="shared" si="18"/>
        <v/>
      </c>
      <c r="I151" s="44" t="str">
        <f>IF(OR(E151="ACHATS",E151="VENTES"),IF(H151&lt;TECH!C$2,TECH!D$2,IF(H151&lt;TECH!C$3,TECH!D$3,IF(H151&lt;TECH!C$4,TECH!D$4,IF(H151&lt;TECH!C$5,TECH!D$5,H151*TECH!D$6)))),"")</f>
        <v/>
      </c>
      <c r="J151" s="44" t="str">
        <f t="shared" si="20"/>
        <v/>
      </c>
      <c r="K151" s="81" t="str">
        <f t="shared" si="19"/>
        <v/>
      </c>
      <c r="L151" s="28"/>
      <c r="M151" s="48" t="str">
        <f t="shared" si="17"/>
        <v/>
      </c>
    </row>
    <row r="152" spans="1:13" ht="15.75" x14ac:dyDescent="0.25">
      <c r="A152" s="12"/>
      <c r="B152" s="11"/>
      <c r="C152" s="11"/>
      <c r="D152" s="11"/>
      <c r="E152" s="34"/>
      <c r="F152" s="37"/>
      <c r="G152" s="32"/>
      <c r="H152" s="43" t="str">
        <f t="shared" si="18"/>
        <v/>
      </c>
      <c r="I152" s="44" t="str">
        <f>IF(OR(E152="ACHATS",E152="VENTES"),IF(H152&lt;TECH!C$2,TECH!D$2,IF(H152&lt;TECH!C$3,TECH!D$3,IF(H152&lt;TECH!C$4,TECH!D$4,IF(H152&lt;TECH!C$5,TECH!D$5,H152*TECH!D$6)))),"")</f>
        <v/>
      </c>
      <c r="J152" s="44" t="str">
        <f t="shared" si="20"/>
        <v/>
      </c>
      <c r="K152" s="81" t="str">
        <f t="shared" si="19"/>
        <v/>
      </c>
      <c r="L152" s="28"/>
      <c r="M152" s="48" t="str">
        <f t="shared" si="17"/>
        <v/>
      </c>
    </row>
    <row r="153" spans="1:13" ht="15.75" x14ac:dyDescent="0.25">
      <c r="A153" s="12"/>
      <c r="B153" s="11"/>
      <c r="C153" s="11"/>
      <c r="D153" s="11"/>
      <c r="E153" s="34"/>
      <c r="F153" s="37"/>
      <c r="G153" s="32"/>
      <c r="H153" s="43" t="str">
        <f t="shared" si="18"/>
        <v/>
      </c>
      <c r="I153" s="44" t="str">
        <f>IF(OR(E153="ACHATS",E153="VENTES"),IF(H153&lt;TECH!C$2,TECH!D$2,IF(H153&lt;TECH!C$3,TECH!D$3,IF(H153&lt;TECH!C$4,TECH!D$4,IF(H153&lt;TECH!C$5,TECH!D$5,H153*TECH!D$6)))),"")</f>
        <v/>
      </c>
      <c r="J153" s="44" t="str">
        <f t="shared" si="20"/>
        <v/>
      </c>
      <c r="K153" s="81" t="str">
        <f t="shared" si="19"/>
        <v/>
      </c>
      <c r="L153" s="28"/>
      <c r="M153" s="48" t="str">
        <f t="shared" si="17"/>
        <v/>
      </c>
    </row>
    <row r="154" spans="1:13" ht="15.75" x14ac:dyDescent="0.25">
      <c r="A154" s="12"/>
      <c r="B154" s="11"/>
      <c r="C154" s="11"/>
      <c r="D154" s="11"/>
      <c r="E154" s="34"/>
      <c r="F154" s="37"/>
      <c r="G154" s="32"/>
      <c r="H154" s="43" t="str">
        <f t="shared" si="18"/>
        <v/>
      </c>
      <c r="I154" s="44" t="str">
        <f>IF(OR(E154="ACHATS",E154="VENTES"),IF(H154&lt;TECH!C$2,TECH!D$2,IF(H154&lt;TECH!C$3,TECH!D$3,IF(H154&lt;TECH!C$4,TECH!D$4,IF(H154&lt;TECH!C$5,TECH!D$5,H154*TECH!D$6)))),"")</f>
        <v/>
      </c>
      <c r="J154" s="44" t="str">
        <f t="shared" si="20"/>
        <v/>
      </c>
      <c r="K154" s="81" t="str">
        <f t="shared" si="19"/>
        <v/>
      </c>
      <c r="L154" s="28"/>
      <c r="M154" s="48" t="str">
        <f t="shared" si="17"/>
        <v/>
      </c>
    </row>
    <row r="155" spans="1:13" ht="15.75" x14ac:dyDescent="0.25">
      <c r="A155" s="12"/>
      <c r="B155" s="11"/>
      <c r="C155" s="11"/>
      <c r="D155" s="11"/>
      <c r="E155" s="34"/>
      <c r="F155" s="37"/>
      <c r="G155" s="32"/>
      <c r="H155" s="43" t="str">
        <f t="shared" si="18"/>
        <v/>
      </c>
      <c r="I155" s="44" t="str">
        <f>IF(OR(E155="ACHATS",E155="VENTES"),IF(H155&lt;TECH!C$2,TECH!D$2,IF(H155&lt;TECH!C$3,TECH!D$3,IF(H155&lt;TECH!C$4,TECH!D$4,IF(H155&lt;TECH!C$5,TECH!D$5,H155*TECH!D$6)))),"")</f>
        <v/>
      </c>
      <c r="J155" s="44" t="str">
        <f t="shared" si="20"/>
        <v/>
      </c>
      <c r="K155" s="81" t="str">
        <f t="shared" si="19"/>
        <v/>
      </c>
      <c r="L155" s="28"/>
      <c r="M155" s="48" t="str">
        <f t="shared" si="17"/>
        <v/>
      </c>
    </row>
    <row r="156" spans="1:13" ht="15.75" x14ac:dyDescent="0.25">
      <c r="A156" s="12"/>
      <c r="B156" s="11"/>
      <c r="C156" s="11"/>
      <c r="D156" s="11"/>
      <c r="E156" s="34"/>
      <c r="F156" s="37"/>
      <c r="G156" s="32"/>
      <c r="H156" s="43" t="str">
        <f t="shared" si="18"/>
        <v/>
      </c>
      <c r="I156" s="44" t="str">
        <f>IF(OR(E156="ACHATS",E156="VENTES"),IF(H156&lt;TECH!C$2,TECH!D$2,IF(H156&lt;TECH!C$3,TECH!D$3,IF(H156&lt;TECH!C$4,TECH!D$4,IF(H156&lt;TECH!C$5,TECH!D$5,H156*TECH!D$6)))),"")</f>
        <v/>
      </c>
      <c r="J156" s="44" t="str">
        <f t="shared" si="20"/>
        <v/>
      </c>
      <c r="K156" s="81" t="str">
        <f t="shared" si="19"/>
        <v/>
      </c>
      <c r="L156" s="28"/>
      <c r="M156" s="48" t="str">
        <f t="shared" si="17"/>
        <v/>
      </c>
    </row>
    <row r="157" spans="1:13" ht="15.75" x14ac:dyDescent="0.25">
      <c r="A157" s="12"/>
      <c r="B157" s="11"/>
      <c r="C157" s="11"/>
      <c r="D157" s="11"/>
      <c r="E157" s="34"/>
      <c r="F157" s="37"/>
      <c r="G157" s="32"/>
      <c r="H157" s="43" t="str">
        <f t="shared" si="18"/>
        <v/>
      </c>
      <c r="I157" s="44" t="str">
        <f>IF(OR(E157="ACHATS",E157="VENTES"),IF(H157&lt;TECH!C$2,TECH!D$2,IF(H157&lt;TECH!C$3,TECH!D$3,IF(H157&lt;TECH!C$4,TECH!D$4,IF(H157&lt;TECH!C$5,TECH!D$5,H157*TECH!D$6)))),"")</f>
        <v/>
      </c>
      <c r="J157" s="44" t="str">
        <f t="shared" si="20"/>
        <v/>
      </c>
      <c r="K157" s="81" t="str">
        <f t="shared" si="19"/>
        <v/>
      </c>
      <c r="L157" s="28"/>
      <c r="M157" s="48" t="str">
        <f t="shared" ref="M157:M188" si="21">IF(E157="ACHATS",M156-K157,IF(E157="VENTES",M156+K157,IF(E157="DIVIDENDES",M156+K157,IF(E157="BONUS",M156+K157,""))))</f>
        <v/>
      </c>
    </row>
    <row r="158" spans="1:13" ht="15.75" x14ac:dyDescent="0.25">
      <c r="A158" s="12"/>
      <c r="B158" s="11"/>
      <c r="C158" s="11"/>
      <c r="D158" s="11"/>
      <c r="E158" s="34"/>
      <c r="F158" s="37"/>
      <c r="G158" s="32"/>
      <c r="H158" s="43" t="str">
        <f t="shared" si="18"/>
        <v/>
      </c>
      <c r="I158" s="44" t="str">
        <f>IF(OR(E158="ACHATS",E158="VENTES"),IF(H158&lt;TECH!C$2,TECH!D$2,IF(H158&lt;TECH!C$3,TECH!D$3,IF(H158&lt;TECH!C$4,TECH!D$4,IF(H158&lt;TECH!C$5,TECH!D$5,H158*TECH!D$6)))),"")</f>
        <v/>
      </c>
      <c r="J158" s="44" t="str">
        <f t="shared" si="20"/>
        <v/>
      </c>
      <c r="K158" s="81" t="str">
        <f t="shared" si="19"/>
        <v/>
      </c>
      <c r="L158" s="28"/>
      <c r="M158" s="48" t="str">
        <f t="shared" si="21"/>
        <v/>
      </c>
    </row>
    <row r="159" spans="1:13" ht="15.75" x14ac:dyDescent="0.25">
      <c r="A159" s="12"/>
      <c r="B159" s="11"/>
      <c r="C159" s="11"/>
      <c r="D159" s="11"/>
      <c r="E159" s="34"/>
      <c r="F159" s="37"/>
      <c r="G159" s="32"/>
      <c r="H159" s="43" t="str">
        <f t="shared" si="18"/>
        <v/>
      </c>
      <c r="I159" s="44" t="str">
        <f>IF(OR(E159="ACHATS",E159="VENTES"),IF(H159&lt;TECH!C$2,TECH!D$2,IF(H159&lt;TECH!C$3,TECH!D$3,IF(H159&lt;TECH!C$4,TECH!D$4,IF(H159&lt;TECH!C$5,TECH!D$5,H159*TECH!D$6)))),"")</f>
        <v/>
      </c>
      <c r="J159" s="44" t="str">
        <f t="shared" si="20"/>
        <v/>
      </c>
      <c r="K159" s="81" t="str">
        <f t="shared" si="19"/>
        <v/>
      </c>
      <c r="L159" s="28"/>
      <c r="M159" s="48" t="str">
        <f t="shared" si="21"/>
        <v/>
      </c>
    </row>
    <row r="160" spans="1:13" ht="15.75" x14ac:dyDescent="0.25">
      <c r="A160" s="12"/>
      <c r="B160" s="11"/>
      <c r="C160" s="11"/>
      <c r="D160" s="11"/>
      <c r="E160" s="34"/>
      <c r="F160" s="37"/>
      <c r="G160" s="32"/>
      <c r="H160" s="43" t="str">
        <f t="shared" si="18"/>
        <v/>
      </c>
      <c r="I160" s="44" t="str">
        <f>IF(OR(E160="ACHATS",E160="VENTES"),IF(H160&lt;TECH!C$2,TECH!D$2,IF(H160&lt;TECH!C$3,TECH!D$3,IF(H160&lt;TECH!C$4,TECH!D$4,IF(H160&lt;TECH!C$5,TECH!D$5,H160*TECH!D$6)))),"")</f>
        <v/>
      </c>
      <c r="J160" s="44" t="str">
        <f t="shared" si="20"/>
        <v/>
      </c>
      <c r="K160" s="81" t="str">
        <f t="shared" si="19"/>
        <v/>
      </c>
      <c r="L160" s="28"/>
      <c r="M160" s="48" t="str">
        <f t="shared" si="21"/>
        <v/>
      </c>
    </row>
    <row r="161" spans="1:13" ht="15.75" x14ac:dyDescent="0.25">
      <c r="A161" s="12"/>
      <c r="B161" s="11"/>
      <c r="C161" s="11"/>
      <c r="D161" s="11"/>
      <c r="E161" s="34"/>
      <c r="F161" s="37"/>
      <c r="G161" s="32"/>
      <c r="H161" s="43" t="str">
        <f t="shared" si="18"/>
        <v/>
      </c>
      <c r="I161" s="44" t="str">
        <f>IF(OR(E161="ACHATS",E161="VENTES"),IF(H161&lt;TECH!C$2,TECH!D$2,IF(H161&lt;TECH!C$3,TECH!D$3,IF(H161&lt;TECH!C$4,TECH!D$4,IF(H161&lt;TECH!C$5,TECH!D$5,H161*TECH!D$6)))),"")</f>
        <v/>
      </c>
      <c r="J161" s="44" t="str">
        <f t="shared" si="20"/>
        <v/>
      </c>
      <c r="K161" s="81" t="str">
        <f t="shared" si="19"/>
        <v/>
      </c>
      <c r="L161" s="28"/>
      <c r="M161" s="48" t="str">
        <f t="shared" si="21"/>
        <v/>
      </c>
    </row>
    <row r="162" spans="1:13" ht="15.75" x14ac:dyDescent="0.25">
      <c r="A162" s="12"/>
      <c r="B162" s="11"/>
      <c r="C162" s="11"/>
      <c r="D162" s="11"/>
      <c r="E162" s="34"/>
      <c r="F162" s="37"/>
      <c r="G162" s="32"/>
      <c r="H162" s="43" t="str">
        <f t="shared" si="18"/>
        <v/>
      </c>
      <c r="I162" s="44" t="str">
        <f>IF(OR(E162="ACHATS",E162="VENTES"),IF(H162&lt;TECH!C$2,TECH!D$2,IF(H162&lt;TECH!C$3,TECH!D$3,IF(H162&lt;TECH!C$4,TECH!D$4,IF(H162&lt;TECH!C$5,TECH!D$5,H162*TECH!D$6)))),"")</f>
        <v/>
      </c>
      <c r="J162" s="44" t="str">
        <f t="shared" si="20"/>
        <v/>
      </c>
      <c r="K162" s="81" t="str">
        <f t="shared" si="19"/>
        <v/>
      </c>
      <c r="L162" s="28"/>
      <c r="M162" s="48" t="str">
        <f t="shared" si="21"/>
        <v/>
      </c>
    </row>
    <row r="163" spans="1:13" ht="15.75" x14ac:dyDescent="0.25">
      <c r="A163" s="12"/>
      <c r="B163" s="11"/>
      <c r="C163" s="11"/>
      <c r="D163" s="11"/>
      <c r="E163" s="34"/>
      <c r="F163" s="37"/>
      <c r="G163" s="32"/>
      <c r="H163" s="43" t="str">
        <f t="shared" si="18"/>
        <v/>
      </c>
      <c r="I163" s="44" t="str">
        <f>IF(OR(E163="ACHATS",E163="VENTES"),IF(H163&lt;TECH!C$2,TECH!D$2,IF(H163&lt;TECH!C$3,TECH!D$3,IF(H163&lt;TECH!C$4,TECH!D$4,IF(H163&lt;TECH!C$5,TECH!D$5,H163*TECH!D$6)))),"")</f>
        <v/>
      </c>
      <c r="J163" s="44" t="str">
        <f t="shared" si="20"/>
        <v/>
      </c>
      <c r="K163" s="81" t="str">
        <f t="shared" si="19"/>
        <v/>
      </c>
      <c r="L163" s="28"/>
      <c r="M163" s="48" t="str">
        <f t="shared" si="21"/>
        <v/>
      </c>
    </row>
    <row r="164" spans="1:13" ht="15.75" x14ac:dyDescent="0.25">
      <c r="A164" s="12"/>
      <c r="B164" s="11"/>
      <c r="C164" s="11"/>
      <c r="D164" s="11"/>
      <c r="E164" s="34"/>
      <c r="F164" s="37"/>
      <c r="G164" s="32"/>
      <c r="H164" s="43" t="str">
        <f t="shared" si="18"/>
        <v/>
      </c>
      <c r="I164" s="44" t="str">
        <f>IF(OR(E164="ACHATS",E164="VENTES"),IF(H164&lt;TECH!C$2,TECH!D$2,IF(H164&lt;TECH!C$3,TECH!D$3,IF(H164&lt;TECH!C$4,TECH!D$4,IF(H164&lt;TECH!C$5,TECH!D$5,H164*TECH!D$6)))),"")</f>
        <v/>
      </c>
      <c r="J164" s="44" t="str">
        <f t="shared" si="20"/>
        <v/>
      </c>
      <c r="K164" s="81" t="str">
        <f t="shared" si="19"/>
        <v/>
      </c>
      <c r="L164" s="28"/>
      <c r="M164" s="48" t="str">
        <f t="shared" si="21"/>
        <v/>
      </c>
    </row>
    <row r="165" spans="1:13" ht="15.75" x14ac:dyDescent="0.25">
      <c r="A165" s="12"/>
      <c r="B165" s="11"/>
      <c r="C165" s="11"/>
      <c r="D165" s="11"/>
      <c r="E165" s="34"/>
      <c r="F165" s="37"/>
      <c r="G165" s="32"/>
      <c r="H165" s="43" t="str">
        <f t="shared" si="18"/>
        <v/>
      </c>
      <c r="I165" s="44" t="str">
        <f>IF(OR(E165="ACHATS",E165="VENTES"),IF(H165&lt;TECH!C$2,TECH!D$2,IF(H165&lt;TECH!C$3,TECH!D$3,IF(H165&lt;TECH!C$4,TECH!D$4,IF(H165&lt;TECH!C$5,TECH!D$5,H165*TECH!D$6)))),"")</f>
        <v/>
      </c>
      <c r="J165" s="44" t="str">
        <f t="shared" si="20"/>
        <v/>
      </c>
      <c r="K165" s="81" t="str">
        <f t="shared" si="19"/>
        <v/>
      </c>
      <c r="L165" s="28"/>
      <c r="M165" s="48" t="str">
        <f t="shared" si="21"/>
        <v/>
      </c>
    </row>
    <row r="166" spans="1:13" ht="15.75" x14ac:dyDescent="0.25">
      <c r="A166" s="12"/>
      <c r="B166" s="11"/>
      <c r="C166" s="11"/>
      <c r="D166" s="11"/>
      <c r="E166" s="34"/>
      <c r="F166" s="37"/>
      <c r="G166" s="32"/>
      <c r="H166" s="43" t="str">
        <f t="shared" ref="H166:H197" si="22">IF(C166="","",F166*G166)</f>
        <v/>
      </c>
      <c r="I166" s="44" t="str">
        <f>IF(OR(E166="ACHATS",E166="VENTES"),IF(H166&lt;TECH!C$2,TECH!D$2,IF(H166&lt;TECH!C$3,TECH!D$3,IF(H166&lt;TECH!C$4,TECH!D$4,IF(H166&lt;TECH!C$5,TECH!D$5,H166*TECH!D$6)))),"")</f>
        <v/>
      </c>
      <c r="J166" s="44" t="str">
        <f t="shared" si="20"/>
        <v/>
      </c>
      <c r="K166" s="81" t="str">
        <f t="shared" ref="K166:K197" si="23">IF(E166="ACHATS",H166+I166+J166,IF(E166="VENTES",H166-I166,IF(E166="DIVIDENDES",H166,IF(E166="BONUS",H166,""))))</f>
        <v/>
      </c>
      <c r="L166" s="28"/>
      <c r="M166" s="48" t="str">
        <f t="shared" si="21"/>
        <v/>
      </c>
    </row>
    <row r="167" spans="1:13" ht="15.75" x14ac:dyDescent="0.25">
      <c r="A167" s="12"/>
      <c r="B167" s="11"/>
      <c r="C167" s="11"/>
      <c r="D167" s="11"/>
      <c r="E167" s="34"/>
      <c r="F167" s="37"/>
      <c r="G167" s="32"/>
      <c r="H167" s="43" t="str">
        <f t="shared" si="22"/>
        <v/>
      </c>
      <c r="I167" s="44" t="str">
        <f>IF(OR(E167="ACHATS",E167="VENTES"),IF(H167&lt;TECH!C$2,TECH!D$2,IF(H167&lt;TECH!C$3,TECH!D$3,IF(H167&lt;TECH!C$4,TECH!D$4,IF(H167&lt;TECH!C$5,TECH!D$5,H167*TECH!D$6)))),"")</f>
        <v/>
      </c>
      <c r="J167" s="44" t="str">
        <f t="shared" si="20"/>
        <v/>
      </c>
      <c r="K167" s="81" t="str">
        <f t="shared" si="23"/>
        <v/>
      </c>
      <c r="L167" s="28"/>
      <c r="M167" s="48" t="str">
        <f t="shared" si="21"/>
        <v/>
      </c>
    </row>
    <row r="168" spans="1:13" ht="15.75" x14ac:dyDescent="0.25">
      <c r="A168" s="12"/>
      <c r="B168" s="11"/>
      <c r="C168" s="11"/>
      <c r="D168" s="11"/>
      <c r="E168" s="34"/>
      <c r="F168" s="37"/>
      <c r="G168" s="32"/>
      <c r="H168" s="43" t="str">
        <f t="shared" si="22"/>
        <v/>
      </c>
      <c r="I168" s="44" t="str">
        <f>IF(OR(E168="ACHATS",E168="VENTES"),IF(H168&lt;TECH!C$2,TECH!D$2,IF(H168&lt;TECH!C$3,TECH!D$3,IF(H168&lt;TECH!C$4,TECH!D$4,IF(H168&lt;TECH!C$5,TECH!D$5,H168*TECH!D$6)))),"")</f>
        <v/>
      </c>
      <c r="J168" s="44" t="str">
        <f t="shared" si="20"/>
        <v/>
      </c>
      <c r="K168" s="81" t="str">
        <f t="shared" si="23"/>
        <v/>
      </c>
      <c r="L168" s="28"/>
      <c r="M168" s="48" t="str">
        <f t="shared" si="21"/>
        <v/>
      </c>
    </row>
    <row r="169" spans="1:13" ht="15.75" x14ac:dyDescent="0.25">
      <c r="A169" s="12"/>
      <c r="B169" s="11"/>
      <c r="C169" s="11"/>
      <c r="D169" s="11"/>
      <c r="E169" s="34"/>
      <c r="F169" s="37"/>
      <c r="G169" s="32"/>
      <c r="H169" s="43" t="str">
        <f t="shared" si="22"/>
        <v/>
      </c>
      <c r="I169" s="44" t="str">
        <f>IF(OR(E169="ACHATS",E169="VENTES"),IF(H169&lt;TECH!C$2,TECH!D$2,IF(H169&lt;TECH!C$3,TECH!D$3,IF(H169&lt;TECH!C$4,TECH!D$4,IF(H169&lt;TECH!C$5,TECH!D$5,H169*TECH!D$6)))),"")</f>
        <v/>
      </c>
      <c r="J169" s="44" t="str">
        <f t="shared" si="20"/>
        <v/>
      </c>
      <c r="K169" s="81" t="str">
        <f t="shared" si="23"/>
        <v/>
      </c>
      <c r="L169" s="28"/>
      <c r="M169" s="48" t="str">
        <f t="shared" si="21"/>
        <v/>
      </c>
    </row>
    <row r="170" spans="1:13" ht="15.75" x14ac:dyDescent="0.25">
      <c r="A170" s="12"/>
      <c r="B170" s="11"/>
      <c r="C170" s="11"/>
      <c r="D170" s="11"/>
      <c r="E170" s="34"/>
      <c r="F170" s="37"/>
      <c r="G170" s="32"/>
      <c r="H170" s="43" t="str">
        <f t="shared" si="22"/>
        <v/>
      </c>
      <c r="I170" s="44" t="str">
        <f>IF(OR(E170="ACHATS",E170="VENTES"),IF(H170&lt;TECH!C$2,TECH!D$2,IF(H170&lt;TECH!C$3,TECH!D$3,IF(H170&lt;TECH!C$4,TECH!D$4,IF(H170&lt;TECH!C$5,TECH!D$5,H170*TECH!D$6)))),"")</f>
        <v/>
      </c>
      <c r="J170" s="44" t="str">
        <f t="shared" si="20"/>
        <v/>
      </c>
      <c r="K170" s="81" t="str">
        <f t="shared" si="23"/>
        <v/>
      </c>
      <c r="L170" s="28"/>
      <c r="M170" s="48" t="str">
        <f t="shared" si="21"/>
        <v/>
      </c>
    </row>
    <row r="171" spans="1:13" ht="15.75" x14ac:dyDescent="0.25">
      <c r="A171" s="12"/>
      <c r="B171" s="11"/>
      <c r="C171" s="11"/>
      <c r="D171" s="11"/>
      <c r="E171" s="34"/>
      <c r="F171" s="37"/>
      <c r="G171" s="32"/>
      <c r="H171" s="43" t="str">
        <f t="shared" si="22"/>
        <v/>
      </c>
      <c r="I171" s="44" t="str">
        <f>IF(OR(E171="ACHATS",E171="VENTES"),IF(H171&lt;TECH!C$2,TECH!D$2,IF(H171&lt;TECH!C$3,TECH!D$3,IF(H171&lt;TECH!C$4,TECH!D$4,IF(H171&lt;TECH!C$5,TECH!D$5,H171*TECH!D$6)))),"")</f>
        <v/>
      </c>
      <c r="J171" s="44" t="str">
        <f t="shared" si="20"/>
        <v/>
      </c>
      <c r="K171" s="81" t="str">
        <f t="shared" si="23"/>
        <v/>
      </c>
      <c r="L171" s="28"/>
      <c r="M171" s="48" t="str">
        <f t="shared" si="21"/>
        <v/>
      </c>
    </row>
    <row r="172" spans="1:13" ht="15.75" x14ac:dyDescent="0.25">
      <c r="A172" s="12"/>
      <c r="B172" s="11"/>
      <c r="C172" s="11"/>
      <c r="D172" s="11"/>
      <c r="E172" s="34"/>
      <c r="F172" s="37"/>
      <c r="G172" s="32"/>
      <c r="H172" s="43" t="str">
        <f t="shared" si="22"/>
        <v/>
      </c>
      <c r="I172" s="44" t="str">
        <f>IF(OR(E172="ACHATS",E172="VENTES"),IF(H172&lt;TECH!C$2,TECH!D$2,IF(H172&lt;TECH!C$3,TECH!D$3,IF(H172&lt;TECH!C$4,TECH!D$4,IF(H172&lt;TECH!C$5,TECH!D$5,H172*TECH!D$6)))),"")</f>
        <v/>
      </c>
      <c r="J172" s="44" t="str">
        <f t="shared" si="20"/>
        <v/>
      </c>
      <c r="K172" s="81" t="str">
        <f t="shared" si="23"/>
        <v/>
      </c>
      <c r="L172" s="28"/>
      <c r="M172" s="48" t="str">
        <f t="shared" si="21"/>
        <v/>
      </c>
    </row>
    <row r="173" spans="1:13" ht="15.75" x14ac:dyDescent="0.25">
      <c r="A173" s="12"/>
      <c r="B173" s="11"/>
      <c r="C173" s="11"/>
      <c r="D173" s="11"/>
      <c r="E173" s="34"/>
      <c r="F173" s="37"/>
      <c r="G173" s="32"/>
      <c r="H173" s="43" t="str">
        <f t="shared" si="22"/>
        <v/>
      </c>
      <c r="I173" s="44" t="str">
        <f>IF(OR(E173="ACHATS",E173="VENTES"),IF(H173&lt;TECH!C$2,TECH!D$2,IF(H173&lt;TECH!C$3,TECH!D$3,IF(H173&lt;TECH!C$4,TECH!D$4,IF(H173&lt;TECH!C$5,TECH!D$5,H173*TECH!D$6)))),"")</f>
        <v/>
      </c>
      <c r="J173" s="44" t="str">
        <f t="shared" si="20"/>
        <v/>
      </c>
      <c r="K173" s="81" t="str">
        <f t="shared" si="23"/>
        <v/>
      </c>
      <c r="L173" s="28"/>
      <c r="M173" s="48" t="str">
        <f t="shared" si="21"/>
        <v/>
      </c>
    </row>
    <row r="174" spans="1:13" ht="15.75" x14ac:dyDescent="0.25">
      <c r="A174" s="12"/>
      <c r="B174" s="11"/>
      <c r="C174" s="11"/>
      <c r="D174" s="11"/>
      <c r="E174" s="34"/>
      <c r="F174" s="37"/>
      <c r="G174" s="32"/>
      <c r="H174" s="43" t="str">
        <f t="shared" si="22"/>
        <v/>
      </c>
      <c r="I174" s="44" t="str">
        <f>IF(OR(E174="ACHATS",E174="VENTES"),IF(H174&lt;TECH!C$2,TECH!D$2,IF(H174&lt;TECH!C$3,TECH!D$3,IF(H174&lt;TECH!C$4,TECH!D$4,IF(H174&lt;TECH!C$5,TECH!D$5,H174*TECH!D$6)))),"")</f>
        <v/>
      </c>
      <c r="J174" s="44" t="str">
        <f t="shared" si="20"/>
        <v/>
      </c>
      <c r="K174" s="81" t="str">
        <f t="shared" si="23"/>
        <v/>
      </c>
      <c r="L174" s="28"/>
      <c r="M174" s="48" t="str">
        <f t="shared" si="21"/>
        <v/>
      </c>
    </row>
    <row r="175" spans="1:13" ht="15.75" x14ac:dyDescent="0.25">
      <c r="A175" s="12"/>
      <c r="B175" s="11"/>
      <c r="C175" s="11"/>
      <c r="D175" s="11"/>
      <c r="E175" s="34"/>
      <c r="F175" s="37"/>
      <c r="G175" s="32"/>
      <c r="H175" s="43" t="str">
        <f t="shared" si="22"/>
        <v/>
      </c>
      <c r="I175" s="44" t="str">
        <f>IF(OR(E175="ACHATS",E175="VENTES"),IF(H175&lt;TECH!C$2,TECH!D$2,IF(H175&lt;TECH!C$3,TECH!D$3,IF(H175&lt;TECH!C$4,TECH!D$4,IF(H175&lt;TECH!C$5,TECH!D$5,H175*TECH!D$6)))),"")</f>
        <v/>
      </c>
      <c r="J175" s="44" t="str">
        <f t="shared" si="20"/>
        <v/>
      </c>
      <c r="K175" s="81" t="str">
        <f t="shared" si="23"/>
        <v/>
      </c>
      <c r="L175" s="28"/>
      <c r="M175" s="48" t="str">
        <f t="shared" si="21"/>
        <v/>
      </c>
    </row>
    <row r="176" spans="1:13" ht="15.75" x14ac:dyDescent="0.25">
      <c r="A176" s="12"/>
      <c r="B176" s="11"/>
      <c r="C176" s="11"/>
      <c r="D176" s="11"/>
      <c r="E176" s="34"/>
      <c r="F176" s="37"/>
      <c r="G176" s="32"/>
      <c r="H176" s="43" t="str">
        <f t="shared" si="22"/>
        <v/>
      </c>
      <c r="I176" s="44" t="str">
        <f>IF(OR(E176="ACHATS",E176="VENTES"),IF(H176&lt;TECH!C$2,TECH!D$2,IF(H176&lt;TECH!C$3,TECH!D$3,IF(H176&lt;TECH!C$4,TECH!D$4,IF(H176&lt;TECH!C$5,TECH!D$5,H176*TECH!D$6)))),"")</f>
        <v/>
      </c>
      <c r="J176" s="44" t="str">
        <f t="shared" si="20"/>
        <v/>
      </c>
      <c r="K176" s="81" t="str">
        <f t="shared" si="23"/>
        <v/>
      </c>
      <c r="L176" s="28"/>
      <c r="M176" s="48" t="str">
        <f t="shared" si="21"/>
        <v/>
      </c>
    </row>
    <row r="177" spans="1:13" ht="15.75" x14ac:dyDescent="0.25">
      <c r="A177" s="12"/>
      <c r="B177" s="11"/>
      <c r="C177" s="11"/>
      <c r="D177" s="11"/>
      <c r="E177" s="34"/>
      <c r="F177" s="37"/>
      <c r="G177" s="32"/>
      <c r="H177" s="43" t="str">
        <f t="shared" si="22"/>
        <v/>
      </c>
      <c r="I177" s="44" t="str">
        <f>IF(OR(E177="ACHATS",E177="VENTES"),IF(H177&lt;TECH!C$2,TECH!D$2,IF(H177&lt;TECH!C$3,TECH!D$3,IF(H177&lt;TECH!C$4,TECH!D$4,IF(H177&lt;TECH!C$5,TECH!D$5,H177*TECH!D$6)))),"")</f>
        <v/>
      </c>
      <c r="J177" s="44" t="str">
        <f t="shared" ref="J177:J203" si="24">IF(E177="ACHATS",H177*0.3/100,"")</f>
        <v/>
      </c>
      <c r="K177" s="81" t="str">
        <f t="shared" si="23"/>
        <v/>
      </c>
      <c r="L177" s="28"/>
      <c r="M177" s="48" t="str">
        <f t="shared" si="21"/>
        <v/>
      </c>
    </row>
    <row r="178" spans="1:13" ht="15.75" x14ac:dyDescent="0.25">
      <c r="A178" s="12"/>
      <c r="B178" s="11"/>
      <c r="C178" s="11"/>
      <c r="D178" s="11"/>
      <c r="E178" s="34"/>
      <c r="F178" s="37"/>
      <c r="G178" s="32"/>
      <c r="H178" s="43" t="str">
        <f t="shared" si="22"/>
        <v/>
      </c>
      <c r="I178" s="44" t="str">
        <f>IF(OR(E178="ACHATS",E178="VENTES"),IF(H178&lt;TECH!C$2,TECH!D$2,IF(H178&lt;TECH!C$3,TECH!D$3,IF(H178&lt;TECH!C$4,TECH!D$4,IF(H178&lt;TECH!C$5,TECH!D$5,H178*TECH!D$6)))),"")</f>
        <v/>
      </c>
      <c r="J178" s="44" t="str">
        <f t="shared" si="24"/>
        <v/>
      </c>
      <c r="K178" s="81" t="str">
        <f t="shared" si="23"/>
        <v/>
      </c>
      <c r="L178" s="28"/>
      <c r="M178" s="48" t="str">
        <f t="shared" si="21"/>
        <v/>
      </c>
    </row>
    <row r="179" spans="1:13" ht="15.75" x14ac:dyDescent="0.25">
      <c r="A179" s="12"/>
      <c r="B179" s="11"/>
      <c r="C179" s="11"/>
      <c r="D179" s="11"/>
      <c r="E179" s="34"/>
      <c r="F179" s="37"/>
      <c r="G179" s="32"/>
      <c r="H179" s="43" t="str">
        <f t="shared" si="22"/>
        <v/>
      </c>
      <c r="I179" s="44" t="str">
        <f>IF(OR(E179="ACHATS",E179="VENTES"),IF(H179&lt;TECH!C$2,TECH!D$2,IF(H179&lt;TECH!C$3,TECH!D$3,IF(H179&lt;TECH!C$4,TECH!D$4,IF(H179&lt;TECH!C$5,TECH!D$5,H179*TECH!D$6)))),"")</f>
        <v/>
      </c>
      <c r="J179" s="44" t="str">
        <f t="shared" si="24"/>
        <v/>
      </c>
      <c r="K179" s="81" t="str">
        <f t="shared" si="23"/>
        <v/>
      </c>
      <c r="L179" s="28"/>
      <c r="M179" s="48" t="str">
        <f t="shared" si="21"/>
        <v/>
      </c>
    </row>
    <row r="180" spans="1:13" ht="15.75" x14ac:dyDescent="0.25">
      <c r="A180" s="12"/>
      <c r="B180" s="11"/>
      <c r="C180" s="11"/>
      <c r="D180" s="11"/>
      <c r="E180" s="34"/>
      <c r="F180" s="37"/>
      <c r="G180" s="32"/>
      <c r="H180" s="43" t="str">
        <f t="shared" si="22"/>
        <v/>
      </c>
      <c r="I180" s="44" t="str">
        <f>IF(OR(E180="ACHATS",E180="VENTES"),IF(H180&lt;TECH!C$2,TECH!D$2,IF(H180&lt;TECH!C$3,TECH!D$3,IF(H180&lt;TECH!C$4,TECH!D$4,IF(H180&lt;TECH!C$5,TECH!D$5,H180*TECH!D$6)))),"")</f>
        <v/>
      </c>
      <c r="J180" s="44" t="str">
        <f t="shared" si="24"/>
        <v/>
      </c>
      <c r="K180" s="81" t="str">
        <f t="shared" si="23"/>
        <v/>
      </c>
      <c r="L180" s="28"/>
      <c r="M180" s="48" t="str">
        <f t="shared" si="21"/>
        <v/>
      </c>
    </row>
    <row r="181" spans="1:13" ht="15.75" x14ac:dyDescent="0.25">
      <c r="A181" s="12"/>
      <c r="B181" s="11"/>
      <c r="C181" s="11"/>
      <c r="D181" s="11"/>
      <c r="E181" s="34"/>
      <c r="F181" s="37"/>
      <c r="G181" s="32"/>
      <c r="H181" s="43" t="str">
        <f t="shared" si="22"/>
        <v/>
      </c>
      <c r="I181" s="44" t="str">
        <f>IF(OR(E181="ACHATS",E181="VENTES"),IF(H181&lt;TECH!C$2,TECH!D$2,IF(H181&lt;TECH!C$3,TECH!D$3,IF(H181&lt;TECH!C$4,TECH!D$4,IF(H181&lt;TECH!C$5,TECH!D$5,H181*TECH!D$6)))),"")</f>
        <v/>
      </c>
      <c r="J181" s="44" t="str">
        <f t="shared" si="24"/>
        <v/>
      </c>
      <c r="K181" s="81" t="str">
        <f t="shared" si="23"/>
        <v/>
      </c>
      <c r="L181" s="28"/>
      <c r="M181" s="48" t="str">
        <f t="shared" si="21"/>
        <v/>
      </c>
    </row>
    <row r="182" spans="1:13" ht="15.75" x14ac:dyDescent="0.25">
      <c r="A182" s="12"/>
      <c r="B182" s="11"/>
      <c r="C182" s="11"/>
      <c r="D182" s="11"/>
      <c r="E182" s="34"/>
      <c r="F182" s="37"/>
      <c r="G182" s="32"/>
      <c r="H182" s="43" t="str">
        <f t="shared" si="22"/>
        <v/>
      </c>
      <c r="I182" s="44" t="str">
        <f>IF(OR(E182="ACHATS",E182="VENTES"),IF(H182&lt;TECH!C$2,TECH!D$2,IF(H182&lt;TECH!C$3,TECH!D$3,IF(H182&lt;TECH!C$4,TECH!D$4,IF(H182&lt;TECH!C$5,TECH!D$5,H182*TECH!D$6)))),"")</f>
        <v/>
      </c>
      <c r="J182" s="44" t="str">
        <f t="shared" si="24"/>
        <v/>
      </c>
      <c r="K182" s="81" t="str">
        <f t="shared" si="23"/>
        <v/>
      </c>
      <c r="L182" s="28"/>
      <c r="M182" s="48" t="str">
        <f t="shared" si="21"/>
        <v/>
      </c>
    </row>
    <row r="183" spans="1:13" ht="15.75" x14ac:dyDescent="0.25">
      <c r="A183" s="12"/>
      <c r="B183" s="11"/>
      <c r="C183" s="11"/>
      <c r="D183" s="11"/>
      <c r="E183" s="34"/>
      <c r="F183" s="37"/>
      <c r="G183" s="32"/>
      <c r="H183" s="43" t="str">
        <f t="shared" si="22"/>
        <v/>
      </c>
      <c r="I183" s="44" t="str">
        <f>IF(OR(E183="ACHATS",E183="VENTES"),IF(H183&lt;TECH!C$2,TECH!D$2,IF(H183&lt;TECH!C$3,TECH!D$3,IF(H183&lt;TECH!C$4,TECH!D$4,IF(H183&lt;TECH!C$5,TECH!D$5,H183*TECH!D$6)))),"")</f>
        <v/>
      </c>
      <c r="J183" s="44" t="str">
        <f t="shared" si="24"/>
        <v/>
      </c>
      <c r="K183" s="81" t="str">
        <f t="shared" si="23"/>
        <v/>
      </c>
      <c r="L183" s="28"/>
      <c r="M183" s="48" t="str">
        <f t="shared" si="21"/>
        <v/>
      </c>
    </row>
    <row r="184" spans="1:13" ht="15.75" x14ac:dyDescent="0.25">
      <c r="A184" s="12"/>
      <c r="B184" s="11"/>
      <c r="C184" s="11"/>
      <c r="D184" s="11"/>
      <c r="E184" s="34"/>
      <c r="F184" s="37"/>
      <c r="G184" s="32"/>
      <c r="H184" s="43" t="str">
        <f t="shared" si="22"/>
        <v/>
      </c>
      <c r="I184" s="44" t="str">
        <f>IF(OR(E184="ACHATS",E184="VENTES"),IF(H184&lt;TECH!C$2,TECH!D$2,IF(H184&lt;TECH!C$3,TECH!D$3,IF(H184&lt;TECH!C$4,TECH!D$4,IF(H184&lt;TECH!C$5,TECH!D$5,H184*TECH!D$6)))),"")</f>
        <v/>
      </c>
      <c r="J184" s="44" t="str">
        <f t="shared" si="24"/>
        <v/>
      </c>
      <c r="K184" s="81" t="str">
        <f t="shared" si="23"/>
        <v/>
      </c>
      <c r="L184" s="28"/>
      <c r="M184" s="48" t="str">
        <f t="shared" si="21"/>
        <v/>
      </c>
    </row>
    <row r="185" spans="1:13" ht="15.75" x14ac:dyDescent="0.25">
      <c r="A185" s="12"/>
      <c r="B185" s="11"/>
      <c r="C185" s="11"/>
      <c r="D185" s="11"/>
      <c r="E185" s="34"/>
      <c r="F185" s="37"/>
      <c r="G185" s="32"/>
      <c r="H185" s="43" t="str">
        <f t="shared" si="22"/>
        <v/>
      </c>
      <c r="I185" s="44" t="str">
        <f>IF(OR(E185="ACHATS",E185="VENTES"),IF(H185&lt;TECH!C$2,TECH!D$2,IF(H185&lt;TECH!C$3,TECH!D$3,IF(H185&lt;TECH!C$4,TECH!D$4,IF(H185&lt;TECH!C$5,TECH!D$5,H185*TECH!D$6)))),"")</f>
        <v/>
      </c>
      <c r="J185" s="44" t="str">
        <f t="shared" si="24"/>
        <v/>
      </c>
      <c r="K185" s="81" t="str">
        <f t="shared" si="23"/>
        <v/>
      </c>
      <c r="L185" s="28"/>
      <c r="M185" s="48" t="str">
        <f t="shared" si="21"/>
        <v/>
      </c>
    </row>
    <row r="186" spans="1:13" ht="15.75" x14ac:dyDescent="0.25">
      <c r="A186" s="12"/>
      <c r="B186" s="11"/>
      <c r="C186" s="11"/>
      <c r="D186" s="11"/>
      <c r="E186" s="34"/>
      <c r="F186" s="37"/>
      <c r="G186" s="32"/>
      <c r="H186" s="43" t="str">
        <f t="shared" si="22"/>
        <v/>
      </c>
      <c r="I186" s="44" t="str">
        <f>IF(OR(E186="ACHATS",E186="VENTES"),IF(H186&lt;TECH!C$2,TECH!D$2,IF(H186&lt;TECH!C$3,TECH!D$3,IF(H186&lt;TECH!C$4,TECH!D$4,IF(H186&lt;TECH!C$5,TECH!D$5,H186*TECH!D$6)))),"")</f>
        <v/>
      </c>
      <c r="J186" s="44" t="str">
        <f t="shared" si="24"/>
        <v/>
      </c>
      <c r="K186" s="81" t="str">
        <f t="shared" si="23"/>
        <v/>
      </c>
      <c r="L186" s="28"/>
      <c r="M186" s="48" t="str">
        <f t="shared" si="21"/>
        <v/>
      </c>
    </row>
    <row r="187" spans="1:13" ht="15.75" x14ac:dyDescent="0.25">
      <c r="A187" s="12"/>
      <c r="B187" s="11"/>
      <c r="C187" s="11"/>
      <c r="D187" s="11"/>
      <c r="E187" s="34"/>
      <c r="F187" s="37"/>
      <c r="G187" s="32"/>
      <c r="H187" s="43" t="str">
        <f t="shared" si="22"/>
        <v/>
      </c>
      <c r="I187" s="44" t="str">
        <f>IF(OR(E187="ACHATS",E187="VENTES"),IF(H187&lt;TECH!C$2,TECH!D$2,IF(H187&lt;TECH!C$3,TECH!D$3,IF(H187&lt;TECH!C$4,TECH!D$4,IF(H187&lt;TECH!C$5,TECH!D$5,H187*TECH!D$6)))),"")</f>
        <v/>
      </c>
      <c r="J187" s="44" t="str">
        <f t="shared" si="24"/>
        <v/>
      </c>
      <c r="K187" s="81" t="str">
        <f t="shared" si="23"/>
        <v/>
      </c>
      <c r="L187" s="28"/>
      <c r="M187" s="48" t="str">
        <f t="shared" si="21"/>
        <v/>
      </c>
    </row>
    <row r="188" spans="1:13" ht="15.75" x14ac:dyDescent="0.25">
      <c r="A188" s="12"/>
      <c r="B188" s="11"/>
      <c r="C188" s="11"/>
      <c r="D188" s="11"/>
      <c r="E188" s="34"/>
      <c r="F188" s="37"/>
      <c r="G188" s="32"/>
      <c r="H188" s="43" t="str">
        <f t="shared" si="22"/>
        <v/>
      </c>
      <c r="I188" s="44" t="str">
        <f>IF(OR(E188="ACHATS",E188="VENTES"),IF(H188&lt;TECH!C$2,TECH!D$2,IF(H188&lt;TECH!C$3,TECH!D$3,IF(H188&lt;TECH!C$4,TECH!D$4,IF(H188&lt;TECH!C$5,TECH!D$5,H188*TECH!D$6)))),"")</f>
        <v/>
      </c>
      <c r="J188" s="44" t="str">
        <f t="shared" si="24"/>
        <v/>
      </c>
      <c r="K188" s="81" t="str">
        <f t="shared" si="23"/>
        <v/>
      </c>
      <c r="L188" s="28"/>
      <c r="M188" s="48" t="str">
        <f t="shared" si="21"/>
        <v/>
      </c>
    </row>
    <row r="189" spans="1:13" ht="15.75" x14ac:dyDescent="0.25">
      <c r="A189" s="12"/>
      <c r="B189" s="11"/>
      <c r="C189" s="11"/>
      <c r="D189" s="11"/>
      <c r="E189" s="34"/>
      <c r="F189" s="37"/>
      <c r="G189" s="32"/>
      <c r="H189" s="43" t="str">
        <f t="shared" si="22"/>
        <v/>
      </c>
      <c r="I189" s="44" t="str">
        <f>IF(OR(E189="ACHATS",E189="VENTES"),IF(H189&lt;TECH!C$2,TECH!D$2,IF(H189&lt;TECH!C$3,TECH!D$3,IF(H189&lt;TECH!C$4,TECH!D$4,IF(H189&lt;TECH!C$5,TECH!D$5,H189*TECH!D$6)))),"")</f>
        <v/>
      </c>
      <c r="J189" s="44" t="str">
        <f t="shared" si="24"/>
        <v/>
      </c>
      <c r="K189" s="81" t="str">
        <f t="shared" si="23"/>
        <v/>
      </c>
      <c r="L189" s="28"/>
      <c r="M189" s="48" t="str">
        <f t="shared" ref="M189:M203" si="25">IF(E189="ACHATS",M188-K189,IF(E189="VENTES",M188+K189,IF(E189="DIVIDENDES",M188+K189,IF(E189="BONUS",M188+K189,""))))</f>
        <v/>
      </c>
    </row>
    <row r="190" spans="1:13" ht="15.75" x14ac:dyDescent="0.25">
      <c r="A190" s="12"/>
      <c r="B190" s="11"/>
      <c r="C190" s="11"/>
      <c r="D190" s="11"/>
      <c r="E190" s="34"/>
      <c r="F190" s="37"/>
      <c r="G190" s="32"/>
      <c r="H190" s="43" t="str">
        <f t="shared" si="22"/>
        <v/>
      </c>
      <c r="I190" s="44" t="str">
        <f>IF(OR(E190="ACHATS",E190="VENTES"),IF(H190&lt;TECH!C$2,TECH!D$2,IF(H190&lt;TECH!C$3,TECH!D$3,IF(H190&lt;TECH!C$4,TECH!D$4,IF(H190&lt;TECH!C$5,TECH!D$5,H190*TECH!D$6)))),"")</f>
        <v/>
      </c>
      <c r="J190" s="44" t="str">
        <f t="shared" si="24"/>
        <v/>
      </c>
      <c r="K190" s="81" t="str">
        <f t="shared" si="23"/>
        <v/>
      </c>
      <c r="L190" s="28"/>
      <c r="M190" s="48" t="str">
        <f t="shared" si="25"/>
        <v/>
      </c>
    </row>
    <row r="191" spans="1:13" ht="15.75" x14ac:dyDescent="0.25">
      <c r="A191" s="12"/>
      <c r="B191" s="11"/>
      <c r="C191" s="11"/>
      <c r="D191" s="11"/>
      <c r="E191" s="34"/>
      <c r="F191" s="37"/>
      <c r="G191" s="32"/>
      <c r="H191" s="43" t="str">
        <f t="shared" si="22"/>
        <v/>
      </c>
      <c r="I191" s="44" t="str">
        <f>IF(OR(E191="ACHATS",E191="VENTES"),IF(H191&lt;TECH!C$2,TECH!D$2,IF(H191&lt;TECH!C$3,TECH!D$3,IF(H191&lt;TECH!C$4,TECH!D$4,IF(H191&lt;TECH!C$5,TECH!D$5,H191*TECH!D$6)))),"")</f>
        <v/>
      </c>
      <c r="J191" s="44" t="str">
        <f t="shared" si="24"/>
        <v/>
      </c>
      <c r="K191" s="81" t="str">
        <f t="shared" si="23"/>
        <v/>
      </c>
      <c r="L191" s="28"/>
      <c r="M191" s="48" t="str">
        <f t="shared" si="25"/>
        <v/>
      </c>
    </row>
    <row r="192" spans="1:13" ht="15.75" x14ac:dyDescent="0.25">
      <c r="A192" s="12"/>
      <c r="B192" s="11"/>
      <c r="C192" s="11"/>
      <c r="D192" s="11"/>
      <c r="E192" s="34"/>
      <c r="F192" s="37"/>
      <c r="G192" s="32"/>
      <c r="H192" s="43" t="str">
        <f t="shared" si="22"/>
        <v/>
      </c>
      <c r="I192" s="44" t="str">
        <f>IF(OR(E192="ACHATS",E192="VENTES"),IF(H192&lt;TECH!C$2,TECH!D$2,IF(H192&lt;TECH!C$3,TECH!D$3,IF(H192&lt;TECH!C$4,TECH!D$4,IF(H192&lt;TECH!C$5,TECH!D$5,H192*TECH!D$6)))),"")</f>
        <v/>
      </c>
      <c r="J192" s="44" t="str">
        <f t="shared" si="24"/>
        <v/>
      </c>
      <c r="K192" s="81" t="str">
        <f t="shared" si="23"/>
        <v/>
      </c>
      <c r="L192" s="28"/>
      <c r="M192" s="48" t="str">
        <f t="shared" si="25"/>
        <v/>
      </c>
    </row>
    <row r="193" spans="1:13" ht="15.75" x14ac:dyDescent="0.25">
      <c r="A193" s="12"/>
      <c r="B193" s="11"/>
      <c r="C193" s="11"/>
      <c r="D193" s="11"/>
      <c r="E193" s="34"/>
      <c r="F193" s="37"/>
      <c r="G193" s="32"/>
      <c r="H193" s="43" t="str">
        <f t="shared" si="22"/>
        <v/>
      </c>
      <c r="I193" s="44" t="str">
        <f>IF(OR(E193="ACHATS",E193="VENTES"),IF(H193&lt;TECH!C$2,TECH!D$2,IF(H193&lt;TECH!C$3,TECH!D$3,IF(H193&lt;TECH!C$4,TECH!D$4,IF(H193&lt;TECH!C$5,TECH!D$5,H193*TECH!D$6)))),"")</f>
        <v/>
      </c>
      <c r="J193" s="44" t="str">
        <f t="shared" si="24"/>
        <v/>
      </c>
      <c r="K193" s="81" t="str">
        <f t="shared" si="23"/>
        <v/>
      </c>
      <c r="L193" s="28"/>
      <c r="M193" s="48" t="str">
        <f t="shared" si="25"/>
        <v/>
      </c>
    </row>
    <row r="194" spans="1:13" ht="15.75" x14ac:dyDescent="0.25">
      <c r="A194" s="12"/>
      <c r="B194" s="11"/>
      <c r="C194" s="11"/>
      <c r="D194" s="11"/>
      <c r="E194" s="34"/>
      <c r="F194" s="37"/>
      <c r="G194" s="32"/>
      <c r="H194" s="43" t="str">
        <f t="shared" si="22"/>
        <v/>
      </c>
      <c r="I194" s="44" t="str">
        <f>IF(OR(E194="ACHATS",E194="VENTES"),IF(H194&lt;TECH!C$2,TECH!D$2,IF(H194&lt;TECH!C$3,TECH!D$3,IF(H194&lt;TECH!C$4,TECH!D$4,IF(H194&lt;TECH!C$5,TECH!D$5,H194*TECH!D$6)))),"")</f>
        <v/>
      </c>
      <c r="J194" s="44" t="str">
        <f t="shared" si="24"/>
        <v/>
      </c>
      <c r="K194" s="81" t="str">
        <f t="shared" si="23"/>
        <v/>
      </c>
      <c r="L194" s="28"/>
      <c r="M194" s="48" t="str">
        <f t="shared" si="25"/>
        <v/>
      </c>
    </row>
    <row r="195" spans="1:13" ht="15.75" x14ac:dyDescent="0.25">
      <c r="A195" s="12"/>
      <c r="B195" s="11"/>
      <c r="C195" s="11"/>
      <c r="D195" s="11"/>
      <c r="E195" s="34"/>
      <c r="F195" s="37"/>
      <c r="G195" s="32"/>
      <c r="H195" s="43" t="str">
        <f t="shared" si="22"/>
        <v/>
      </c>
      <c r="I195" s="44" t="str">
        <f>IF(OR(E195="ACHATS",E195="VENTES"),IF(H195&lt;TECH!C$2,TECH!D$2,IF(H195&lt;TECH!C$3,TECH!D$3,IF(H195&lt;TECH!C$4,TECH!D$4,IF(H195&lt;TECH!C$5,TECH!D$5,H195*TECH!D$6)))),"")</f>
        <v/>
      </c>
      <c r="J195" s="44" t="str">
        <f t="shared" si="24"/>
        <v/>
      </c>
      <c r="K195" s="81" t="str">
        <f t="shared" si="23"/>
        <v/>
      </c>
      <c r="L195" s="28"/>
      <c r="M195" s="48" t="str">
        <f t="shared" si="25"/>
        <v/>
      </c>
    </row>
    <row r="196" spans="1:13" ht="15.75" x14ac:dyDescent="0.25">
      <c r="A196" s="12"/>
      <c r="B196" s="11"/>
      <c r="C196" s="11"/>
      <c r="D196" s="11"/>
      <c r="E196" s="34"/>
      <c r="F196" s="37"/>
      <c r="G196" s="32"/>
      <c r="H196" s="43" t="str">
        <f t="shared" si="22"/>
        <v/>
      </c>
      <c r="I196" s="44" t="str">
        <f>IF(OR(E196="ACHATS",E196="VENTES"),IF(H196&lt;TECH!C$2,TECH!D$2,IF(H196&lt;TECH!C$3,TECH!D$3,IF(H196&lt;TECH!C$4,TECH!D$4,IF(H196&lt;TECH!C$5,TECH!D$5,H196*TECH!D$6)))),"")</f>
        <v/>
      </c>
      <c r="J196" s="44" t="str">
        <f t="shared" si="24"/>
        <v/>
      </c>
      <c r="K196" s="81" t="str">
        <f t="shared" si="23"/>
        <v/>
      </c>
      <c r="L196" s="28"/>
      <c r="M196" s="48" t="str">
        <f t="shared" si="25"/>
        <v/>
      </c>
    </row>
    <row r="197" spans="1:13" ht="15.75" x14ac:dyDescent="0.25">
      <c r="A197" s="12"/>
      <c r="B197" s="11"/>
      <c r="C197" s="11"/>
      <c r="D197" s="11"/>
      <c r="E197" s="34"/>
      <c r="F197" s="37"/>
      <c r="G197" s="32"/>
      <c r="H197" s="43" t="str">
        <f t="shared" si="22"/>
        <v/>
      </c>
      <c r="I197" s="44" t="str">
        <f>IF(OR(E197="ACHATS",E197="VENTES"),IF(H197&lt;TECH!C$2,TECH!D$2,IF(H197&lt;TECH!C$3,TECH!D$3,IF(H197&lt;TECH!C$4,TECH!D$4,IF(H197&lt;TECH!C$5,TECH!D$5,H197*TECH!D$6)))),"")</f>
        <v/>
      </c>
      <c r="J197" s="44" t="str">
        <f t="shared" si="24"/>
        <v/>
      </c>
      <c r="K197" s="81" t="str">
        <f t="shared" si="23"/>
        <v/>
      </c>
      <c r="L197" s="28"/>
      <c r="M197" s="48" t="str">
        <f t="shared" si="25"/>
        <v/>
      </c>
    </row>
    <row r="198" spans="1:13" ht="15.75" x14ac:dyDescent="0.25">
      <c r="A198" s="12"/>
      <c r="B198" s="11"/>
      <c r="C198" s="11"/>
      <c r="D198" s="11"/>
      <c r="E198" s="34"/>
      <c r="F198" s="37"/>
      <c r="G198" s="32"/>
      <c r="H198" s="43" t="str">
        <f t="shared" ref="H198:H203" si="26">IF(C198="","",F198*G198)</f>
        <v/>
      </c>
      <c r="I198" s="44" t="str">
        <f>IF(OR(E198="ACHATS",E198="VENTES"),IF(H198&lt;TECH!C$2,TECH!D$2,IF(H198&lt;TECH!C$3,TECH!D$3,IF(H198&lt;TECH!C$4,TECH!D$4,IF(H198&lt;TECH!C$5,TECH!D$5,H198*TECH!D$6)))),"")</f>
        <v/>
      </c>
      <c r="J198" s="44" t="str">
        <f t="shared" si="24"/>
        <v/>
      </c>
      <c r="K198" s="81" t="str">
        <f t="shared" ref="K198:K203" si="27">IF(E198="ACHATS",H198+I198+J198,IF(E198="VENTES",H198-I198,IF(E198="DIVIDENDES",H198,IF(E198="BONUS",H198,""))))</f>
        <v/>
      </c>
      <c r="L198" s="28"/>
      <c r="M198" s="48" t="str">
        <f t="shared" si="25"/>
        <v/>
      </c>
    </row>
    <row r="199" spans="1:13" ht="15.75" x14ac:dyDescent="0.25">
      <c r="A199" s="12"/>
      <c r="B199" s="11"/>
      <c r="C199" s="11"/>
      <c r="D199" s="11"/>
      <c r="E199" s="34"/>
      <c r="F199" s="37"/>
      <c r="G199" s="32"/>
      <c r="H199" s="43" t="str">
        <f t="shared" si="26"/>
        <v/>
      </c>
      <c r="I199" s="44" t="str">
        <f>IF(OR(E199="ACHATS",E199="VENTES"),IF(H199&lt;TECH!C$2,TECH!D$2,IF(H199&lt;TECH!C$3,TECH!D$3,IF(H199&lt;TECH!C$4,TECH!D$4,IF(H199&lt;TECH!C$5,TECH!D$5,H199*TECH!D$6)))),"")</f>
        <v/>
      </c>
      <c r="J199" s="44" t="str">
        <f t="shared" si="24"/>
        <v/>
      </c>
      <c r="K199" s="81" t="str">
        <f t="shared" si="27"/>
        <v/>
      </c>
      <c r="L199" s="28"/>
      <c r="M199" s="48" t="str">
        <f t="shared" si="25"/>
        <v/>
      </c>
    </row>
    <row r="200" spans="1:13" ht="15.75" x14ac:dyDescent="0.25">
      <c r="A200" s="12"/>
      <c r="B200" s="11"/>
      <c r="C200" s="11"/>
      <c r="D200" s="11"/>
      <c r="E200" s="34"/>
      <c r="F200" s="37"/>
      <c r="G200" s="32"/>
      <c r="H200" s="43" t="str">
        <f t="shared" si="26"/>
        <v/>
      </c>
      <c r="I200" s="44" t="str">
        <f>IF(OR(E200="ACHATS",E200="VENTES"),IF(H200&lt;TECH!C$2,TECH!D$2,IF(H200&lt;TECH!C$3,TECH!D$3,IF(H200&lt;TECH!C$4,TECH!D$4,IF(H200&lt;TECH!C$5,TECH!D$5,H200*TECH!D$6)))),"")</f>
        <v/>
      </c>
      <c r="J200" s="44" t="str">
        <f t="shared" si="24"/>
        <v/>
      </c>
      <c r="K200" s="81" t="str">
        <f t="shared" si="27"/>
        <v/>
      </c>
      <c r="L200" s="28"/>
      <c r="M200" s="48" t="str">
        <f t="shared" si="25"/>
        <v/>
      </c>
    </row>
    <row r="201" spans="1:13" ht="15.75" x14ac:dyDescent="0.25">
      <c r="A201" s="12"/>
      <c r="B201" s="11"/>
      <c r="C201" s="11"/>
      <c r="D201" s="11"/>
      <c r="E201" s="34"/>
      <c r="F201" s="37"/>
      <c r="G201" s="32"/>
      <c r="H201" s="43" t="str">
        <f t="shared" si="26"/>
        <v/>
      </c>
      <c r="I201" s="44" t="str">
        <f>IF(OR(E201="ACHATS",E201="VENTES"),IF(H201&lt;TECH!C$2,TECH!D$2,IF(H201&lt;TECH!C$3,TECH!D$3,IF(H201&lt;TECH!C$4,TECH!D$4,IF(H201&lt;TECH!C$5,TECH!D$5,H201*TECH!D$6)))),"")</f>
        <v/>
      </c>
      <c r="J201" s="44" t="str">
        <f t="shared" si="24"/>
        <v/>
      </c>
      <c r="K201" s="81" t="str">
        <f t="shared" si="27"/>
        <v/>
      </c>
      <c r="L201" s="28"/>
      <c r="M201" s="48" t="str">
        <f t="shared" si="25"/>
        <v/>
      </c>
    </row>
    <row r="202" spans="1:13" ht="15.75" x14ac:dyDescent="0.25">
      <c r="A202" s="12"/>
      <c r="B202" s="11"/>
      <c r="C202" s="11"/>
      <c r="D202" s="11"/>
      <c r="E202" s="34"/>
      <c r="F202" s="37"/>
      <c r="G202" s="32"/>
      <c r="H202" s="43" t="str">
        <f t="shared" si="26"/>
        <v/>
      </c>
      <c r="I202" s="44" t="str">
        <f>IF(OR(E202="ACHATS",E202="VENTES"),IF(H202&lt;TECH!C$2,TECH!D$2,IF(H202&lt;TECH!C$3,TECH!D$3,IF(H202&lt;TECH!C$4,TECH!D$4,IF(H202&lt;TECH!C$5,TECH!D$5,H202*TECH!D$6)))),"")</f>
        <v/>
      </c>
      <c r="J202" s="44" t="str">
        <f t="shared" si="24"/>
        <v/>
      </c>
      <c r="K202" s="81" t="str">
        <f t="shared" si="27"/>
        <v/>
      </c>
      <c r="L202" s="28"/>
      <c r="M202" s="48" t="str">
        <f t="shared" si="25"/>
        <v/>
      </c>
    </row>
    <row r="203" spans="1:13" ht="16.5" thickBot="1" x14ac:dyDescent="0.3">
      <c r="A203" s="13"/>
      <c r="B203" s="14"/>
      <c r="C203" s="14"/>
      <c r="D203" s="14"/>
      <c r="E203" s="35"/>
      <c r="F203" s="38"/>
      <c r="G203" s="39"/>
      <c r="H203" s="45" t="str">
        <f t="shared" si="26"/>
        <v/>
      </c>
      <c r="I203" s="46" t="str">
        <f>IF(OR(E203="ACHATS",E203="VENTES"),IF(H203&lt;TECH!C$2,TECH!D$2,IF(H203&lt;TECH!C$3,TECH!D$3,IF(H203&lt;TECH!C$4,TECH!D$4,IF(H203&lt;TECH!C$5,TECH!D$5,H203*TECH!D$6)))),"")</f>
        <v/>
      </c>
      <c r="J203" s="46" t="str">
        <f t="shared" si="24"/>
        <v/>
      </c>
      <c r="K203" s="82" t="str">
        <f t="shared" si="27"/>
        <v/>
      </c>
      <c r="L203" s="29"/>
      <c r="M203" s="48" t="str">
        <f t="shared" si="25"/>
        <v/>
      </c>
    </row>
  </sheetData>
  <autoFilter ref="A4:K203">
    <sortState ref="A5:K203">
      <sortCondition ref="A4:A203"/>
    </sortState>
  </autoFilter>
  <mergeCells count="3">
    <mergeCell ref="A3:D3"/>
    <mergeCell ref="E3:K3"/>
    <mergeCell ref="M3:M4"/>
  </mergeCells>
  <conditionalFormatting sqref="K6:K203">
    <cfRule type="expression" dxfId="6" priority="5">
      <formula>AND($E6="DIVIDENDES")</formula>
    </cfRule>
    <cfRule type="expression" dxfId="5" priority="11">
      <formula>AND($E6="VENTES")</formula>
    </cfRule>
    <cfRule type="expression" dxfId="4" priority="12">
      <formula>AND($E6="ACHATS")</formula>
    </cfRule>
    <cfRule type="expression" dxfId="3" priority="1">
      <formula>AND($E6="BONUS")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TECH!$A$2:$A$11</xm:f>
          </x14:formula1>
          <xm:sqref>B5:B203</xm:sqref>
        </x14:dataValidation>
        <x14:dataValidation type="list" allowBlank="1" showInputMessage="1" showErrorMessage="1">
          <x14:formula1>
            <xm:f>TECH!$F$2:$F$5</xm:f>
          </x14:formula1>
          <xm:sqref>E6:E203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2"/>
  <sheetViews>
    <sheetView tabSelected="1" workbookViewId="0">
      <pane ySplit="5" topLeftCell="A6" activePane="bottomLeft" state="frozen"/>
      <selection pane="bottomLeft" activeCell="D176" sqref="D176"/>
    </sheetView>
  </sheetViews>
  <sheetFormatPr baseColWidth="10" defaultRowHeight="15" x14ac:dyDescent="0.25"/>
  <cols>
    <col min="1" max="1" width="30.7109375" style="1" customWidth="1"/>
    <col min="2" max="2" width="10.7109375" style="1" customWidth="1"/>
    <col min="3" max="3" width="14.7109375" style="1" customWidth="1"/>
    <col min="4" max="5" width="10.7109375" style="1" customWidth="1"/>
    <col min="6" max="6" width="14.7109375" style="94" customWidth="1"/>
    <col min="7" max="7" width="16.7109375" style="95" customWidth="1"/>
    <col min="8" max="8" width="12.7109375" style="23" customWidth="1"/>
    <col min="9" max="9" width="20.7109375" style="90" customWidth="1"/>
    <col min="10" max="10" width="10.7109375" style="90" customWidth="1"/>
    <col min="11" max="11" width="20.7109375" style="1" customWidth="1"/>
    <col min="12" max="12" width="12.7109375" style="23" customWidth="1"/>
    <col min="13" max="14" width="16.7109375" style="90" customWidth="1"/>
    <col min="15" max="16384" width="11.42578125" style="1"/>
  </cols>
  <sheetData>
    <row r="1" spans="1:16" ht="9.9499999999999993" customHeight="1" thickBot="1" x14ac:dyDescent="0.3"/>
    <row r="2" spans="1:16" ht="20.100000000000001" customHeight="1" thickBot="1" x14ac:dyDescent="0.3">
      <c r="G2" s="118"/>
      <c r="K2" s="117">
        <f>SUM(K6:K202)</f>
        <v>168.58</v>
      </c>
      <c r="L2" s="151" t="s">
        <v>100</v>
      </c>
      <c r="M2" s="152"/>
      <c r="N2" s="117">
        <f>SUM(N6:N202)</f>
        <v>63.951750000000004</v>
      </c>
    </row>
    <row r="3" spans="1:16" ht="9.9499999999999993" customHeight="1" thickBot="1" x14ac:dyDescent="0.3"/>
    <row r="4" spans="1:16" ht="30" customHeight="1" thickBot="1" x14ac:dyDescent="0.3">
      <c r="A4" s="142" t="s">
        <v>19</v>
      </c>
      <c r="B4" s="143"/>
      <c r="C4" s="143"/>
      <c r="D4" s="143"/>
      <c r="E4" s="143"/>
      <c r="F4" s="143"/>
      <c r="G4" s="144"/>
      <c r="H4" s="145" t="s">
        <v>21</v>
      </c>
      <c r="I4" s="146"/>
      <c r="J4" s="147"/>
      <c r="K4" s="84" t="s">
        <v>54</v>
      </c>
      <c r="L4" s="148" t="s">
        <v>22</v>
      </c>
      <c r="M4" s="149"/>
      <c r="N4" s="150"/>
      <c r="P4" s="9"/>
    </row>
    <row r="5" spans="1:16" s="50" customFormat="1" ht="39.950000000000003" customHeight="1" thickBot="1" x14ac:dyDescent="0.3">
      <c r="A5" s="8" t="s">
        <v>1</v>
      </c>
      <c r="B5" s="8" t="s">
        <v>3</v>
      </c>
      <c r="C5" s="8" t="s">
        <v>43</v>
      </c>
      <c r="D5" s="8" t="s">
        <v>98</v>
      </c>
      <c r="E5" s="8" t="s">
        <v>5</v>
      </c>
      <c r="F5" s="8" t="s">
        <v>6</v>
      </c>
      <c r="G5" s="8" t="s">
        <v>48</v>
      </c>
      <c r="H5" s="8" t="s">
        <v>3</v>
      </c>
      <c r="I5" s="8" t="s">
        <v>45</v>
      </c>
      <c r="J5" s="8" t="s">
        <v>99</v>
      </c>
      <c r="K5" s="8" t="s">
        <v>57</v>
      </c>
      <c r="L5" s="8" t="s">
        <v>20</v>
      </c>
      <c r="M5" s="85" t="s">
        <v>46</v>
      </c>
      <c r="N5" s="85" t="s">
        <v>97</v>
      </c>
    </row>
    <row r="6" spans="1:16" x14ac:dyDescent="0.25">
      <c r="A6" s="86" t="s">
        <v>23</v>
      </c>
      <c r="B6" s="153">
        <f>IF(A6="","",SUMIFS(TRANSACTIONS!$F$6:$F$2000,TRANSACTIONS!$E$6:$E$2000,"ACHATS",TRANSACTIONS!$C$6:$C$2000,A6))</f>
        <v>45</v>
      </c>
      <c r="C6" s="154">
        <f>IF(A6="","",SUMIFS(TRANSACTIONS!$H$6:$H$2000,TRANSACTIONS!$E$6:$E$2000,"ACHATS",TRANSACTIONS!$C$6:$C$2000,A6))</f>
        <v>289.8</v>
      </c>
      <c r="D6" s="87">
        <f>IF(A6="","",SUMIFS(TRANSACTIONS!$I$6:$I$2000,TRANSACTIONS!$E$6:$E$2000,"ACHATS",TRANSACTIONS!$C$6:$C$2000,A6))</f>
        <v>0.99</v>
      </c>
      <c r="E6" s="87">
        <f>IF(A6="","",SUMIFS(TRANSACTIONS!$J$6:$J$2000,TRANSACTIONS!$E$6:$E$2000,"ACHATS",TRANSACTIONS!$C$6:$C$2000,A6))</f>
        <v>0</v>
      </c>
      <c r="F6" s="111">
        <f t="shared" ref="F6:F37" si="0">IF(A6="","",(C6+D6+E6)/B6)</f>
        <v>6.4620000000000006</v>
      </c>
      <c r="G6" s="112">
        <f t="shared" ref="G6:G37" si="1">IF(A6="","",F6*B6)</f>
        <v>290.79000000000002</v>
      </c>
      <c r="H6" s="91">
        <f>IF($A6="","",SUMIFS(TRANSACTIONS!$F$6:$F$2000,TRANSACTIONS!$E$6:$E$2000,"VENTES",TRANSACTIONS!$C$6:$C$2000,A6))</f>
        <v>0</v>
      </c>
      <c r="I6" s="87">
        <f>IF(G6="","",SUMIFS(TRANSACTIONS!$H$6:$H$2000,TRANSACTIONS!$E$6:$E$2000,"VENTES",TRANSACTIONS!$C$6:$C$2000,A6))</f>
        <v>0</v>
      </c>
      <c r="J6" s="98">
        <f>IF(G6="","",SUMIFS(TRANSACTIONS!$I$6:$I$2000,TRANSACTIONS!$E$6:$E$2000,"VENTES",TRANSACTIONS!$C$6:$C$2000,A6))</f>
        <v>0</v>
      </c>
      <c r="K6" s="108">
        <f>IF(A6="","",SUMIFS(TRANSACTIONS!$H$6:$H$2000,TRANSACTIONS!$E$6:$E$2000,"DIVIDENDES",TRANSACTIONS!$C$6:$C$2000,A6))</f>
        <v>0</v>
      </c>
      <c r="L6" s="102" t="str">
        <f t="shared" ref="L6:L37" si="2">IF(A6="","",IF(H6-B6=0,((I6+J6)-G6)/G6*100,""))</f>
        <v/>
      </c>
      <c r="M6" s="103" t="str">
        <f t="shared" ref="M6:M37" si="3">IF(A6="","",IF(H6-B6=0,I6-J6-G6,""))</f>
        <v/>
      </c>
      <c r="N6" s="107" t="str">
        <f t="shared" ref="N6:N37" si="4">IF(M6="","",K6+M6)</f>
        <v/>
      </c>
    </row>
    <row r="7" spans="1:16" x14ac:dyDescent="0.25">
      <c r="A7" s="12" t="s">
        <v>25</v>
      </c>
      <c r="B7" s="155">
        <f>IF(A7="","",SUMIFS(TRANSACTIONS!$F$6:$F$2000,TRANSACTIONS!$E$6:$E$2000,"ACHATS",TRANSACTIONS!$C$6:$C$2000,A7))</f>
        <v>18</v>
      </c>
      <c r="C7" s="156">
        <f>IF(A7="","",SUMIFS(TRANSACTIONS!$H$6:$H$2000,TRANSACTIONS!$E$6:$E$2000,"ACHATS",TRANSACTIONS!$C$6:$C$2000,A7))</f>
        <v>241.74</v>
      </c>
      <c r="D7" s="88">
        <f>IF(A7="","",SUMIFS(TRANSACTIONS!$I$6:$I$2000,TRANSACTIONS!$E$6:$E$2000,"ACHATS",TRANSACTIONS!$C$6:$C$2000,A7))</f>
        <v>0.99</v>
      </c>
      <c r="E7" s="88">
        <f>IF(A7="","",SUMIFS(TRANSACTIONS!$J$6:$J$2000,TRANSACTIONS!$E$6:$E$2000,"ACHATS",TRANSACTIONS!$C$6:$C$2000,A7))</f>
        <v>0.72522000000000009</v>
      </c>
      <c r="F7" s="113">
        <f t="shared" si="0"/>
        <v>13.525290000000002</v>
      </c>
      <c r="G7" s="114">
        <f t="shared" si="1"/>
        <v>243.45522000000003</v>
      </c>
      <c r="H7" s="92">
        <f>IF($A7="","",SUMIFS(TRANSACTIONS!$F$6:$F$2000,TRANSACTIONS!$E$6:$E$2000,"VENTES",TRANSACTIONS!$C$6:$C$2000,A7))</f>
        <v>0</v>
      </c>
      <c r="I7" s="88">
        <f>IF(G7="","",SUMIFS(TRANSACTIONS!$H$6:$H$2000,TRANSACTIONS!$E$6:$E$2000,"VENTES",TRANSACTIONS!$C$6:$C$2000,A7))</f>
        <v>0</v>
      </c>
      <c r="J7" s="99">
        <f>IF(G7="","",SUMIFS(TRANSACTIONS!$I$6:$I$2000,TRANSACTIONS!$E$6:$E$2000,"VENTES",TRANSACTIONS!$C$6:$C$2000,A7))</f>
        <v>0</v>
      </c>
      <c r="K7" s="109">
        <f>IF(A7="","",SUMIFS(TRANSACTIONS!$H$6:$H$2000,TRANSACTIONS!$E$6:$E$2000,"DIVIDENDES",TRANSACTIONS!$C$6:$C$2000,A7))</f>
        <v>10.44</v>
      </c>
      <c r="L7" s="104" t="str">
        <f t="shared" si="2"/>
        <v/>
      </c>
      <c r="M7" s="101" t="str">
        <f t="shared" si="3"/>
        <v/>
      </c>
      <c r="N7" s="96" t="str">
        <f t="shared" si="4"/>
        <v/>
      </c>
    </row>
    <row r="8" spans="1:16" x14ac:dyDescent="0.25">
      <c r="A8" s="12" t="s">
        <v>27</v>
      </c>
      <c r="B8" s="155">
        <f>IF(A8="","",SUMIFS(TRANSACTIONS!$F$6:$F$2000,TRANSACTIONS!$E$6:$E$2000,"ACHATS",TRANSACTIONS!$C$6:$C$2000,A8))</f>
        <v>6</v>
      </c>
      <c r="C8" s="156">
        <f>IF(A8="","",SUMIFS(TRANSACTIONS!$H$6:$H$2000,TRANSACTIONS!$E$6:$E$2000,"ACHATS",TRANSACTIONS!$C$6:$C$2000,A8))</f>
        <v>272.52</v>
      </c>
      <c r="D8" s="88">
        <f>IF(A8="","",SUMIFS(TRANSACTIONS!$I$6:$I$2000,TRANSACTIONS!$E$6:$E$2000,"ACHATS",TRANSACTIONS!$C$6:$C$2000,A8))</f>
        <v>0.99</v>
      </c>
      <c r="E8" s="88">
        <f>IF(A8="","",SUMIFS(TRANSACTIONS!$J$6:$J$2000,TRANSACTIONS!$E$6:$E$2000,"ACHATS",TRANSACTIONS!$C$6:$C$2000,A8))</f>
        <v>0.81755999999999984</v>
      </c>
      <c r="F8" s="113">
        <f t="shared" si="0"/>
        <v>45.721260000000001</v>
      </c>
      <c r="G8" s="114">
        <f t="shared" si="1"/>
        <v>274.32756000000001</v>
      </c>
      <c r="H8" s="92">
        <f>IF($A8="","",SUMIFS(TRANSACTIONS!$F$6:$F$2000,TRANSACTIONS!$E$6:$E$2000,"VENTES",TRANSACTIONS!$C$6:$C$2000,A8))</f>
        <v>0</v>
      </c>
      <c r="I8" s="88">
        <f>IF(G8="","",SUMIFS(TRANSACTIONS!$H$6:$H$2000,TRANSACTIONS!$E$6:$E$2000,"VENTES",TRANSACTIONS!$C$6:$C$2000,A8))</f>
        <v>0</v>
      </c>
      <c r="J8" s="99">
        <f>IF(G8="","",SUMIFS(TRANSACTIONS!$I$6:$I$2000,TRANSACTIONS!$E$6:$E$2000,"VENTES",TRANSACTIONS!$C$6:$C$2000,A8))</f>
        <v>0</v>
      </c>
      <c r="K8" s="109">
        <f>IF(A8="","",SUMIFS(TRANSACTIONS!$H$6:$H$2000,TRANSACTIONS!$E$6:$E$2000,"DIVIDENDES",TRANSACTIONS!$C$6:$C$2000,A8))</f>
        <v>18.12</v>
      </c>
      <c r="L8" s="104" t="str">
        <f t="shared" si="2"/>
        <v/>
      </c>
      <c r="M8" s="101" t="str">
        <f t="shared" si="3"/>
        <v/>
      </c>
      <c r="N8" s="96" t="str">
        <f t="shared" si="4"/>
        <v/>
      </c>
    </row>
    <row r="9" spans="1:16" x14ac:dyDescent="0.25">
      <c r="A9" s="12" t="s">
        <v>29</v>
      </c>
      <c r="B9" s="155">
        <f>IF(A9="","",SUMIFS(TRANSACTIONS!$F$6:$F$2000,TRANSACTIONS!$E$6:$E$2000,"ACHATS",TRANSACTIONS!$C$6:$C$2000,A9))</f>
        <v>37</v>
      </c>
      <c r="C9" s="156">
        <f>IF(A9="","",SUMIFS(TRANSACTIONS!$H$6:$H$2000,TRANSACTIONS!$E$6:$E$2000,"ACHATS",TRANSACTIONS!$C$6:$C$2000,A9))</f>
        <v>299.33</v>
      </c>
      <c r="D9" s="88">
        <f>IF(A9="","",SUMIFS(TRANSACTIONS!$I$6:$I$2000,TRANSACTIONS!$E$6:$E$2000,"ACHATS",TRANSACTIONS!$C$6:$C$2000,A9))</f>
        <v>0.99</v>
      </c>
      <c r="E9" s="88">
        <f>IF(A9="","",SUMIFS(TRANSACTIONS!$J$6:$J$2000,TRANSACTIONS!$E$6:$E$2000,"ACHATS",TRANSACTIONS!$C$6:$C$2000,A9))</f>
        <v>0.89798999999999995</v>
      </c>
      <c r="F9" s="113">
        <f t="shared" si="0"/>
        <v>8.1410267567567569</v>
      </c>
      <c r="G9" s="114">
        <f t="shared" si="1"/>
        <v>301.21798999999999</v>
      </c>
      <c r="H9" s="92">
        <f>IF($A9="","",SUMIFS(TRANSACTIONS!$F$6:$F$2000,TRANSACTIONS!$E$6:$E$2000,"VENTES",TRANSACTIONS!$C$6:$C$2000,A9))</f>
        <v>0</v>
      </c>
      <c r="I9" s="88">
        <f>IF(G9="","",SUMIFS(TRANSACTIONS!$H$6:$H$2000,TRANSACTIONS!$E$6:$E$2000,"VENTES",TRANSACTIONS!$C$6:$C$2000,A9))</f>
        <v>0</v>
      </c>
      <c r="J9" s="99">
        <f>IF(G9="","",SUMIFS(TRANSACTIONS!$I$6:$I$2000,TRANSACTIONS!$E$6:$E$2000,"VENTES",TRANSACTIONS!$C$6:$C$2000,A9))</f>
        <v>0</v>
      </c>
      <c r="K9" s="109">
        <f>IF(A9="","",SUMIFS(TRANSACTIONS!$H$6:$H$2000,TRANSACTIONS!$E$6:$E$2000,"DIVIDENDES",TRANSACTIONS!$C$6:$C$2000,A9))</f>
        <v>29.23</v>
      </c>
      <c r="L9" s="104" t="str">
        <f t="shared" si="2"/>
        <v/>
      </c>
      <c r="M9" s="101" t="str">
        <f t="shared" si="3"/>
        <v/>
      </c>
      <c r="N9" s="96" t="str">
        <f t="shared" si="4"/>
        <v/>
      </c>
    </row>
    <row r="10" spans="1:16" x14ac:dyDescent="0.25">
      <c r="A10" s="12" t="s">
        <v>31</v>
      </c>
      <c r="B10" s="155">
        <f>IF(A10="","",SUMIFS(TRANSACTIONS!$F$6:$F$2000,TRANSACTIONS!$E$6:$E$2000,"ACHATS",TRANSACTIONS!$C$6:$C$2000,A10))</f>
        <v>21</v>
      </c>
      <c r="C10" s="156">
        <f>IF(A10="","",SUMIFS(TRANSACTIONS!$H$6:$H$2000,TRANSACTIONS!$E$6:$E$2000,"ACHATS",TRANSACTIONS!$C$6:$C$2000,A10))</f>
        <v>294.63</v>
      </c>
      <c r="D10" s="88">
        <f>IF(A10="","",SUMIFS(TRANSACTIONS!$I$6:$I$2000,TRANSACTIONS!$E$6:$E$2000,"ACHATS",TRANSACTIONS!$C$6:$C$2000,A10))</f>
        <v>0.99</v>
      </c>
      <c r="E10" s="88">
        <f>IF(A10="","",SUMIFS(TRANSACTIONS!$J$6:$J$2000,TRANSACTIONS!$E$6:$E$2000,"ACHATS",TRANSACTIONS!$C$6:$C$2000,A10))</f>
        <v>0.88388999999999995</v>
      </c>
      <c r="F10" s="113">
        <f t="shared" si="0"/>
        <v>14.119232857142858</v>
      </c>
      <c r="G10" s="114">
        <f t="shared" si="1"/>
        <v>296.50389000000001</v>
      </c>
      <c r="H10" s="92">
        <f>IF($A10="","",SUMIFS(TRANSACTIONS!$F$6:$F$2000,TRANSACTIONS!$E$6:$E$2000,"VENTES",TRANSACTIONS!$C$6:$C$2000,A10))</f>
        <v>0</v>
      </c>
      <c r="I10" s="88">
        <f>IF(G10="","",SUMIFS(TRANSACTIONS!$H$6:$H$2000,TRANSACTIONS!$E$6:$E$2000,"VENTES",TRANSACTIONS!$C$6:$C$2000,A10))</f>
        <v>0</v>
      </c>
      <c r="J10" s="99">
        <f>IF(G10="","",SUMIFS(TRANSACTIONS!$I$6:$I$2000,TRANSACTIONS!$E$6:$E$2000,"VENTES",TRANSACTIONS!$C$6:$C$2000,A10))</f>
        <v>0</v>
      </c>
      <c r="K10" s="109">
        <f>IF(A10="","",SUMIFS(TRANSACTIONS!$H$6:$H$2000,TRANSACTIONS!$E$6:$E$2000,"DIVIDENDES",TRANSACTIONS!$C$6:$C$2000,A10))</f>
        <v>15.75</v>
      </c>
      <c r="L10" s="104" t="str">
        <f t="shared" si="2"/>
        <v/>
      </c>
      <c r="M10" s="101" t="str">
        <f t="shared" si="3"/>
        <v/>
      </c>
      <c r="N10" s="96" t="str">
        <f t="shared" si="4"/>
        <v/>
      </c>
    </row>
    <row r="11" spans="1:16" x14ac:dyDescent="0.25">
      <c r="A11" s="12" t="s">
        <v>33</v>
      </c>
      <c r="B11" s="155">
        <f>IF(A11="","",SUMIFS(TRANSACTIONS!$F$6:$F$2000,TRANSACTIONS!$E$6:$E$2000,"ACHATS",TRANSACTIONS!$C$6:$C$2000,A11))</f>
        <v>62</v>
      </c>
      <c r="C11" s="156">
        <f>IF(A11="","",SUMIFS(TRANSACTIONS!$H$6:$H$2000,TRANSACTIONS!$E$6:$E$2000,"ACHATS",TRANSACTIONS!$C$6:$C$2000,A11))</f>
        <v>303.18</v>
      </c>
      <c r="D11" s="88">
        <f>IF(A11="","",SUMIFS(TRANSACTIONS!$I$6:$I$2000,TRANSACTIONS!$E$6:$E$2000,"ACHATS",TRANSACTIONS!$C$6:$C$2000,A11))</f>
        <v>0.99</v>
      </c>
      <c r="E11" s="88">
        <f>IF(A11="","",SUMIFS(TRANSACTIONS!$J$6:$J$2000,TRANSACTIONS!$E$6:$E$2000,"ACHATS",TRANSACTIONS!$C$6:$C$2000,A11))</f>
        <v>0.9095399999999999</v>
      </c>
      <c r="F11" s="113">
        <f t="shared" si="0"/>
        <v>4.9206377419354839</v>
      </c>
      <c r="G11" s="114">
        <f t="shared" si="1"/>
        <v>305.07954000000001</v>
      </c>
      <c r="H11" s="92">
        <f>IF($A11="","",SUMIFS(TRANSACTIONS!$F$6:$F$2000,TRANSACTIONS!$E$6:$E$2000,"VENTES",TRANSACTIONS!$C$6:$C$2000,A11))</f>
        <v>0</v>
      </c>
      <c r="I11" s="88">
        <f>IF(G11="","",SUMIFS(TRANSACTIONS!$H$6:$H$2000,TRANSACTIONS!$E$6:$E$2000,"VENTES",TRANSACTIONS!$C$6:$C$2000,A11))</f>
        <v>0</v>
      </c>
      <c r="J11" s="99">
        <f>IF(G11="","",SUMIFS(TRANSACTIONS!$I$6:$I$2000,TRANSACTIONS!$E$6:$E$2000,"VENTES",TRANSACTIONS!$C$6:$C$2000,A11))</f>
        <v>0</v>
      </c>
      <c r="K11" s="109">
        <f>IF(A11="","",SUMIFS(TRANSACTIONS!$H$6:$H$2000,TRANSACTIONS!$E$6:$E$2000,"DIVIDENDES",TRANSACTIONS!$C$6:$C$2000,A11))</f>
        <v>48.36</v>
      </c>
      <c r="L11" s="104" t="str">
        <f t="shared" si="2"/>
        <v/>
      </c>
      <c r="M11" s="101" t="str">
        <f t="shared" si="3"/>
        <v/>
      </c>
      <c r="N11" s="96" t="str">
        <f t="shared" si="4"/>
        <v/>
      </c>
    </row>
    <row r="12" spans="1:16" x14ac:dyDescent="0.25">
      <c r="A12" s="12" t="s">
        <v>35</v>
      </c>
      <c r="B12" s="155">
        <f>IF(A12="","",SUMIFS(TRANSACTIONS!$F$6:$F$2000,TRANSACTIONS!$E$6:$E$2000,"ACHATS",TRANSACTIONS!$C$6:$C$2000,A12))</f>
        <v>20</v>
      </c>
      <c r="C12" s="156">
        <f>IF(A12="","",SUMIFS(TRANSACTIONS!$H$6:$H$2000,TRANSACTIONS!$E$6:$E$2000,"ACHATS",TRANSACTIONS!$C$6:$C$2000,A12))</f>
        <v>282.8</v>
      </c>
      <c r="D12" s="88">
        <f>IF(A12="","",SUMIFS(TRANSACTIONS!$I$6:$I$2000,TRANSACTIONS!$E$6:$E$2000,"ACHATS",TRANSACTIONS!$C$6:$C$2000,A12))</f>
        <v>0.99</v>
      </c>
      <c r="E12" s="88">
        <f>IF(A12="","",SUMIFS(TRANSACTIONS!$J$6:$J$2000,TRANSACTIONS!$E$6:$E$2000,"ACHATS",TRANSACTIONS!$C$6:$C$2000,A12))</f>
        <v>0.84840000000000004</v>
      </c>
      <c r="F12" s="113">
        <f t="shared" si="0"/>
        <v>14.231920000000002</v>
      </c>
      <c r="G12" s="114">
        <f t="shared" si="1"/>
        <v>284.63840000000005</v>
      </c>
      <c r="H12" s="92">
        <f>IF($A12="","",SUMIFS(TRANSACTIONS!$F$6:$F$2000,TRANSACTIONS!$E$6:$E$2000,"VENTES",TRANSACTIONS!$C$6:$C$2000,A12))</f>
        <v>0</v>
      </c>
      <c r="I12" s="88">
        <f>IF(G12="","",SUMIFS(TRANSACTIONS!$H$6:$H$2000,TRANSACTIONS!$E$6:$E$2000,"VENTES",TRANSACTIONS!$C$6:$C$2000,A12))</f>
        <v>0</v>
      </c>
      <c r="J12" s="99">
        <f>IF(G12="","",SUMIFS(TRANSACTIONS!$I$6:$I$2000,TRANSACTIONS!$E$6:$E$2000,"VENTES",TRANSACTIONS!$C$6:$C$2000,A12))</f>
        <v>0</v>
      </c>
      <c r="K12" s="109">
        <f>IF(A12="","",SUMIFS(TRANSACTIONS!$H$6:$H$2000,TRANSACTIONS!$E$6:$E$2000,"DIVIDENDES",TRANSACTIONS!$C$6:$C$2000,A12))</f>
        <v>8</v>
      </c>
      <c r="L12" s="104" t="str">
        <f t="shared" si="2"/>
        <v/>
      </c>
      <c r="M12" s="101" t="str">
        <f t="shared" si="3"/>
        <v/>
      </c>
      <c r="N12" s="96" t="str">
        <f t="shared" si="4"/>
        <v/>
      </c>
    </row>
    <row r="13" spans="1:16" x14ac:dyDescent="0.25">
      <c r="A13" s="12" t="s">
        <v>37</v>
      </c>
      <c r="B13" s="155">
        <f>IF(A13="","",SUMIFS(TRANSACTIONS!$F$6:$F$2000,TRANSACTIONS!$E$6:$E$2000,"ACHATS",TRANSACTIONS!$C$6:$C$2000,A13))</f>
        <v>8</v>
      </c>
      <c r="C13" s="156">
        <f>IF(A13="","",SUMIFS(TRANSACTIONS!$H$6:$H$2000,TRANSACTIONS!$E$6:$E$2000,"ACHATS",TRANSACTIONS!$C$6:$C$2000,A13))</f>
        <v>307.44</v>
      </c>
      <c r="D13" s="88">
        <f>IF(A13="","",SUMIFS(TRANSACTIONS!$I$6:$I$2000,TRANSACTIONS!$E$6:$E$2000,"ACHATS",TRANSACTIONS!$C$6:$C$2000,A13))</f>
        <v>0.99</v>
      </c>
      <c r="E13" s="88">
        <f>IF(A13="","",SUMIFS(TRANSACTIONS!$J$6:$J$2000,TRANSACTIONS!$E$6:$E$2000,"ACHATS",TRANSACTIONS!$C$6:$C$2000,A13))</f>
        <v>0.92232000000000003</v>
      </c>
      <c r="F13" s="113">
        <f t="shared" si="0"/>
        <v>38.669040000000003</v>
      </c>
      <c r="G13" s="114">
        <f t="shared" si="1"/>
        <v>309.35232000000002</v>
      </c>
      <c r="H13" s="92">
        <f>IF($A13="","",SUMIFS(TRANSACTIONS!$F$6:$F$2000,TRANSACTIONS!$E$6:$E$2000,"VENTES",TRANSACTIONS!$C$6:$C$2000,A13))</f>
        <v>0</v>
      </c>
      <c r="I13" s="88">
        <f>IF(G13="","",SUMIFS(TRANSACTIONS!$H$6:$H$2000,TRANSACTIONS!$E$6:$E$2000,"VENTES",TRANSACTIONS!$C$6:$C$2000,A13))</f>
        <v>0</v>
      </c>
      <c r="J13" s="99">
        <f>IF(G13="","",SUMIFS(TRANSACTIONS!$I$6:$I$2000,TRANSACTIONS!$E$6:$E$2000,"VENTES",TRANSACTIONS!$C$6:$C$2000,A13))</f>
        <v>0</v>
      </c>
      <c r="K13" s="109">
        <f>IF(A13="","",SUMIFS(TRANSACTIONS!$H$6:$H$2000,TRANSACTIONS!$E$6:$E$2000,"DIVIDENDES",TRANSACTIONS!$C$6:$C$2000,A13))</f>
        <v>10.64</v>
      </c>
      <c r="L13" s="104" t="str">
        <f t="shared" si="2"/>
        <v/>
      </c>
      <c r="M13" s="101" t="str">
        <f t="shared" si="3"/>
        <v/>
      </c>
      <c r="N13" s="96" t="str">
        <f t="shared" si="4"/>
        <v/>
      </c>
    </row>
    <row r="14" spans="1:16" x14ac:dyDescent="0.25">
      <c r="A14" s="12" t="s">
        <v>39</v>
      </c>
      <c r="B14" s="155">
        <f>IF(A14="","",SUMIFS(TRANSACTIONS!$F$6:$F$2000,TRANSACTIONS!$E$6:$E$2000,"ACHATS",TRANSACTIONS!$C$6:$C$2000,A14))</f>
        <v>5</v>
      </c>
      <c r="C14" s="156">
        <f>IF(A14="","",SUMIFS(TRANSACTIONS!$H$6:$H$2000,TRANSACTIONS!$E$6:$E$2000,"ACHATS",TRANSACTIONS!$C$6:$C$2000,A14))</f>
        <v>322.75</v>
      </c>
      <c r="D14" s="88">
        <f>IF(A14="","",SUMIFS(TRANSACTIONS!$I$6:$I$2000,TRANSACTIONS!$E$6:$E$2000,"ACHATS",TRANSACTIONS!$C$6:$C$2000,A14))</f>
        <v>0.99</v>
      </c>
      <c r="E14" s="88">
        <f>IF(A14="","",SUMIFS(TRANSACTIONS!$J$6:$J$2000,TRANSACTIONS!$E$6:$E$2000,"ACHATS",TRANSACTIONS!$C$6:$C$2000,A14))</f>
        <v>0.96825000000000006</v>
      </c>
      <c r="F14" s="113">
        <f t="shared" si="0"/>
        <v>64.94165000000001</v>
      </c>
      <c r="G14" s="114">
        <f t="shared" si="1"/>
        <v>324.70825000000002</v>
      </c>
      <c r="H14" s="92">
        <f>IF($A14="","",SUMIFS(TRANSACTIONS!$F$6:$F$2000,TRANSACTIONS!$E$6:$E$2000,"VENTES",TRANSACTIONS!$C$6:$C$2000,A14))</f>
        <v>5</v>
      </c>
      <c r="I14" s="88">
        <f>IF(G14="","",SUMIFS(TRANSACTIONS!$H$6:$H$2000,TRANSACTIONS!$E$6:$E$2000,"VENTES",TRANSACTIONS!$C$6:$C$2000,A14))</f>
        <v>389.65000000000003</v>
      </c>
      <c r="J14" s="99">
        <f>IF(G14="","",SUMIFS(TRANSACTIONS!$I$6:$I$2000,TRANSACTIONS!$E$6:$E$2000,"VENTES",TRANSACTIONS!$C$6:$C$2000,A14))</f>
        <v>0.99</v>
      </c>
      <c r="K14" s="109">
        <f>IF(A14="","",SUMIFS(TRANSACTIONS!$H$6:$H$2000,TRANSACTIONS!$E$6:$E$2000,"DIVIDENDES",TRANSACTIONS!$C$6:$C$2000,A14))</f>
        <v>0</v>
      </c>
      <c r="L14" s="104">
        <f t="shared" si="2"/>
        <v>20.304919878075172</v>
      </c>
      <c r="M14" s="101">
        <f t="shared" si="3"/>
        <v>63.951750000000004</v>
      </c>
      <c r="N14" s="96">
        <f t="shared" si="4"/>
        <v>63.951750000000004</v>
      </c>
    </row>
    <row r="15" spans="1:16" x14ac:dyDescent="0.25">
      <c r="A15" s="12" t="s">
        <v>41</v>
      </c>
      <c r="B15" s="155">
        <f>IF(A15="","",SUMIFS(TRANSACTIONS!$F$6:$F$2000,TRANSACTIONS!$E$6:$E$2000,"ACHATS",TRANSACTIONS!$C$6:$C$2000,A15))</f>
        <v>11</v>
      </c>
      <c r="C15" s="156">
        <f>IF(A15="","",SUMIFS(TRANSACTIONS!$H$6:$H$2000,TRANSACTIONS!$E$6:$E$2000,"ACHATS",TRANSACTIONS!$C$6:$C$2000,A15))</f>
        <v>297.77</v>
      </c>
      <c r="D15" s="88">
        <f>IF(A15="","",SUMIFS(TRANSACTIONS!$I$6:$I$2000,TRANSACTIONS!$E$6:$E$2000,"ACHATS",TRANSACTIONS!$C$6:$C$2000,A15))</f>
        <v>0.99</v>
      </c>
      <c r="E15" s="88">
        <f>IF(A15="","",SUMIFS(TRANSACTIONS!$J$6:$J$2000,TRANSACTIONS!$E$6:$E$2000,"ACHATS",TRANSACTIONS!$C$6:$C$2000,A15))</f>
        <v>0.89330999999999994</v>
      </c>
      <c r="F15" s="113">
        <f t="shared" si="0"/>
        <v>27.241209999999999</v>
      </c>
      <c r="G15" s="114">
        <f t="shared" si="1"/>
        <v>299.65330999999998</v>
      </c>
      <c r="H15" s="92">
        <f>IF($A15="","",SUMIFS(TRANSACTIONS!$F$6:$F$2000,TRANSACTIONS!$E$6:$E$2000,"VENTES",TRANSACTIONS!$C$6:$C$2000,A15))</f>
        <v>0</v>
      </c>
      <c r="I15" s="88">
        <f>IF(G15="","",SUMIFS(TRANSACTIONS!$H$6:$H$2000,TRANSACTIONS!$E$6:$E$2000,"VENTES",TRANSACTIONS!$C$6:$C$2000,A15))</f>
        <v>0</v>
      </c>
      <c r="J15" s="99">
        <f>IF(G15="","",SUMIFS(TRANSACTIONS!$I$6:$I$2000,TRANSACTIONS!$E$6:$E$2000,"VENTES",TRANSACTIONS!$C$6:$C$2000,A15))</f>
        <v>0</v>
      </c>
      <c r="K15" s="109">
        <f>IF(A15="","",SUMIFS(TRANSACTIONS!$H$6:$H$2000,TRANSACTIONS!$E$6:$E$2000,"DIVIDENDES",TRANSACTIONS!$C$6:$C$2000,A15))</f>
        <v>24.200000000000003</v>
      </c>
      <c r="L15" s="104" t="str">
        <f t="shared" si="2"/>
        <v/>
      </c>
      <c r="M15" s="101" t="str">
        <f t="shared" si="3"/>
        <v/>
      </c>
      <c r="N15" s="96" t="str">
        <f t="shared" si="4"/>
        <v/>
      </c>
    </row>
    <row r="16" spans="1:16" x14ac:dyDescent="0.25">
      <c r="A16" s="12" t="s">
        <v>49</v>
      </c>
      <c r="B16" s="155">
        <f>IF(A16="","",SUMIFS(TRANSACTIONS!$F$6:$F$2000,TRANSACTIONS!$E$6:$E$2000,"ACHATS",TRANSACTIONS!$C$6:$C$2000,A16))</f>
        <v>48</v>
      </c>
      <c r="C16" s="156">
        <f>IF(A16="","",SUMIFS(TRANSACTIONS!$H$6:$H$2000,TRANSACTIONS!$E$6:$E$2000,"ACHATS",TRANSACTIONS!$C$6:$C$2000,A16))</f>
        <v>600.96</v>
      </c>
      <c r="D16" s="88">
        <f>IF(A16="","",SUMIFS(TRANSACTIONS!$I$6:$I$2000,TRANSACTIONS!$E$6:$E$2000,"ACHATS",TRANSACTIONS!$C$6:$C$2000,A16))</f>
        <v>1.98</v>
      </c>
      <c r="E16" s="88">
        <f>IF(A16="","",SUMIFS(TRANSACTIONS!$J$6:$J$2000,TRANSACTIONS!$E$6:$E$2000,"ACHATS",TRANSACTIONS!$C$6:$C$2000,A16))</f>
        <v>0.90144000000000002</v>
      </c>
      <c r="F16" s="113">
        <f t="shared" si="0"/>
        <v>12.580030000000001</v>
      </c>
      <c r="G16" s="114">
        <f t="shared" si="1"/>
        <v>603.84144000000003</v>
      </c>
      <c r="H16" s="92">
        <f>IF($A16="","",SUMIFS(TRANSACTIONS!$F$6:$F$2000,TRANSACTIONS!$E$6:$E$2000,"VENTES",TRANSACTIONS!$C$6:$C$2000,A16))</f>
        <v>24</v>
      </c>
      <c r="I16" s="88">
        <f>IF(G16="","",SUMIFS(TRANSACTIONS!$H$6:$H$2000,TRANSACTIONS!$E$6:$E$2000,"VENTES",TRANSACTIONS!$C$6:$C$2000,A16))</f>
        <v>300.24</v>
      </c>
      <c r="J16" s="99">
        <f>IF(G16="","",SUMIFS(TRANSACTIONS!$I$6:$I$2000,TRANSACTIONS!$E$6:$E$2000,"VENTES",TRANSACTIONS!$C$6:$C$2000,A16))</f>
        <v>0</v>
      </c>
      <c r="K16" s="109">
        <f>IF(A16="","",SUMIFS(TRANSACTIONS!$H$6:$H$2000,TRANSACTIONS!$E$6:$E$2000,"DIVIDENDES",TRANSACTIONS!$C$6:$C$2000,A16))</f>
        <v>0</v>
      </c>
      <c r="L16" s="104" t="str">
        <f t="shared" si="2"/>
        <v/>
      </c>
      <c r="M16" s="101" t="str">
        <f t="shared" si="3"/>
        <v/>
      </c>
      <c r="N16" s="96" t="str">
        <f t="shared" si="4"/>
        <v/>
      </c>
    </row>
    <row r="17" spans="1:14" x14ac:dyDescent="0.25">
      <c r="A17" s="12" t="s">
        <v>57</v>
      </c>
      <c r="B17" s="155">
        <f>IF(A17="","",SUMIFS(TRANSACTIONS!$F$6:$F$2000,TRANSACTIONS!$E$6:$E$2000,"ACHATS",TRANSACTIONS!$C$6:$C$2000,A17))</f>
        <v>6</v>
      </c>
      <c r="C17" s="156">
        <f>IF(A17="","",SUMIFS(TRANSACTIONS!$H$6:$H$2000,TRANSACTIONS!$E$6:$E$2000,"ACHATS",TRANSACTIONS!$C$6:$C$2000,A17))</f>
        <v>281.04000000000002</v>
      </c>
      <c r="D17" s="88">
        <f>IF(A17="","",SUMIFS(TRANSACTIONS!$I$6:$I$2000,TRANSACTIONS!$E$6:$E$2000,"ACHATS",TRANSACTIONS!$C$6:$C$2000,A17))</f>
        <v>0.99</v>
      </c>
      <c r="E17" s="88">
        <f>IF(A17="","",SUMIFS(TRANSACTIONS!$J$6:$J$2000,TRANSACTIONS!$E$6:$E$2000,"ACHATS",TRANSACTIONS!$C$6:$C$2000,A17))</f>
        <v>0.84311999999999998</v>
      </c>
      <c r="F17" s="113">
        <f t="shared" si="0"/>
        <v>47.145520000000005</v>
      </c>
      <c r="G17" s="114">
        <f t="shared" si="1"/>
        <v>282.87312000000003</v>
      </c>
      <c r="H17" s="92">
        <f>IF($A17="","",SUMIFS(TRANSACTIONS!$F$6:$F$2000,TRANSACTIONS!$E$6:$E$2000,"VENTES",TRANSACTIONS!$C$6:$C$2000,A17))</f>
        <v>0</v>
      </c>
      <c r="I17" s="88">
        <f>IF(G17="","",SUMIFS(TRANSACTIONS!$H$6:$H$2000,TRANSACTIONS!$E$6:$E$2000,"VENTES",TRANSACTIONS!$C$6:$C$2000,A17))</f>
        <v>0</v>
      </c>
      <c r="J17" s="99">
        <f>IF(G17="","",SUMIFS(TRANSACTIONS!$I$6:$I$2000,TRANSACTIONS!$E$6:$E$2000,"VENTES",TRANSACTIONS!$C$6:$C$2000,A17))</f>
        <v>0</v>
      </c>
      <c r="K17" s="109">
        <f>IF(A17="","",SUMIFS(TRANSACTIONS!$H$6:$H$2000,TRANSACTIONS!$E$6:$E$2000,"DIVIDENDES",TRANSACTIONS!$C$6:$C$2000,A17))</f>
        <v>3.84</v>
      </c>
      <c r="L17" s="104" t="str">
        <f t="shared" si="2"/>
        <v/>
      </c>
      <c r="M17" s="101" t="str">
        <f t="shared" si="3"/>
        <v/>
      </c>
      <c r="N17" s="96" t="str">
        <f t="shared" si="4"/>
        <v/>
      </c>
    </row>
    <row r="18" spans="1:14" x14ac:dyDescent="0.25">
      <c r="A18" s="12"/>
      <c r="B18" s="155" t="str">
        <f>IF(A18="","",SUMIFS(TRANSACTIONS!$F$6:$F$2000,TRANSACTIONS!$E$6:$E$2000,"ACHATS",TRANSACTIONS!$C$6:$C$2000,A18))</f>
        <v/>
      </c>
      <c r="C18" s="156" t="str">
        <f>IF(A18="","",SUMIFS(TRANSACTIONS!$H$6:$H$2000,TRANSACTIONS!$E$6:$E$2000,"ACHATS",TRANSACTIONS!$C$6:$C$2000,A18))</f>
        <v/>
      </c>
      <c r="D18" s="88" t="str">
        <f>IF(A18="","",SUMIFS(TRANSACTIONS!$I$6:$I$2000,TRANSACTIONS!$E$6:$E$2000,"ACHATS",TRANSACTIONS!$C$6:$C$2000,A18))</f>
        <v/>
      </c>
      <c r="E18" s="88" t="str">
        <f>IF(A18="","",SUMIFS(TRANSACTIONS!$J$6:$J$2000,TRANSACTIONS!$E$6:$E$2000,"ACHATS",TRANSACTIONS!$C$6:$C$2000,A18))</f>
        <v/>
      </c>
      <c r="F18" s="113" t="str">
        <f t="shared" si="0"/>
        <v/>
      </c>
      <c r="G18" s="114" t="str">
        <f t="shared" si="1"/>
        <v/>
      </c>
      <c r="H18" s="92" t="str">
        <f>IF($A18="","",SUMIFS(TRANSACTIONS!$F$6:$F$2000,TRANSACTIONS!$E$6:$E$2000,"VENTES",TRANSACTIONS!$C$6:$C$2000,A18))</f>
        <v/>
      </c>
      <c r="I18" s="88" t="str">
        <f>IF(G18="","",SUMIFS(TRANSACTIONS!$H$6:$H$2000,TRANSACTIONS!$E$6:$E$2000,"VENTES",TRANSACTIONS!$C$6:$C$2000,A18))</f>
        <v/>
      </c>
      <c r="J18" s="99" t="str">
        <f>IF(G18="","",SUMIFS(TRANSACTIONS!$I$6:$I$2000,TRANSACTIONS!$E$6:$E$2000,"VENTES",TRANSACTIONS!$C$6:$C$2000,A18))</f>
        <v/>
      </c>
      <c r="K18" s="109" t="str">
        <f>IF(A18="","",SUMIFS(TRANSACTIONS!$H$6:$H$2000,TRANSACTIONS!$E$6:$E$2000,"DIVIDENDES",TRANSACTIONS!$C$6:$C$2000,A18))</f>
        <v/>
      </c>
      <c r="L18" s="104" t="str">
        <f t="shared" si="2"/>
        <v/>
      </c>
      <c r="M18" s="101" t="str">
        <f t="shared" si="3"/>
        <v/>
      </c>
      <c r="N18" s="96" t="str">
        <f t="shared" si="4"/>
        <v/>
      </c>
    </row>
    <row r="19" spans="1:14" x14ac:dyDescent="0.25">
      <c r="A19" s="12"/>
      <c r="B19" s="155" t="str">
        <f>IF(A19="","",SUMIFS(TRANSACTIONS!$F$6:$F$2000,TRANSACTIONS!$E$6:$E$2000,"ACHATS",TRANSACTIONS!$C$6:$C$2000,A19))</f>
        <v/>
      </c>
      <c r="C19" s="156" t="str">
        <f>IF(A19="","",SUMIFS(TRANSACTIONS!$H$6:$H$2000,TRANSACTIONS!$E$6:$E$2000,"ACHATS",TRANSACTIONS!$C$6:$C$2000,A19))</f>
        <v/>
      </c>
      <c r="D19" s="88" t="str">
        <f>IF(A19="","",SUMIFS(TRANSACTIONS!$I$6:$I$2000,TRANSACTIONS!$E$6:$E$2000,"ACHATS",TRANSACTIONS!$C$6:$C$2000,A19))</f>
        <v/>
      </c>
      <c r="E19" s="88" t="str">
        <f>IF(A19="","",SUMIFS(TRANSACTIONS!$J$6:$J$2000,TRANSACTIONS!$E$6:$E$2000,"ACHATS",TRANSACTIONS!$C$6:$C$2000,A19))</f>
        <v/>
      </c>
      <c r="F19" s="113" t="str">
        <f t="shared" si="0"/>
        <v/>
      </c>
      <c r="G19" s="114" t="str">
        <f t="shared" si="1"/>
        <v/>
      </c>
      <c r="H19" s="92" t="str">
        <f>IF($A19="","",SUMIFS(TRANSACTIONS!$F$6:$F$2000,TRANSACTIONS!$E$6:$E$2000,"VENTES",TRANSACTIONS!$C$6:$C$2000,A19))</f>
        <v/>
      </c>
      <c r="I19" s="88" t="str">
        <f>IF(G19="","",SUMIFS(TRANSACTIONS!$H$6:$H$2000,TRANSACTIONS!$E$6:$E$2000,"VENTES",TRANSACTIONS!$C$6:$C$2000,A19))</f>
        <v/>
      </c>
      <c r="J19" s="99" t="str">
        <f>IF(G19="","",SUMIFS(TRANSACTIONS!$I$6:$I$2000,TRANSACTIONS!$E$6:$E$2000,"VENTES",TRANSACTIONS!$C$6:$C$2000,A19))</f>
        <v/>
      </c>
      <c r="K19" s="109" t="str">
        <f>IF(A19="","",SUMIFS(TRANSACTIONS!$H$6:$H$2000,TRANSACTIONS!$E$6:$E$2000,"DIVIDENDES",TRANSACTIONS!$C$6:$C$2000,A19))</f>
        <v/>
      </c>
      <c r="L19" s="104" t="str">
        <f t="shared" si="2"/>
        <v/>
      </c>
      <c r="M19" s="101" t="str">
        <f t="shared" si="3"/>
        <v/>
      </c>
      <c r="N19" s="96" t="str">
        <f t="shared" si="4"/>
        <v/>
      </c>
    </row>
    <row r="20" spans="1:14" x14ac:dyDescent="0.25">
      <c r="A20" s="12"/>
      <c r="B20" s="155" t="str">
        <f>IF(A20="","",SUMIFS(TRANSACTIONS!$F$6:$F$2000,TRANSACTIONS!$E$6:$E$2000,"ACHATS",TRANSACTIONS!$C$6:$C$2000,A20))</f>
        <v/>
      </c>
      <c r="C20" s="156" t="str">
        <f>IF(A20="","",SUMIFS(TRANSACTIONS!$H$6:$H$2000,TRANSACTIONS!$E$6:$E$2000,"ACHATS",TRANSACTIONS!$C$6:$C$2000,A20))</f>
        <v/>
      </c>
      <c r="D20" s="88" t="str">
        <f>IF(A20="","",SUMIFS(TRANSACTIONS!$I$6:$I$2000,TRANSACTIONS!$E$6:$E$2000,"ACHATS",TRANSACTIONS!$C$6:$C$2000,A20))</f>
        <v/>
      </c>
      <c r="E20" s="88" t="str">
        <f>IF(A20="","",SUMIFS(TRANSACTIONS!$J$6:$J$2000,TRANSACTIONS!$E$6:$E$2000,"ACHATS",TRANSACTIONS!$C$6:$C$2000,A20))</f>
        <v/>
      </c>
      <c r="F20" s="113" t="str">
        <f t="shared" si="0"/>
        <v/>
      </c>
      <c r="G20" s="114" t="str">
        <f t="shared" si="1"/>
        <v/>
      </c>
      <c r="H20" s="92" t="str">
        <f>IF($A20="","",SUMIFS(TRANSACTIONS!$F$6:$F$2000,TRANSACTIONS!$E$6:$E$2000,"VENTES",TRANSACTIONS!$C$6:$C$2000,A20))</f>
        <v/>
      </c>
      <c r="I20" s="88" t="str">
        <f>IF(G20="","",SUMIFS(TRANSACTIONS!$H$6:$H$2000,TRANSACTIONS!$E$6:$E$2000,"VENTES",TRANSACTIONS!$C$6:$C$2000,A20))</f>
        <v/>
      </c>
      <c r="J20" s="99" t="str">
        <f>IF(G20="","",SUMIFS(TRANSACTIONS!$I$6:$I$2000,TRANSACTIONS!$E$6:$E$2000,"VENTES",TRANSACTIONS!$C$6:$C$2000,A20))</f>
        <v/>
      </c>
      <c r="K20" s="109" t="str">
        <f>IF(A20="","",SUMIFS(TRANSACTIONS!$H$6:$H$2000,TRANSACTIONS!$E$6:$E$2000,"DIVIDENDES",TRANSACTIONS!$C$6:$C$2000,A20))</f>
        <v/>
      </c>
      <c r="L20" s="104" t="str">
        <f t="shared" si="2"/>
        <v/>
      </c>
      <c r="M20" s="101" t="str">
        <f t="shared" si="3"/>
        <v/>
      </c>
      <c r="N20" s="96" t="str">
        <f t="shared" si="4"/>
        <v/>
      </c>
    </row>
    <row r="21" spans="1:14" x14ac:dyDescent="0.25">
      <c r="A21" s="12"/>
      <c r="B21" s="155" t="str">
        <f>IF(A21="","",SUMIFS(TRANSACTIONS!$F$6:$F$2000,TRANSACTIONS!$E$6:$E$2000,"ACHATS",TRANSACTIONS!$C$6:$C$2000,A21))</f>
        <v/>
      </c>
      <c r="C21" s="156" t="str">
        <f>IF(A21="","",SUMIFS(TRANSACTIONS!$H$6:$H$2000,TRANSACTIONS!$E$6:$E$2000,"ACHATS",TRANSACTIONS!$C$6:$C$2000,A21))</f>
        <v/>
      </c>
      <c r="D21" s="88" t="str">
        <f>IF(A21="","",SUMIFS(TRANSACTIONS!$I$6:$I$2000,TRANSACTIONS!$E$6:$E$2000,"ACHATS",TRANSACTIONS!$C$6:$C$2000,A21))</f>
        <v/>
      </c>
      <c r="E21" s="88" t="str">
        <f>IF(A21="","",SUMIFS(TRANSACTIONS!$J$6:$J$2000,TRANSACTIONS!$E$6:$E$2000,"ACHATS",TRANSACTIONS!$C$6:$C$2000,A21))</f>
        <v/>
      </c>
      <c r="F21" s="113" t="str">
        <f t="shared" si="0"/>
        <v/>
      </c>
      <c r="G21" s="114" t="str">
        <f t="shared" si="1"/>
        <v/>
      </c>
      <c r="H21" s="92" t="str">
        <f>IF($A21="","",SUMIFS(TRANSACTIONS!$F$6:$F$2000,TRANSACTIONS!$E$6:$E$2000,"VENTES",TRANSACTIONS!$C$6:$C$2000,A21))</f>
        <v/>
      </c>
      <c r="I21" s="88" t="str">
        <f>IF(G21="","",SUMIFS(TRANSACTIONS!$H$6:$H$2000,TRANSACTIONS!$E$6:$E$2000,"VENTES",TRANSACTIONS!$C$6:$C$2000,A21))</f>
        <v/>
      </c>
      <c r="J21" s="99" t="str">
        <f>IF(G21="","",SUMIFS(TRANSACTIONS!$I$6:$I$2000,TRANSACTIONS!$E$6:$E$2000,"VENTES",TRANSACTIONS!$C$6:$C$2000,A21))</f>
        <v/>
      </c>
      <c r="K21" s="109" t="str">
        <f>IF(A21="","",SUMIFS(TRANSACTIONS!$H$6:$H$2000,TRANSACTIONS!$E$6:$E$2000,"DIVIDENDES",TRANSACTIONS!$C$6:$C$2000,A21))</f>
        <v/>
      </c>
      <c r="L21" s="104" t="str">
        <f t="shared" si="2"/>
        <v/>
      </c>
      <c r="M21" s="101" t="str">
        <f t="shared" si="3"/>
        <v/>
      </c>
      <c r="N21" s="96" t="str">
        <f t="shared" si="4"/>
        <v/>
      </c>
    </row>
    <row r="22" spans="1:14" x14ac:dyDescent="0.25">
      <c r="A22" s="12"/>
      <c r="B22" s="155" t="str">
        <f>IF(A22="","",SUMIFS(TRANSACTIONS!$F$6:$F$2000,TRANSACTIONS!$E$6:$E$2000,"ACHATS",TRANSACTIONS!$C$6:$C$2000,A22))</f>
        <v/>
      </c>
      <c r="C22" s="156" t="str">
        <f>IF(A22="","",SUMIFS(TRANSACTIONS!$H$6:$H$2000,TRANSACTIONS!$E$6:$E$2000,"ACHATS",TRANSACTIONS!$C$6:$C$2000,A22))</f>
        <v/>
      </c>
      <c r="D22" s="88" t="str">
        <f>IF(A22="","",SUMIFS(TRANSACTIONS!$I$6:$I$2000,TRANSACTIONS!$E$6:$E$2000,"ACHATS",TRANSACTIONS!$C$6:$C$2000,A22))</f>
        <v/>
      </c>
      <c r="E22" s="88" t="str">
        <f>IF(A22="","",SUMIFS(TRANSACTIONS!$J$6:$J$2000,TRANSACTIONS!$E$6:$E$2000,"ACHATS",TRANSACTIONS!$C$6:$C$2000,A22))</f>
        <v/>
      </c>
      <c r="F22" s="113" t="str">
        <f t="shared" si="0"/>
        <v/>
      </c>
      <c r="G22" s="114" t="str">
        <f t="shared" si="1"/>
        <v/>
      </c>
      <c r="H22" s="92" t="str">
        <f>IF($A22="","",SUMIFS(TRANSACTIONS!$F$6:$F$2000,TRANSACTIONS!$E$6:$E$2000,"VENTES",TRANSACTIONS!$C$6:$C$2000,A22))</f>
        <v/>
      </c>
      <c r="I22" s="88" t="str">
        <f>IF(G22="","",SUMIFS(TRANSACTIONS!$H$6:$H$2000,TRANSACTIONS!$E$6:$E$2000,"VENTES",TRANSACTIONS!$C$6:$C$2000,A22))</f>
        <v/>
      </c>
      <c r="J22" s="99" t="str">
        <f>IF(G22="","",SUMIFS(TRANSACTIONS!$I$6:$I$2000,TRANSACTIONS!$E$6:$E$2000,"VENTES",TRANSACTIONS!$C$6:$C$2000,A22))</f>
        <v/>
      </c>
      <c r="K22" s="109" t="str">
        <f>IF(A22="","",SUMIFS(TRANSACTIONS!$H$6:$H$2000,TRANSACTIONS!$E$6:$E$2000,"DIVIDENDES",TRANSACTIONS!$C$6:$C$2000,A22))</f>
        <v/>
      </c>
      <c r="L22" s="104" t="str">
        <f t="shared" si="2"/>
        <v/>
      </c>
      <c r="M22" s="101" t="str">
        <f t="shared" si="3"/>
        <v/>
      </c>
      <c r="N22" s="96" t="str">
        <f t="shared" si="4"/>
        <v/>
      </c>
    </row>
    <row r="23" spans="1:14" x14ac:dyDescent="0.25">
      <c r="A23" s="12"/>
      <c r="B23" s="155" t="str">
        <f>IF(A23="","",SUMIFS(TRANSACTIONS!$F$6:$F$2000,TRANSACTIONS!$E$6:$E$2000,"ACHATS",TRANSACTIONS!$C$6:$C$2000,A23))</f>
        <v/>
      </c>
      <c r="C23" s="156" t="str">
        <f>IF(A23="","",SUMIFS(TRANSACTIONS!$H$6:$H$2000,TRANSACTIONS!$E$6:$E$2000,"ACHATS",TRANSACTIONS!$C$6:$C$2000,A23))</f>
        <v/>
      </c>
      <c r="D23" s="88" t="str">
        <f>IF(A23="","",SUMIFS(TRANSACTIONS!$I$6:$I$2000,TRANSACTIONS!$E$6:$E$2000,"ACHATS",TRANSACTIONS!$C$6:$C$2000,A23))</f>
        <v/>
      </c>
      <c r="E23" s="88" t="str">
        <f>IF(A23="","",SUMIFS(TRANSACTIONS!$J$6:$J$2000,TRANSACTIONS!$E$6:$E$2000,"ACHATS",TRANSACTIONS!$C$6:$C$2000,A23))</f>
        <v/>
      </c>
      <c r="F23" s="113" t="str">
        <f t="shared" si="0"/>
        <v/>
      </c>
      <c r="G23" s="114" t="str">
        <f t="shared" si="1"/>
        <v/>
      </c>
      <c r="H23" s="92" t="str">
        <f>IF($A23="","",SUMIFS(TRANSACTIONS!$F$6:$F$2000,TRANSACTIONS!$E$6:$E$2000,"VENTES",TRANSACTIONS!$C$6:$C$2000,A23))</f>
        <v/>
      </c>
      <c r="I23" s="88" t="str">
        <f>IF(G23="","",SUMIFS(TRANSACTIONS!$H$6:$H$2000,TRANSACTIONS!$E$6:$E$2000,"VENTES",TRANSACTIONS!$C$6:$C$2000,A23))</f>
        <v/>
      </c>
      <c r="J23" s="99" t="str">
        <f>IF(G23="","",SUMIFS(TRANSACTIONS!$I$6:$I$2000,TRANSACTIONS!$E$6:$E$2000,"VENTES",TRANSACTIONS!$C$6:$C$2000,A23))</f>
        <v/>
      </c>
      <c r="K23" s="109" t="str">
        <f>IF(A23="","",SUMIFS(TRANSACTIONS!$H$6:$H$2000,TRANSACTIONS!$E$6:$E$2000,"DIVIDENDES",TRANSACTIONS!$C$6:$C$2000,A23))</f>
        <v/>
      </c>
      <c r="L23" s="104" t="str">
        <f t="shared" si="2"/>
        <v/>
      </c>
      <c r="M23" s="101" t="str">
        <f t="shared" si="3"/>
        <v/>
      </c>
      <c r="N23" s="96" t="str">
        <f t="shared" si="4"/>
        <v/>
      </c>
    </row>
    <row r="24" spans="1:14" x14ac:dyDescent="0.25">
      <c r="A24" s="12"/>
      <c r="B24" s="155" t="str">
        <f>IF(A24="","",SUMIFS(TRANSACTIONS!$F$6:$F$2000,TRANSACTIONS!$E$6:$E$2000,"ACHATS",TRANSACTIONS!$C$6:$C$2000,A24))</f>
        <v/>
      </c>
      <c r="C24" s="156" t="str">
        <f>IF(A24="","",SUMIFS(TRANSACTIONS!$H$6:$H$2000,TRANSACTIONS!$E$6:$E$2000,"ACHATS",TRANSACTIONS!$C$6:$C$2000,A24))</f>
        <v/>
      </c>
      <c r="D24" s="88" t="str">
        <f>IF(A24="","",SUMIFS(TRANSACTIONS!$I$6:$I$2000,TRANSACTIONS!$E$6:$E$2000,"ACHATS",TRANSACTIONS!$C$6:$C$2000,A24))</f>
        <v/>
      </c>
      <c r="E24" s="88" t="str">
        <f>IF(A24="","",SUMIFS(TRANSACTIONS!$J$6:$J$2000,TRANSACTIONS!$E$6:$E$2000,"ACHATS",TRANSACTIONS!$C$6:$C$2000,A24))</f>
        <v/>
      </c>
      <c r="F24" s="113" t="str">
        <f t="shared" si="0"/>
        <v/>
      </c>
      <c r="G24" s="114" t="str">
        <f t="shared" si="1"/>
        <v/>
      </c>
      <c r="H24" s="92" t="str">
        <f>IF($A24="","",SUMIFS(TRANSACTIONS!$F$6:$F$2000,TRANSACTIONS!$E$6:$E$2000,"VENTES",TRANSACTIONS!$C$6:$C$2000,A24))</f>
        <v/>
      </c>
      <c r="I24" s="88" t="str">
        <f>IF(G24="","",SUMIFS(TRANSACTIONS!$H$6:$H$2000,TRANSACTIONS!$E$6:$E$2000,"VENTES",TRANSACTIONS!$C$6:$C$2000,A24))</f>
        <v/>
      </c>
      <c r="J24" s="99" t="str">
        <f>IF(G24="","",SUMIFS(TRANSACTIONS!$I$6:$I$2000,TRANSACTIONS!$E$6:$E$2000,"VENTES",TRANSACTIONS!$C$6:$C$2000,A24))</f>
        <v/>
      </c>
      <c r="K24" s="109" t="str">
        <f>IF(A24="","",SUMIFS(TRANSACTIONS!$H$6:$H$2000,TRANSACTIONS!$E$6:$E$2000,"DIVIDENDES",TRANSACTIONS!$C$6:$C$2000,A24))</f>
        <v/>
      </c>
      <c r="L24" s="104" t="str">
        <f t="shared" si="2"/>
        <v/>
      </c>
      <c r="M24" s="101" t="str">
        <f t="shared" si="3"/>
        <v/>
      </c>
      <c r="N24" s="96" t="str">
        <f t="shared" si="4"/>
        <v/>
      </c>
    </row>
    <row r="25" spans="1:14" x14ac:dyDescent="0.25">
      <c r="A25" s="12"/>
      <c r="B25" s="155" t="str">
        <f>IF(A25="","",SUMIFS(TRANSACTIONS!$F$6:$F$2000,TRANSACTIONS!$E$6:$E$2000,"ACHATS",TRANSACTIONS!$C$6:$C$2000,A25))</f>
        <v/>
      </c>
      <c r="C25" s="156" t="str">
        <f>IF(A25="","",SUMIFS(TRANSACTIONS!$H$6:$H$2000,TRANSACTIONS!$E$6:$E$2000,"ACHATS",TRANSACTIONS!$C$6:$C$2000,A25))</f>
        <v/>
      </c>
      <c r="D25" s="88" t="str">
        <f>IF(A25="","",SUMIFS(TRANSACTIONS!$I$6:$I$2000,TRANSACTIONS!$E$6:$E$2000,"ACHATS",TRANSACTIONS!$C$6:$C$2000,A25))</f>
        <v/>
      </c>
      <c r="E25" s="88" t="str">
        <f>IF(A25="","",SUMIFS(TRANSACTIONS!$J$6:$J$2000,TRANSACTIONS!$E$6:$E$2000,"ACHATS",TRANSACTIONS!$C$6:$C$2000,A25))</f>
        <v/>
      </c>
      <c r="F25" s="113" t="str">
        <f t="shared" si="0"/>
        <v/>
      </c>
      <c r="G25" s="114" t="str">
        <f t="shared" si="1"/>
        <v/>
      </c>
      <c r="H25" s="92" t="str">
        <f>IF($A25="","",SUMIFS(TRANSACTIONS!$F$6:$F$2000,TRANSACTIONS!$E$6:$E$2000,"VENTES",TRANSACTIONS!$C$6:$C$2000,A25))</f>
        <v/>
      </c>
      <c r="I25" s="88" t="str">
        <f>IF(G25="","",SUMIFS(TRANSACTIONS!$H$6:$H$2000,TRANSACTIONS!$E$6:$E$2000,"VENTES",TRANSACTIONS!$C$6:$C$2000,A25))</f>
        <v/>
      </c>
      <c r="J25" s="99" t="str">
        <f>IF(G25="","",SUMIFS(TRANSACTIONS!$I$6:$I$2000,TRANSACTIONS!$E$6:$E$2000,"VENTES",TRANSACTIONS!$C$6:$C$2000,A25))</f>
        <v/>
      </c>
      <c r="K25" s="109" t="str">
        <f>IF(A25="","",SUMIFS(TRANSACTIONS!$H$6:$H$2000,TRANSACTIONS!$E$6:$E$2000,"DIVIDENDES",TRANSACTIONS!$C$6:$C$2000,A25))</f>
        <v/>
      </c>
      <c r="L25" s="104" t="str">
        <f t="shared" si="2"/>
        <v/>
      </c>
      <c r="M25" s="101" t="str">
        <f t="shared" si="3"/>
        <v/>
      </c>
      <c r="N25" s="96" t="str">
        <f t="shared" si="4"/>
        <v/>
      </c>
    </row>
    <row r="26" spans="1:14" x14ac:dyDescent="0.25">
      <c r="A26" s="12"/>
      <c r="B26" s="155" t="str">
        <f>IF(A26="","",SUMIFS(TRANSACTIONS!$F$6:$F$2000,TRANSACTIONS!$E$6:$E$2000,"ACHATS",TRANSACTIONS!$C$6:$C$2000,A26))</f>
        <v/>
      </c>
      <c r="C26" s="156" t="str">
        <f>IF(A26="","",SUMIFS(TRANSACTIONS!$H$6:$H$2000,TRANSACTIONS!$E$6:$E$2000,"ACHATS",TRANSACTIONS!$C$6:$C$2000,A26))</f>
        <v/>
      </c>
      <c r="D26" s="88" t="str">
        <f>IF(A26="","",SUMIFS(TRANSACTIONS!$I$6:$I$2000,TRANSACTIONS!$E$6:$E$2000,"ACHATS",TRANSACTIONS!$C$6:$C$2000,A26))</f>
        <v/>
      </c>
      <c r="E26" s="88" t="str">
        <f>IF(A26="","",SUMIFS(TRANSACTIONS!$J$6:$J$2000,TRANSACTIONS!$E$6:$E$2000,"ACHATS",TRANSACTIONS!$C$6:$C$2000,A26))</f>
        <v/>
      </c>
      <c r="F26" s="113" t="str">
        <f t="shared" si="0"/>
        <v/>
      </c>
      <c r="G26" s="114" t="str">
        <f t="shared" si="1"/>
        <v/>
      </c>
      <c r="H26" s="92" t="str">
        <f>IF($A26="","",SUMIFS(TRANSACTIONS!$F$6:$F$2000,TRANSACTIONS!$E$6:$E$2000,"VENTES",TRANSACTIONS!$C$6:$C$2000,A26))</f>
        <v/>
      </c>
      <c r="I26" s="88" t="str">
        <f>IF(G26="","",SUMIFS(TRANSACTIONS!$H$6:$H$2000,TRANSACTIONS!$E$6:$E$2000,"VENTES",TRANSACTIONS!$C$6:$C$2000,A26))</f>
        <v/>
      </c>
      <c r="J26" s="99" t="str">
        <f>IF(G26="","",SUMIFS(TRANSACTIONS!$I$6:$I$2000,TRANSACTIONS!$E$6:$E$2000,"VENTES",TRANSACTIONS!$C$6:$C$2000,A26))</f>
        <v/>
      </c>
      <c r="K26" s="109" t="str">
        <f>IF(A26="","",SUMIFS(TRANSACTIONS!$H$6:$H$2000,TRANSACTIONS!$E$6:$E$2000,"DIVIDENDES",TRANSACTIONS!$C$6:$C$2000,A26))</f>
        <v/>
      </c>
      <c r="L26" s="104" t="str">
        <f t="shared" si="2"/>
        <v/>
      </c>
      <c r="M26" s="101" t="str">
        <f t="shared" si="3"/>
        <v/>
      </c>
      <c r="N26" s="96" t="str">
        <f t="shared" si="4"/>
        <v/>
      </c>
    </row>
    <row r="27" spans="1:14" x14ac:dyDescent="0.25">
      <c r="A27" s="12"/>
      <c r="B27" s="155" t="str">
        <f>IF(A27="","",SUMIFS(TRANSACTIONS!$F$6:$F$2000,TRANSACTIONS!$E$6:$E$2000,"ACHATS",TRANSACTIONS!$C$6:$C$2000,A27))</f>
        <v/>
      </c>
      <c r="C27" s="156" t="str">
        <f>IF(A27="","",SUMIFS(TRANSACTIONS!$H$6:$H$2000,TRANSACTIONS!$E$6:$E$2000,"ACHATS",TRANSACTIONS!$C$6:$C$2000,A27))</f>
        <v/>
      </c>
      <c r="D27" s="88" t="str">
        <f>IF(A27="","",SUMIFS(TRANSACTIONS!$I$6:$I$2000,TRANSACTIONS!$E$6:$E$2000,"ACHATS",TRANSACTIONS!$C$6:$C$2000,A27))</f>
        <v/>
      </c>
      <c r="E27" s="88" t="str">
        <f>IF(A27="","",SUMIFS(TRANSACTIONS!$J$6:$J$2000,TRANSACTIONS!$E$6:$E$2000,"ACHATS",TRANSACTIONS!$C$6:$C$2000,A27))</f>
        <v/>
      </c>
      <c r="F27" s="113" t="str">
        <f t="shared" si="0"/>
        <v/>
      </c>
      <c r="G27" s="114" t="str">
        <f t="shared" si="1"/>
        <v/>
      </c>
      <c r="H27" s="92" t="str">
        <f>IF($A27="","",SUMIFS(TRANSACTIONS!$F$6:$F$2000,TRANSACTIONS!$E$6:$E$2000,"VENTES",TRANSACTIONS!$C$6:$C$2000,A27))</f>
        <v/>
      </c>
      <c r="I27" s="88" t="str">
        <f>IF(G27="","",SUMIFS(TRANSACTIONS!$H$6:$H$2000,TRANSACTIONS!$E$6:$E$2000,"VENTES",TRANSACTIONS!$C$6:$C$2000,A27))</f>
        <v/>
      </c>
      <c r="J27" s="99" t="str">
        <f>IF(G27="","",SUMIFS(TRANSACTIONS!$I$6:$I$2000,TRANSACTIONS!$E$6:$E$2000,"VENTES",TRANSACTIONS!$C$6:$C$2000,A27))</f>
        <v/>
      </c>
      <c r="K27" s="109" t="str">
        <f>IF(A27="","",SUMIFS(TRANSACTIONS!$H$6:$H$2000,TRANSACTIONS!$E$6:$E$2000,"DIVIDENDES",TRANSACTIONS!$C$6:$C$2000,A27))</f>
        <v/>
      </c>
      <c r="L27" s="104" t="str">
        <f t="shared" si="2"/>
        <v/>
      </c>
      <c r="M27" s="101" t="str">
        <f t="shared" si="3"/>
        <v/>
      </c>
      <c r="N27" s="96" t="str">
        <f t="shared" si="4"/>
        <v/>
      </c>
    </row>
    <row r="28" spans="1:14" x14ac:dyDescent="0.25">
      <c r="A28" s="12"/>
      <c r="B28" s="155" t="str">
        <f>IF(A28="","",SUMIFS(TRANSACTIONS!$F$6:$F$2000,TRANSACTIONS!$E$6:$E$2000,"ACHATS",TRANSACTIONS!$C$6:$C$2000,A28))</f>
        <v/>
      </c>
      <c r="C28" s="156" t="str">
        <f>IF(A28="","",SUMIFS(TRANSACTIONS!$H$6:$H$2000,TRANSACTIONS!$E$6:$E$2000,"ACHATS",TRANSACTIONS!$C$6:$C$2000,A28))</f>
        <v/>
      </c>
      <c r="D28" s="88" t="str">
        <f>IF(A28="","",SUMIFS(TRANSACTIONS!$I$6:$I$2000,TRANSACTIONS!$E$6:$E$2000,"ACHATS",TRANSACTIONS!$C$6:$C$2000,A28))</f>
        <v/>
      </c>
      <c r="E28" s="88" t="str">
        <f>IF(A28="","",SUMIFS(TRANSACTIONS!$J$6:$J$2000,TRANSACTIONS!$E$6:$E$2000,"ACHATS",TRANSACTIONS!$C$6:$C$2000,A28))</f>
        <v/>
      </c>
      <c r="F28" s="113" t="str">
        <f t="shared" si="0"/>
        <v/>
      </c>
      <c r="G28" s="114" t="str">
        <f t="shared" si="1"/>
        <v/>
      </c>
      <c r="H28" s="92" t="str">
        <f>IF($A28="","",SUMIFS(TRANSACTIONS!$F$6:$F$2000,TRANSACTIONS!$E$6:$E$2000,"VENTES",TRANSACTIONS!$C$6:$C$2000,A28))</f>
        <v/>
      </c>
      <c r="I28" s="88" t="str">
        <f>IF(G28="","",SUMIFS(TRANSACTIONS!$H$6:$H$2000,TRANSACTIONS!$E$6:$E$2000,"VENTES",TRANSACTIONS!$C$6:$C$2000,A28))</f>
        <v/>
      </c>
      <c r="J28" s="99" t="str">
        <f>IF(G28="","",SUMIFS(TRANSACTIONS!$I$6:$I$2000,TRANSACTIONS!$E$6:$E$2000,"VENTES",TRANSACTIONS!$C$6:$C$2000,A28))</f>
        <v/>
      </c>
      <c r="K28" s="109" t="str">
        <f>IF(A28="","",SUMIFS(TRANSACTIONS!$H$6:$H$2000,TRANSACTIONS!$E$6:$E$2000,"DIVIDENDES",TRANSACTIONS!$C$6:$C$2000,A28))</f>
        <v/>
      </c>
      <c r="L28" s="104" t="str">
        <f t="shared" si="2"/>
        <v/>
      </c>
      <c r="M28" s="101" t="str">
        <f t="shared" si="3"/>
        <v/>
      </c>
      <c r="N28" s="96" t="str">
        <f t="shared" si="4"/>
        <v/>
      </c>
    </row>
    <row r="29" spans="1:14" x14ac:dyDescent="0.25">
      <c r="A29" s="12"/>
      <c r="B29" s="155" t="str">
        <f>IF(A29="","",SUMIFS(TRANSACTIONS!$F$6:$F$2000,TRANSACTIONS!$E$6:$E$2000,"ACHATS",TRANSACTIONS!$C$6:$C$2000,A29))</f>
        <v/>
      </c>
      <c r="C29" s="156" t="str">
        <f>IF(A29="","",SUMIFS(TRANSACTIONS!$H$6:$H$2000,TRANSACTIONS!$E$6:$E$2000,"ACHATS",TRANSACTIONS!$C$6:$C$2000,A29))</f>
        <v/>
      </c>
      <c r="D29" s="88" t="str">
        <f>IF(A29="","",SUMIFS(TRANSACTIONS!$I$6:$I$2000,TRANSACTIONS!$E$6:$E$2000,"ACHATS",TRANSACTIONS!$C$6:$C$2000,A29))</f>
        <v/>
      </c>
      <c r="E29" s="88" t="str">
        <f>IF(A29="","",SUMIFS(TRANSACTIONS!$J$6:$J$2000,TRANSACTIONS!$E$6:$E$2000,"ACHATS",TRANSACTIONS!$C$6:$C$2000,A29))</f>
        <v/>
      </c>
      <c r="F29" s="113" t="str">
        <f t="shared" si="0"/>
        <v/>
      </c>
      <c r="G29" s="114" t="str">
        <f t="shared" si="1"/>
        <v/>
      </c>
      <c r="H29" s="92" t="str">
        <f>IF($A29="","",SUMIFS(TRANSACTIONS!$F$6:$F$2000,TRANSACTIONS!$E$6:$E$2000,"VENTES",TRANSACTIONS!$C$6:$C$2000,A29))</f>
        <v/>
      </c>
      <c r="I29" s="88" t="str">
        <f>IF(G29="","",SUMIFS(TRANSACTIONS!$H$6:$H$2000,TRANSACTIONS!$E$6:$E$2000,"VENTES",TRANSACTIONS!$C$6:$C$2000,A29))</f>
        <v/>
      </c>
      <c r="J29" s="99" t="str">
        <f>IF(G29="","",SUMIFS(TRANSACTIONS!$I$6:$I$2000,TRANSACTIONS!$E$6:$E$2000,"VENTES",TRANSACTIONS!$C$6:$C$2000,A29))</f>
        <v/>
      </c>
      <c r="K29" s="109" t="str">
        <f>IF(A29="","",SUMIFS(TRANSACTIONS!$H$6:$H$2000,TRANSACTIONS!$E$6:$E$2000,"DIVIDENDES",TRANSACTIONS!$C$6:$C$2000,A29))</f>
        <v/>
      </c>
      <c r="L29" s="104" t="str">
        <f t="shared" si="2"/>
        <v/>
      </c>
      <c r="M29" s="101" t="str">
        <f t="shared" si="3"/>
        <v/>
      </c>
      <c r="N29" s="96" t="str">
        <f t="shared" si="4"/>
        <v/>
      </c>
    </row>
    <row r="30" spans="1:14" x14ac:dyDescent="0.25">
      <c r="A30" s="12"/>
      <c r="B30" s="155" t="str">
        <f>IF(A30="","",SUMIFS(TRANSACTIONS!$F$6:$F$2000,TRANSACTIONS!$E$6:$E$2000,"ACHATS",TRANSACTIONS!$C$6:$C$2000,A30))</f>
        <v/>
      </c>
      <c r="C30" s="156" t="str">
        <f>IF(A30="","",SUMIFS(TRANSACTIONS!$H$6:$H$2000,TRANSACTIONS!$E$6:$E$2000,"ACHATS",TRANSACTIONS!$C$6:$C$2000,A30))</f>
        <v/>
      </c>
      <c r="D30" s="88" t="str">
        <f>IF(A30="","",SUMIFS(TRANSACTIONS!$I$6:$I$2000,TRANSACTIONS!$E$6:$E$2000,"ACHATS",TRANSACTIONS!$C$6:$C$2000,A30))</f>
        <v/>
      </c>
      <c r="E30" s="88" t="str">
        <f>IF(A30="","",SUMIFS(TRANSACTIONS!$J$6:$J$2000,TRANSACTIONS!$E$6:$E$2000,"ACHATS",TRANSACTIONS!$C$6:$C$2000,A30))</f>
        <v/>
      </c>
      <c r="F30" s="113" t="str">
        <f t="shared" si="0"/>
        <v/>
      </c>
      <c r="G30" s="114" t="str">
        <f t="shared" si="1"/>
        <v/>
      </c>
      <c r="H30" s="92" t="str">
        <f>IF($A30="","",SUMIFS(TRANSACTIONS!$F$6:$F$2000,TRANSACTIONS!$E$6:$E$2000,"VENTES",TRANSACTIONS!$C$6:$C$2000,A30))</f>
        <v/>
      </c>
      <c r="I30" s="88" t="str">
        <f>IF(G30="","",SUMIFS(TRANSACTIONS!$H$6:$H$2000,TRANSACTIONS!$E$6:$E$2000,"VENTES",TRANSACTIONS!$C$6:$C$2000,A30))</f>
        <v/>
      </c>
      <c r="J30" s="99" t="str">
        <f>IF(G30="","",SUMIFS(TRANSACTIONS!$I$6:$I$2000,TRANSACTIONS!$E$6:$E$2000,"VENTES",TRANSACTIONS!$C$6:$C$2000,A30))</f>
        <v/>
      </c>
      <c r="K30" s="109" t="str">
        <f>IF(A30="","",SUMIFS(TRANSACTIONS!$H$6:$H$2000,TRANSACTIONS!$E$6:$E$2000,"DIVIDENDES",TRANSACTIONS!$C$6:$C$2000,A30))</f>
        <v/>
      </c>
      <c r="L30" s="104" t="str">
        <f t="shared" si="2"/>
        <v/>
      </c>
      <c r="M30" s="101" t="str">
        <f t="shared" si="3"/>
        <v/>
      </c>
      <c r="N30" s="96" t="str">
        <f t="shared" si="4"/>
        <v/>
      </c>
    </row>
    <row r="31" spans="1:14" x14ac:dyDescent="0.25">
      <c r="A31" s="12"/>
      <c r="B31" s="155" t="str">
        <f>IF(A31="","",SUMIFS(TRANSACTIONS!$F$6:$F$2000,TRANSACTIONS!$E$6:$E$2000,"ACHATS",TRANSACTIONS!$C$6:$C$2000,A31))</f>
        <v/>
      </c>
      <c r="C31" s="156" t="str">
        <f>IF(A31="","",SUMIFS(TRANSACTIONS!$H$6:$H$2000,TRANSACTIONS!$E$6:$E$2000,"ACHATS",TRANSACTIONS!$C$6:$C$2000,A31))</f>
        <v/>
      </c>
      <c r="D31" s="88" t="str">
        <f>IF(A31="","",SUMIFS(TRANSACTIONS!$I$6:$I$2000,TRANSACTIONS!$E$6:$E$2000,"ACHATS",TRANSACTIONS!$C$6:$C$2000,A31))</f>
        <v/>
      </c>
      <c r="E31" s="88" t="str">
        <f>IF(A31="","",SUMIFS(TRANSACTIONS!$J$6:$J$2000,TRANSACTIONS!$E$6:$E$2000,"ACHATS",TRANSACTIONS!$C$6:$C$2000,A31))</f>
        <v/>
      </c>
      <c r="F31" s="113" t="str">
        <f t="shared" si="0"/>
        <v/>
      </c>
      <c r="G31" s="114" t="str">
        <f t="shared" si="1"/>
        <v/>
      </c>
      <c r="H31" s="92" t="str">
        <f>IF($A31="","",SUMIFS(TRANSACTIONS!$F$6:$F$2000,TRANSACTIONS!$E$6:$E$2000,"VENTES",TRANSACTIONS!$C$6:$C$2000,A31))</f>
        <v/>
      </c>
      <c r="I31" s="88" t="str">
        <f>IF(G31="","",SUMIFS(TRANSACTIONS!$H$6:$H$2000,TRANSACTIONS!$E$6:$E$2000,"VENTES",TRANSACTIONS!$C$6:$C$2000,A31))</f>
        <v/>
      </c>
      <c r="J31" s="99" t="str">
        <f>IF(G31="","",SUMIFS(TRANSACTIONS!$I$6:$I$2000,TRANSACTIONS!$E$6:$E$2000,"VENTES",TRANSACTIONS!$C$6:$C$2000,A31))</f>
        <v/>
      </c>
      <c r="K31" s="109" t="str">
        <f>IF(A31="","",SUMIFS(TRANSACTIONS!$H$6:$H$2000,TRANSACTIONS!$E$6:$E$2000,"DIVIDENDES",TRANSACTIONS!$C$6:$C$2000,A31))</f>
        <v/>
      </c>
      <c r="L31" s="104" t="str">
        <f t="shared" si="2"/>
        <v/>
      </c>
      <c r="M31" s="101" t="str">
        <f t="shared" si="3"/>
        <v/>
      </c>
      <c r="N31" s="96" t="str">
        <f t="shared" si="4"/>
        <v/>
      </c>
    </row>
    <row r="32" spans="1:14" x14ac:dyDescent="0.25">
      <c r="A32" s="12"/>
      <c r="B32" s="155" t="str">
        <f>IF(A32="","",SUMIFS(TRANSACTIONS!$F$6:$F$2000,TRANSACTIONS!$E$6:$E$2000,"ACHATS",TRANSACTIONS!$C$6:$C$2000,A32))</f>
        <v/>
      </c>
      <c r="C32" s="156" t="str">
        <f>IF(A32="","",SUMIFS(TRANSACTIONS!$H$6:$H$2000,TRANSACTIONS!$E$6:$E$2000,"ACHATS",TRANSACTIONS!$C$6:$C$2000,A32))</f>
        <v/>
      </c>
      <c r="D32" s="88" t="str">
        <f>IF(A32="","",SUMIFS(TRANSACTIONS!$I$6:$I$2000,TRANSACTIONS!$E$6:$E$2000,"ACHATS",TRANSACTIONS!$C$6:$C$2000,A32))</f>
        <v/>
      </c>
      <c r="E32" s="88" t="str">
        <f>IF(A32="","",SUMIFS(TRANSACTIONS!$J$6:$J$2000,TRANSACTIONS!$E$6:$E$2000,"ACHATS",TRANSACTIONS!$C$6:$C$2000,A32))</f>
        <v/>
      </c>
      <c r="F32" s="113" t="str">
        <f t="shared" si="0"/>
        <v/>
      </c>
      <c r="G32" s="114" t="str">
        <f t="shared" si="1"/>
        <v/>
      </c>
      <c r="H32" s="92" t="str">
        <f>IF($A32="","",SUMIFS(TRANSACTIONS!$F$6:$F$2000,TRANSACTIONS!$E$6:$E$2000,"VENTES",TRANSACTIONS!$C$6:$C$2000,A32))</f>
        <v/>
      </c>
      <c r="I32" s="88" t="str">
        <f>IF(G32="","",SUMIFS(TRANSACTIONS!$H$6:$H$2000,TRANSACTIONS!$E$6:$E$2000,"VENTES",TRANSACTIONS!$C$6:$C$2000,A32))</f>
        <v/>
      </c>
      <c r="J32" s="99" t="str">
        <f>IF(G32="","",SUMIFS(TRANSACTIONS!$I$6:$I$2000,TRANSACTIONS!$E$6:$E$2000,"VENTES",TRANSACTIONS!$C$6:$C$2000,A32))</f>
        <v/>
      </c>
      <c r="K32" s="109" t="str">
        <f>IF(A32="","",SUMIFS(TRANSACTIONS!$H$6:$H$2000,TRANSACTIONS!$E$6:$E$2000,"DIVIDENDES",TRANSACTIONS!$C$6:$C$2000,A32))</f>
        <v/>
      </c>
      <c r="L32" s="104" t="str">
        <f t="shared" si="2"/>
        <v/>
      </c>
      <c r="M32" s="101" t="str">
        <f t="shared" si="3"/>
        <v/>
      </c>
      <c r="N32" s="96" t="str">
        <f t="shared" si="4"/>
        <v/>
      </c>
    </row>
    <row r="33" spans="1:14" x14ac:dyDescent="0.25">
      <c r="A33" s="12"/>
      <c r="B33" s="155" t="str">
        <f>IF(A33="","",SUMIFS(TRANSACTIONS!$F$6:$F$2000,TRANSACTIONS!$E$6:$E$2000,"ACHATS",TRANSACTIONS!$C$6:$C$2000,A33))</f>
        <v/>
      </c>
      <c r="C33" s="156" t="str">
        <f>IF(A33="","",SUMIFS(TRANSACTIONS!$H$6:$H$2000,TRANSACTIONS!$E$6:$E$2000,"ACHATS",TRANSACTIONS!$C$6:$C$2000,A33))</f>
        <v/>
      </c>
      <c r="D33" s="88" t="str">
        <f>IF(A33="","",SUMIFS(TRANSACTIONS!$I$6:$I$2000,TRANSACTIONS!$E$6:$E$2000,"ACHATS",TRANSACTIONS!$C$6:$C$2000,A33))</f>
        <v/>
      </c>
      <c r="E33" s="88" t="str">
        <f>IF(A33="","",SUMIFS(TRANSACTIONS!$J$6:$J$2000,TRANSACTIONS!$E$6:$E$2000,"ACHATS",TRANSACTIONS!$C$6:$C$2000,A33))</f>
        <v/>
      </c>
      <c r="F33" s="113" t="str">
        <f t="shared" si="0"/>
        <v/>
      </c>
      <c r="G33" s="114" t="str">
        <f t="shared" si="1"/>
        <v/>
      </c>
      <c r="H33" s="92" t="str">
        <f>IF($A33="","",SUMIFS(TRANSACTIONS!$F$6:$F$2000,TRANSACTIONS!$E$6:$E$2000,"VENTES",TRANSACTIONS!$C$6:$C$2000,A33))</f>
        <v/>
      </c>
      <c r="I33" s="88" t="str">
        <f>IF(G33="","",SUMIFS(TRANSACTIONS!$H$6:$H$2000,TRANSACTIONS!$E$6:$E$2000,"VENTES",TRANSACTIONS!$C$6:$C$2000,A33))</f>
        <v/>
      </c>
      <c r="J33" s="99" t="str">
        <f>IF(G33="","",SUMIFS(TRANSACTIONS!$I$6:$I$2000,TRANSACTIONS!$E$6:$E$2000,"VENTES",TRANSACTIONS!$C$6:$C$2000,A33))</f>
        <v/>
      </c>
      <c r="K33" s="109" t="str">
        <f>IF(A33="","",SUMIFS(TRANSACTIONS!$H$6:$H$2000,TRANSACTIONS!$E$6:$E$2000,"DIVIDENDES",TRANSACTIONS!$C$6:$C$2000,A33))</f>
        <v/>
      </c>
      <c r="L33" s="104" t="str">
        <f t="shared" si="2"/>
        <v/>
      </c>
      <c r="M33" s="101" t="str">
        <f t="shared" si="3"/>
        <v/>
      </c>
      <c r="N33" s="96" t="str">
        <f t="shared" si="4"/>
        <v/>
      </c>
    </row>
    <row r="34" spans="1:14" x14ac:dyDescent="0.25">
      <c r="A34" s="12"/>
      <c r="B34" s="155" t="str">
        <f>IF(A34="","",SUMIFS(TRANSACTIONS!$F$6:$F$2000,TRANSACTIONS!$E$6:$E$2000,"ACHATS",TRANSACTIONS!$C$6:$C$2000,A34))</f>
        <v/>
      </c>
      <c r="C34" s="156" t="str">
        <f>IF(A34="","",SUMIFS(TRANSACTIONS!$H$6:$H$2000,TRANSACTIONS!$E$6:$E$2000,"ACHATS",TRANSACTIONS!$C$6:$C$2000,A34))</f>
        <v/>
      </c>
      <c r="D34" s="88" t="str">
        <f>IF(A34="","",SUMIFS(TRANSACTIONS!$I$6:$I$2000,TRANSACTIONS!$E$6:$E$2000,"ACHATS",TRANSACTIONS!$C$6:$C$2000,A34))</f>
        <v/>
      </c>
      <c r="E34" s="88" t="str">
        <f>IF(A34="","",SUMIFS(TRANSACTIONS!$J$6:$J$2000,TRANSACTIONS!$E$6:$E$2000,"ACHATS",TRANSACTIONS!$C$6:$C$2000,A34))</f>
        <v/>
      </c>
      <c r="F34" s="113" t="str">
        <f t="shared" si="0"/>
        <v/>
      </c>
      <c r="G34" s="114" t="str">
        <f t="shared" si="1"/>
        <v/>
      </c>
      <c r="H34" s="92" t="str">
        <f>IF($A34="","",SUMIFS(TRANSACTIONS!$F$6:$F$2000,TRANSACTIONS!$E$6:$E$2000,"VENTES",TRANSACTIONS!$C$6:$C$2000,A34))</f>
        <v/>
      </c>
      <c r="I34" s="88" t="str">
        <f>IF(G34="","",SUMIFS(TRANSACTIONS!$H$6:$H$2000,TRANSACTIONS!$E$6:$E$2000,"VENTES",TRANSACTIONS!$C$6:$C$2000,A34))</f>
        <v/>
      </c>
      <c r="J34" s="99" t="str">
        <f>IF(G34="","",SUMIFS(TRANSACTIONS!$I$6:$I$2000,TRANSACTIONS!$E$6:$E$2000,"VENTES",TRANSACTIONS!$C$6:$C$2000,A34))</f>
        <v/>
      </c>
      <c r="K34" s="109" t="str">
        <f>IF(A34="","",SUMIFS(TRANSACTIONS!$H$6:$H$2000,TRANSACTIONS!$E$6:$E$2000,"DIVIDENDES",TRANSACTIONS!$C$6:$C$2000,A34))</f>
        <v/>
      </c>
      <c r="L34" s="104" t="str">
        <f t="shared" si="2"/>
        <v/>
      </c>
      <c r="M34" s="101" t="str">
        <f t="shared" si="3"/>
        <v/>
      </c>
      <c r="N34" s="96" t="str">
        <f t="shared" si="4"/>
        <v/>
      </c>
    </row>
    <row r="35" spans="1:14" x14ac:dyDescent="0.25">
      <c r="A35" s="12"/>
      <c r="B35" s="155" t="str">
        <f>IF(A35="","",SUMIFS(TRANSACTIONS!$F$6:$F$2000,TRANSACTIONS!$E$6:$E$2000,"ACHATS",TRANSACTIONS!$C$6:$C$2000,A35))</f>
        <v/>
      </c>
      <c r="C35" s="156" t="str">
        <f>IF(A35="","",SUMIFS(TRANSACTIONS!$H$6:$H$2000,TRANSACTIONS!$E$6:$E$2000,"ACHATS",TRANSACTIONS!$C$6:$C$2000,A35))</f>
        <v/>
      </c>
      <c r="D35" s="88" t="str">
        <f>IF(A35="","",SUMIFS(TRANSACTIONS!$I$6:$I$2000,TRANSACTIONS!$E$6:$E$2000,"ACHATS",TRANSACTIONS!$C$6:$C$2000,A35))</f>
        <v/>
      </c>
      <c r="E35" s="88" t="str">
        <f>IF(A35="","",SUMIFS(TRANSACTIONS!$J$6:$J$2000,TRANSACTIONS!$E$6:$E$2000,"ACHATS",TRANSACTIONS!$C$6:$C$2000,A35))</f>
        <v/>
      </c>
      <c r="F35" s="113" t="str">
        <f t="shared" si="0"/>
        <v/>
      </c>
      <c r="G35" s="114" t="str">
        <f t="shared" si="1"/>
        <v/>
      </c>
      <c r="H35" s="92" t="str">
        <f>IF($A35="","",SUMIFS(TRANSACTIONS!$F$6:$F$2000,TRANSACTIONS!$E$6:$E$2000,"VENTES",TRANSACTIONS!$C$6:$C$2000,A35))</f>
        <v/>
      </c>
      <c r="I35" s="88" t="str">
        <f>IF(G35="","",SUMIFS(TRANSACTIONS!$H$6:$H$2000,TRANSACTIONS!$E$6:$E$2000,"VENTES",TRANSACTIONS!$C$6:$C$2000,A35))</f>
        <v/>
      </c>
      <c r="J35" s="99" t="str">
        <f>IF(G35="","",SUMIFS(TRANSACTIONS!$I$6:$I$2000,TRANSACTIONS!$E$6:$E$2000,"VENTES",TRANSACTIONS!$C$6:$C$2000,A35))</f>
        <v/>
      </c>
      <c r="K35" s="109" t="str">
        <f>IF(A35="","",SUMIFS(TRANSACTIONS!$H$6:$H$2000,TRANSACTIONS!$E$6:$E$2000,"DIVIDENDES",TRANSACTIONS!$C$6:$C$2000,A35))</f>
        <v/>
      </c>
      <c r="L35" s="104" t="str">
        <f t="shared" si="2"/>
        <v/>
      </c>
      <c r="M35" s="101" t="str">
        <f t="shared" si="3"/>
        <v/>
      </c>
      <c r="N35" s="96" t="str">
        <f t="shared" si="4"/>
        <v/>
      </c>
    </row>
    <row r="36" spans="1:14" x14ac:dyDescent="0.25">
      <c r="A36" s="12"/>
      <c r="B36" s="155" t="str">
        <f>IF(A36="","",SUMIFS(TRANSACTIONS!$F$6:$F$2000,TRANSACTIONS!$E$6:$E$2000,"ACHATS",TRANSACTIONS!$C$6:$C$2000,A36))</f>
        <v/>
      </c>
      <c r="C36" s="156" t="str">
        <f>IF(A36="","",SUMIFS(TRANSACTIONS!$H$6:$H$2000,TRANSACTIONS!$E$6:$E$2000,"ACHATS",TRANSACTIONS!$C$6:$C$2000,A36))</f>
        <v/>
      </c>
      <c r="D36" s="88" t="str">
        <f>IF(A36="","",SUMIFS(TRANSACTIONS!$I$6:$I$2000,TRANSACTIONS!$E$6:$E$2000,"ACHATS",TRANSACTIONS!$C$6:$C$2000,A36))</f>
        <v/>
      </c>
      <c r="E36" s="88" t="str">
        <f>IF(A36="","",SUMIFS(TRANSACTIONS!$J$6:$J$2000,TRANSACTIONS!$E$6:$E$2000,"ACHATS",TRANSACTIONS!$C$6:$C$2000,A36))</f>
        <v/>
      </c>
      <c r="F36" s="113" t="str">
        <f t="shared" si="0"/>
        <v/>
      </c>
      <c r="G36" s="114" t="str">
        <f t="shared" si="1"/>
        <v/>
      </c>
      <c r="H36" s="92" t="str">
        <f>IF($A36="","",SUMIFS(TRANSACTIONS!$F$6:$F$2000,TRANSACTIONS!$E$6:$E$2000,"VENTES",TRANSACTIONS!$C$6:$C$2000,A36))</f>
        <v/>
      </c>
      <c r="I36" s="88" t="str">
        <f>IF(G36="","",SUMIFS(TRANSACTIONS!$H$6:$H$2000,TRANSACTIONS!$E$6:$E$2000,"VENTES",TRANSACTIONS!$C$6:$C$2000,A36))</f>
        <v/>
      </c>
      <c r="J36" s="99" t="str">
        <f>IF(G36="","",SUMIFS(TRANSACTIONS!$I$6:$I$2000,TRANSACTIONS!$E$6:$E$2000,"VENTES",TRANSACTIONS!$C$6:$C$2000,A36))</f>
        <v/>
      </c>
      <c r="K36" s="109" t="str">
        <f>IF(A36="","",SUMIFS(TRANSACTIONS!$H$6:$H$2000,TRANSACTIONS!$E$6:$E$2000,"DIVIDENDES",TRANSACTIONS!$C$6:$C$2000,A36))</f>
        <v/>
      </c>
      <c r="L36" s="104" t="str">
        <f t="shared" si="2"/>
        <v/>
      </c>
      <c r="M36" s="101" t="str">
        <f t="shared" si="3"/>
        <v/>
      </c>
      <c r="N36" s="96" t="str">
        <f t="shared" si="4"/>
        <v/>
      </c>
    </row>
    <row r="37" spans="1:14" x14ac:dyDescent="0.25">
      <c r="A37" s="12"/>
      <c r="B37" s="155" t="str">
        <f>IF(A37="","",SUMIFS(TRANSACTIONS!$F$6:$F$2000,TRANSACTIONS!$E$6:$E$2000,"ACHATS",TRANSACTIONS!$C$6:$C$2000,A37))</f>
        <v/>
      </c>
      <c r="C37" s="156" t="str">
        <f>IF(A37="","",SUMIFS(TRANSACTIONS!$H$6:$H$2000,TRANSACTIONS!$E$6:$E$2000,"ACHATS",TRANSACTIONS!$C$6:$C$2000,A37))</f>
        <v/>
      </c>
      <c r="D37" s="88" t="str">
        <f>IF(A37="","",SUMIFS(TRANSACTIONS!$I$6:$I$2000,TRANSACTIONS!$E$6:$E$2000,"ACHATS",TRANSACTIONS!$C$6:$C$2000,A37))</f>
        <v/>
      </c>
      <c r="E37" s="88" t="str">
        <f>IF(A37="","",SUMIFS(TRANSACTIONS!$J$6:$J$2000,TRANSACTIONS!$E$6:$E$2000,"ACHATS",TRANSACTIONS!$C$6:$C$2000,A37))</f>
        <v/>
      </c>
      <c r="F37" s="113" t="str">
        <f t="shared" si="0"/>
        <v/>
      </c>
      <c r="G37" s="114" t="str">
        <f t="shared" si="1"/>
        <v/>
      </c>
      <c r="H37" s="92" t="str">
        <f>IF($A37="","",SUMIFS(TRANSACTIONS!$F$6:$F$2000,TRANSACTIONS!$E$6:$E$2000,"VENTES",TRANSACTIONS!$C$6:$C$2000,A37))</f>
        <v/>
      </c>
      <c r="I37" s="88" t="str">
        <f>IF(G37="","",SUMIFS(TRANSACTIONS!$H$6:$H$2000,TRANSACTIONS!$E$6:$E$2000,"VENTES",TRANSACTIONS!$C$6:$C$2000,A37))</f>
        <v/>
      </c>
      <c r="J37" s="99" t="str">
        <f>IF(G37="","",SUMIFS(TRANSACTIONS!$I$6:$I$2000,TRANSACTIONS!$E$6:$E$2000,"VENTES",TRANSACTIONS!$C$6:$C$2000,A37))</f>
        <v/>
      </c>
      <c r="K37" s="109" t="str">
        <f>IF(A37="","",SUMIFS(TRANSACTIONS!$H$6:$H$2000,TRANSACTIONS!$E$6:$E$2000,"DIVIDENDES",TRANSACTIONS!$C$6:$C$2000,A37))</f>
        <v/>
      </c>
      <c r="L37" s="104" t="str">
        <f t="shared" si="2"/>
        <v/>
      </c>
      <c r="M37" s="101" t="str">
        <f t="shared" si="3"/>
        <v/>
      </c>
      <c r="N37" s="96" t="str">
        <f t="shared" si="4"/>
        <v/>
      </c>
    </row>
    <row r="38" spans="1:14" x14ac:dyDescent="0.25">
      <c r="A38" s="12"/>
      <c r="B38" s="155" t="str">
        <f>IF(A38="","",SUMIFS(TRANSACTIONS!$F$6:$F$2000,TRANSACTIONS!$E$6:$E$2000,"ACHATS",TRANSACTIONS!$C$6:$C$2000,A38))</f>
        <v/>
      </c>
      <c r="C38" s="156" t="str">
        <f>IF(A38="","",SUMIFS(TRANSACTIONS!$H$6:$H$2000,TRANSACTIONS!$E$6:$E$2000,"ACHATS",TRANSACTIONS!$C$6:$C$2000,A38))</f>
        <v/>
      </c>
      <c r="D38" s="88" t="str">
        <f>IF(A38="","",SUMIFS(TRANSACTIONS!$I$6:$I$2000,TRANSACTIONS!$E$6:$E$2000,"ACHATS",TRANSACTIONS!$C$6:$C$2000,A38))</f>
        <v/>
      </c>
      <c r="E38" s="88" t="str">
        <f>IF(A38="","",SUMIFS(TRANSACTIONS!$J$6:$J$2000,TRANSACTIONS!$E$6:$E$2000,"ACHATS",TRANSACTIONS!$C$6:$C$2000,A38))</f>
        <v/>
      </c>
      <c r="F38" s="113" t="str">
        <f t="shared" ref="F38:F69" si="5">IF(A38="","",(C38+D38+E38)/B38)</f>
        <v/>
      </c>
      <c r="G38" s="114" t="str">
        <f t="shared" ref="G38:G69" si="6">IF(A38="","",F38*B38)</f>
        <v/>
      </c>
      <c r="H38" s="92" t="str">
        <f>IF($A38="","",SUMIFS(TRANSACTIONS!$F$6:$F$2000,TRANSACTIONS!$E$6:$E$2000,"VENTES",TRANSACTIONS!$C$6:$C$2000,A38))</f>
        <v/>
      </c>
      <c r="I38" s="88" t="str">
        <f>IF(G38="","",SUMIFS(TRANSACTIONS!$H$6:$H$2000,TRANSACTIONS!$E$6:$E$2000,"VENTES",TRANSACTIONS!$C$6:$C$2000,A38))</f>
        <v/>
      </c>
      <c r="J38" s="99" t="str">
        <f>IF(G38="","",SUMIFS(TRANSACTIONS!$I$6:$I$2000,TRANSACTIONS!$E$6:$E$2000,"VENTES",TRANSACTIONS!$C$6:$C$2000,A38))</f>
        <v/>
      </c>
      <c r="K38" s="109" t="str">
        <f>IF(A38="","",SUMIFS(TRANSACTIONS!$H$6:$H$2000,TRANSACTIONS!$E$6:$E$2000,"DIVIDENDES",TRANSACTIONS!$C$6:$C$2000,A38))</f>
        <v/>
      </c>
      <c r="L38" s="104" t="str">
        <f t="shared" ref="L38:L69" si="7">IF(A38="","",IF(H38-B38=0,((I38+J38)-G38)/G38*100,""))</f>
        <v/>
      </c>
      <c r="M38" s="101" t="str">
        <f t="shared" ref="M38:M69" si="8">IF(A38="","",IF(H38-B38=0,I38-J38-G38,""))</f>
        <v/>
      </c>
      <c r="N38" s="96" t="str">
        <f t="shared" ref="N38:N69" si="9">IF(M38="","",K38+M38)</f>
        <v/>
      </c>
    </row>
    <row r="39" spans="1:14" x14ac:dyDescent="0.25">
      <c r="A39" s="12"/>
      <c r="B39" s="155" t="str">
        <f>IF(A39="","",SUMIFS(TRANSACTIONS!$F$6:$F$2000,TRANSACTIONS!$E$6:$E$2000,"ACHATS",TRANSACTIONS!$C$6:$C$2000,A39))</f>
        <v/>
      </c>
      <c r="C39" s="156" t="str">
        <f>IF(A39="","",SUMIFS(TRANSACTIONS!$H$6:$H$2000,TRANSACTIONS!$E$6:$E$2000,"ACHATS",TRANSACTIONS!$C$6:$C$2000,A39))</f>
        <v/>
      </c>
      <c r="D39" s="88" t="str">
        <f>IF(A39="","",SUMIFS(TRANSACTIONS!$I$6:$I$2000,TRANSACTIONS!$E$6:$E$2000,"ACHATS",TRANSACTIONS!$C$6:$C$2000,A39))</f>
        <v/>
      </c>
      <c r="E39" s="88" t="str">
        <f>IF(A39="","",SUMIFS(TRANSACTIONS!$J$6:$J$2000,TRANSACTIONS!$E$6:$E$2000,"ACHATS",TRANSACTIONS!$C$6:$C$2000,A39))</f>
        <v/>
      </c>
      <c r="F39" s="113" t="str">
        <f t="shared" si="5"/>
        <v/>
      </c>
      <c r="G39" s="114" t="str">
        <f t="shared" si="6"/>
        <v/>
      </c>
      <c r="H39" s="92" t="str">
        <f>IF($A39="","",SUMIFS(TRANSACTIONS!$F$6:$F$2000,TRANSACTIONS!$E$6:$E$2000,"VENTES",TRANSACTIONS!$C$6:$C$2000,A39))</f>
        <v/>
      </c>
      <c r="I39" s="88" t="str">
        <f>IF(G39="","",SUMIFS(TRANSACTIONS!$H$6:$H$2000,TRANSACTIONS!$E$6:$E$2000,"VENTES",TRANSACTIONS!$C$6:$C$2000,A39))</f>
        <v/>
      </c>
      <c r="J39" s="99" t="str">
        <f>IF(G39="","",SUMIFS(TRANSACTIONS!$I$6:$I$2000,TRANSACTIONS!$E$6:$E$2000,"VENTES",TRANSACTIONS!$C$6:$C$2000,A39))</f>
        <v/>
      </c>
      <c r="K39" s="109" t="str">
        <f>IF(A39="","",SUMIFS(TRANSACTIONS!$H$6:$H$2000,TRANSACTIONS!$E$6:$E$2000,"DIVIDENDES",TRANSACTIONS!$C$6:$C$2000,A39))</f>
        <v/>
      </c>
      <c r="L39" s="104" t="str">
        <f t="shared" si="7"/>
        <v/>
      </c>
      <c r="M39" s="101" t="str">
        <f t="shared" si="8"/>
        <v/>
      </c>
      <c r="N39" s="96" t="str">
        <f t="shared" si="9"/>
        <v/>
      </c>
    </row>
    <row r="40" spans="1:14" x14ac:dyDescent="0.25">
      <c r="A40" s="12"/>
      <c r="B40" s="155" t="str">
        <f>IF(A40="","",SUMIFS(TRANSACTIONS!$F$6:$F$2000,TRANSACTIONS!$E$6:$E$2000,"ACHATS",TRANSACTIONS!$C$6:$C$2000,A40))</f>
        <v/>
      </c>
      <c r="C40" s="156" t="str">
        <f>IF(A40="","",SUMIFS(TRANSACTIONS!$H$6:$H$2000,TRANSACTIONS!$E$6:$E$2000,"ACHATS",TRANSACTIONS!$C$6:$C$2000,A40))</f>
        <v/>
      </c>
      <c r="D40" s="88" t="str">
        <f>IF(A40="","",SUMIFS(TRANSACTIONS!$I$6:$I$2000,TRANSACTIONS!$E$6:$E$2000,"ACHATS",TRANSACTIONS!$C$6:$C$2000,A40))</f>
        <v/>
      </c>
      <c r="E40" s="88" t="str">
        <f>IF(A40="","",SUMIFS(TRANSACTIONS!$J$6:$J$2000,TRANSACTIONS!$E$6:$E$2000,"ACHATS",TRANSACTIONS!$C$6:$C$2000,A40))</f>
        <v/>
      </c>
      <c r="F40" s="113" t="str">
        <f t="shared" si="5"/>
        <v/>
      </c>
      <c r="G40" s="114" t="str">
        <f t="shared" si="6"/>
        <v/>
      </c>
      <c r="H40" s="92" t="str">
        <f>IF($A40="","",SUMIFS(TRANSACTIONS!$F$6:$F$2000,TRANSACTIONS!$E$6:$E$2000,"VENTES",TRANSACTIONS!$C$6:$C$2000,A40))</f>
        <v/>
      </c>
      <c r="I40" s="88" t="str">
        <f>IF(G40="","",SUMIFS(TRANSACTIONS!$H$6:$H$2000,TRANSACTIONS!$E$6:$E$2000,"VENTES",TRANSACTIONS!$C$6:$C$2000,A40))</f>
        <v/>
      </c>
      <c r="J40" s="99" t="str">
        <f>IF(G40="","",SUMIFS(TRANSACTIONS!$I$6:$I$2000,TRANSACTIONS!$E$6:$E$2000,"VENTES",TRANSACTIONS!$C$6:$C$2000,A40))</f>
        <v/>
      </c>
      <c r="K40" s="109" t="str">
        <f>IF(A40="","",SUMIFS(TRANSACTIONS!$H$6:$H$2000,TRANSACTIONS!$E$6:$E$2000,"DIVIDENDES",TRANSACTIONS!$C$6:$C$2000,A40))</f>
        <v/>
      </c>
      <c r="L40" s="104" t="str">
        <f t="shared" si="7"/>
        <v/>
      </c>
      <c r="M40" s="101" t="str">
        <f t="shared" si="8"/>
        <v/>
      </c>
      <c r="N40" s="96" t="str">
        <f t="shared" si="9"/>
        <v/>
      </c>
    </row>
    <row r="41" spans="1:14" x14ac:dyDescent="0.25">
      <c r="A41" s="12"/>
      <c r="B41" s="155" t="str">
        <f>IF(A41="","",SUMIFS(TRANSACTIONS!$F$6:$F$2000,TRANSACTIONS!$E$6:$E$2000,"ACHATS",TRANSACTIONS!$C$6:$C$2000,A41))</f>
        <v/>
      </c>
      <c r="C41" s="156" t="str">
        <f>IF(A41="","",SUMIFS(TRANSACTIONS!$H$6:$H$2000,TRANSACTIONS!$E$6:$E$2000,"ACHATS",TRANSACTIONS!$C$6:$C$2000,A41))</f>
        <v/>
      </c>
      <c r="D41" s="88" t="str">
        <f>IF(A41="","",SUMIFS(TRANSACTIONS!$I$6:$I$2000,TRANSACTIONS!$E$6:$E$2000,"ACHATS",TRANSACTIONS!$C$6:$C$2000,A41))</f>
        <v/>
      </c>
      <c r="E41" s="88" t="str">
        <f>IF(A41="","",SUMIFS(TRANSACTIONS!$J$6:$J$2000,TRANSACTIONS!$E$6:$E$2000,"ACHATS",TRANSACTIONS!$C$6:$C$2000,A41))</f>
        <v/>
      </c>
      <c r="F41" s="113" t="str">
        <f t="shared" si="5"/>
        <v/>
      </c>
      <c r="G41" s="114" t="str">
        <f t="shared" si="6"/>
        <v/>
      </c>
      <c r="H41" s="92" t="str">
        <f>IF($A41="","",SUMIFS(TRANSACTIONS!$F$6:$F$2000,TRANSACTIONS!$E$6:$E$2000,"VENTES",TRANSACTIONS!$C$6:$C$2000,A41))</f>
        <v/>
      </c>
      <c r="I41" s="88" t="str">
        <f>IF(G41="","",SUMIFS(TRANSACTIONS!$H$6:$H$2000,TRANSACTIONS!$E$6:$E$2000,"VENTES",TRANSACTIONS!$C$6:$C$2000,A41))</f>
        <v/>
      </c>
      <c r="J41" s="99" t="str">
        <f>IF(G41="","",SUMIFS(TRANSACTIONS!$I$6:$I$2000,TRANSACTIONS!$E$6:$E$2000,"VENTES",TRANSACTIONS!$C$6:$C$2000,A41))</f>
        <v/>
      </c>
      <c r="K41" s="109" t="str">
        <f>IF(A41="","",SUMIFS(TRANSACTIONS!$H$6:$H$2000,TRANSACTIONS!$E$6:$E$2000,"DIVIDENDES",TRANSACTIONS!$C$6:$C$2000,A41))</f>
        <v/>
      </c>
      <c r="L41" s="104" t="str">
        <f t="shared" si="7"/>
        <v/>
      </c>
      <c r="M41" s="101" t="str">
        <f t="shared" si="8"/>
        <v/>
      </c>
      <c r="N41" s="96" t="str">
        <f t="shared" si="9"/>
        <v/>
      </c>
    </row>
    <row r="42" spans="1:14" x14ac:dyDescent="0.25">
      <c r="A42" s="12"/>
      <c r="B42" s="155" t="str">
        <f>IF(A42="","",SUMIFS(TRANSACTIONS!$F$6:$F$2000,TRANSACTIONS!$E$6:$E$2000,"ACHATS",TRANSACTIONS!$C$6:$C$2000,A42))</f>
        <v/>
      </c>
      <c r="C42" s="156" t="str">
        <f>IF(A42="","",SUMIFS(TRANSACTIONS!$H$6:$H$2000,TRANSACTIONS!$E$6:$E$2000,"ACHATS",TRANSACTIONS!$C$6:$C$2000,A42))</f>
        <v/>
      </c>
      <c r="D42" s="88" t="str">
        <f>IF(A42="","",SUMIFS(TRANSACTIONS!$I$6:$I$2000,TRANSACTIONS!$E$6:$E$2000,"ACHATS",TRANSACTIONS!$C$6:$C$2000,A42))</f>
        <v/>
      </c>
      <c r="E42" s="88" t="str">
        <f>IF(A42="","",SUMIFS(TRANSACTIONS!$J$6:$J$2000,TRANSACTIONS!$E$6:$E$2000,"ACHATS",TRANSACTIONS!$C$6:$C$2000,A42))</f>
        <v/>
      </c>
      <c r="F42" s="113" t="str">
        <f t="shared" si="5"/>
        <v/>
      </c>
      <c r="G42" s="114" t="str">
        <f t="shared" si="6"/>
        <v/>
      </c>
      <c r="H42" s="92" t="str">
        <f>IF($A42="","",SUMIFS(TRANSACTIONS!$F$6:$F$2000,TRANSACTIONS!$E$6:$E$2000,"VENTES",TRANSACTIONS!$C$6:$C$2000,A42))</f>
        <v/>
      </c>
      <c r="I42" s="88" t="str">
        <f>IF(G42="","",SUMIFS(TRANSACTIONS!$H$6:$H$2000,TRANSACTIONS!$E$6:$E$2000,"VENTES",TRANSACTIONS!$C$6:$C$2000,A42))</f>
        <v/>
      </c>
      <c r="J42" s="99" t="str">
        <f>IF(G42="","",SUMIFS(TRANSACTIONS!$I$6:$I$2000,TRANSACTIONS!$E$6:$E$2000,"VENTES",TRANSACTIONS!$C$6:$C$2000,A42))</f>
        <v/>
      </c>
      <c r="K42" s="109" t="str">
        <f>IF(A42="","",SUMIFS(TRANSACTIONS!$H$6:$H$2000,TRANSACTIONS!$E$6:$E$2000,"DIVIDENDES",TRANSACTIONS!$C$6:$C$2000,A42))</f>
        <v/>
      </c>
      <c r="L42" s="104" t="str">
        <f t="shared" si="7"/>
        <v/>
      </c>
      <c r="M42" s="101" t="str">
        <f t="shared" si="8"/>
        <v/>
      </c>
      <c r="N42" s="96" t="str">
        <f t="shared" si="9"/>
        <v/>
      </c>
    </row>
    <row r="43" spans="1:14" x14ac:dyDescent="0.25">
      <c r="A43" s="12"/>
      <c r="B43" s="155" t="str">
        <f>IF(A43="","",SUMIFS(TRANSACTIONS!$F$6:$F$2000,TRANSACTIONS!$E$6:$E$2000,"ACHATS",TRANSACTIONS!$C$6:$C$2000,A43))</f>
        <v/>
      </c>
      <c r="C43" s="156" t="str">
        <f>IF(A43="","",SUMIFS(TRANSACTIONS!$H$6:$H$2000,TRANSACTIONS!$E$6:$E$2000,"ACHATS",TRANSACTIONS!$C$6:$C$2000,A43))</f>
        <v/>
      </c>
      <c r="D43" s="88" t="str">
        <f>IF(A43="","",SUMIFS(TRANSACTIONS!$I$6:$I$2000,TRANSACTIONS!$E$6:$E$2000,"ACHATS",TRANSACTIONS!$C$6:$C$2000,A43))</f>
        <v/>
      </c>
      <c r="E43" s="88" t="str">
        <f>IF(A43="","",SUMIFS(TRANSACTIONS!$J$6:$J$2000,TRANSACTIONS!$E$6:$E$2000,"ACHATS",TRANSACTIONS!$C$6:$C$2000,A43))</f>
        <v/>
      </c>
      <c r="F43" s="113" t="str">
        <f t="shared" si="5"/>
        <v/>
      </c>
      <c r="G43" s="114" t="str">
        <f t="shared" si="6"/>
        <v/>
      </c>
      <c r="H43" s="92" t="str">
        <f>IF($A43="","",SUMIFS(TRANSACTIONS!$F$6:$F$2000,TRANSACTIONS!$E$6:$E$2000,"VENTES",TRANSACTIONS!$C$6:$C$2000,A43))</f>
        <v/>
      </c>
      <c r="I43" s="88" t="str">
        <f>IF(G43="","",SUMIFS(TRANSACTIONS!$H$6:$H$2000,TRANSACTIONS!$E$6:$E$2000,"VENTES",TRANSACTIONS!$C$6:$C$2000,A43))</f>
        <v/>
      </c>
      <c r="J43" s="99" t="str">
        <f>IF(G43="","",SUMIFS(TRANSACTIONS!$I$6:$I$2000,TRANSACTIONS!$E$6:$E$2000,"VENTES",TRANSACTIONS!$C$6:$C$2000,A43))</f>
        <v/>
      </c>
      <c r="K43" s="109" t="str">
        <f>IF(A43="","",SUMIFS(TRANSACTIONS!$H$6:$H$2000,TRANSACTIONS!$E$6:$E$2000,"DIVIDENDES",TRANSACTIONS!$C$6:$C$2000,A43))</f>
        <v/>
      </c>
      <c r="L43" s="104" t="str">
        <f t="shared" si="7"/>
        <v/>
      </c>
      <c r="M43" s="101" t="str">
        <f t="shared" si="8"/>
        <v/>
      </c>
      <c r="N43" s="96" t="str">
        <f t="shared" si="9"/>
        <v/>
      </c>
    </row>
    <row r="44" spans="1:14" x14ac:dyDescent="0.25">
      <c r="A44" s="12"/>
      <c r="B44" s="155" t="str">
        <f>IF(A44="","",SUMIFS(TRANSACTIONS!$F$6:$F$2000,TRANSACTIONS!$E$6:$E$2000,"ACHATS",TRANSACTIONS!$C$6:$C$2000,A44))</f>
        <v/>
      </c>
      <c r="C44" s="156" t="str">
        <f>IF(A44="","",SUMIFS(TRANSACTIONS!$H$6:$H$2000,TRANSACTIONS!$E$6:$E$2000,"ACHATS",TRANSACTIONS!$C$6:$C$2000,A44))</f>
        <v/>
      </c>
      <c r="D44" s="88" t="str">
        <f>IF(A44="","",SUMIFS(TRANSACTIONS!$I$6:$I$2000,TRANSACTIONS!$E$6:$E$2000,"ACHATS",TRANSACTIONS!$C$6:$C$2000,A44))</f>
        <v/>
      </c>
      <c r="E44" s="88" t="str">
        <f>IF(A44="","",SUMIFS(TRANSACTIONS!$J$6:$J$2000,TRANSACTIONS!$E$6:$E$2000,"ACHATS",TRANSACTIONS!$C$6:$C$2000,A44))</f>
        <v/>
      </c>
      <c r="F44" s="113" t="str">
        <f t="shared" si="5"/>
        <v/>
      </c>
      <c r="G44" s="114" t="str">
        <f t="shared" si="6"/>
        <v/>
      </c>
      <c r="H44" s="92" t="str">
        <f>IF($A44="","",SUMIFS(TRANSACTIONS!$F$6:$F$2000,TRANSACTIONS!$E$6:$E$2000,"VENTES",TRANSACTIONS!$C$6:$C$2000,A44))</f>
        <v/>
      </c>
      <c r="I44" s="88" t="str">
        <f>IF(G44="","",SUMIFS(TRANSACTIONS!$H$6:$H$2000,TRANSACTIONS!$E$6:$E$2000,"VENTES",TRANSACTIONS!$C$6:$C$2000,A44))</f>
        <v/>
      </c>
      <c r="J44" s="99" t="str">
        <f>IF(G44="","",SUMIFS(TRANSACTIONS!$I$6:$I$2000,TRANSACTIONS!$E$6:$E$2000,"VENTES",TRANSACTIONS!$C$6:$C$2000,A44))</f>
        <v/>
      </c>
      <c r="K44" s="109" t="str">
        <f>IF(A44="","",SUMIFS(TRANSACTIONS!$H$6:$H$2000,TRANSACTIONS!$E$6:$E$2000,"DIVIDENDES",TRANSACTIONS!$C$6:$C$2000,A44))</f>
        <v/>
      </c>
      <c r="L44" s="104" t="str">
        <f t="shared" si="7"/>
        <v/>
      </c>
      <c r="M44" s="101" t="str">
        <f t="shared" si="8"/>
        <v/>
      </c>
      <c r="N44" s="96" t="str">
        <f t="shared" si="9"/>
        <v/>
      </c>
    </row>
    <row r="45" spans="1:14" x14ac:dyDescent="0.25">
      <c r="A45" s="12"/>
      <c r="B45" s="155" t="str">
        <f>IF(A45="","",SUMIFS(TRANSACTIONS!$F$6:$F$2000,TRANSACTIONS!$E$6:$E$2000,"ACHATS",TRANSACTIONS!$C$6:$C$2000,A45))</f>
        <v/>
      </c>
      <c r="C45" s="156" t="str">
        <f>IF(A45="","",SUMIFS(TRANSACTIONS!$H$6:$H$2000,TRANSACTIONS!$E$6:$E$2000,"ACHATS",TRANSACTIONS!$C$6:$C$2000,A45))</f>
        <v/>
      </c>
      <c r="D45" s="88" t="str">
        <f>IF(A45="","",SUMIFS(TRANSACTIONS!$I$6:$I$2000,TRANSACTIONS!$E$6:$E$2000,"ACHATS",TRANSACTIONS!$C$6:$C$2000,A45))</f>
        <v/>
      </c>
      <c r="E45" s="88" t="str">
        <f>IF(A45="","",SUMIFS(TRANSACTIONS!$J$6:$J$2000,TRANSACTIONS!$E$6:$E$2000,"ACHATS",TRANSACTIONS!$C$6:$C$2000,A45))</f>
        <v/>
      </c>
      <c r="F45" s="113" t="str">
        <f t="shared" si="5"/>
        <v/>
      </c>
      <c r="G45" s="114" t="str">
        <f t="shared" si="6"/>
        <v/>
      </c>
      <c r="H45" s="92" t="str">
        <f>IF($A45="","",SUMIFS(TRANSACTIONS!$F$6:$F$2000,TRANSACTIONS!$E$6:$E$2000,"VENTES",TRANSACTIONS!$C$6:$C$2000,A45))</f>
        <v/>
      </c>
      <c r="I45" s="88" t="str">
        <f>IF(G45="","",SUMIFS(TRANSACTIONS!$H$6:$H$2000,TRANSACTIONS!$E$6:$E$2000,"VENTES",TRANSACTIONS!$C$6:$C$2000,A45))</f>
        <v/>
      </c>
      <c r="J45" s="99" t="str">
        <f>IF(G45="","",SUMIFS(TRANSACTIONS!$I$6:$I$2000,TRANSACTIONS!$E$6:$E$2000,"VENTES",TRANSACTIONS!$C$6:$C$2000,A45))</f>
        <v/>
      </c>
      <c r="K45" s="109" t="str">
        <f>IF(A45="","",SUMIFS(TRANSACTIONS!$H$6:$H$2000,TRANSACTIONS!$E$6:$E$2000,"DIVIDENDES",TRANSACTIONS!$C$6:$C$2000,A45))</f>
        <v/>
      </c>
      <c r="L45" s="104" t="str">
        <f t="shared" si="7"/>
        <v/>
      </c>
      <c r="M45" s="101" t="str">
        <f t="shared" si="8"/>
        <v/>
      </c>
      <c r="N45" s="96" t="str">
        <f t="shared" si="9"/>
        <v/>
      </c>
    </row>
    <row r="46" spans="1:14" x14ac:dyDescent="0.25">
      <c r="A46" s="12"/>
      <c r="B46" s="155" t="str">
        <f>IF(A46="","",SUMIFS(TRANSACTIONS!$F$6:$F$2000,TRANSACTIONS!$E$6:$E$2000,"ACHATS",TRANSACTIONS!$C$6:$C$2000,A46))</f>
        <v/>
      </c>
      <c r="C46" s="156" t="str">
        <f>IF(A46="","",SUMIFS(TRANSACTIONS!$H$6:$H$2000,TRANSACTIONS!$E$6:$E$2000,"ACHATS",TRANSACTIONS!$C$6:$C$2000,A46))</f>
        <v/>
      </c>
      <c r="D46" s="88" t="str">
        <f>IF(A46="","",SUMIFS(TRANSACTIONS!$I$6:$I$2000,TRANSACTIONS!$E$6:$E$2000,"ACHATS",TRANSACTIONS!$C$6:$C$2000,A46))</f>
        <v/>
      </c>
      <c r="E46" s="88" t="str">
        <f>IF(A46="","",SUMIFS(TRANSACTIONS!$J$6:$J$2000,TRANSACTIONS!$E$6:$E$2000,"ACHATS",TRANSACTIONS!$C$6:$C$2000,A46))</f>
        <v/>
      </c>
      <c r="F46" s="113" t="str">
        <f t="shared" si="5"/>
        <v/>
      </c>
      <c r="G46" s="114" t="str">
        <f t="shared" si="6"/>
        <v/>
      </c>
      <c r="H46" s="92" t="str">
        <f>IF($A46="","",SUMIFS(TRANSACTIONS!$F$6:$F$2000,TRANSACTIONS!$E$6:$E$2000,"VENTES",TRANSACTIONS!$C$6:$C$2000,A46))</f>
        <v/>
      </c>
      <c r="I46" s="88" t="str">
        <f>IF(G46="","",SUMIFS(TRANSACTIONS!$H$6:$H$2000,TRANSACTIONS!$E$6:$E$2000,"VENTES",TRANSACTIONS!$C$6:$C$2000,A46))</f>
        <v/>
      </c>
      <c r="J46" s="99" t="str">
        <f>IF(G46="","",SUMIFS(TRANSACTIONS!$I$6:$I$2000,TRANSACTIONS!$E$6:$E$2000,"VENTES",TRANSACTIONS!$C$6:$C$2000,A46))</f>
        <v/>
      </c>
      <c r="K46" s="109" t="str">
        <f>IF(A46="","",SUMIFS(TRANSACTIONS!$H$6:$H$2000,TRANSACTIONS!$E$6:$E$2000,"DIVIDENDES",TRANSACTIONS!$C$6:$C$2000,A46))</f>
        <v/>
      </c>
      <c r="L46" s="104" t="str">
        <f t="shared" si="7"/>
        <v/>
      </c>
      <c r="M46" s="101" t="str">
        <f t="shared" si="8"/>
        <v/>
      </c>
      <c r="N46" s="96" t="str">
        <f t="shared" si="9"/>
        <v/>
      </c>
    </row>
    <row r="47" spans="1:14" x14ac:dyDescent="0.25">
      <c r="A47" s="12"/>
      <c r="B47" s="155" t="str">
        <f>IF(A47="","",SUMIFS(TRANSACTIONS!$F$6:$F$2000,TRANSACTIONS!$E$6:$E$2000,"ACHATS",TRANSACTIONS!$C$6:$C$2000,A47))</f>
        <v/>
      </c>
      <c r="C47" s="156" t="str">
        <f>IF(A47="","",SUMIFS(TRANSACTIONS!$H$6:$H$2000,TRANSACTIONS!$E$6:$E$2000,"ACHATS",TRANSACTIONS!$C$6:$C$2000,A47))</f>
        <v/>
      </c>
      <c r="D47" s="88" t="str">
        <f>IF(A47="","",SUMIFS(TRANSACTIONS!$I$6:$I$2000,TRANSACTIONS!$E$6:$E$2000,"ACHATS",TRANSACTIONS!$C$6:$C$2000,A47))</f>
        <v/>
      </c>
      <c r="E47" s="88" t="str">
        <f>IF(A47="","",SUMIFS(TRANSACTIONS!$J$6:$J$2000,TRANSACTIONS!$E$6:$E$2000,"ACHATS",TRANSACTIONS!$C$6:$C$2000,A47))</f>
        <v/>
      </c>
      <c r="F47" s="113" t="str">
        <f t="shared" si="5"/>
        <v/>
      </c>
      <c r="G47" s="114" t="str">
        <f t="shared" si="6"/>
        <v/>
      </c>
      <c r="H47" s="92" t="str">
        <f>IF($A47="","",SUMIFS(TRANSACTIONS!$F$6:$F$2000,TRANSACTIONS!$E$6:$E$2000,"VENTES",TRANSACTIONS!$C$6:$C$2000,A47))</f>
        <v/>
      </c>
      <c r="I47" s="88" t="str">
        <f>IF(G47="","",SUMIFS(TRANSACTIONS!$H$6:$H$2000,TRANSACTIONS!$E$6:$E$2000,"VENTES",TRANSACTIONS!$C$6:$C$2000,A47))</f>
        <v/>
      </c>
      <c r="J47" s="99" t="str">
        <f>IF(G47="","",SUMIFS(TRANSACTIONS!$I$6:$I$2000,TRANSACTIONS!$E$6:$E$2000,"VENTES",TRANSACTIONS!$C$6:$C$2000,A47))</f>
        <v/>
      </c>
      <c r="K47" s="109" t="str">
        <f>IF(A47="","",SUMIFS(TRANSACTIONS!$H$6:$H$2000,TRANSACTIONS!$E$6:$E$2000,"DIVIDENDES",TRANSACTIONS!$C$6:$C$2000,A47))</f>
        <v/>
      </c>
      <c r="L47" s="104" t="str">
        <f t="shared" si="7"/>
        <v/>
      </c>
      <c r="M47" s="101" t="str">
        <f t="shared" si="8"/>
        <v/>
      </c>
      <c r="N47" s="96" t="str">
        <f t="shared" si="9"/>
        <v/>
      </c>
    </row>
    <row r="48" spans="1:14" x14ac:dyDescent="0.25">
      <c r="A48" s="12"/>
      <c r="B48" s="155" t="str">
        <f>IF(A48="","",SUMIFS(TRANSACTIONS!$F$6:$F$2000,TRANSACTIONS!$E$6:$E$2000,"ACHATS",TRANSACTIONS!$C$6:$C$2000,A48))</f>
        <v/>
      </c>
      <c r="C48" s="156" t="str">
        <f>IF(A48="","",SUMIFS(TRANSACTIONS!$H$6:$H$2000,TRANSACTIONS!$E$6:$E$2000,"ACHATS",TRANSACTIONS!$C$6:$C$2000,A48))</f>
        <v/>
      </c>
      <c r="D48" s="88" t="str">
        <f>IF(A48="","",SUMIFS(TRANSACTIONS!$I$6:$I$2000,TRANSACTIONS!$E$6:$E$2000,"ACHATS",TRANSACTIONS!$C$6:$C$2000,A48))</f>
        <v/>
      </c>
      <c r="E48" s="88" t="str">
        <f>IF(A48="","",SUMIFS(TRANSACTIONS!$J$6:$J$2000,TRANSACTIONS!$E$6:$E$2000,"ACHATS",TRANSACTIONS!$C$6:$C$2000,A48))</f>
        <v/>
      </c>
      <c r="F48" s="113" t="str">
        <f t="shared" si="5"/>
        <v/>
      </c>
      <c r="G48" s="114" t="str">
        <f t="shared" si="6"/>
        <v/>
      </c>
      <c r="H48" s="92" t="str">
        <f>IF($A48="","",SUMIFS(TRANSACTIONS!$F$6:$F$2000,TRANSACTIONS!$E$6:$E$2000,"VENTES",TRANSACTIONS!$C$6:$C$2000,A48))</f>
        <v/>
      </c>
      <c r="I48" s="88" t="str">
        <f>IF(G48="","",SUMIFS(TRANSACTIONS!$H$6:$H$2000,TRANSACTIONS!$E$6:$E$2000,"VENTES",TRANSACTIONS!$C$6:$C$2000,A48))</f>
        <v/>
      </c>
      <c r="J48" s="99" t="str">
        <f>IF(G48="","",SUMIFS(TRANSACTIONS!$I$6:$I$2000,TRANSACTIONS!$E$6:$E$2000,"VENTES",TRANSACTIONS!$C$6:$C$2000,A48))</f>
        <v/>
      </c>
      <c r="K48" s="109" t="str">
        <f>IF(A48="","",SUMIFS(TRANSACTIONS!$H$6:$H$2000,TRANSACTIONS!$E$6:$E$2000,"DIVIDENDES",TRANSACTIONS!$C$6:$C$2000,A48))</f>
        <v/>
      </c>
      <c r="L48" s="104" t="str">
        <f t="shared" si="7"/>
        <v/>
      </c>
      <c r="M48" s="101" t="str">
        <f t="shared" si="8"/>
        <v/>
      </c>
      <c r="N48" s="96" t="str">
        <f t="shared" si="9"/>
        <v/>
      </c>
    </row>
    <row r="49" spans="1:14" x14ac:dyDescent="0.25">
      <c r="A49" s="12"/>
      <c r="B49" s="155" t="str">
        <f>IF(A49="","",SUMIFS(TRANSACTIONS!$F$6:$F$2000,TRANSACTIONS!$E$6:$E$2000,"ACHATS",TRANSACTIONS!$C$6:$C$2000,A49))</f>
        <v/>
      </c>
      <c r="C49" s="156" t="str">
        <f>IF(A49="","",SUMIFS(TRANSACTIONS!$H$6:$H$2000,TRANSACTIONS!$E$6:$E$2000,"ACHATS",TRANSACTIONS!$C$6:$C$2000,A49))</f>
        <v/>
      </c>
      <c r="D49" s="88" t="str">
        <f>IF(A49="","",SUMIFS(TRANSACTIONS!$I$6:$I$2000,TRANSACTIONS!$E$6:$E$2000,"ACHATS",TRANSACTIONS!$C$6:$C$2000,A49))</f>
        <v/>
      </c>
      <c r="E49" s="88" t="str">
        <f>IF(A49="","",SUMIFS(TRANSACTIONS!$J$6:$J$2000,TRANSACTIONS!$E$6:$E$2000,"ACHATS",TRANSACTIONS!$C$6:$C$2000,A49))</f>
        <v/>
      </c>
      <c r="F49" s="113" t="str">
        <f t="shared" si="5"/>
        <v/>
      </c>
      <c r="G49" s="114" t="str">
        <f t="shared" si="6"/>
        <v/>
      </c>
      <c r="H49" s="92" t="str">
        <f>IF($A49="","",SUMIFS(TRANSACTIONS!$F$6:$F$2000,TRANSACTIONS!$E$6:$E$2000,"VENTES",TRANSACTIONS!$C$6:$C$2000,A49))</f>
        <v/>
      </c>
      <c r="I49" s="88" t="str">
        <f>IF(G49="","",SUMIFS(TRANSACTIONS!$H$6:$H$2000,TRANSACTIONS!$E$6:$E$2000,"VENTES",TRANSACTIONS!$C$6:$C$2000,A49))</f>
        <v/>
      </c>
      <c r="J49" s="99" t="str">
        <f>IF(G49="","",SUMIFS(TRANSACTIONS!$I$6:$I$2000,TRANSACTIONS!$E$6:$E$2000,"VENTES",TRANSACTIONS!$C$6:$C$2000,A49))</f>
        <v/>
      </c>
      <c r="K49" s="109" t="str">
        <f>IF(A49="","",SUMIFS(TRANSACTIONS!$H$6:$H$2000,TRANSACTIONS!$E$6:$E$2000,"DIVIDENDES",TRANSACTIONS!$C$6:$C$2000,A49))</f>
        <v/>
      </c>
      <c r="L49" s="104" t="str">
        <f t="shared" si="7"/>
        <v/>
      </c>
      <c r="M49" s="101" t="str">
        <f t="shared" si="8"/>
        <v/>
      </c>
      <c r="N49" s="96" t="str">
        <f t="shared" si="9"/>
        <v/>
      </c>
    </row>
    <row r="50" spans="1:14" x14ac:dyDescent="0.25">
      <c r="A50" s="12"/>
      <c r="B50" s="155" t="str">
        <f>IF(A50="","",SUMIFS(TRANSACTIONS!$F$6:$F$2000,TRANSACTIONS!$E$6:$E$2000,"ACHATS",TRANSACTIONS!$C$6:$C$2000,A50))</f>
        <v/>
      </c>
      <c r="C50" s="156" t="str">
        <f>IF(A50="","",SUMIFS(TRANSACTIONS!$H$6:$H$2000,TRANSACTIONS!$E$6:$E$2000,"ACHATS",TRANSACTIONS!$C$6:$C$2000,A50))</f>
        <v/>
      </c>
      <c r="D50" s="88" t="str">
        <f>IF(A50="","",SUMIFS(TRANSACTIONS!$I$6:$I$2000,TRANSACTIONS!$E$6:$E$2000,"ACHATS",TRANSACTIONS!$C$6:$C$2000,A50))</f>
        <v/>
      </c>
      <c r="E50" s="88" t="str">
        <f>IF(A50="","",SUMIFS(TRANSACTIONS!$J$6:$J$2000,TRANSACTIONS!$E$6:$E$2000,"ACHATS",TRANSACTIONS!$C$6:$C$2000,A50))</f>
        <v/>
      </c>
      <c r="F50" s="113" t="str">
        <f t="shared" si="5"/>
        <v/>
      </c>
      <c r="G50" s="114" t="str">
        <f t="shared" si="6"/>
        <v/>
      </c>
      <c r="H50" s="92" t="str">
        <f>IF($A50="","",SUMIFS(TRANSACTIONS!$F$6:$F$2000,TRANSACTIONS!$E$6:$E$2000,"VENTES",TRANSACTIONS!$C$6:$C$2000,A50))</f>
        <v/>
      </c>
      <c r="I50" s="88" t="str">
        <f>IF(G50="","",SUMIFS(TRANSACTIONS!$H$6:$H$2000,TRANSACTIONS!$E$6:$E$2000,"VENTES",TRANSACTIONS!$C$6:$C$2000,A50))</f>
        <v/>
      </c>
      <c r="J50" s="99" t="str">
        <f>IF(G50="","",SUMIFS(TRANSACTIONS!$I$6:$I$2000,TRANSACTIONS!$E$6:$E$2000,"VENTES",TRANSACTIONS!$C$6:$C$2000,A50))</f>
        <v/>
      </c>
      <c r="K50" s="109" t="str">
        <f>IF(A50="","",SUMIFS(TRANSACTIONS!$H$6:$H$2000,TRANSACTIONS!$E$6:$E$2000,"DIVIDENDES",TRANSACTIONS!$C$6:$C$2000,A50))</f>
        <v/>
      </c>
      <c r="L50" s="104" t="str">
        <f t="shared" si="7"/>
        <v/>
      </c>
      <c r="M50" s="101" t="str">
        <f t="shared" si="8"/>
        <v/>
      </c>
      <c r="N50" s="96" t="str">
        <f t="shared" si="9"/>
        <v/>
      </c>
    </row>
    <row r="51" spans="1:14" x14ac:dyDescent="0.25">
      <c r="A51" s="12"/>
      <c r="B51" s="155" t="str">
        <f>IF(A51="","",SUMIFS(TRANSACTIONS!$F$6:$F$2000,TRANSACTIONS!$E$6:$E$2000,"ACHATS",TRANSACTIONS!$C$6:$C$2000,A51))</f>
        <v/>
      </c>
      <c r="C51" s="156" t="str">
        <f>IF(A51="","",SUMIFS(TRANSACTIONS!$H$6:$H$2000,TRANSACTIONS!$E$6:$E$2000,"ACHATS",TRANSACTIONS!$C$6:$C$2000,A51))</f>
        <v/>
      </c>
      <c r="D51" s="88" t="str">
        <f>IF(A51="","",SUMIFS(TRANSACTIONS!$I$6:$I$2000,TRANSACTIONS!$E$6:$E$2000,"ACHATS",TRANSACTIONS!$C$6:$C$2000,A51))</f>
        <v/>
      </c>
      <c r="E51" s="88" t="str">
        <f>IF(A51="","",SUMIFS(TRANSACTIONS!$J$6:$J$2000,TRANSACTIONS!$E$6:$E$2000,"ACHATS",TRANSACTIONS!$C$6:$C$2000,A51))</f>
        <v/>
      </c>
      <c r="F51" s="113" t="str">
        <f t="shared" si="5"/>
        <v/>
      </c>
      <c r="G51" s="114" t="str">
        <f t="shared" si="6"/>
        <v/>
      </c>
      <c r="H51" s="92" t="str">
        <f>IF($A51="","",SUMIFS(TRANSACTIONS!$F$6:$F$2000,TRANSACTIONS!$E$6:$E$2000,"VENTES",TRANSACTIONS!$C$6:$C$2000,A51))</f>
        <v/>
      </c>
      <c r="I51" s="88" t="str">
        <f>IF(G51="","",SUMIFS(TRANSACTIONS!$H$6:$H$2000,TRANSACTIONS!$E$6:$E$2000,"VENTES",TRANSACTIONS!$C$6:$C$2000,A51))</f>
        <v/>
      </c>
      <c r="J51" s="99" t="str">
        <f>IF(G51="","",SUMIFS(TRANSACTIONS!$I$6:$I$2000,TRANSACTIONS!$E$6:$E$2000,"VENTES",TRANSACTIONS!$C$6:$C$2000,A51))</f>
        <v/>
      </c>
      <c r="K51" s="109" t="str">
        <f>IF(A51="","",SUMIFS(TRANSACTIONS!$H$6:$H$2000,TRANSACTIONS!$E$6:$E$2000,"DIVIDENDES",TRANSACTIONS!$C$6:$C$2000,A51))</f>
        <v/>
      </c>
      <c r="L51" s="104" t="str">
        <f t="shared" si="7"/>
        <v/>
      </c>
      <c r="M51" s="101" t="str">
        <f t="shared" si="8"/>
        <v/>
      </c>
      <c r="N51" s="96" t="str">
        <f t="shared" si="9"/>
        <v/>
      </c>
    </row>
    <row r="52" spans="1:14" x14ac:dyDescent="0.25">
      <c r="A52" s="12"/>
      <c r="B52" s="155" t="str">
        <f>IF(A52="","",SUMIFS(TRANSACTIONS!$F$6:$F$2000,TRANSACTIONS!$E$6:$E$2000,"ACHATS",TRANSACTIONS!$C$6:$C$2000,A52))</f>
        <v/>
      </c>
      <c r="C52" s="156" t="str">
        <f>IF(A52="","",SUMIFS(TRANSACTIONS!$H$6:$H$2000,TRANSACTIONS!$E$6:$E$2000,"ACHATS",TRANSACTIONS!$C$6:$C$2000,A52))</f>
        <v/>
      </c>
      <c r="D52" s="88" t="str">
        <f>IF(A52="","",SUMIFS(TRANSACTIONS!$I$6:$I$2000,TRANSACTIONS!$E$6:$E$2000,"ACHATS",TRANSACTIONS!$C$6:$C$2000,A52))</f>
        <v/>
      </c>
      <c r="E52" s="88" t="str">
        <f>IF(A52="","",SUMIFS(TRANSACTIONS!$J$6:$J$2000,TRANSACTIONS!$E$6:$E$2000,"ACHATS",TRANSACTIONS!$C$6:$C$2000,A52))</f>
        <v/>
      </c>
      <c r="F52" s="113" t="str">
        <f t="shared" si="5"/>
        <v/>
      </c>
      <c r="G52" s="114" t="str">
        <f t="shared" si="6"/>
        <v/>
      </c>
      <c r="H52" s="92" t="str">
        <f>IF($A52="","",SUMIFS(TRANSACTIONS!$F$6:$F$2000,TRANSACTIONS!$E$6:$E$2000,"VENTES",TRANSACTIONS!$C$6:$C$2000,A52))</f>
        <v/>
      </c>
      <c r="I52" s="88" t="str">
        <f>IF(G52="","",SUMIFS(TRANSACTIONS!$H$6:$H$2000,TRANSACTIONS!$E$6:$E$2000,"VENTES",TRANSACTIONS!$C$6:$C$2000,A52))</f>
        <v/>
      </c>
      <c r="J52" s="99" t="str">
        <f>IF(G52="","",SUMIFS(TRANSACTIONS!$I$6:$I$2000,TRANSACTIONS!$E$6:$E$2000,"VENTES",TRANSACTIONS!$C$6:$C$2000,A52))</f>
        <v/>
      </c>
      <c r="K52" s="109" t="str">
        <f>IF(A52="","",SUMIFS(TRANSACTIONS!$H$6:$H$2000,TRANSACTIONS!$E$6:$E$2000,"DIVIDENDES",TRANSACTIONS!$C$6:$C$2000,A52))</f>
        <v/>
      </c>
      <c r="L52" s="104" t="str">
        <f t="shared" si="7"/>
        <v/>
      </c>
      <c r="M52" s="101" t="str">
        <f t="shared" si="8"/>
        <v/>
      </c>
      <c r="N52" s="96" t="str">
        <f t="shared" si="9"/>
        <v/>
      </c>
    </row>
    <row r="53" spans="1:14" x14ac:dyDescent="0.25">
      <c r="A53" s="12"/>
      <c r="B53" s="155" t="str">
        <f>IF(A53="","",SUMIFS(TRANSACTIONS!$F$6:$F$2000,TRANSACTIONS!$E$6:$E$2000,"ACHATS",TRANSACTIONS!$C$6:$C$2000,A53))</f>
        <v/>
      </c>
      <c r="C53" s="156" t="str">
        <f>IF(A53="","",SUMIFS(TRANSACTIONS!$H$6:$H$2000,TRANSACTIONS!$E$6:$E$2000,"ACHATS",TRANSACTIONS!$C$6:$C$2000,A53))</f>
        <v/>
      </c>
      <c r="D53" s="88" t="str">
        <f>IF(A53="","",SUMIFS(TRANSACTIONS!$I$6:$I$2000,TRANSACTIONS!$E$6:$E$2000,"ACHATS",TRANSACTIONS!$C$6:$C$2000,A53))</f>
        <v/>
      </c>
      <c r="E53" s="88" t="str">
        <f>IF(A53="","",SUMIFS(TRANSACTIONS!$J$6:$J$2000,TRANSACTIONS!$E$6:$E$2000,"ACHATS",TRANSACTIONS!$C$6:$C$2000,A53))</f>
        <v/>
      </c>
      <c r="F53" s="113" t="str">
        <f t="shared" si="5"/>
        <v/>
      </c>
      <c r="G53" s="114" t="str">
        <f t="shared" si="6"/>
        <v/>
      </c>
      <c r="H53" s="92" t="str">
        <f>IF($A53="","",SUMIFS(TRANSACTIONS!$F$6:$F$2000,TRANSACTIONS!$E$6:$E$2000,"VENTES",TRANSACTIONS!$C$6:$C$2000,A53))</f>
        <v/>
      </c>
      <c r="I53" s="88" t="str">
        <f>IF(G53="","",SUMIFS(TRANSACTIONS!$H$6:$H$2000,TRANSACTIONS!$E$6:$E$2000,"VENTES",TRANSACTIONS!$C$6:$C$2000,A53))</f>
        <v/>
      </c>
      <c r="J53" s="99" t="str">
        <f>IF(G53="","",SUMIFS(TRANSACTIONS!$I$6:$I$2000,TRANSACTIONS!$E$6:$E$2000,"VENTES",TRANSACTIONS!$C$6:$C$2000,A53))</f>
        <v/>
      </c>
      <c r="K53" s="109" t="str">
        <f>IF(A53="","",SUMIFS(TRANSACTIONS!$H$6:$H$2000,TRANSACTIONS!$E$6:$E$2000,"DIVIDENDES",TRANSACTIONS!$C$6:$C$2000,A53))</f>
        <v/>
      </c>
      <c r="L53" s="104" t="str">
        <f t="shared" si="7"/>
        <v/>
      </c>
      <c r="M53" s="101" t="str">
        <f t="shared" si="8"/>
        <v/>
      </c>
      <c r="N53" s="96" t="str">
        <f t="shared" si="9"/>
        <v/>
      </c>
    </row>
    <row r="54" spans="1:14" x14ac:dyDescent="0.25">
      <c r="A54" s="12"/>
      <c r="B54" s="155" t="str">
        <f>IF(A54="","",SUMIFS(TRANSACTIONS!$F$6:$F$2000,TRANSACTIONS!$E$6:$E$2000,"ACHATS",TRANSACTIONS!$C$6:$C$2000,A54))</f>
        <v/>
      </c>
      <c r="C54" s="156" t="str">
        <f>IF(A54="","",SUMIFS(TRANSACTIONS!$H$6:$H$2000,TRANSACTIONS!$E$6:$E$2000,"ACHATS",TRANSACTIONS!$C$6:$C$2000,A54))</f>
        <v/>
      </c>
      <c r="D54" s="88" t="str">
        <f>IF(A54="","",SUMIFS(TRANSACTIONS!$I$6:$I$2000,TRANSACTIONS!$E$6:$E$2000,"ACHATS",TRANSACTIONS!$C$6:$C$2000,A54))</f>
        <v/>
      </c>
      <c r="E54" s="88" t="str">
        <f>IF(A54="","",SUMIFS(TRANSACTIONS!$J$6:$J$2000,TRANSACTIONS!$E$6:$E$2000,"ACHATS",TRANSACTIONS!$C$6:$C$2000,A54))</f>
        <v/>
      </c>
      <c r="F54" s="113" t="str">
        <f t="shared" si="5"/>
        <v/>
      </c>
      <c r="G54" s="114" t="str">
        <f t="shared" si="6"/>
        <v/>
      </c>
      <c r="H54" s="92" t="str">
        <f>IF($A54="","",SUMIFS(TRANSACTIONS!$F$6:$F$2000,TRANSACTIONS!$E$6:$E$2000,"VENTES",TRANSACTIONS!$C$6:$C$2000,A54))</f>
        <v/>
      </c>
      <c r="I54" s="88" t="str">
        <f>IF(G54="","",SUMIFS(TRANSACTIONS!$H$6:$H$2000,TRANSACTIONS!$E$6:$E$2000,"VENTES",TRANSACTIONS!$C$6:$C$2000,A54))</f>
        <v/>
      </c>
      <c r="J54" s="99" t="str">
        <f>IF(G54="","",SUMIFS(TRANSACTIONS!$I$6:$I$2000,TRANSACTIONS!$E$6:$E$2000,"VENTES",TRANSACTIONS!$C$6:$C$2000,A54))</f>
        <v/>
      </c>
      <c r="K54" s="109" t="str">
        <f>IF(A54="","",SUMIFS(TRANSACTIONS!$H$6:$H$2000,TRANSACTIONS!$E$6:$E$2000,"DIVIDENDES",TRANSACTIONS!$C$6:$C$2000,A54))</f>
        <v/>
      </c>
      <c r="L54" s="104" t="str">
        <f t="shared" si="7"/>
        <v/>
      </c>
      <c r="M54" s="101" t="str">
        <f t="shared" si="8"/>
        <v/>
      </c>
      <c r="N54" s="96" t="str">
        <f t="shared" si="9"/>
        <v/>
      </c>
    </row>
    <row r="55" spans="1:14" x14ac:dyDescent="0.25">
      <c r="A55" s="12"/>
      <c r="B55" s="155" t="str">
        <f>IF(A55="","",SUMIFS(TRANSACTIONS!$F$6:$F$2000,TRANSACTIONS!$E$6:$E$2000,"ACHATS",TRANSACTIONS!$C$6:$C$2000,A55))</f>
        <v/>
      </c>
      <c r="C55" s="156" t="str">
        <f>IF(A55="","",SUMIFS(TRANSACTIONS!$H$6:$H$2000,TRANSACTIONS!$E$6:$E$2000,"ACHATS",TRANSACTIONS!$C$6:$C$2000,A55))</f>
        <v/>
      </c>
      <c r="D55" s="88" t="str">
        <f>IF(A55="","",SUMIFS(TRANSACTIONS!$I$6:$I$2000,TRANSACTIONS!$E$6:$E$2000,"ACHATS",TRANSACTIONS!$C$6:$C$2000,A55))</f>
        <v/>
      </c>
      <c r="E55" s="88" t="str">
        <f>IF(A55="","",SUMIFS(TRANSACTIONS!$J$6:$J$2000,TRANSACTIONS!$E$6:$E$2000,"ACHATS",TRANSACTIONS!$C$6:$C$2000,A55))</f>
        <v/>
      </c>
      <c r="F55" s="113" t="str">
        <f t="shared" si="5"/>
        <v/>
      </c>
      <c r="G55" s="114" t="str">
        <f t="shared" si="6"/>
        <v/>
      </c>
      <c r="H55" s="92" t="str">
        <f>IF($A55="","",SUMIFS(TRANSACTIONS!$F$6:$F$2000,TRANSACTIONS!$E$6:$E$2000,"VENTES",TRANSACTIONS!$C$6:$C$2000,A55))</f>
        <v/>
      </c>
      <c r="I55" s="88" t="str">
        <f>IF(G55="","",SUMIFS(TRANSACTIONS!$H$6:$H$2000,TRANSACTIONS!$E$6:$E$2000,"VENTES",TRANSACTIONS!$C$6:$C$2000,A55))</f>
        <v/>
      </c>
      <c r="J55" s="99" t="str">
        <f>IF(G55="","",SUMIFS(TRANSACTIONS!$I$6:$I$2000,TRANSACTIONS!$E$6:$E$2000,"VENTES",TRANSACTIONS!$C$6:$C$2000,A55))</f>
        <v/>
      </c>
      <c r="K55" s="109" t="str">
        <f>IF(A55="","",SUMIFS(TRANSACTIONS!$H$6:$H$2000,TRANSACTIONS!$E$6:$E$2000,"DIVIDENDES",TRANSACTIONS!$C$6:$C$2000,A55))</f>
        <v/>
      </c>
      <c r="L55" s="104" t="str">
        <f t="shared" si="7"/>
        <v/>
      </c>
      <c r="M55" s="101" t="str">
        <f t="shared" si="8"/>
        <v/>
      </c>
      <c r="N55" s="96" t="str">
        <f t="shared" si="9"/>
        <v/>
      </c>
    </row>
    <row r="56" spans="1:14" x14ac:dyDescent="0.25">
      <c r="A56" s="12"/>
      <c r="B56" s="155" t="str">
        <f>IF(A56="","",SUMIFS(TRANSACTIONS!$F$6:$F$2000,TRANSACTIONS!$E$6:$E$2000,"ACHATS",TRANSACTIONS!$C$6:$C$2000,A56))</f>
        <v/>
      </c>
      <c r="C56" s="156" t="str">
        <f>IF(A56="","",SUMIFS(TRANSACTIONS!$H$6:$H$2000,TRANSACTIONS!$E$6:$E$2000,"ACHATS",TRANSACTIONS!$C$6:$C$2000,A56))</f>
        <v/>
      </c>
      <c r="D56" s="88" t="str">
        <f>IF(A56="","",SUMIFS(TRANSACTIONS!$I$6:$I$2000,TRANSACTIONS!$E$6:$E$2000,"ACHATS",TRANSACTIONS!$C$6:$C$2000,A56))</f>
        <v/>
      </c>
      <c r="E56" s="88" t="str">
        <f>IF(A56="","",SUMIFS(TRANSACTIONS!$J$6:$J$2000,TRANSACTIONS!$E$6:$E$2000,"ACHATS",TRANSACTIONS!$C$6:$C$2000,A56))</f>
        <v/>
      </c>
      <c r="F56" s="113" t="str">
        <f t="shared" si="5"/>
        <v/>
      </c>
      <c r="G56" s="114" t="str">
        <f t="shared" si="6"/>
        <v/>
      </c>
      <c r="H56" s="92" t="str">
        <f>IF($A56="","",SUMIFS(TRANSACTIONS!$F$6:$F$2000,TRANSACTIONS!$E$6:$E$2000,"VENTES",TRANSACTIONS!$C$6:$C$2000,A56))</f>
        <v/>
      </c>
      <c r="I56" s="88" t="str">
        <f>IF(G56="","",SUMIFS(TRANSACTIONS!$H$6:$H$2000,TRANSACTIONS!$E$6:$E$2000,"VENTES",TRANSACTIONS!$C$6:$C$2000,A56))</f>
        <v/>
      </c>
      <c r="J56" s="99" t="str">
        <f>IF(G56="","",SUMIFS(TRANSACTIONS!$I$6:$I$2000,TRANSACTIONS!$E$6:$E$2000,"VENTES",TRANSACTIONS!$C$6:$C$2000,A56))</f>
        <v/>
      </c>
      <c r="K56" s="109" t="str">
        <f>IF(A56="","",SUMIFS(TRANSACTIONS!$H$6:$H$2000,TRANSACTIONS!$E$6:$E$2000,"DIVIDENDES",TRANSACTIONS!$C$6:$C$2000,A56))</f>
        <v/>
      </c>
      <c r="L56" s="104" t="str">
        <f t="shared" si="7"/>
        <v/>
      </c>
      <c r="M56" s="101" t="str">
        <f t="shared" si="8"/>
        <v/>
      </c>
      <c r="N56" s="96" t="str">
        <f t="shared" si="9"/>
        <v/>
      </c>
    </row>
    <row r="57" spans="1:14" x14ac:dyDescent="0.25">
      <c r="A57" s="12"/>
      <c r="B57" s="155" t="str">
        <f>IF(A57="","",SUMIFS(TRANSACTIONS!$F$6:$F$2000,TRANSACTIONS!$E$6:$E$2000,"ACHATS",TRANSACTIONS!$C$6:$C$2000,A57))</f>
        <v/>
      </c>
      <c r="C57" s="156" t="str">
        <f>IF(A57="","",SUMIFS(TRANSACTIONS!$H$6:$H$2000,TRANSACTIONS!$E$6:$E$2000,"ACHATS",TRANSACTIONS!$C$6:$C$2000,A57))</f>
        <v/>
      </c>
      <c r="D57" s="88" t="str">
        <f>IF(A57="","",SUMIFS(TRANSACTIONS!$I$6:$I$2000,TRANSACTIONS!$E$6:$E$2000,"ACHATS",TRANSACTIONS!$C$6:$C$2000,A57))</f>
        <v/>
      </c>
      <c r="E57" s="88" t="str">
        <f>IF(A57="","",SUMIFS(TRANSACTIONS!$J$6:$J$2000,TRANSACTIONS!$E$6:$E$2000,"ACHATS",TRANSACTIONS!$C$6:$C$2000,A57))</f>
        <v/>
      </c>
      <c r="F57" s="113" t="str">
        <f t="shared" si="5"/>
        <v/>
      </c>
      <c r="G57" s="114" t="str">
        <f t="shared" si="6"/>
        <v/>
      </c>
      <c r="H57" s="92" t="str">
        <f>IF($A57="","",SUMIFS(TRANSACTIONS!$F$6:$F$2000,TRANSACTIONS!$E$6:$E$2000,"VENTES",TRANSACTIONS!$C$6:$C$2000,A57))</f>
        <v/>
      </c>
      <c r="I57" s="88" t="str">
        <f>IF(G57="","",SUMIFS(TRANSACTIONS!$H$6:$H$2000,TRANSACTIONS!$E$6:$E$2000,"VENTES",TRANSACTIONS!$C$6:$C$2000,A57))</f>
        <v/>
      </c>
      <c r="J57" s="99" t="str">
        <f>IF(G57="","",SUMIFS(TRANSACTIONS!$I$6:$I$2000,TRANSACTIONS!$E$6:$E$2000,"VENTES",TRANSACTIONS!$C$6:$C$2000,A57))</f>
        <v/>
      </c>
      <c r="K57" s="109" t="str">
        <f>IF(A57="","",SUMIFS(TRANSACTIONS!$H$6:$H$2000,TRANSACTIONS!$E$6:$E$2000,"DIVIDENDES",TRANSACTIONS!$C$6:$C$2000,A57))</f>
        <v/>
      </c>
      <c r="L57" s="104" t="str">
        <f t="shared" si="7"/>
        <v/>
      </c>
      <c r="M57" s="101" t="str">
        <f t="shared" si="8"/>
        <v/>
      </c>
      <c r="N57" s="96" t="str">
        <f t="shared" si="9"/>
        <v/>
      </c>
    </row>
    <row r="58" spans="1:14" x14ac:dyDescent="0.25">
      <c r="A58" s="12"/>
      <c r="B58" s="155" t="str">
        <f>IF(A58="","",SUMIFS(TRANSACTIONS!$F$6:$F$2000,TRANSACTIONS!$E$6:$E$2000,"ACHATS",TRANSACTIONS!$C$6:$C$2000,A58))</f>
        <v/>
      </c>
      <c r="C58" s="156" t="str">
        <f>IF(A58="","",SUMIFS(TRANSACTIONS!$H$6:$H$2000,TRANSACTIONS!$E$6:$E$2000,"ACHATS",TRANSACTIONS!$C$6:$C$2000,A58))</f>
        <v/>
      </c>
      <c r="D58" s="88" t="str">
        <f>IF(A58="","",SUMIFS(TRANSACTIONS!$I$6:$I$2000,TRANSACTIONS!$E$6:$E$2000,"ACHATS",TRANSACTIONS!$C$6:$C$2000,A58))</f>
        <v/>
      </c>
      <c r="E58" s="88" t="str">
        <f>IF(A58="","",SUMIFS(TRANSACTIONS!$J$6:$J$2000,TRANSACTIONS!$E$6:$E$2000,"ACHATS",TRANSACTIONS!$C$6:$C$2000,A58))</f>
        <v/>
      </c>
      <c r="F58" s="113" t="str">
        <f t="shared" si="5"/>
        <v/>
      </c>
      <c r="G58" s="114" t="str">
        <f t="shared" si="6"/>
        <v/>
      </c>
      <c r="H58" s="92" t="str">
        <f>IF($A58="","",SUMIFS(TRANSACTIONS!$F$6:$F$2000,TRANSACTIONS!$E$6:$E$2000,"VENTES",TRANSACTIONS!$C$6:$C$2000,A58))</f>
        <v/>
      </c>
      <c r="I58" s="88" t="str">
        <f>IF(G58="","",SUMIFS(TRANSACTIONS!$H$6:$H$2000,TRANSACTIONS!$E$6:$E$2000,"VENTES",TRANSACTIONS!$C$6:$C$2000,A58))</f>
        <v/>
      </c>
      <c r="J58" s="99" t="str">
        <f>IF(G58="","",SUMIFS(TRANSACTIONS!$I$6:$I$2000,TRANSACTIONS!$E$6:$E$2000,"VENTES",TRANSACTIONS!$C$6:$C$2000,A58))</f>
        <v/>
      </c>
      <c r="K58" s="109" t="str">
        <f>IF(A58="","",SUMIFS(TRANSACTIONS!$H$6:$H$2000,TRANSACTIONS!$E$6:$E$2000,"DIVIDENDES",TRANSACTIONS!$C$6:$C$2000,A58))</f>
        <v/>
      </c>
      <c r="L58" s="104" t="str">
        <f t="shared" si="7"/>
        <v/>
      </c>
      <c r="M58" s="101" t="str">
        <f t="shared" si="8"/>
        <v/>
      </c>
      <c r="N58" s="96" t="str">
        <f t="shared" si="9"/>
        <v/>
      </c>
    </row>
    <row r="59" spans="1:14" x14ac:dyDescent="0.25">
      <c r="A59" s="12"/>
      <c r="B59" s="155" t="str">
        <f>IF(A59="","",SUMIFS(TRANSACTIONS!$F$6:$F$2000,TRANSACTIONS!$E$6:$E$2000,"ACHATS",TRANSACTIONS!$C$6:$C$2000,A59))</f>
        <v/>
      </c>
      <c r="C59" s="156" t="str">
        <f>IF(A59="","",SUMIFS(TRANSACTIONS!$H$6:$H$2000,TRANSACTIONS!$E$6:$E$2000,"ACHATS",TRANSACTIONS!$C$6:$C$2000,A59))</f>
        <v/>
      </c>
      <c r="D59" s="88" t="str">
        <f>IF(A59="","",SUMIFS(TRANSACTIONS!$I$6:$I$2000,TRANSACTIONS!$E$6:$E$2000,"ACHATS",TRANSACTIONS!$C$6:$C$2000,A59))</f>
        <v/>
      </c>
      <c r="E59" s="88" t="str">
        <f>IF(A59="","",SUMIFS(TRANSACTIONS!$J$6:$J$2000,TRANSACTIONS!$E$6:$E$2000,"ACHATS",TRANSACTIONS!$C$6:$C$2000,A59))</f>
        <v/>
      </c>
      <c r="F59" s="113" t="str">
        <f t="shared" si="5"/>
        <v/>
      </c>
      <c r="G59" s="114" t="str">
        <f t="shared" si="6"/>
        <v/>
      </c>
      <c r="H59" s="92" t="str">
        <f>IF($A59="","",SUMIFS(TRANSACTIONS!$F$6:$F$2000,TRANSACTIONS!$E$6:$E$2000,"VENTES",TRANSACTIONS!$C$6:$C$2000,A59))</f>
        <v/>
      </c>
      <c r="I59" s="88" t="str">
        <f>IF(G59="","",SUMIFS(TRANSACTIONS!$H$6:$H$2000,TRANSACTIONS!$E$6:$E$2000,"VENTES",TRANSACTIONS!$C$6:$C$2000,A59))</f>
        <v/>
      </c>
      <c r="J59" s="99" t="str">
        <f>IF(G59="","",SUMIFS(TRANSACTIONS!$I$6:$I$2000,TRANSACTIONS!$E$6:$E$2000,"VENTES",TRANSACTIONS!$C$6:$C$2000,A59))</f>
        <v/>
      </c>
      <c r="K59" s="109" t="str">
        <f>IF(A59="","",SUMIFS(TRANSACTIONS!$H$6:$H$2000,TRANSACTIONS!$E$6:$E$2000,"DIVIDENDES",TRANSACTIONS!$C$6:$C$2000,A59))</f>
        <v/>
      </c>
      <c r="L59" s="104" t="str">
        <f t="shared" si="7"/>
        <v/>
      </c>
      <c r="M59" s="101" t="str">
        <f t="shared" si="8"/>
        <v/>
      </c>
      <c r="N59" s="96" t="str">
        <f t="shared" si="9"/>
        <v/>
      </c>
    </row>
    <row r="60" spans="1:14" x14ac:dyDescent="0.25">
      <c r="A60" s="12"/>
      <c r="B60" s="155" t="str">
        <f>IF(A60="","",SUMIFS(TRANSACTIONS!$F$6:$F$2000,TRANSACTIONS!$E$6:$E$2000,"ACHATS",TRANSACTIONS!$C$6:$C$2000,A60))</f>
        <v/>
      </c>
      <c r="C60" s="156" t="str">
        <f>IF(A60="","",SUMIFS(TRANSACTIONS!$H$6:$H$2000,TRANSACTIONS!$E$6:$E$2000,"ACHATS",TRANSACTIONS!$C$6:$C$2000,A60))</f>
        <v/>
      </c>
      <c r="D60" s="88" t="str">
        <f>IF(A60="","",SUMIFS(TRANSACTIONS!$I$6:$I$2000,TRANSACTIONS!$E$6:$E$2000,"ACHATS",TRANSACTIONS!$C$6:$C$2000,A60))</f>
        <v/>
      </c>
      <c r="E60" s="88" t="str">
        <f>IF(A60="","",SUMIFS(TRANSACTIONS!$J$6:$J$2000,TRANSACTIONS!$E$6:$E$2000,"ACHATS",TRANSACTIONS!$C$6:$C$2000,A60))</f>
        <v/>
      </c>
      <c r="F60" s="113" t="str">
        <f t="shared" si="5"/>
        <v/>
      </c>
      <c r="G60" s="114" t="str">
        <f t="shared" si="6"/>
        <v/>
      </c>
      <c r="H60" s="92" t="str">
        <f>IF($A60="","",SUMIFS(TRANSACTIONS!$F$6:$F$2000,TRANSACTIONS!$E$6:$E$2000,"VENTES",TRANSACTIONS!$C$6:$C$2000,A60))</f>
        <v/>
      </c>
      <c r="I60" s="88" t="str">
        <f>IF(G60="","",SUMIFS(TRANSACTIONS!$H$6:$H$2000,TRANSACTIONS!$E$6:$E$2000,"VENTES",TRANSACTIONS!$C$6:$C$2000,A60))</f>
        <v/>
      </c>
      <c r="J60" s="99" t="str">
        <f>IF(G60="","",SUMIFS(TRANSACTIONS!$I$6:$I$2000,TRANSACTIONS!$E$6:$E$2000,"VENTES",TRANSACTIONS!$C$6:$C$2000,A60))</f>
        <v/>
      </c>
      <c r="K60" s="109" t="str">
        <f>IF(A60="","",SUMIFS(TRANSACTIONS!$H$6:$H$2000,TRANSACTIONS!$E$6:$E$2000,"DIVIDENDES",TRANSACTIONS!$C$6:$C$2000,A60))</f>
        <v/>
      </c>
      <c r="L60" s="104" t="str">
        <f t="shared" si="7"/>
        <v/>
      </c>
      <c r="M60" s="101" t="str">
        <f t="shared" si="8"/>
        <v/>
      </c>
      <c r="N60" s="96" t="str">
        <f t="shared" si="9"/>
        <v/>
      </c>
    </row>
    <row r="61" spans="1:14" x14ac:dyDescent="0.25">
      <c r="A61" s="12"/>
      <c r="B61" s="155" t="str">
        <f>IF(A61="","",SUMIFS(TRANSACTIONS!$F$6:$F$2000,TRANSACTIONS!$E$6:$E$2000,"ACHATS",TRANSACTIONS!$C$6:$C$2000,A61))</f>
        <v/>
      </c>
      <c r="C61" s="156" t="str">
        <f>IF(A61="","",SUMIFS(TRANSACTIONS!$H$6:$H$2000,TRANSACTIONS!$E$6:$E$2000,"ACHATS",TRANSACTIONS!$C$6:$C$2000,A61))</f>
        <v/>
      </c>
      <c r="D61" s="88" t="str">
        <f>IF(A61="","",SUMIFS(TRANSACTIONS!$I$6:$I$2000,TRANSACTIONS!$E$6:$E$2000,"ACHATS",TRANSACTIONS!$C$6:$C$2000,A61))</f>
        <v/>
      </c>
      <c r="E61" s="88" t="str">
        <f>IF(A61="","",SUMIFS(TRANSACTIONS!$J$6:$J$2000,TRANSACTIONS!$E$6:$E$2000,"ACHATS",TRANSACTIONS!$C$6:$C$2000,A61))</f>
        <v/>
      </c>
      <c r="F61" s="113" t="str">
        <f t="shared" si="5"/>
        <v/>
      </c>
      <c r="G61" s="114" t="str">
        <f t="shared" si="6"/>
        <v/>
      </c>
      <c r="H61" s="92" t="str">
        <f>IF($A61="","",SUMIFS(TRANSACTIONS!$F$6:$F$2000,TRANSACTIONS!$E$6:$E$2000,"VENTES",TRANSACTIONS!$C$6:$C$2000,A61))</f>
        <v/>
      </c>
      <c r="I61" s="88" t="str">
        <f>IF(G61="","",SUMIFS(TRANSACTIONS!$H$6:$H$2000,TRANSACTIONS!$E$6:$E$2000,"VENTES",TRANSACTIONS!$C$6:$C$2000,A61))</f>
        <v/>
      </c>
      <c r="J61" s="99" t="str">
        <f>IF(G61="","",SUMIFS(TRANSACTIONS!$I$6:$I$2000,TRANSACTIONS!$E$6:$E$2000,"VENTES",TRANSACTIONS!$C$6:$C$2000,A61))</f>
        <v/>
      </c>
      <c r="K61" s="109" t="str">
        <f>IF(A61="","",SUMIFS(TRANSACTIONS!$H$6:$H$2000,TRANSACTIONS!$E$6:$E$2000,"DIVIDENDES",TRANSACTIONS!$C$6:$C$2000,A61))</f>
        <v/>
      </c>
      <c r="L61" s="104" t="str">
        <f t="shared" si="7"/>
        <v/>
      </c>
      <c r="M61" s="101" t="str">
        <f t="shared" si="8"/>
        <v/>
      </c>
      <c r="N61" s="96" t="str">
        <f t="shared" si="9"/>
        <v/>
      </c>
    </row>
    <row r="62" spans="1:14" x14ac:dyDescent="0.25">
      <c r="A62" s="12"/>
      <c r="B62" s="155" t="str">
        <f>IF(A62="","",SUMIFS(TRANSACTIONS!$F$6:$F$2000,TRANSACTIONS!$E$6:$E$2000,"ACHATS",TRANSACTIONS!$C$6:$C$2000,A62))</f>
        <v/>
      </c>
      <c r="C62" s="156" t="str">
        <f>IF(A62="","",SUMIFS(TRANSACTIONS!$H$6:$H$2000,TRANSACTIONS!$E$6:$E$2000,"ACHATS",TRANSACTIONS!$C$6:$C$2000,A62))</f>
        <v/>
      </c>
      <c r="D62" s="88" t="str">
        <f>IF(A62="","",SUMIFS(TRANSACTIONS!$I$6:$I$2000,TRANSACTIONS!$E$6:$E$2000,"ACHATS",TRANSACTIONS!$C$6:$C$2000,A62))</f>
        <v/>
      </c>
      <c r="E62" s="88" t="str">
        <f>IF(A62="","",SUMIFS(TRANSACTIONS!$J$6:$J$2000,TRANSACTIONS!$E$6:$E$2000,"ACHATS",TRANSACTIONS!$C$6:$C$2000,A62))</f>
        <v/>
      </c>
      <c r="F62" s="113" t="str">
        <f t="shared" si="5"/>
        <v/>
      </c>
      <c r="G62" s="114" t="str">
        <f t="shared" si="6"/>
        <v/>
      </c>
      <c r="H62" s="92" t="str">
        <f>IF($A62="","",SUMIFS(TRANSACTIONS!$F$6:$F$2000,TRANSACTIONS!$E$6:$E$2000,"VENTES",TRANSACTIONS!$C$6:$C$2000,A62))</f>
        <v/>
      </c>
      <c r="I62" s="88" t="str">
        <f>IF(G62="","",SUMIFS(TRANSACTIONS!$H$6:$H$2000,TRANSACTIONS!$E$6:$E$2000,"VENTES",TRANSACTIONS!$C$6:$C$2000,A62))</f>
        <v/>
      </c>
      <c r="J62" s="99" t="str">
        <f>IF(G62="","",SUMIFS(TRANSACTIONS!$I$6:$I$2000,TRANSACTIONS!$E$6:$E$2000,"VENTES",TRANSACTIONS!$C$6:$C$2000,A62))</f>
        <v/>
      </c>
      <c r="K62" s="109" t="str">
        <f>IF(A62="","",SUMIFS(TRANSACTIONS!$H$6:$H$2000,TRANSACTIONS!$E$6:$E$2000,"DIVIDENDES",TRANSACTIONS!$C$6:$C$2000,A62))</f>
        <v/>
      </c>
      <c r="L62" s="104" t="str">
        <f t="shared" si="7"/>
        <v/>
      </c>
      <c r="M62" s="101" t="str">
        <f t="shared" si="8"/>
        <v/>
      </c>
      <c r="N62" s="96" t="str">
        <f t="shared" si="9"/>
        <v/>
      </c>
    </row>
    <row r="63" spans="1:14" x14ac:dyDescent="0.25">
      <c r="A63" s="12"/>
      <c r="B63" s="155" t="str">
        <f>IF(A63="","",SUMIFS(TRANSACTIONS!$F$6:$F$2000,TRANSACTIONS!$E$6:$E$2000,"ACHATS",TRANSACTIONS!$C$6:$C$2000,A63))</f>
        <v/>
      </c>
      <c r="C63" s="156" t="str">
        <f>IF(A63="","",SUMIFS(TRANSACTIONS!$H$6:$H$2000,TRANSACTIONS!$E$6:$E$2000,"ACHATS",TRANSACTIONS!$C$6:$C$2000,A63))</f>
        <v/>
      </c>
      <c r="D63" s="88" t="str">
        <f>IF(A63="","",SUMIFS(TRANSACTIONS!$I$6:$I$2000,TRANSACTIONS!$E$6:$E$2000,"ACHATS",TRANSACTIONS!$C$6:$C$2000,A63))</f>
        <v/>
      </c>
      <c r="E63" s="88" t="str">
        <f>IF(A63="","",SUMIFS(TRANSACTIONS!$J$6:$J$2000,TRANSACTIONS!$E$6:$E$2000,"ACHATS",TRANSACTIONS!$C$6:$C$2000,A63))</f>
        <v/>
      </c>
      <c r="F63" s="113" t="str">
        <f t="shared" si="5"/>
        <v/>
      </c>
      <c r="G63" s="114" t="str">
        <f t="shared" si="6"/>
        <v/>
      </c>
      <c r="H63" s="92" t="str">
        <f>IF($A63="","",SUMIFS(TRANSACTIONS!$F$6:$F$2000,TRANSACTIONS!$E$6:$E$2000,"VENTES",TRANSACTIONS!$C$6:$C$2000,A63))</f>
        <v/>
      </c>
      <c r="I63" s="88" t="str">
        <f>IF(G63="","",SUMIFS(TRANSACTIONS!$H$6:$H$2000,TRANSACTIONS!$E$6:$E$2000,"VENTES",TRANSACTIONS!$C$6:$C$2000,A63))</f>
        <v/>
      </c>
      <c r="J63" s="99" t="str">
        <f>IF(G63="","",SUMIFS(TRANSACTIONS!$I$6:$I$2000,TRANSACTIONS!$E$6:$E$2000,"VENTES",TRANSACTIONS!$C$6:$C$2000,A63))</f>
        <v/>
      </c>
      <c r="K63" s="109" t="str">
        <f>IF(A63="","",SUMIFS(TRANSACTIONS!$H$6:$H$2000,TRANSACTIONS!$E$6:$E$2000,"DIVIDENDES",TRANSACTIONS!$C$6:$C$2000,A63))</f>
        <v/>
      </c>
      <c r="L63" s="104" t="str">
        <f t="shared" si="7"/>
        <v/>
      </c>
      <c r="M63" s="101" t="str">
        <f t="shared" si="8"/>
        <v/>
      </c>
      <c r="N63" s="96" t="str">
        <f t="shared" si="9"/>
        <v/>
      </c>
    </row>
    <row r="64" spans="1:14" x14ac:dyDescent="0.25">
      <c r="A64" s="12"/>
      <c r="B64" s="155" t="str">
        <f>IF(A64="","",SUMIFS(TRANSACTIONS!$F$6:$F$2000,TRANSACTIONS!$E$6:$E$2000,"ACHATS",TRANSACTIONS!$C$6:$C$2000,A64))</f>
        <v/>
      </c>
      <c r="C64" s="156" t="str">
        <f>IF(A64="","",SUMIFS(TRANSACTIONS!$H$6:$H$2000,TRANSACTIONS!$E$6:$E$2000,"ACHATS",TRANSACTIONS!$C$6:$C$2000,A64))</f>
        <v/>
      </c>
      <c r="D64" s="88" t="str">
        <f>IF(A64="","",SUMIFS(TRANSACTIONS!$I$6:$I$2000,TRANSACTIONS!$E$6:$E$2000,"ACHATS",TRANSACTIONS!$C$6:$C$2000,A64))</f>
        <v/>
      </c>
      <c r="E64" s="88" t="str">
        <f>IF(A64="","",SUMIFS(TRANSACTIONS!$J$6:$J$2000,TRANSACTIONS!$E$6:$E$2000,"ACHATS",TRANSACTIONS!$C$6:$C$2000,A64))</f>
        <v/>
      </c>
      <c r="F64" s="113" t="str">
        <f t="shared" si="5"/>
        <v/>
      </c>
      <c r="G64" s="114" t="str">
        <f t="shared" si="6"/>
        <v/>
      </c>
      <c r="H64" s="92" t="str">
        <f>IF($A64="","",SUMIFS(TRANSACTIONS!$F$6:$F$2000,TRANSACTIONS!$E$6:$E$2000,"VENTES",TRANSACTIONS!$C$6:$C$2000,A64))</f>
        <v/>
      </c>
      <c r="I64" s="88" t="str">
        <f>IF(G64="","",SUMIFS(TRANSACTIONS!$H$6:$H$2000,TRANSACTIONS!$E$6:$E$2000,"VENTES",TRANSACTIONS!$C$6:$C$2000,A64))</f>
        <v/>
      </c>
      <c r="J64" s="99" t="str">
        <f>IF(G64="","",SUMIFS(TRANSACTIONS!$I$6:$I$2000,TRANSACTIONS!$E$6:$E$2000,"VENTES",TRANSACTIONS!$C$6:$C$2000,A64))</f>
        <v/>
      </c>
      <c r="K64" s="109" t="str">
        <f>IF(A64="","",SUMIFS(TRANSACTIONS!$H$6:$H$2000,TRANSACTIONS!$E$6:$E$2000,"DIVIDENDES",TRANSACTIONS!$C$6:$C$2000,A64))</f>
        <v/>
      </c>
      <c r="L64" s="104" t="str">
        <f t="shared" si="7"/>
        <v/>
      </c>
      <c r="M64" s="101" t="str">
        <f t="shared" si="8"/>
        <v/>
      </c>
      <c r="N64" s="96" t="str">
        <f t="shared" si="9"/>
        <v/>
      </c>
    </row>
    <row r="65" spans="1:14" x14ac:dyDescent="0.25">
      <c r="A65" s="12"/>
      <c r="B65" s="155" t="str">
        <f>IF(A65="","",SUMIFS(TRANSACTIONS!$F$6:$F$2000,TRANSACTIONS!$E$6:$E$2000,"ACHATS",TRANSACTIONS!$C$6:$C$2000,A65))</f>
        <v/>
      </c>
      <c r="C65" s="156" t="str">
        <f>IF(A65="","",SUMIFS(TRANSACTIONS!$H$6:$H$2000,TRANSACTIONS!$E$6:$E$2000,"ACHATS",TRANSACTIONS!$C$6:$C$2000,A65))</f>
        <v/>
      </c>
      <c r="D65" s="88" t="str">
        <f>IF(A65="","",SUMIFS(TRANSACTIONS!$I$6:$I$2000,TRANSACTIONS!$E$6:$E$2000,"ACHATS",TRANSACTIONS!$C$6:$C$2000,A65))</f>
        <v/>
      </c>
      <c r="E65" s="88" t="str">
        <f>IF(A65="","",SUMIFS(TRANSACTIONS!$J$6:$J$2000,TRANSACTIONS!$E$6:$E$2000,"ACHATS",TRANSACTIONS!$C$6:$C$2000,A65))</f>
        <v/>
      </c>
      <c r="F65" s="113" t="str">
        <f t="shared" si="5"/>
        <v/>
      </c>
      <c r="G65" s="114" t="str">
        <f t="shared" si="6"/>
        <v/>
      </c>
      <c r="H65" s="92" t="str">
        <f>IF($A65="","",SUMIFS(TRANSACTIONS!$F$6:$F$2000,TRANSACTIONS!$E$6:$E$2000,"VENTES",TRANSACTIONS!$C$6:$C$2000,A65))</f>
        <v/>
      </c>
      <c r="I65" s="88" t="str">
        <f>IF(G65="","",SUMIFS(TRANSACTIONS!$H$6:$H$2000,TRANSACTIONS!$E$6:$E$2000,"VENTES",TRANSACTIONS!$C$6:$C$2000,A65))</f>
        <v/>
      </c>
      <c r="J65" s="99" t="str">
        <f>IF(G65="","",SUMIFS(TRANSACTIONS!$I$6:$I$2000,TRANSACTIONS!$E$6:$E$2000,"VENTES",TRANSACTIONS!$C$6:$C$2000,A65))</f>
        <v/>
      </c>
      <c r="K65" s="109" t="str">
        <f>IF(A65="","",SUMIFS(TRANSACTIONS!$H$6:$H$2000,TRANSACTIONS!$E$6:$E$2000,"DIVIDENDES",TRANSACTIONS!$C$6:$C$2000,A65))</f>
        <v/>
      </c>
      <c r="L65" s="104" t="str">
        <f t="shared" si="7"/>
        <v/>
      </c>
      <c r="M65" s="101" t="str">
        <f t="shared" si="8"/>
        <v/>
      </c>
      <c r="N65" s="96" t="str">
        <f t="shared" si="9"/>
        <v/>
      </c>
    </row>
    <row r="66" spans="1:14" x14ac:dyDescent="0.25">
      <c r="A66" s="12"/>
      <c r="B66" s="155" t="str">
        <f>IF(A66="","",SUMIFS(TRANSACTIONS!$F$6:$F$2000,TRANSACTIONS!$E$6:$E$2000,"ACHATS",TRANSACTIONS!$C$6:$C$2000,A66))</f>
        <v/>
      </c>
      <c r="C66" s="156" t="str">
        <f>IF(A66="","",SUMIFS(TRANSACTIONS!$H$6:$H$2000,TRANSACTIONS!$E$6:$E$2000,"ACHATS",TRANSACTIONS!$C$6:$C$2000,A66))</f>
        <v/>
      </c>
      <c r="D66" s="88" t="str">
        <f>IF(A66="","",SUMIFS(TRANSACTIONS!$I$6:$I$2000,TRANSACTIONS!$E$6:$E$2000,"ACHATS",TRANSACTIONS!$C$6:$C$2000,A66))</f>
        <v/>
      </c>
      <c r="E66" s="88" t="str">
        <f>IF(A66="","",SUMIFS(TRANSACTIONS!$J$6:$J$2000,TRANSACTIONS!$E$6:$E$2000,"ACHATS",TRANSACTIONS!$C$6:$C$2000,A66))</f>
        <v/>
      </c>
      <c r="F66" s="113" t="str">
        <f t="shared" si="5"/>
        <v/>
      </c>
      <c r="G66" s="114" t="str">
        <f t="shared" si="6"/>
        <v/>
      </c>
      <c r="H66" s="92" t="str">
        <f>IF($A66="","",SUMIFS(TRANSACTIONS!$F$6:$F$2000,TRANSACTIONS!$E$6:$E$2000,"VENTES",TRANSACTIONS!$C$6:$C$2000,A66))</f>
        <v/>
      </c>
      <c r="I66" s="88" t="str">
        <f>IF(G66="","",SUMIFS(TRANSACTIONS!$H$6:$H$2000,TRANSACTIONS!$E$6:$E$2000,"VENTES",TRANSACTIONS!$C$6:$C$2000,A66))</f>
        <v/>
      </c>
      <c r="J66" s="99" t="str">
        <f>IF(G66="","",SUMIFS(TRANSACTIONS!$I$6:$I$2000,TRANSACTIONS!$E$6:$E$2000,"VENTES",TRANSACTIONS!$C$6:$C$2000,A66))</f>
        <v/>
      </c>
      <c r="K66" s="109" t="str">
        <f>IF(A66="","",SUMIFS(TRANSACTIONS!$H$6:$H$2000,TRANSACTIONS!$E$6:$E$2000,"DIVIDENDES",TRANSACTIONS!$C$6:$C$2000,A66))</f>
        <v/>
      </c>
      <c r="L66" s="104" t="str">
        <f t="shared" si="7"/>
        <v/>
      </c>
      <c r="M66" s="101" t="str">
        <f t="shared" si="8"/>
        <v/>
      </c>
      <c r="N66" s="96" t="str">
        <f t="shared" si="9"/>
        <v/>
      </c>
    </row>
    <row r="67" spans="1:14" x14ac:dyDescent="0.25">
      <c r="A67" s="12"/>
      <c r="B67" s="155" t="str">
        <f>IF(A67="","",SUMIFS(TRANSACTIONS!$F$6:$F$2000,TRANSACTIONS!$E$6:$E$2000,"ACHATS",TRANSACTIONS!$C$6:$C$2000,A67))</f>
        <v/>
      </c>
      <c r="C67" s="156" t="str">
        <f>IF(A67="","",SUMIFS(TRANSACTIONS!$H$6:$H$2000,TRANSACTIONS!$E$6:$E$2000,"ACHATS",TRANSACTIONS!$C$6:$C$2000,A67))</f>
        <v/>
      </c>
      <c r="D67" s="88" t="str">
        <f>IF(A67="","",SUMIFS(TRANSACTIONS!$I$6:$I$2000,TRANSACTIONS!$E$6:$E$2000,"ACHATS",TRANSACTIONS!$C$6:$C$2000,A67))</f>
        <v/>
      </c>
      <c r="E67" s="88" t="str">
        <f>IF(A67="","",SUMIFS(TRANSACTIONS!$J$6:$J$2000,TRANSACTIONS!$E$6:$E$2000,"ACHATS",TRANSACTIONS!$C$6:$C$2000,A67))</f>
        <v/>
      </c>
      <c r="F67" s="113" t="str">
        <f t="shared" si="5"/>
        <v/>
      </c>
      <c r="G67" s="114" t="str">
        <f t="shared" si="6"/>
        <v/>
      </c>
      <c r="H67" s="92" t="str">
        <f>IF($A67="","",SUMIFS(TRANSACTIONS!$F$6:$F$2000,TRANSACTIONS!$E$6:$E$2000,"VENTES",TRANSACTIONS!$C$6:$C$2000,A67))</f>
        <v/>
      </c>
      <c r="I67" s="88" t="str">
        <f>IF(G67="","",SUMIFS(TRANSACTIONS!$H$6:$H$2000,TRANSACTIONS!$E$6:$E$2000,"VENTES",TRANSACTIONS!$C$6:$C$2000,A67))</f>
        <v/>
      </c>
      <c r="J67" s="99" t="str">
        <f>IF(G67="","",SUMIFS(TRANSACTIONS!$I$6:$I$2000,TRANSACTIONS!$E$6:$E$2000,"VENTES",TRANSACTIONS!$C$6:$C$2000,A67))</f>
        <v/>
      </c>
      <c r="K67" s="109" t="str">
        <f>IF(A67="","",SUMIFS(TRANSACTIONS!$H$6:$H$2000,TRANSACTIONS!$E$6:$E$2000,"DIVIDENDES",TRANSACTIONS!$C$6:$C$2000,A67))</f>
        <v/>
      </c>
      <c r="L67" s="104" t="str">
        <f t="shared" si="7"/>
        <v/>
      </c>
      <c r="M67" s="101" t="str">
        <f t="shared" si="8"/>
        <v/>
      </c>
      <c r="N67" s="96" t="str">
        <f t="shared" si="9"/>
        <v/>
      </c>
    </row>
    <row r="68" spans="1:14" x14ac:dyDescent="0.25">
      <c r="A68" s="12"/>
      <c r="B68" s="155" t="str">
        <f>IF(A68="","",SUMIFS(TRANSACTIONS!$F$6:$F$2000,TRANSACTIONS!$E$6:$E$2000,"ACHATS",TRANSACTIONS!$C$6:$C$2000,A68))</f>
        <v/>
      </c>
      <c r="C68" s="156" t="str">
        <f>IF(A68="","",SUMIFS(TRANSACTIONS!$H$6:$H$2000,TRANSACTIONS!$E$6:$E$2000,"ACHATS",TRANSACTIONS!$C$6:$C$2000,A68))</f>
        <v/>
      </c>
      <c r="D68" s="88" t="str">
        <f>IF(A68="","",SUMIFS(TRANSACTIONS!$I$6:$I$2000,TRANSACTIONS!$E$6:$E$2000,"ACHATS",TRANSACTIONS!$C$6:$C$2000,A68))</f>
        <v/>
      </c>
      <c r="E68" s="88" t="str">
        <f>IF(A68="","",SUMIFS(TRANSACTIONS!$J$6:$J$2000,TRANSACTIONS!$E$6:$E$2000,"ACHATS",TRANSACTIONS!$C$6:$C$2000,A68))</f>
        <v/>
      </c>
      <c r="F68" s="113" t="str">
        <f t="shared" si="5"/>
        <v/>
      </c>
      <c r="G68" s="114" t="str">
        <f t="shared" si="6"/>
        <v/>
      </c>
      <c r="H68" s="92" t="str">
        <f>IF($A68="","",SUMIFS(TRANSACTIONS!$F$6:$F$2000,TRANSACTIONS!$E$6:$E$2000,"VENTES",TRANSACTIONS!$C$6:$C$2000,A68))</f>
        <v/>
      </c>
      <c r="I68" s="88" t="str">
        <f>IF(G68="","",SUMIFS(TRANSACTIONS!$H$6:$H$2000,TRANSACTIONS!$E$6:$E$2000,"VENTES",TRANSACTIONS!$C$6:$C$2000,A68))</f>
        <v/>
      </c>
      <c r="J68" s="99" t="str">
        <f>IF(G68="","",SUMIFS(TRANSACTIONS!$I$6:$I$2000,TRANSACTIONS!$E$6:$E$2000,"VENTES",TRANSACTIONS!$C$6:$C$2000,A68))</f>
        <v/>
      </c>
      <c r="K68" s="109" t="str">
        <f>IF(A68="","",SUMIFS(TRANSACTIONS!$H$6:$H$2000,TRANSACTIONS!$E$6:$E$2000,"DIVIDENDES",TRANSACTIONS!$C$6:$C$2000,A68))</f>
        <v/>
      </c>
      <c r="L68" s="104" t="str">
        <f t="shared" si="7"/>
        <v/>
      </c>
      <c r="M68" s="101" t="str">
        <f t="shared" si="8"/>
        <v/>
      </c>
      <c r="N68" s="96" t="str">
        <f t="shared" si="9"/>
        <v/>
      </c>
    </row>
    <row r="69" spans="1:14" x14ac:dyDescent="0.25">
      <c r="A69" s="12"/>
      <c r="B69" s="155" t="str">
        <f>IF(A69="","",SUMIFS(TRANSACTIONS!$F$6:$F$2000,TRANSACTIONS!$E$6:$E$2000,"ACHATS",TRANSACTIONS!$C$6:$C$2000,A69))</f>
        <v/>
      </c>
      <c r="C69" s="156" t="str">
        <f>IF(A69="","",SUMIFS(TRANSACTIONS!$H$6:$H$2000,TRANSACTIONS!$E$6:$E$2000,"ACHATS",TRANSACTIONS!$C$6:$C$2000,A69))</f>
        <v/>
      </c>
      <c r="D69" s="88" t="str">
        <f>IF(A69="","",SUMIFS(TRANSACTIONS!$I$6:$I$2000,TRANSACTIONS!$E$6:$E$2000,"ACHATS",TRANSACTIONS!$C$6:$C$2000,A69))</f>
        <v/>
      </c>
      <c r="E69" s="88" t="str">
        <f>IF(A69="","",SUMIFS(TRANSACTIONS!$J$6:$J$2000,TRANSACTIONS!$E$6:$E$2000,"ACHATS",TRANSACTIONS!$C$6:$C$2000,A69))</f>
        <v/>
      </c>
      <c r="F69" s="113" t="str">
        <f t="shared" si="5"/>
        <v/>
      </c>
      <c r="G69" s="114" t="str">
        <f t="shared" si="6"/>
        <v/>
      </c>
      <c r="H69" s="92" t="str">
        <f>IF($A69="","",SUMIFS(TRANSACTIONS!$F$6:$F$2000,TRANSACTIONS!$E$6:$E$2000,"VENTES",TRANSACTIONS!$C$6:$C$2000,A69))</f>
        <v/>
      </c>
      <c r="I69" s="88" t="str">
        <f>IF(G69="","",SUMIFS(TRANSACTIONS!$H$6:$H$2000,TRANSACTIONS!$E$6:$E$2000,"VENTES",TRANSACTIONS!$C$6:$C$2000,A69))</f>
        <v/>
      </c>
      <c r="J69" s="99" t="str">
        <f>IF(G69="","",SUMIFS(TRANSACTIONS!$I$6:$I$2000,TRANSACTIONS!$E$6:$E$2000,"VENTES",TRANSACTIONS!$C$6:$C$2000,A69))</f>
        <v/>
      </c>
      <c r="K69" s="109" t="str">
        <f>IF(A69="","",SUMIFS(TRANSACTIONS!$H$6:$H$2000,TRANSACTIONS!$E$6:$E$2000,"DIVIDENDES",TRANSACTIONS!$C$6:$C$2000,A69))</f>
        <v/>
      </c>
      <c r="L69" s="104" t="str">
        <f t="shared" si="7"/>
        <v/>
      </c>
      <c r="M69" s="101" t="str">
        <f t="shared" si="8"/>
        <v/>
      </c>
      <c r="N69" s="96" t="str">
        <f t="shared" si="9"/>
        <v/>
      </c>
    </row>
    <row r="70" spans="1:14" x14ac:dyDescent="0.25">
      <c r="A70" s="12"/>
      <c r="B70" s="155" t="str">
        <f>IF(A70="","",SUMIFS(TRANSACTIONS!$F$6:$F$2000,TRANSACTIONS!$E$6:$E$2000,"ACHATS",TRANSACTIONS!$C$6:$C$2000,A70))</f>
        <v/>
      </c>
      <c r="C70" s="156" t="str">
        <f>IF(A70="","",SUMIFS(TRANSACTIONS!$H$6:$H$2000,TRANSACTIONS!$E$6:$E$2000,"ACHATS",TRANSACTIONS!$C$6:$C$2000,A70))</f>
        <v/>
      </c>
      <c r="D70" s="88" t="str">
        <f>IF(A70="","",SUMIFS(TRANSACTIONS!$I$6:$I$2000,TRANSACTIONS!$E$6:$E$2000,"ACHATS",TRANSACTIONS!$C$6:$C$2000,A70))</f>
        <v/>
      </c>
      <c r="E70" s="88" t="str">
        <f>IF(A70="","",SUMIFS(TRANSACTIONS!$J$6:$J$2000,TRANSACTIONS!$E$6:$E$2000,"ACHATS",TRANSACTIONS!$C$6:$C$2000,A70))</f>
        <v/>
      </c>
      <c r="F70" s="113" t="str">
        <f t="shared" ref="F70:F101" si="10">IF(A70="","",(C70+D70+E70)/B70)</f>
        <v/>
      </c>
      <c r="G70" s="114" t="str">
        <f t="shared" ref="G70:G101" si="11">IF(A70="","",F70*B70)</f>
        <v/>
      </c>
      <c r="H70" s="92" t="str">
        <f>IF($A70="","",SUMIFS(TRANSACTIONS!$F$6:$F$2000,TRANSACTIONS!$E$6:$E$2000,"VENTES",TRANSACTIONS!$C$6:$C$2000,A70))</f>
        <v/>
      </c>
      <c r="I70" s="88" t="str">
        <f>IF(G70="","",SUMIFS(TRANSACTIONS!$H$6:$H$2000,TRANSACTIONS!$E$6:$E$2000,"VENTES",TRANSACTIONS!$C$6:$C$2000,A70))</f>
        <v/>
      </c>
      <c r="J70" s="99" t="str">
        <f>IF(G70="","",SUMIFS(TRANSACTIONS!$I$6:$I$2000,TRANSACTIONS!$E$6:$E$2000,"VENTES",TRANSACTIONS!$C$6:$C$2000,A70))</f>
        <v/>
      </c>
      <c r="K70" s="109" t="str">
        <f>IF(A70="","",SUMIFS(TRANSACTIONS!$H$6:$H$2000,TRANSACTIONS!$E$6:$E$2000,"DIVIDENDES",TRANSACTIONS!$C$6:$C$2000,A70))</f>
        <v/>
      </c>
      <c r="L70" s="104" t="str">
        <f t="shared" ref="L70:L101" si="12">IF(A70="","",IF(H70-B70=0,((I70+J70)-G70)/G70*100,""))</f>
        <v/>
      </c>
      <c r="M70" s="101" t="str">
        <f t="shared" ref="M70:M101" si="13">IF(A70="","",IF(H70-B70=0,I70-J70-G70,""))</f>
        <v/>
      </c>
      <c r="N70" s="96" t="str">
        <f t="shared" ref="N70:N101" si="14">IF(M70="","",K70+M70)</f>
        <v/>
      </c>
    </row>
    <row r="71" spans="1:14" x14ac:dyDescent="0.25">
      <c r="A71" s="12"/>
      <c r="B71" s="155" t="str">
        <f>IF(A71="","",SUMIFS(TRANSACTIONS!$F$6:$F$2000,TRANSACTIONS!$E$6:$E$2000,"ACHATS",TRANSACTIONS!$C$6:$C$2000,A71))</f>
        <v/>
      </c>
      <c r="C71" s="156" t="str">
        <f>IF(A71="","",SUMIFS(TRANSACTIONS!$H$6:$H$2000,TRANSACTIONS!$E$6:$E$2000,"ACHATS",TRANSACTIONS!$C$6:$C$2000,A71))</f>
        <v/>
      </c>
      <c r="D71" s="88" t="str">
        <f>IF(A71="","",SUMIFS(TRANSACTIONS!$I$6:$I$2000,TRANSACTIONS!$E$6:$E$2000,"ACHATS",TRANSACTIONS!$C$6:$C$2000,A71))</f>
        <v/>
      </c>
      <c r="E71" s="88" t="str">
        <f>IF(A71="","",SUMIFS(TRANSACTIONS!$J$6:$J$2000,TRANSACTIONS!$E$6:$E$2000,"ACHATS",TRANSACTIONS!$C$6:$C$2000,A71))</f>
        <v/>
      </c>
      <c r="F71" s="113" t="str">
        <f t="shared" si="10"/>
        <v/>
      </c>
      <c r="G71" s="114" t="str">
        <f t="shared" si="11"/>
        <v/>
      </c>
      <c r="H71" s="92" t="str">
        <f>IF($A71="","",SUMIFS(TRANSACTIONS!$F$6:$F$2000,TRANSACTIONS!$E$6:$E$2000,"VENTES",TRANSACTIONS!$C$6:$C$2000,A71))</f>
        <v/>
      </c>
      <c r="I71" s="88" t="str">
        <f>IF(G71="","",SUMIFS(TRANSACTIONS!$H$6:$H$2000,TRANSACTIONS!$E$6:$E$2000,"VENTES",TRANSACTIONS!$C$6:$C$2000,A71))</f>
        <v/>
      </c>
      <c r="J71" s="99" t="str">
        <f>IF(G71="","",SUMIFS(TRANSACTIONS!$I$6:$I$2000,TRANSACTIONS!$E$6:$E$2000,"VENTES",TRANSACTIONS!$C$6:$C$2000,A71))</f>
        <v/>
      </c>
      <c r="K71" s="109" t="str">
        <f>IF(A71="","",SUMIFS(TRANSACTIONS!$H$6:$H$2000,TRANSACTIONS!$E$6:$E$2000,"DIVIDENDES",TRANSACTIONS!$C$6:$C$2000,A71))</f>
        <v/>
      </c>
      <c r="L71" s="104" t="str">
        <f t="shared" si="12"/>
        <v/>
      </c>
      <c r="M71" s="101" t="str">
        <f t="shared" si="13"/>
        <v/>
      </c>
      <c r="N71" s="96" t="str">
        <f t="shared" si="14"/>
        <v/>
      </c>
    </row>
    <row r="72" spans="1:14" x14ac:dyDescent="0.25">
      <c r="A72" s="12"/>
      <c r="B72" s="155" t="str">
        <f>IF(A72="","",SUMIFS(TRANSACTIONS!$F$6:$F$2000,TRANSACTIONS!$E$6:$E$2000,"ACHATS",TRANSACTIONS!$C$6:$C$2000,A72))</f>
        <v/>
      </c>
      <c r="C72" s="156" t="str">
        <f>IF(A72="","",SUMIFS(TRANSACTIONS!$H$6:$H$2000,TRANSACTIONS!$E$6:$E$2000,"ACHATS",TRANSACTIONS!$C$6:$C$2000,A72))</f>
        <v/>
      </c>
      <c r="D72" s="88" t="str">
        <f>IF(A72="","",SUMIFS(TRANSACTIONS!$I$6:$I$2000,TRANSACTIONS!$E$6:$E$2000,"ACHATS",TRANSACTIONS!$C$6:$C$2000,A72))</f>
        <v/>
      </c>
      <c r="E72" s="88" t="str">
        <f>IF(A72="","",SUMIFS(TRANSACTIONS!$J$6:$J$2000,TRANSACTIONS!$E$6:$E$2000,"ACHATS",TRANSACTIONS!$C$6:$C$2000,A72))</f>
        <v/>
      </c>
      <c r="F72" s="113" t="str">
        <f t="shared" si="10"/>
        <v/>
      </c>
      <c r="G72" s="114" t="str">
        <f t="shared" si="11"/>
        <v/>
      </c>
      <c r="H72" s="92" t="str">
        <f>IF($A72="","",SUMIFS(TRANSACTIONS!$F$6:$F$2000,TRANSACTIONS!$E$6:$E$2000,"VENTES",TRANSACTIONS!$C$6:$C$2000,A72))</f>
        <v/>
      </c>
      <c r="I72" s="88" t="str">
        <f>IF(G72="","",SUMIFS(TRANSACTIONS!$H$6:$H$2000,TRANSACTIONS!$E$6:$E$2000,"VENTES",TRANSACTIONS!$C$6:$C$2000,A72))</f>
        <v/>
      </c>
      <c r="J72" s="99" t="str">
        <f>IF(G72="","",SUMIFS(TRANSACTIONS!$I$6:$I$2000,TRANSACTIONS!$E$6:$E$2000,"VENTES",TRANSACTIONS!$C$6:$C$2000,A72))</f>
        <v/>
      </c>
      <c r="K72" s="109" t="str">
        <f>IF(A72="","",SUMIFS(TRANSACTIONS!$H$6:$H$2000,TRANSACTIONS!$E$6:$E$2000,"DIVIDENDES",TRANSACTIONS!$C$6:$C$2000,A72))</f>
        <v/>
      </c>
      <c r="L72" s="104" t="str">
        <f t="shared" si="12"/>
        <v/>
      </c>
      <c r="M72" s="101" t="str">
        <f t="shared" si="13"/>
        <v/>
      </c>
      <c r="N72" s="96" t="str">
        <f t="shared" si="14"/>
        <v/>
      </c>
    </row>
    <row r="73" spans="1:14" x14ac:dyDescent="0.25">
      <c r="A73" s="12"/>
      <c r="B73" s="155" t="str">
        <f>IF(A73="","",SUMIFS(TRANSACTIONS!$F$6:$F$2000,TRANSACTIONS!$E$6:$E$2000,"ACHATS",TRANSACTIONS!$C$6:$C$2000,A73))</f>
        <v/>
      </c>
      <c r="C73" s="156" t="str">
        <f>IF(A73="","",SUMIFS(TRANSACTIONS!$H$6:$H$2000,TRANSACTIONS!$E$6:$E$2000,"ACHATS",TRANSACTIONS!$C$6:$C$2000,A73))</f>
        <v/>
      </c>
      <c r="D73" s="88" t="str">
        <f>IF(A73="","",SUMIFS(TRANSACTIONS!$I$6:$I$2000,TRANSACTIONS!$E$6:$E$2000,"ACHATS",TRANSACTIONS!$C$6:$C$2000,A73))</f>
        <v/>
      </c>
      <c r="E73" s="88" t="str">
        <f>IF(A73="","",SUMIFS(TRANSACTIONS!$J$6:$J$2000,TRANSACTIONS!$E$6:$E$2000,"ACHATS",TRANSACTIONS!$C$6:$C$2000,A73))</f>
        <v/>
      </c>
      <c r="F73" s="113" t="str">
        <f t="shared" si="10"/>
        <v/>
      </c>
      <c r="G73" s="114" t="str">
        <f t="shared" si="11"/>
        <v/>
      </c>
      <c r="H73" s="92" t="str">
        <f>IF($A73="","",SUMIFS(TRANSACTIONS!$F$6:$F$2000,TRANSACTIONS!$E$6:$E$2000,"VENTES",TRANSACTIONS!$C$6:$C$2000,A73))</f>
        <v/>
      </c>
      <c r="I73" s="88" t="str">
        <f>IF(G73="","",SUMIFS(TRANSACTIONS!$H$6:$H$2000,TRANSACTIONS!$E$6:$E$2000,"VENTES",TRANSACTIONS!$C$6:$C$2000,A73))</f>
        <v/>
      </c>
      <c r="J73" s="99" t="str">
        <f>IF(G73="","",SUMIFS(TRANSACTIONS!$I$6:$I$2000,TRANSACTIONS!$E$6:$E$2000,"VENTES",TRANSACTIONS!$C$6:$C$2000,A73))</f>
        <v/>
      </c>
      <c r="K73" s="109" t="str">
        <f>IF(A73="","",SUMIFS(TRANSACTIONS!$H$6:$H$2000,TRANSACTIONS!$E$6:$E$2000,"DIVIDENDES",TRANSACTIONS!$C$6:$C$2000,A73))</f>
        <v/>
      </c>
      <c r="L73" s="104" t="str">
        <f t="shared" si="12"/>
        <v/>
      </c>
      <c r="M73" s="101" t="str">
        <f t="shared" si="13"/>
        <v/>
      </c>
      <c r="N73" s="96" t="str">
        <f t="shared" si="14"/>
        <v/>
      </c>
    </row>
    <row r="74" spans="1:14" x14ac:dyDescent="0.25">
      <c r="A74" s="12"/>
      <c r="B74" s="155" t="str">
        <f>IF(A74="","",SUMIFS(TRANSACTIONS!$F$6:$F$2000,TRANSACTIONS!$E$6:$E$2000,"ACHATS",TRANSACTIONS!$C$6:$C$2000,A74))</f>
        <v/>
      </c>
      <c r="C74" s="156" t="str">
        <f>IF(A74="","",SUMIFS(TRANSACTIONS!$H$6:$H$2000,TRANSACTIONS!$E$6:$E$2000,"ACHATS",TRANSACTIONS!$C$6:$C$2000,A74))</f>
        <v/>
      </c>
      <c r="D74" s="88" t="str">
        <f>IF(A74="","",SUMIFS(TRANSACTIONS!$I$6:$I$2000,TRANSACTIONS!$E$6:$E$2000,"ACHATS",TRANSACTIONS!$C$6:$C$2000,A74))</f>
        <v/>
      </c>
      <c r="E74" s="88" t="str">
        <f>IF(A74="","",SUMIFS(TRANSACTIONS!$J$6:$J$2000,TRANSACTIONS!$E$6:$E$2000,"ACHATS",TRANSACTIONS!$C$6:$C$2000,A74))</f>
        <v/>
      </c>
      <c r="F74" s="113" t="str">
        <f t="shared" si="10"/>
        <v/>
      </c>
      <c r="G74" s="114" t="str">
        <f t="shared" si="11"/>
        <v/>
      </c>
      <c r="H74" s="92" t="str">
        <f>IF($A74="","",SUMIFS(TRANSACTIONS!$F$6:$F$2000,TRANSACTIONS!$E$6:$E$2000,"VENTES",TRANSACTIONS!$C$6:$C$2000,A74))</f>
        <v/>
      </c>
      <c r="I74" s="88" t="str">
        <f>IF(G74="","",SUMIFS(TRANSACTIONS!$H$6:$H$2000,TRANSACTIONS!$E$6:$E$2000,"VENTES",TRANSACTIONS!$C$6:$C$2000,A74))</f>
        <v/>
      </c>
      <c r="J74" s="99" t="str">
        <f>IF(G74="","",SUMIFS(TRANSACTIONS!$I$6:$I$2000,TRANSACTIONS!$E$6:$E$2000,"VENTES",TRANSACTIONS!$C$6:$C$2000,A74))</f>
        <v/>
      </c>
      <c r="K74" s="109" t="str">
        <f>IF(A74="","",SUMIFS(TRANSACTIONS!$H$6:$H$2000,TRANSACTIONS!$E$6:$E$2000,"DIVIDENDES",TRANSACTIONS!$C$6:$C$2000,A74))</f>
        <v/>
      </c>
      <c r="L74" s="104" t="str">
        <f t="shared" si="12"/>
        <v/>
      </c>
      <c r="M74" s="101" t="str">
        <f t="shared" si="13"/>
        <v/>
      </c>
      <c r="N74" s="96" t="str">
        <f t="shared" si="14"/>
        <v/>
      </c>
    </row>
    <row r="75" spans="1:14" x14ac:dyDescent="0.25">
      <c r="A75" s="12"/>
      <c r="B75" s="155" t="str">
        <f>IF(A75="","",SUMIFS(TRANSACTIONS!$F$6:$F$2000,TRANSACTIONS!$E$6:$E$2000,"ACHATS",TRANSACTIONS!$C$6:$C$2000,A75))</f>
        <v/>
      </c>
      <c r="C75" s="156" t="str">
        <f>IF(A75="","",SUMIFS(TRANSACTIONS!$H$6:$H$2000,TRANSACTIONS!$E$6:$E$2000,"ACHATS",TRANSACTIONS!$C$6:$C$2000,A75))</f>
        <v/>
      </c>
      <c r="D75" s="88" t="str">
        <f>IF(A75="","",SUMIFS(TRANSACTIONS!$I$6:$I$2000,TRANSACTIONS!$E$6:$E$2000,"ACHATS",TRANSACTIONS!$C$6:$C$2000,A75))</f>
        <v/>
      </c>
      <c r="E75" s="88" t="str">
        <f>IF(A75="","",SUMIFS(TRANSACTIONS!$J$6:$J$2000,TRANSACTIONS!$E$6:$E$2000,"ACHATS",TRANSACTIONS!$C$6:$C$2000,A75))</f>
        <v/>
      </c>
      <c r="F75" s="113" t="str">
        <f t="shared" si="10"/>
        <v/>
      </c>
      <c r="G75" s="114" t="str">
        <f t="shared" si="11"/>
        <v/>
      </c>
      <c r="H75" s="92" t="str">
        <f>IF($A75="","",SUMIFS(TRANSACTIONS!$F$6:$F$2000,TRANSACTIONS!$E$6:$E$2000,"VENTES",TRANSACTIONS!$C$6:$C$2000,A75))</f>
        <v/>
      </c>
      <c r="I75" s="88" t="str">
        <f>IF(G75="","",SUMIFS(TRANSACTIONS!$H$6:$H$2000,TRANSACTIONS!$E$6:$E$2000,"VENTES",TRANSACTIONS!$C$6:$C$2000,A75))</f>
        <v/>
      </c>
      <c r="J75" s="99" t="str">
        <f>IF(G75="","",SUMIFS(TRANSACTIONS!$I$6:$I$2000,TRANSACTIONS!$E$6:$E$2000,"VENTES",TRANSACTIONS!$C$6:$C$2000,A75))</f>
        <v/>
      </c>
      <c r="K75" s="109" t="str">
        <f>IF(A75="","",SUMIFS(TRANSACTIONS!$H$6:$H$2000,TRANSACTIONS!$E$6:$E$2000,"DIVIDENDES",TRANSACTIONS!$C$6:$C$2000,A75))</f>
        <v/>
      </c>
      <c r="L75" s="104" t="str">
        <f t="shared" si="12"/>
        <v/>
      </c>
      <c r="M75" s="101" t="str">
        <f t="shared" si="13"/>
        <v/>
      </c>
      <c r="N75" s="96" t="str">
        <f t="shared" si="14"/>
        <v/>
      </c>
    </row>
    <row r="76" spans="1:14" x14ac:dyDescent="0.25">
      <c r="A76" s="12"/>
      <c r="B76" s="155" t="str">
        <f>IF(A76="","",SUMIFS(TRANSACTIONS!$F$6:$F$2000,TRANSACTIONS!$E$6:$E$2000,"ACHATS",TRANSACTIONS!$C$6:$C$2000,A76))</f>
        <v/>
      </c>
      <c r="C76" s="156" t="str">
        <f>IF(A76="","",SUMIFS(TRANSACTIONS!$H$6:$H$2000,TRANSACTIONS!$E$6:$E$2000,"ACHATS",TRANSACTIONS!$C$6:$C$2000,A76))</f>
        <v/>
      </c>
      <c r="D76" s="88" t="str">
        <f>IF(A76="","",SUMIFS(TRANSACTIONS!$I$6:$I$2000,TRANSACTIONS!$E$6:$E$2000,"ACHATS",TRANSACTIONS!$C$6:$C$2000,A76))</f>
        <v/>
      </c>
      <c r="E76" s="88" t="str">
        <f>IF(A76="","",SUMIFS(TRANSACTIONS!$J$6:$J$2000,TRANSACTIONS!$E$6:$E$2000,"ACHATS",TRANSACTIONS!$C$6:$C$2000,A76))</f>
        <v/>
      </c>
      <c r="F76" s="113" t="str">
        <f t="shared" si="10"/>
        <v/>
      </c>
      <c r="G76" s="114" t="str">
        <f t="shared" si="11"/>
        <v/>
      </c>
      <c r="H76" s="92" t="str">
        <f>IF($A76="","",SUMIFS(TRANSACTIONS!$F$6:$F$2000,TRANSACTIONS!$E$6:$E$2000,"VENTES",TRANSACTIONS!$C$6:$C$2000,A76))</f>
        <v/>
      </c>
      <c r="I76" s="88" t="str">
        <f>IF(G76="","",SUMIFS(TRANSACTIONS!$H$6:$H$2000,TRANSACTIONS!$E$6:$E$2000,"VENTES",TRANSACTIONS!$C$6:$C$2000,A76))</f>
        <v/>
      </c>
      <c r="J76" s="99" t="str">
        <f>IF(G76="","",SUMIFS(TRANSACTIONS!$I$6:$I$2000,TRANSACTIONS!$E$6:$E$2000,"VENTES",TRANSACTIONS!$C$6:$C$2000,A76))</f>
        <v/>
      </c>
      <c r="K76" s="109" t="str">
        <f>IF(A76="","",SUMIFS(TRANSACTIONS!$H$6:$H$2000,TRANSACTIONS!$E$6:$E$2000,"DIVIDENDES",TRANSACTIONS!$C$6:$C$2000,A76))</f>
        <v/>
      </c>
      <c r="L76" s="104" t="str">
        <f t="shared" si="12"/>
        <v/>
      </c>
      <c r="M76" s="101" t="str">
        <f t="shared" si="13"/>
        <v/>
      </c>
      <c r="N76" s="96" t="str">
        <f t="shared" si="14"/>
        <v/>
      </c>
    </row>
    <row r="77" spans="1:14" x14ac:dyDescent="0.25">
      <c r="A77" s="12"/>
      <c r="B77" s="155" t="str">
        <f>IF(A77="","",SUMIFS(TRANSACTIONS!$F$6:$F$2000,TRANSACTIONS!$E$6:$E$2000,"ACHATS",TRANSACTIONS!$C$6:$C$2000,A77))</f>
        <v/>
      </c>
      <c r="C77" s="156" t="str">
        <f>IF(A77="","",SUMIFS(TRANSACTIONS!$H$6:$H$2000,TRANSACTIONS!$E$6:$E$2000,"ACHATS",TRANSACTIONS!$C$6:$C$2000,A77))</f>
        <v/>
      </c>
      <c r="D77" s="88" t="str">
        <f>IF(A77="","",SUMIFS(TRANSACTIONS!$I$6:$I$2000,TRANSACTIONS!$E$6:$E$2000,"ACHATS",TRANSACTIONS!$C$6:$C$2000,A77))</f>
        <v/>
      </c>
      <c r="E77" s="88" t="str">
        <f>IF(A77="","",SUMIFS(TRANSACTIONS!$J$6:$J$2000,TRANSACTIONS!$E$6:$E$2000,"ACHATS",TRANSACTIONS!$C$6:$C$2000,A77))</f>
        <v/>
      </c>
      <c r="F77" s="113" t="str">
        <f t="shared" si="10"/>
        <v/>
      </c>
      <c r="G77" s="114" t="str">
        <f t="shared" si="11"/>
        <v/>
      </c>
      <c r="H77" s="92" t="str">
        <f>IF($A77="","",SUMIFS(TRANSACTIONS!$F$6:$F$2000,TRANSACTIONS!$E$6:$E$2000,"VENTES",TRANSACTIONS!$C$6:$C$2000,A77))</f>
        <v/>
      </c>
      <c r="I77" s="88" t="str">
        <f>IF(G77="","",SUMIFS(TRANSACTIONS!$H$6:$H$2000,TRANSACTIONS!$E$6:$E$2000,"VENTES",TRANSACTIONS!$C$6:$C$2000,A77))</f>
        <v/>
      </c>
      <c r="J77" s="99" t="str">
        <f>IF(G77="","",SUMIFS(TRANSACTIONS!$I$6:$I$2000,TRANSACTIONS!$E$6:$E$2000,"VENTES",TRANSACTIONS!$C$6:$C$2000,A77))</f>
        <v/>
      </c>
      <c r="K77" s="109" t="str">
        <f>IF(A77="","",SUMIFS(TRANSACTIONS!$H$6:$H$2000,TRANSACTIONS!$E$6:$E$2000,"DIVIDENDES",TRANSACTIONS!$C$6:$C$2000,A77))</f>
        <v/>
      </c>
      <c r="L77" s="104" t="str">
        <f t="shared" si="12"/>
        <v/>
      </c>
      <c r="M77" s="101" t="str">
        <f t="shared" si="13"/>
        <v/>
      </c>
      <c r="N77" s="96" t="str">
        <f t="shared" si="14"/>
        <v/>
      </c>
    </row>
    <row r="78" spans="1:14" x14ac:dyDescent="0.25">
      <c r="A78" s="12"/>
      <c r="B78" s="155" t="str">
        <f>IF(A78="","",SUMIFS(TRANSACTIONS!$F$6:$F$2000,TRANSACTIONS!$E$6:$E$2000,"ACHATS",TRANSACTIONS!$C$6:$C$2000,A78))</f>
        <v/>
      </c>
      <c r="C78" s="156" t="str">
        <f>IF(A78="","",SUMIFS(TRANSACTIONS!$H$6:$H$2000,TRANSACTIONS!$E$6:$E$2000,"ACHATS",TRANSACTIONS!$C$6:$C$2000,A78))</f>
        <v/>
      </c>
      <c r="D78" s="88" t="str">
        <f>IF(A78="","",SUMIFS(TRANSACTIONS!$I$6:$I$2000,TRANSACTIONS!$E$6:$E$2000,"ACHATS",TRANSACTIONS!$C$6:$C$2000,A78))</f>
        <v/>
      </c>
      <c r="E78" s="88" t="str">
        <f>IF(A78="","",SUMIFS(TRANSACTIONS!$J$6:$J$2000,TRANSACTIONS!$E$6:$E$2000,"ACHATS",TRANSACTIONS!$C$6:$C$2000,A78))</f>
        <v/>
      </c>
      <c r="F78" s="113" t="str">
        <f t="shared" si="10"/>
        <v/>
      </c>
      <c r="G78" s="114" t="str">
        <f t="shared" si="11"/>
        <v/>
      </c>
      <c r="H78" s="92" t="str">
        <f>IF($A78="","",SUMIFS(TRANSACTIONS!$F$6:$F$2000,TRANSACTIONS!$E$6:$E$2000,"VENTES",TRANSACTIONS!$C$6:$C$2000,A78))</f>
        <v/>
      </c>
      <c r="I78" s="88" t="str">
        <f>IF(G78="","",SUMIFS(TRANSACTIONS!$H$6:$H$2000,TRANSACTIONS!$E$6:$E$2000,"VENTES",TRANSACTIONS!$C$6:$C$2000,A78))</f>
        <v/>
      </c>
      <c r="J78" s="99" t="str">
        <f>IF(G78="","",SUMIFS(TRANSACTIONS!$I$6:$I$2000,TRANSACTIONS!$E$6:$E$2000,"VENTES",TRANSACTIONS!$C$6:$C$2000,A78))</f>
        <v/>
      </c>
      <c r="K78" s="109" t="str">
        <f>IF(A78="","",SUMIFS(TRANSACTIONS!$H$6:$H$2000,TRANSACTIONS!$E$6:$E$2000,"DIVIDENDES",TRANSACTIONS!$C$6:$C$2000,A78))</f>
        <v/>
      </c>
      <c r="L78" s="104" t="str">
        <f t="shared" si="12"/>
        <v/>
      </c>
      <c r="M78" s="101" t="str">
        <f t="shared" si="13"/>
        <v/>
      </c>
      <c r="N78" s="96" t="str">
        <f t="shared" si="14"/>
        <v/>
      </c>
    </row>
    <row r="79" spans="1:14" x14ac:dyDescent="0.25">
      <c r="A79" s="12"/>
      <c r="B79" s="155" t="str">
        <f>IF(A79="","",SUMIFS(TRANSACTIONS!$F$6:$F$2000,TRANSACTIONS!$E$6:$E$2000,"ACHATS",TRANSACTIONS!$C$6:$C$2000,A79))</f>
        <v/>
      </c>
      <c r="C79" s="156" t="str">
        <f>IF(A79="","",SUMIFS(TRANSACTIONS!$H$6:$H$2000,TRANSACTIONS!$E$6:$E$2000,"ACHATS",TRANSACTIONS!$C$6:$C$2000,A79))</f>
        <v/>
      </c>
      <c r="D79" s="88" t="str">
        <f>IF(A79="","",SUMIFS(TRANSACTIONS!$I$6:$I$2000,TRANSACTIONS!$E$6:$E$2000,"ACHATS",TRANSACTIONS!$C$6:$C$2000,A79))</f>
        <v/>
      </c>
      <c r="E79" s="88" t="str">
        <f>IF(A79="","",SUMIFS(TRANSACTIONS!$J$6:$J$2000,TRANSACTIONS!$E$6:$E$2000,"ACHATS",TRANSACTIONS!$C$6:$C$2000,A79))</f>
        <v/>
      </c>
      <c r="F79" s="113" t="str">
        <f t="shared" si="10"/>
        <v/>
      </c>
      <c r="G79" s="114" t="str">
        <f t="shared" si="11"/>
        <v/>
      </c>
      <c r="H79" s="92" t="str">
        <f>IF($A79="","",SUMIFS(TRANSACTIONS!$F$6:$F$2000,TRANSACTIONS!$E$6:$E$2000,"VENTES",TRANSACTIONS!$C$6:$C$2000,A79))</f>
        <v/>
      </c>
      <c r="I79" s="88" t="str">
        <f>IF(G79="","",SUMIFS(TRANSACTIONS!$H$6:$H$2000,TRANSACTIONS!$E$6:$E$2000,"VENTES",TRANSACTIONS!$C$6:$C$2000,A79))</f>
        <v/>
      </c>
      <c r="J79" s="99" t="str">
        <f>IF(G79="","",SUMIFS(TRANSACTIONS!$I$6:$I$2000,TRANSACTIONS!$E$6:$E$2000,"VENTES",TRANSACTIONS!$C$6:$C$2000,A79))</f>
        <v/>
      </c>
      <c r="K79" s="109" t="str">
        <f>IF(A79="","",SUMIFS(TRANSACTIONS!$H$6:$H$2000,TRANSACTIONS!$E$6:$E$2000,"DIVIDENDES",TRANSACTIONS!$C$6:$C$2000,A79))</f>
        <v/>
      </c>
      <c r="L79" s="104" t="str">
        <f t="shared" si="12"/>
        <v/>
      </c>
      <c r="M79" s="101" t="str">
        <f t="shared" si="13"/>
        <v/>
      </c>
      <c r="N79" s="96" t="str">
        <f t="shared" si="14"/>
        <v/>
      </c>
    </row>
    <row r="80" spans="1:14" x14ac:dyDescent="0.25">
      <c r="A80" s="12"/>
      <c r="B80" s="155" t="str">
        <f>IF(A80="","",SUMIFS(TRANSACTIONS!$F$6:$F$2000,TRANSACTIONS!$E$6:$E$2000,"ACHATS",TRANSACTIONS!$C$6:$C$2000,A80))</f>
        <v/>
      </c>
      <c r="C80" s="156" t="str">
        <f>IF(A80="","",SUMIFS(TRANSACTIONS!$H$6:$H$2000,TRANSACTIONS!$E$6:$E$2000,"ACHATS",TRANSACTIONS!$C$6:$C$2000,A80))</f>
        <v/>
      </c>
      <c r="D80" s="88" t="str">
        <f>IF(A80="","",SUMIFS(TRANSACTIONS!$I$6:$I$2000,TRANSACTIONS!$E$6:$E$2000,"ACHATS",TRANSACTIONS!$C$6:$C$2000,A80))</f>
        <v/>
      </c>
      <c r="E80" s="88" t="str">
        <f>IF(A80="","",SUMIFS(TRANSACTIONS!$J$6:$J$2000,TRANSACTIONS!$E$6:$E$2000,"ACHATS",TRANSACTIONS!$C$6:$C$2000,A80))</f>
        <v/>
      </c>
      <c r="F80" s="113" t="str">
        <f t="shared" si="10"/>
        <v/>
      </c>
      <c r="G80" s="114" t="str">
        <f t="shared" si="11"/>
        <v/>
      </c>
      <c r="H80" s="92" t="str">
        <f>IF($A80="","",SUMIFS(TRANSACTIONS!$F$6:$F$2000,TRANSACTIONS!$E$6:$E$2000,"VENTES",TRANSACTIONS!$C$6:$C$2000,A80))</f>
        <v/>
      </c>
      <c r="I80" s="88" t="str">
        <f>IF(G80="","",SUMIFS(TRANSACTIONS!$H$6:$H$2000,TRANSACTIONS!$E$6:$E$2000,"VENTES",TRANSACTIONS!$C$6:$C$2000,A80))</f>
        <v/>
      </c>
      <c r="J80" s="99" t="str">
        <f>IF(G80="","",SUMIFS(TRANSACTIONS!$I$6:$I$2000,TRANSACTIONS!$E$6:$E$2000,"VENTES",TRANSACTIONS!$C$6:$C$2000,A80))</f>
        <v/>
      </c>
      <c r="K80" s="109" t="str">
        <f>IF(A80="","",SUMIFS(TRANSACTIONS!$H$6:$H$2000,TRANSACTIONS!$E$6:$E$2000,"DIVIDENDES",TRANSACTIONS!$C$6:$C$2000,A80))</f>
        <v/>
      </c>
      <c r="L80" s="104" t="str">
        <f t="shared" si="12"/>
        <v/>
      </c>
      <c r="M80" s="101" t="str">
        <f t="shared" si="13"/>
        <v/>
      </c>
      <c r="N80" s="96" t="str">
        <f t="shared" si="14"/>
        <v/>
      </c>
    </row>
    <row r="81" spans="1:14" x14ac:dyDescent="0.25">
      <c r="A81" s="12"/>
      <c r="B81" s="155" t="str">
        <f>IF(A81="","",SUMIFS(TRANSACTIONS!$F$6:$F$2000,TRANSACTIONS!$E$6:$E$2000,"ACHATS",TRANSACTIONS!$C$6:$C$2000,A81))</f>
        <v/>
      </c>
      <c r="C81" s="156" t="str">
        <f>IF(A81="","",SUMIFS(TRANSACTIONS!$H$6:$H$2000,TRANSACTIONS!$E$6:$E$2000,"ACHATS",TRANSACTIONS!$C$6:$C$2000,A81))</f>
        <v/>
      </c>
      <c r="D81" s="88" t="str">
        <f>IF(A81="","",SUMIFS(TRANSACTIONS!$I$6:$I$2000,TRANSACTIONS!$E$6:$E$2000,"ACHATS",TRANSACTIONS!$C$6:$C$2000,A81))</f>
        <v/>
      </c>
      <c r="E81" s="88" t="str">
        <f>IF(A81="","",SUMIFS(TRANSACTIONS!$J$6:$J$2000,TRANSACTIONS!$E$6:$E$2000,"ACHATS",TRANSACTIONS!$C$6:$C$2000,A81))</f>
        <v/>
      </c>
      <c r="F81" s="113" t="str">
        <f t="shared" si="10"/>
        <v/>
      </c>
      <c r="G81" s="114" t="str">
        <f t="shared" si="11"/>
        <v/>
      </c>
      <c r="H81" s="92" t="str">
        <f>IF($A81="","",SUMIFS(TRANSACTIONS!$F$6:$F$2000,TRANSACTIONS!$E$6:$E$2000,"VENTES",TRANSACTIONS!$C$6:$C$2000,A81))</f>
        <v/>
      </c>
      <c r="I81" s="88" t="str">
        <f>IF(G81="","",SUMIFS(TRANSACTIONS!$H$6:$H$2000,TRANSACTIONS!$E$6:$E$2000,"VENTES",TRANSACTIONS!$C$6:$C$2000,A81))</f>
        <v/>
      </c>
      <c r="J81" s="99" t="str">
        <f>IF(G81="","",SUMIFS(TRANSACTIONS!$I$6:$I$2000,TRANSACTIONS!$E$6:$E$2000,"VENTES",TRANSACTIONS!$C$6:$C$2000,A81))</f>
        <v/>
      </c>
      <c r="K81" s="109" t="str">
        <f>IF(A81="","",SUMIFS(TRANSACTIONS!$H$6:$H$2000,TRANSACTIONS!$E$6:$E$2000,"DIVIDENDES",TRANSACTIONS!$C$6:$C$2000,A81))</f>
        <v/>
      </c>
      <c r="L81" s="104" t="str">
        <f t="shared" si="12"/>
        <v/>
      </c>
      <c r="M81" s="101" t="str">
        <f t="shared" si="13"/>
        <v/>
      </c>
      <c r="N81" s="96" t="str">
        <f t="shared" si="14"/>
        <v/>
      </c>
    </row>
    <row r="82" spans="1:14" x14ac:dyDescent="0.25">
      <c r="A82" s="12"/>
      <c r="B82" s="155" t="str">
        <f>IF(A82="","",SUMIFS(TRANSACTIONS!$F$6:$F$2000,TRANSACTIONS!$E$6:$E$2000,"ACHATS",TRANSACTIONS!$C$6:$C$2000,A82))</f>
        <v/>
      </c>
      <c r="C82" s="156" t="str">
        <f>IF(A82="","",SUMIFS(TRANSACTIONS!$H$6:$H$2000,TRANSACTIONS!$E$6:$E$2000,"ACHATS",TRANSACTIONS!$C$6:$C$2000,A82))</f>
        <v/>
      </c>
      <c r="D82" s="88" t="str">
        <f>IF(A82="","",SUMIFS(TRANSACTIONS!$I$6:$I$2000,TRANSACTIONS!$E$6:$E$2000,"ACHATS",TRANSACTIONS!$C$6:$C$2000,A82))</f>
        <v/>
      </c>
      <c r="E82" s="88" t="str">
        <f>IF(A82="","",SUMIFS(TRANSACTIONS!$J$6:$J$2000,TRANSACTIONS!$E$6:$E$2000,"ACHATS",TRANSACTIONS!$C$6:$C$2000,A82))</f>
        <v/>
      </c>
      <c r="F82" s="113" t="str">
        <f t="shared" si="10"/>
        <v/>
      </c>
      <c r="G82" s="114" t="str">
        <f t="shared" si="11"/>
        <v/>
      </c>
      <c r="H82" s="92" t="str">
        <f>IF($A82="","",SUMIFS(TRANSACTIONS!$F$6:$F$2000,TRANSACTIONS!$E$6:$E$2000,"VENTES",TRANSACTIONS!$C$6:$C$2000,A82))</f>
        <v/>
      </c>
      <c r="I82" s="88" t="str">
        <f>IF(G82="","",SUMIFS(TRANSACTIONS!$H$6:$H$2000,TRANSACTIONS!$E$6:$E$2000,"VENTES",TRANSACTIONS!$C$6:$C$2000,A82))</f>
        <v/>
      </c>
      <c r="J82" s="99" t="str">
        <f>IF(G82="","",SUMIFS(TRANSACTIONS!$I$6:$I$2000,TRANSACTIONS!$E$6:$E$2000,"VENTES",TRANSACTIONS!$C$6:$C$2000,A82))</f>
        <v/>
      </c>
      <c r="K82" s="109" t="str">
        <f>IF(A82="","",SUMIFS(TRANSACTIONS!$H$6:$H$2000,TRANSACTIONS!$E$6:$E$2000,"DIVIDENDES",TRANSACTIONS!$C$6:$C$2000,A82))</f>
        <v/>
      </c>
      <c r="L82" s="104" t="str">
        <f t="shared" si="12"/>
        <v/>
      </c>
      <c r="M82" s="101" t="str">
        <f t="shared" si="13"/>
        <v/>
      </c>
      <c r="N82" s="96" t="str">
        <f t="shared" si="14"/>
        <v/>
      </c>
    </row>
    <row r="83" spans="1:14" x14ac:dyDescent="0.25">
      <c r="A83" s="12"/>
      <c r="B83" s="155" t="str">
        <f>IF(A83="","",SUMIFS(TRANSACTIONS!$F$6:$F$2000,TRANSACTIONS!$E$6:$E$2000,"ACHATS",TRANSACTIONS!$C$6:$C$2000,A83))</f>
        <v/>
      </c>
      <c r="C83" s="156" t="str">
        <f>IF(A83="","",SUMIFS(TRANSACTIONS!$H$6:$H$2000,TRANSACTIONS!$E$6:$E$2000,"ACHATS",TRANSACTIONS!$C$6:$C$2000,A83))</f>
        <v/>
      </c>
      <c r="D83" s="88" t="str">
        <f>IF(A83="","",SUMIFS(TRANSACTIONS!$I$6:$I$2000,TRANSACTIONS!$E$6:$E$2000,"ACHATS",TRANSACTIONS!$C$6:$C$2000,A83))</f>
        <v/>
      </c>
      <c r="E83" s="88" t="str">
        <f>IF(A83="","",SUMIFS(TRANSACTIONS!$J$6:$J$2000,TRANSACTIONS!$E$6:$E$2000,"ACHATS",TRANSACTIONS!$C$6:$C$2000,A83))</f>
        <v/>
      </c>
      <c r="F83" s="113" t="str">
        <f t="shared" si="10"/>
        <v/>
      </c>
      <c r="G83" s="114" t="str">
        <f t="shared" si="11"/>
        <v/>
      </c>
      <c r="H83" s="92" t="str">
        <f>IF($A83="","",SUMIFS(TRANSACTIONS!$F$6:$F$2000,TRANSACTIONS!$E$6:$E$2000,"VENTES",TRANSACTIONS!$C$6:$C$2000,A83))</f>
        <v/>
      </c>
      <c r="I83" s="88" t="str">
        <f>IF(G83="","",SUMIFS(TRANSACTIONS!$H$6:$H$2000,TRANSACTIONS!$E$6:$E$2000,"VENTES",TRANSACTIONS!$C$6:$C$2000,A83))</f>
        <v/>
      </c>
      <c r="J83" s="99" t="str">
        <f>IF(G83="","",SUMIFS(TRANSACTIONS!$I$6:$I$2000,TRANSACTIONS!$E$6:$E$2000,"VENTES",TRANSACTIONS!$C$6:$C$2000,A83))</f>
        <v/>
      </c>
      <c r="K83" s="109" t="str">
        <f>IF(A83="","",SUMIFS(TRANSACTIONS!$H$6:$H$2000,TRANSACTIONS!$E$6:$E$2000,"DIVIDENDES",TRANSACTIONS!$C$6:$C$2000,A83))</f>
        <v/>
      </c>
      <c r="L83" s="104" t="str">
        <f t="shared" si="12"/>
        <v/>
      </c>
      <c r="M83" s="101" t="str">
        <f t="shared" si="13"/>
        <v/>
      </c>
      <c r="N83" s="96" t="str">
        <f t="shared" si="14"/>
        <v/>
      </c>
    </row>
    <row r="84" spans="1:14" x14ac:dyDescent="0.25">
      <c r="A84" s="12"/>
      <c r="B84" s="155" t="str">
        <f>IF(A84="","",SUMIFS(TRANSACTIONS!$F$6:$F$2000,TRANSACTIONS!$E$6:$E$2000,"ACHATS",TRANSACTIONS!$C$6:$C$2000,A84))</f>
        <v/>
      </c>
      <c r="C84" s="156" t="str">
        <f>IF(A84="","",SUMIFS(TRANSACTIONS!$H$6:$H$2000,TRANSACTIONS!$E$6:$E$2000,"ACHATS",TRANSACTIONS!$C$6:$C$2000,A84))</f>
        <v/>
      </c>
      <c r="D84" s="88" t="str">
        <f>IF(A84="","",SUMIFS(TRANSACTIONS!$I$6:$I$2000,TRANSACTIONS!$E$6:$E$2000,"ACHATS",TRANSACTIONS!$C$6:$C$2000,A84))</f>
        <v/>
      </c>
      <c r="E84" s="88" t="str">
        <f>IF(A84="","",SUMIFS(TRANSACTIONS!$J$6:$J$2000,TRANSACTIONS!$E$6:$E$2000,"ACHATS",TRANSACTIONS!$C$6:$C$2000,A84))</f>
        <v/>
      </c>
      <c r="F84" s="113" t="str">
        <f t="shared" si="10"/>
        <v/>
      </c>
      <c r="G84" s="114" t="str">
        <f t="shared" si="11"/>
        <v/>
      </c>
      <c r="H84" s="92" t="str">
        <f>IF($A84="","",SUMIFS(TRANSACTIONS!$F$6:$F$2000,TRANSACTIONS!$E$6:$E$2000,"VENTES",TRANSACTIONS!$C$6:$C$2000,A84))</f>
        <v/>
      </c>
      <c r="I84" s="88" t="str">
        <f>IF(G84="","",SUMIFS(TRANSACTIONS!$H$6:$H$2000,TRANSACTIONS!$E$6:$E$2000,"VENTES",TRANSACTIONS!$C$6:$C$2000,A84))</f>
        <v/>
      </c>
      <c r="J84" s="99" t="str">
        <f>IF(G84="","",SUMIFS(TRANSACTIONS!$I$6:$I$2000,TRANSACTIONS!$E$6:$E$2000,"VENTES",TRANSACTIONS!$C$6:$C$2000,A84))</f>
        <v/>
      </c>
      <c r="K84" s="109" t="str">
        <f>IF(A84="","",SUMIFS(TRANSACTIONS!$H$6:$H$2000,TRANSACTIONS!$E$6:$E$2000,"DIVIDENDES",TRANSACTIONS!$C$6:$C$2000,A84))</f>
        <v/>
      </c>
      <c r="L84" s="104" t="str">
        <f t="shared" si="12"/>
        <v/>
      </c>
      <c r="M84" s="101" t="str">
        <f t="shared" si="13"/>
        <v/>
      </c>
      <c r="N84" s="96" t="str">
        <f t="shared" si="14"/>
        <v/>
      </c>
    </row>
    <row r="85" spans="1:14" x14ac:dyDescent="0.25">
      <c r="A85" s="12"/>
      <c r="B85" s="155" t="str">
        <f>IF(A85="","",SUMIFS(TRANSACTIONS!$F$6:$F$2000,TRANSACTIONS!$E$6:$E$2000,"ACHATS",TRANSACTIONS!$C$6:$C$2000,A85))</f>
        <v/>
      </c>
      <c r="C85" s="156" t="str">
        <f>IF(A85="","",SUMIFS(TRANSACTIONS!$H$6:$H$2000,TRANSACTIONS!$E$6:$E$2000,"ACHATS",TRANSACTIONS!$C$6:$C$2000,A85))</f>
        <v/>
      </c>
      <c r="D85" s="88" t="str">
        <f>IF(A85="","",SUMIFS(TRANSACTIONS!$I$6:$I$2000,TRANSACTIONS!$E$6:$E$2000,"ACHATS",TRANSACTIONS!$C$6:$C$2000,A85))</f>
        <v/>
      </c>
      <c r="E85" s="88" t="str">
        <f>IF(A85="","",SUMIFS(TRANSACTIONS!$J$6:$J$2000,TRANSACTIONS!$E$6:$E$2000,"ACHATS",TRANSACTIONS!$C$6:$C$2000,A85))</f>
        <v/>
      </c>
      <c r="F85" s="113" t="str">
        <f t="shared" si="10"/>
        <v/>
      </c>
      <c r="G85" s="114" t="str">
        <f t="shared" si="11"/>
        <v/>
      </c>
      <c r="H85" s="92" t="str">
        <f>IF($A85="","",SUMIFS(TRANSACTIONS!$F$6:$F$2000,TRANSACTIONS!$E$6:$E$2000,"VENTES",TRANSACTIONS!$C$6:$C$2000,A85))</f>
        <v/>
      </c>
      <c r="I85" s="88" t="str">
        <f>IF(G85="","",SUMIFS(TRANSACTIONS!$H$6:$H$2000,TRANSACTIONS!$E$6:$E$2000,"VENTES",TRANSACTIONS!$C$6:$C$2000,A85))</f>
        <v/>
      </c>
      <c r="J85" s="99" t="str">
        <f>IF(G85="","",SUMIFS(TRANSACTIONS!$I$6:$I$2000,TRANSACTIONS!$E$6:$E$2000,"VENTES",TRANSACTIONS!$C$6:$C$2000,A85))</f>
        <v/>
      </c>
      <c r="K85" s="109" t="str">
        <f>IF(A85="","",SUMIFS(TRANSACTIONS!$H$6:$H$2000,TRANSACTIONS!$E$6:$E$2000,"DIVIDENDES",TRANSACTIONS!$C$6:$C$2000,A85))</f>
        <v/>
      </c>
      <c r="L85" s="104" t="str">
        <f t="shared" si="12"/>
        <v/>
      </c>
      <c r="M85" s="101" t="str">
        <f t="shared" si="13"/>
        <v/>
      </c>
      <c r="N85" s="96" t="str">
        <f t="shared" si="14"/>
        <v/>
      </c>
    </row>
    <row r="86" spans="1:14" x14ac:dyDescent="0.25">
      <c r="A86" s="12"/>
      <c r="B86" s="155" t="str">
        <f>IF(A86="","",SUMIFS(TRANSACTIONS!$F$6:$F$2000,TRANSACTIONS!$E$6:$E$2000,"ACHATS",TRANSACTIONS!$C$6:$C$2000,A86))</f>
        <v/>
      </c>
      <c r="C86" s="156" t="str">
        <f>IF(A86="","",SUMIFS(TRANSACTIONS!$H$6:$H$2000,TRANSACTIONS!$E$6:$E$2000,"ACHATS",TRANSACTIONS!$C$6:$C$2000,A86))</f>
        <v/>
      </c>
      <c r="D86" s="88" t="str">
        <f>IF(A86="","",SUMIFS(TRANSACTIONS!$I$6:$I$2000,TRANSACTIONS!$E$6:$E$2000,"ACHATS",TRANSACTIONS!$C$6:$C$2000,A86))</f>
        <v/>
      </c>
      <c r="E86" s="88" t="str">
        <f>IF(A86="","",SUMIFS(TRANSACTIONS!$J$6:$J$2000,TRANSACTIONS!$E$6:$E$2000,"ACHATS",TRANSACTIONS!$C$6:$C$2000,A86))</f>
        <v/>
      </c>
      <c r="F86" s="113" t="str">
        <f t="shared" si="10"/>
        <v/>
      </c>
      <c r="G86" s="114" t="str">
        <f t="shared" si="11"/>
        <v/>
      </c>
      <c r="H86" s="92" t="str">
        <f>IF($A86="","",SUMIFS(TRANSACTIONS!$F$6:$F$2000,TRANSACTIONS!$E$6:$E$2000,"VENTES",TRANSACTIONS!$C$6:$C$2000,A86))</f>
        <v/>
      </c>
      <c r="I86" s="88" t="str">
        <f>IF(G86="","",SUMIFS(TRANSACTIONS!$H$6:$H$2000,TRANSACTIONS!$E$6:$E$2000,"VENTES",TRANSACTIONS!$C$6:$C$2000,A86))</f>
        <v/>
      </c>
      <c r="J86" s="99" t="str">
        <f>IF(G86="","",SUMIFS(TRANSACTIONS!$I$6:$I$2000,TRANSACTIONS!$E$6:$E$2000,"VENTES",TRANSACTIONS!$C$6:$C$2000,A86))</f>
        <v/>
      </c>
      <c r="K86" s="109" t="str">
        <f>IF(A86="","",SUMIFS(TRANSACTIONS!$H$6:$H$2000,TRANSACTIONS!$E$6:$E$2000,"DIVIDENDES",TRANSACTIONS!$C$6:$C$2000,A86))</f>
        <v/>
      </c>
      <c r="L86" s="104" t="str">
        <f t="shared" si="12"/>
        <v/>
      </c>
      <c r="M86" s="101" t="str">
        <f t="shared" si="13"/>
        <v/>
      </c>
      <c r="N86" s="96" t="str">
        <f t="shared" si="14"/>
        <v/>
      </c>
    </row>
    <row r="87" spans="1:14" x14ac:dyDescent="0.25">
      <c r="A87" s="12"/>
      <c r="B87" s="155" t="str">
        <f>IF(A87="","",SUMIFS(TRANSACTIONS!$F$6:$F$2000,TRANSACTIONS!$E$6:$E$2000,"ACHATS",TRANSACTIONS!$C$6:$C$2000,A87))</f>
        <v/>
      </c>
      <c r="C87" s="156" t="str">
        <f>IF(A87="","",SUMIFS(TRANSACTIONS!$H$6:$H$2000,TRANSACTIONS!$E$6:$E$2000,"ACHATS",TRANSACTIONS!$C$6:$C$2000,A87))</f>
        <v/>
      </c>
      <c r="D87" s="88" t="str">
        <f>IF(A87="","",SUMIFS(TRANSACTIONS!$I$6:$I$2000,TRANSACTIONS!$E$6:$E$2000,"ACHATS",TRANSACTIONS!$C$6:$C$2000,A87))</f>
        <v/>
      </c>
      <c r="E87" s="88" t="str">
        <f>IF(A87="","",SUMIFS(TRANSACTIONS!$J$6:$J$2000,TRANSACTIONS!$E$6:$E$2000,"ACHATS",TRANSACTIONS!$C$6:$C$2000,A87))</f>
        <v/>
      </c>
      <c r="F87" s="113" t="str">
        <f t="shared" si="10"/>
        <v/>
      </c>
      <c r="G87" s="114" t="str">
        <f t="shared" si="11"/>
        <v/>
      </c>
      <c r="H87" s="92" t="str">
        <f>IF($A87="","",SUMIFS(TRANSACTIONS!$F$6:$F$2000,TRANSACTIONS!$E$6:$E$2000,"VENTES",TRANSACTIONS!$C$6:$C$2000,A87))</f>
        <v/>
      </c>
      <c r="I87" s="88" t="str">
        <f>IF(G87="","",SUMIFS(TRANSACTIONS!$H$6:$H$2000,TRANSACTIONS!$E$6:$E$2000,"VENTES",TRANSACTIONS!$C$6:$C$2000,A87))</f>
        <v/>
      </c>
      <c r="J87" s="99" t="str">
        <f>IF(G87="","",SUMIFS(TRANSACTIONS!$I$6:$I$2000,TRANSACTIONS!$E$6:$E$2000,"VENTES",TRANSACTIONS!$C$6:$C$2000,A87))</f>
        <v/>
      </c>
      <c r="K87" s="109" t="str">
        <f>IF(A87="","",SUMIFS(TRANSACTIONS!$H$6:$H$2000,TRANSACTIONS!$E$6:$E$2000,"DIVIDENDES",TRANSACTIONS!$C$6:$C$2000,A87))</f>
        <v/>
      </c>
      <c r="L87" s="104" t="str">
        <f t="shared" si="12"/>
        <v/>
      </c>
      <c r="M87" s="101" t="str">
        <f t="shared" si="13"/>
        <v/>
      </c>
      <c r="N87" s="96" t="str">
        <f t="shared" si="14"/>
        <v/>
      </c>
    </row>
    <row r="88" spans="1:14" x14ac:dyDescent="0.25">
      <c r="A88" s="12"/>
      <c r="B88" s="155" t="str">
        <f>IF(A88="","",SUMIFS(TRANSACTIONS!$F$6:$F$2000,TRANSACTIONS!$E$6:$E$2000,"ACHATS",TRANSACTIONS!$C$6:$C$2000,A88))</f>
        <v/>
      </c>
      <c r="C88" s="156" t="str">
        <f>IF(A88="","",SUMIFS(TRANSACTIONS!$H$6:$H$2000,TRANSACTIONS!$E$6:$E$2000,"ACHATS",TRANSACTIONS!$C$6:$C$2000,A88))</f>
        <v/>
      </c>
      <c r="D88" s="88" t="str">
        <f>IF(A88="","",SUMIFS(TRANSACTIONS!$I$6:$I$2000,TRANSACTIONS!$E$6:$E$2000,"ACHATS",TRANSACTIONS!$C$6:$C$2000,A88))</f>
        <v/>
      </c>
      <c r="E88" s="88" t="str">
        <f>IF(A88="","",SUMIFS(TRANSACTIONS!$J$6:$J$2000,TRANSACTIONS!$E$6:$E$2000,"ACHATS",TRANSACTIONS!$C$6:$C$2000,A88))</f>
        <v/>
      </c>
      <c r="F88" s="113" t="str">
        <f t="shared" si="10"/>
        <v/>
      </c>
      <c r="G88" s="114" t="str">
        <f t="shared" si="11"/>
        <v/>
      </c>
      <c r="H88" s="92" t="str">
        <f>IF($A88="","",SUMIFS(TRANSACTIONS!$F$6:$F$2000,TRANSACTIONS!$E$6:$E$2000,"VENTES",TRANSACTIONS!$C$6:$C$2000,A88))</f>
        <v/>
      </c>
      <c r="I88" s="88" t="str">
        <f>IF(G88="","",SUMIFS(TRANSACTIONS!$H$6:$H$2000,TRANSACTIONS!$E$6:$E$2000,"VENTES",TRANSACTIONS!$C$6:$C$2000,A88))</f>
        <v/>
      </c>
      <c r="J88" s="99" t="str">
        <f>IF(G88="","",SUMIFS(TRANSACTIONS!$I$6:$I$2000,TRANSACTIONS!$E$6:$E$2000,"VENTES",TRANSACTIONS!$C$6:$C$2000,A88))</f>
        <v/>
      </c>
      <c r="K88" s="109" t="str">
        <f>IF(A88="","",SUMIFS(TRANSACTIONS!$H$6:$H$2000,TRANSACTIONS!$E$6:$E$2000,"DIVIDENDES",TRANSACTIONS!$C$6:$C$2000,A88))</f>
        <v/>
      </c>
      <c r="L88" s="104" t="str">
        <f t="shared" si="12"/>
        <v/>
      </c>
      <c r="M88" s="101" t="str">
        <f t="shared" si="13"/>
        <v/>
      </c>
      <c r="N88" s="96" t="str">
        <f t="shared" si="14"/>
        <v/>
      </c>
    </row>
    <row r="89" spans="1:14" x14ac:dyDescent="0.25">
      <c r="A89" s="12"/>
      <c r="B89" s="155" t="str">
        <f>IF(A89="","",SUMIFS(TRANSACTIONS!$F$6:$F$2000,TRANSACTIONS!$E$6:$E$2000,"ACHATS",TRANSACTIONS!$C$6:$C$2000,A89))</f>
        <v/>
      </c>
      <c r="C89" s="156" t="str">
        <f>IF(A89="","",SUMIFS(TRANSACTIONS!$H$6:$H$2000,TRANSACTIONS!$E$6:$E$2000,"ACHATS",TRANSACTIONS!$C$6:$C$2000,A89))</f>
        <v/>
      </c>
      <c r="D89" s="88" t="str">
        <f>IF(A89="","",SUMIFS(TRANSACTIONS!$I$6:$I$2000,TRANSACTIONS!$E$6:$E$2000,"ACHATS",TRANSACTIONS!$C$6:$C$2000,A89))</f>
        <v/>
      </c>
      <c r="E89" s="88" t="str">
        <f>IF(A89="","",SUMIFS(TRANSACTIONS!$J$6:$J$2000,TRANSACTIONS!$E$6:$E$2000,"ACHATS",TRANSACTIONS!$C$6:$C$2000,A89))</f>
        <v/>
      </c>
      <c r="F89" s="113" t="str">
        <f t="shared" si="10"/>
        <v/>
      </c>
      <c r="G89" s="114" t="str">
        <f t="shared" si="11"/>
        <v/>
      </c>
      <c r="H89" s="92" t="str">
        <f>IF($A89="","",SUMIFS(TRANSACTIONS!$F$6:$F$2000,TRANSACTIONS!$E$6:$E$2000,"VENTES",TRANSACTIONS!$C$6:$C$2000,A89))</f>
        <v/>
      </c>
      <c r="I89" s="88" t="str">
        <f>IF(G89="","",SUMIFS(TRANSACTIONS!$H$6:$H$2000,TRANSACTIONS!$E$6:$E$2000,"VENTES",TRANSACTIONS!$C$6:$C$2000,A89))</f>
        <v/>
      </c>
      <c r="J89" s="99" t="str">
        <f>IF(G89="","",SUMIFS(TRANSACTIONS!$I$6:$I$2000,TRANSACTIONS!$E$6:$E$2000,"VENTES",TRANSACTIONS!$C$6:$C$2000,A89))</f>
        <v/>
      </c>
      <c r="K89" s="109" t="str">
        <f>IF(A89="","",SUMIFS(TRANSACTIONS!$H$6:$H$2000,TRANSACTIONS!$E$6:$E$2000,"DIVIDENDES",TRANSACTIONS!$C$6:$C$2000,A89))</f>
        <v/>
      </c>
      <c r="L89" s="104" t="str">
        <f t="shared" si="12"/>
        <v/>
      </c>
      <c r="M89" s="101" t="str">
        <f t="shared" si="13"/>
        <v/>
      </c>
      <c r="N89" s="96" t="str">
        <f t="shared" si="14"/>
        <v/>
      </c>
    </row>
    <row r="90" spans="1:14" x14ac:dyDescent="0.25">
      <c r="A90" s="12"/>
      <c r="B90" s="155" t="str">
        <f>IF(A90="","",SUMIFS(TRANSACTIONS!$F$6:$F$2000,TRANSACTIONS!$E$6:$E$2000,"ACHATS",TRANSACTIONS!$C$6:$C$2000,A90))</f>
        <v/>
      </c>
      <c r="C90" s="156" t="str">
        <f>IF(A90="","",SUMIFS(TRANSACTIONS!$H$6:$H$2000,TRANSACTIONS!$E$6:$E$2000,"ACHATS",TRANSACTIONS!$C$6:$C$2000,A90))</f>
        <v/>
      </c>
      <c r="D90" s="88" t="str">
        <f>IF(A90="","",SUMIFS(TRANSACTIONS!$I$6:$I$2000,TRANSACTIONS!$E$6:$E$2000,"ACHATS",TRANSACTIONS!$C$6:$C$2000,A90))</f>
        <v/>
      </c>
      <c r="E90" s="88" t="str">
        <f>IF(A90="","",SUMIFS(TRANSACTIONS!$J$6:$J$2000,TRANSACTIONS!$E$6:$E$2000,"ACHATS",TRANSACTIONS!$C$6:$C$2000,A90))</f>
        <v/>
      </c>
      <c r="F90" s="113" t="str">
        <f t="shared" si="10"/>
        <v/>
      </c>
      <c r="G90" s="114" t="str">
        <f t="shared" si="11"/>
        <v/>
      </c>
      <c r="H90" s="92" t="str">
        <f>IF($A90="","",SUMIFS(TRANSACTIONS!$F$6:$F$2000,TRANSACTIONS!$E$6:$E$2000,"VENTES",TRANSACTIONS!$C$6:$C$2000,A90))</f>
        <v/>
      </c>
      <c r="I90" s="88" t="str">
        <f>IF(G90="","",SUMIFS(TRANSACTIONS!$H$6:$H$2000,TRANSACTIONS!$E$6:$E$2000,"VENTES",TRANSACTIONS!$C$6:$C$2000,A90))</f>
        <v/>
      </c>
      <c r="J90" s="99" t="str">
        <f>IF(G90="","",SUMIFS(TRANSACTIONS!$I$6:$I$2000,TRANSACTIONS!$E$6:$E$2000,"VENTES",TRANSACTIONS!$C$6:$C$2000,A90))</f>
        <v/>
      </c>
      <c r="K90" s="109" t="str">
        <f>IF(A90="","",SUMIFS(TRANSACTIONS!$H$6:$H$2000,TRANSACTIONS!$E$6:$E$2000,"DIVIDENDES",TRANSACTIONS!$C$6:$C$2000,A90))</f>
        <v/>
      </c>
      <c r="L90" s="104" t="str">
        <f t="shared" si="12"/>
        <v/>
      </c>
      <c r="M90" s="101" t="str">
        <f t="shared" si="13"/>
        <v/>
      </c>
      <c r="N90" s="96" t="str">
        <f t="shared" si="14"/>
        <v/>
      </c>
    </row>
    <row r="91" spans="1:14" x14ac:dyDescent="0.25">
      <c r="A91" s="12"/>
      <c r="B91" s="155" t="str">
        <f>IF(A91="","",SUMIFS(TRANSACTIONS!$F$6:$F$2000,TRANSACTIONS!$E$6:$E$2000,"ACHATS",TRANSACTIONS!$C$6:$C$2000,A91))</f>
        <v/>
      </c>
      <c r="C91" s="156" t="str">
        <f>IF(A91="","",SUMIFS(TRANSACTIONS!$H$6:$H$2000,TRANSACTIONS!$E$6:$E$2000,"ACHATS",TRANSACTIONS!$C$6:$C$2000,A91))</f>
        <v/>
      </c>
      <c r="D91" s="88" t="str">
        <f>IF(A91="","",SUMIFS(TRANSACTIONS!$I$6:$I$2000,TRANSACTIONS!$E$6:$E$2000,"ACHATS",TRANSACTIONS!$C$6:$C$2000,A91))</f>
        <v/>
      </c>
      <c r="E91" s="88" t="str">
        <f>IF(A91="","",SUMIFS(TRANSACTIONS!$J$6:$J$2000,TRANSACTIONS!$E$6:$E$2000,"ACHATS",TRANSACTIONS!$C$6:$C$2000,A91))</f>
        <v/>
      </c>
      <c r="F91" s="113" t="str">
        <f t="shared" si="10"/>
        <v/>
      </c>
      <c r="G91" s="114" t="str">
        <f t="shared" si="11"/>
        <v/>
      </c>
      <c r="H91" s="92" t="str">
        <f>IF($A91="","",SUMIFS(TRANSACTIONS!$F$6:$F$2000,TRANSACTIONS!$E$6:$E$2000,"VENTES",TRANSACTIONS!$C$6:$C$2000,A91))</f>
        <v/>
      </c>
      <c r="I91" s="88" t="str">
        <f>IF(G91="","",SUMIFS(TRANSACTIONS!$H$6:$H$2000,TRANSACTIONS!$E$6:$E$2000,"VENTES",TRANSACTIONS!$C$6:$C$2000,A91))</f>
        <v/>
      </c>
      <c r="J91" s="99" t="str">
        <f>IF(G91="","",SUMIFS(TRANSACTIONS!$I$6:$I$2000,TRANSACTIONS!$E$6:$E$2000,"VENTES",TRANSACTIONS!$C$6:$C$2000,A91))</f>
        <v/>
      </c>
      <c r="K91" s="109" t="str">
        <f>IF(A91="","",SUMIFS(TRANSACTIONS!$H$6:$H$2000,TRANSACTIONS!$E$6:$E$2000,"DIVIDENDES",TRANSACTIONS!$C$6:$C$2000,A91))</f>
        <v/>
      </c>
      <c r="L91" s="104" t="str">
        <f t="shared" si="12"/>
        <v/>
      </c>
      <c r="M91" s="101" t="str">
        <f t="shared" si="13"/>
        <v/>
      </c>
      <c r="N91" s="96" t="str">
        <f t="shared" si="14"/>
        <v/>
      </c>
    </row>
    <row r="92" spans="1:14" x14ac:dyDescent="0.25">
      <c r="A92" s="12"/>
      <c r="B92" s="155" t="str">
        <f>IF(A92="","",SUMIFS(TRANSACTIONS!$F$6:$F$2000,TRANSACTIONS!$E$6:$E$2000,"ACHATS",TRANSACTIONS!$C$6:$C$2000,A92))</f>
        <v/>
      </c>
      <c r="C92" s="156" t="str">
        <f>IF(A92="","",SUMIFS(TRANSACTIONS!$H$6:$H$2000,TRANSACTIONS!$E$6:$E$2000,"ACHATS",TRANSACTIONS!$C$6:$C$2000,A92))</f>
        <v/>
      </c>
      <c r="D92" s="88" t="str">
        <f>IF(A92="","",SUMIFS(TRANSACTIONS!$I$6:$I$2000,TRANSACTIONS!$E$6:$E$2000,"ACHATS",TRANSACTIONS!$C$6:$C$2000,A92))</f>
        <v/>
      </c>
      <c r="E92" s="88" t="str">
        <f>IF(A92="","",SUMIFS(TRANSACTIONS!$J$6:$J$2000,TRANSACTIONS!$E$6:$E$2000,"ACHATS",TRANSACTIONS!$C$6:$C$2000,A92))</f>
        <v/>
      </c>
      <c r="F92" s="113" t="str">
        <f t="shared" si="10"/>
        <v/>
      </c>
      <c r="G92" s="114" t="str">
        <f t="shared" si="11"/>
        <v/>
      </c>
      <c r="H92" s="92" t="str">
        <f>IF($A92="","",SUMIFS(TRANSACTIONS!$F$6:$F$2000,TRANSACTIONS!$E$6:$E$2000,"VENTES",TRANSACTIONS!$C$6:$C$2000,A92))</f>
        <v/>
      </c>
      <c r="I92" s="88" t="str">
        <f>IF(G92="","",SUMIFS(TRANSACTIONS!$H$6:$H$2000,TRANSACTIONS!$E$6:$E$2000,"VENTES",TRANSACTIONS!$C$6:$C$2000,A92))</f>
        <v/>
      </c>
      <c r="J92" s="99" t="str">
        <f>IF(G92="","",SUMIFS(TRANSACTIONS!$I$6:$I$2000,TRANSACTIONS!$E$6:$E$2000,"VENTES",TRANSACTIONS!$C$6:$C$2000,A92))</f>
        <v/>
      </c>
      <c r="K92" s="109" t="str">
        <f>IF(A92="","",SUMIFS(TRANSACTIONS!$H$6:$H$2000,TRANSACTIONS!$E$6:$E$2000,"DIVIDENDES",TRANSACTIONS!$C$6:$C$2000,A92))</f>
        <v/>
      </c>
      <c r="L92" s="104" t="str">
        <f t="shared" si="12"/>
        <v/>
      </c>
      <c r="M92" s="101" t="str">
        <f t="shared" si="13"/>
        <v/>
      </c>
      <c r="N92" s="96" t="str">
        <f t="shared" si="14"/>
        <v/>
      </c>
    </row>
    <row r="93" spans="1:14" x14ac:dyDescent="0.25">
      <c r="A93" s="12"/>
      <c r="B93" s="155" t="str">
        <f>IF(A93="","",SUMIFS(TRANSACTIONS!$F$6:$F$2000,TRANSACTIONS!$E$6:$E$2000,"ACHATS",TRANSACTIONS!$C$6:$C$2000,A93))</f>
        <v/>
      </c>
      <c r="C93" s="156" t="str">
        <f>IF(A93="","",SUMIFS(TRANSACTIONS!$H$6:$H$2000,TRANSACTIONS!$E$6:$E$2000,"ACHATS",TRANSACTIONS!$C$6:$C$2000,A93))</f>
        <v/>
      </c>
      <c r="D93" s="88" t="str">
        <f>IF(A93="","",SUMIFS(TRANSACTIONS!$I$6:$I$2000,TRANSACTIONS!$E$6:$E$2000,"ACHATS",TRANSACTIONS!$C$6:$C$2000,A93))</f>
        <v/>
      </c>
      <c r="E93" s="88" t="str">
        <f>IF(A93="","",SUMIFS(TRANSACTIONS!$J$6:$J$2000,TRANSACTIONS!$E$6:$E$2000,"ACHATS",TRANSACTIONS!$C$6:$C$2000,A93))</f>
        <v/>
      </c>
      <c r="F93" s="113" t="str">
        <f t="shared" si="10"/>
        <v/>
      </c>
      <c r="G93" s="114" t="str">
        <f t="shared" si="11"/>
        <v/>
      </c>
      <c r="H93" s="92" t="str">
        <f>IF($A93="","",SUMIFS(TRANSACTIONS!$F$6:$F$2000,TRANSACTIONS!$E$6:$E$2000,"VENTES",TRANSACTIONS!$C$6:$C$2000,A93))</f>
        <v/>
      </c>
      <c r="I93" s="88" t="str">
        <f>IF(G93="","",SUMIFS(TRANSACTIONS!$H$6:$H$2000,TRANSACTIONS!$E$6:$E$2000,"VENTES",TRANSACTIONS!$C$6:$C$2000,A93))</f>
        <v/>
      </c>
      <c r="J93" s="99" t="str">
        <f>IF(G93="","",SUMIFS(TRANSACTIONS!$I$6:$I$2000,TRANSACTIONS!$E$6:$E$2000,"VENTES",TRANSACTIONS!$C$6:$C$2000,A93))</f>
        <v/>
      </c>
      <c r="K93" s="109" t="str">
        <f>IF(A93="","",SUMIFS(TRANSACTIONS!$H$6:$H$2000,TRANSACTIONS!$E$6:$E$2000,"DIVIDENDES",TRANSACTIONS!$C$6:$C$2000,A93))</f>
        <v/>
      </c>
      <c r="L93" s="104" t="str">
        <f t="shared" si="12"/>
        <v/>
      </c>
      <c r="M93" s="101" t="str">
        <f t="shared" si="13"/>
        <v/>
      </c>
      <c r="N93" s="96" t="str">
        <f t="shared" si="14"/>
        <v/>
      </c>
    </row>
    <row r="94" spans="1:14" x14ac:dyDescent="0.25">
      <c r="A94" s="12"/>
      <c r="B94" s="155" t="str">
        <f>IF(A94="","",SUMIFS(TRANSACTIONS!$F$6:$F$2000,TRANSACTIONS!$E$6:$E$2000,"ACHATS",TRANSACTIONS!$C$6:$C$2000,A94))</f>
        <v/>
      </c>
      <c r="C94" s="156" t="str">
        <f>IF(A94="","",SUMIFS(TRANSACTIONS!$H$6:$H$2000,TRANSACTIONS!$E$6:$E$2000,"ACHATS",TRANSACTIONS!$C$6:$C$2000,A94))</f>
        <v/>
      </c>
      <c r="D94" s="88" t="str">
        <f>IF(A94="","",SUMIFS(TRANSACTIONS!$I$6:$I$2000,TRANSACTIONS!$E$6:$E$2000,"ACHATS",TRANSACTIONS!$C$6:$C$2000,A94))</f>
        <v/>
      </c>
      <c r="E94" s="88" t="str">
        <f>IF(A94="","",SUMIFS(TRANSACTIONS!$J$6:$J$2000,TRANSACTIONS!$E$6:$E$2000,"ACHATS",TRANSACTIONS!$C$6:$C$2000,A94))</f>
        <v/>
      </c>
      <c r="F94" s="113" t="str">
        <f t="shared" si="10"/>
        <v/>
      </c>
      <c r="G94" s="114" t="str">
        <f t="shared" si="11"/>
        <v/>
      </c>
      <c r="H94" s="92" t="str">
        <f>IF($A94="","",SUMIFS(TRANSACTIONS!$F$6:$F$2000,TRANSACTIONS!$E$6:$E$2000,"VENTES",TRANSACTIONS!$C$6:$C$2000,A94))</f>
        <v/>
      </c>
      <c r="I94" s="88" t="str">
        <f>IF(G94="","",SUMIFS(TRANSACTIONS!$H$6:$H$2000,TRANSACTIONS!$E$6:$E$2000,"VENTES",TRANSACTIONS!$C$6:$C$2000,A94))</f>
        <v/>
      </c>
      <c r="J94" s="99" t="str">
        <f>IF(G94="","",SUMIFS(TRANSACTIONS!$I$6:$I$2000,TRANSACTIONS!$E$6:$E$2000,"VENTES",TRANSACTIONS!$C$6:$C$2000,A94))</f>
        <v/>
      </c>
      <c r="K94" s="109" t="str">
        <f>IF(A94="","",SUMIFS(TRANSACTIONS!$H$6:$H$2000,TRANSACTIONS!$E$6:$E$2000,"DIVIDENDES",TRANSACTIONS!$C$6:$C$2000,A94))</f>
        <v/>
      </c>
      <c r="L94" s="104" t="str">
        <f t="shared" si="12"/>
        <v/>
      </c>
      <c r="M94" s="101" t="str">
        <f t="shared" si="13"/>
        <v/>
      </c>
      <c r="N94" s="96" t="str">
        <f t="shared" si="14"/>
        <v/>
      </c>
    </row>
    <row r="95" spans="1:14" x14ac:dyDescent="0.25">
      <c r="A95" s="12"/>
      <c r="B95" s="155" t="str">
        <f>IF(A95="","",SUMIFS(TRANSACTIONS!$F$6:$F$2000,TRANSACTIONS!$E$6:$E$2000,"ACHATS",TRANSACTIONS!$C$6:$C$2000,A95))</f>
        <v/>
      </c>
      <c r="C95" s="156" t="str">
        <f>IF(A95="","",SUMIFS(TRANSACTIONS!$H$6:$H$2000,TRANSACTIONS!$E$6:$E$2000,"ACHATS",TRANSACTIONS!$C$6:$C$2000,A95))</f>
        <v/>
      </c>
      <c r="D95" s="88" t="str">
        <f>IF(A95="","",SUMIFS(TRANSACTIONS!$I$6:$I$2000,TRANSACTIONS!$E$6:$E$2000,"ACHATS",TRANSACTIONS!$C$6:$C$2000,A95))</f>
        <v/>
      </c>
      <c r="E95" s="88" t="str">
        <f>IF(A95="","",SUMIFS(TRANSACTIONS!$J$6:$J$2000,TRANSACTIONS!$E$6:$E$2000,"ACHATS",TRANSACTIONS!$C$6:$C$2000,A95))</f>
        <v/>
      </c>
      <c r="F95" s="113" t="str">
        <f t="shared" si="10"/>
        <v/>
      </c>
      <c r="G95" s="114" t="str">
        <f t="shared" si="11"/>
        <v/>
      </c>
      <c r="H95" s="92" t="str">
        <f>IF($A95="","",SUMIFS(TRANSACTIONS!$F$6:$F$2000,TRANSACTIONS!$E$6:$E$2000,"VENTES",TRANSACTIONS!$C$6:$C$2000,A95))</f>
        <v/>
      </c>
      <c r="I95" s="88" t="str">
        <f>IF(G95="","",SUMIFS(TRANSACTIONS!$H$6:$H$2000,TRANSACTIONS!$E$6:$E$2000,"VENTES",TRANSACTIONS!$C$6:$C$2000,A95))</f>
        <v/>
      </c>
      <c r="J95" s="99" t="str">
        <f>IF(G95="","",SUMIFS(TRANSACTIONS!$I$6:$I$2000,TRANSACTIONS!$E$6:$E$2000,"VENTES",TRANSACTIONS!$C$6:$C$2000,A95))</f>
        <v/>
      </c>
      <c r="K95" s="109" t="str">
        <f>IF(A95="","",SUMIFS(TRANSACTIONS!$H$6:$H$2000,TRANSACTIONS!$E$6:$E$2000,"DIVIDENDES",TRANSACTIONS!$C$6:$C$2000,A95))</f>
        <v/>
      </c>
      <c r="L95" s="104" t="str">
        <f t="shared" si="12"/>
        <v/>
      </c>
      <c r="M95" s="101" t="str">
        <f t="shared" si="13"/>
        <v/>
      </c>
      <c r="N95" s="96" t="str">
        <f t="shared" si="14"/>
        <v/>
      </c>
    </row>
    <row r="96" spans="1:14" x14ac:dyDescent="0.25">
      <c r="A96" s="12"/>
      <c r="B96" s="155" t="str">
        <f>IF(A96="","",SUMIFS(TRANSACTIONS!$F$6:$F$2000,TRANSACTIONS!$E$6:$E$2000,"ACHATS",TRANSACTIONS!$C$6:$C$2000,A96))</f>
        <v/>
      </c>
      <c r="C96" s="156" t="str">
        <f>IF(A96="","",SUMIFS(TRANSACTIONS!$H$6:$H$2000,TRANSACTIONS!$E$6:$E$2000,"ACHATS",TRANSACTIONS!$C$6:$C$2000,A96))</f>
        <v/>
      </c>
      <c r="D96" s="88" t="str">
        <f>IF(A96="","",SUMIFS(TRANSACTIONS!$I$6:$I$2000,TRANSACTIONS!$E$6:$E$2000,"ACHATS",TRANSACTIONS!$C$6:$C$2000,A96))</f>
        <v/>
      </c>
      <c r="E96" s="88" t="str">
        <f>IF(A96="","",SUMIFS(TRANSACTIONS!$J$6:$J$2000,TRANSACTIONS!$E$6:$E$2000,"ACHATS",TRANSACTIONS!$C$6:$C$2000,A96))</f>
        <v/>
      </c>
      <c r="F96" s="113" t="str">
        <f t="shared" si="10"/>
        <v/>
      </c>
      <c r="G96" s="114" t="str">
        <f t="shared" si="11"/>
        <v/>
      </c>
      <c r="H96" s="92" t="str">
        <f>IF($A96="","",SUMIFS(TRANSACTIONS!$F$6:$F$2000,TRANSACTIONS!$E$6:$E$2000,"VENTES",TRANSACTIONS!$C$6:$C$2000,A96))</f>
        <v/>
      </c>
      <c r="I96" s="88" t="str">
        <f>IF(G96="","",SUMIFS(TRANSACTIONS!$H$6:$H$2000,TRANSACTIONS!$E$6:$E$2000,"VENTES",TRANSACTIONS!$C$6:$C$2000,A96))</f>
        <v/>
      </c>
      <c r="J96" s="99" t="str">
        <f>IF(G96="","",SUMIFS(TRANSACTIONS!$I$6:$I$2000,TRANSACTIONS!$E$6:$E$2000,"VENTES",TRANSACTIONS!$C$6:$C$2000,A96))</f>
        <v/>
      </c>
      <c r="K96" s="109" t="str">
        <f>IF(A96="","",SUMIFS(TRANSACTIONS!$H$6:$H$2000,TRANSACTIONS!$E$6:$E$2000,"DIVIDENDES",TRANSACTIONS!$C$6:$C$2000,A96))</f>
        <v/>
      </c>
      <c r="L96" s="104" t="str">
        <f t="shared" si="12"/>
        <v/>
      </c>
      <c r="M96" s="101" t="str">
        <f t="shared" si="13"/>
        <v/>
      </c>
      <c r="N96" s="96" t="str">
        <f t="shared" si="14"/>
        <v/>
      </c>
    </row>
    <row r="97" spans="1:14" x14ac:dyDescent="0.25">
      <c r="A97" s="12"/>
      <c r="B97" s="155" t="str">
        <f>IF(A97="","",SUMIFS(TRANSACTIONS!$F$6:$F$2000,TRANSACTIONS!$E$6:$E$2000,"ACHATS",TRANSACTIONS!$C$6:$C$2000,A97))</f>
        <v/>
      </c>
      <c r="C97" s="156" t="str">
        <f>IF(A97="","",SUMIFS(TRANSACTIONS!$H$6:$H$2000,TRANSACTIONS!$E$6:$E$2000,"ACHATS",TRANSACTIONS!$C$6:$C$2000,A97))</f>
        <v/>
      </c>
      <c r="D97" s="88" t="str">
        <f>IF(A97="","",SUMIFS(TRANSACTIONS!$I$6:$I$2000,TRANSACTIONS!$E$6:$E$2000,"ACHATS",TRANSACTIONS!$C$6:$C$2000,A97))</f>
        <v/>
      </c>
      <c r="E97" s="88" t="str">
        <f>IF(A97="","",SUMIFS(TRANSACTIONS!$J$6:$J$2000,TRANSACTIONS!$E$6:$E$2000,"ACHATS",TRANSACTIONS!$C$6:$C$2000,A97))</f>
        <v/>
      </c>
      <c r="F97" s="113" t="str">
        <f t="shared" si="10"/>
        <v/>
      </c>
      <c r="G97" s="114" t="str">
        <f t="shared" si="11"/>
        <v/>
      </c>
      <c r="H97" s="92" t="str">
        <f>IF($A97="","",SUMIFS(TRANSACTIONS!$F$6:$F$2000,TRANSACTIONS!$E$6:$E$2000,"VENTES",TRANSACTIONS!$C$6:$C$2000,A97))</f>
        <v/>
      </c>
      <c r="I97" s="88" t="str">
        <f>IF(G97="","",SUMIFS(TRANSACTIONS!$H$6:$H$2000,TRANSACTIONS!$E$6:$E$2000,"VENTES",TRANSACTIONS!$C$6:$C$2000,A97))</f>
        <v/>
      </c>
      <c r="J97" s="99" t="str">
        <f>IF(G97="","",SUMIFS(TRANSACTIONS!$I$6:$I$2000,TRANSACTIONS!$E$6:$E$2000,"VENTES",TRANSACTIONS!$C$6:$C$2000,A97))</f>
        <v/>
      </c>
      <c r="K97" s="109" t="str">
        <f>IF(A97="","",SUMIFS(TRANSACTIONS!$H$6:$H$2000,TRANSACTIONS!$E$6:$E$2000,"DIVIDENDES",TRANSACTIONS!$C$6:$C$2000,A97))</f>
        <v/>
      </c>
      <c r="L97" s="104" t="str">
        <f t="shared" si="12"/>
        <v/>
      </c>
      <c r="M97" s="101" t="str">
        <f t="shared" si="13"/>
        <v/>
      </c>
      <c r="N97" s="96" t="str">
        <f t="shared" si="14"/>
        <v/>
      </c>
    </row>
    <row r="98" spans="1:14" x14ac:dyDescent="0.25">
      <c r="A98" s="12"/>
      <c r="B98" s="155" t="str">
        <f>IF(A98="","",SUMIFS(TRANSACTIONS!$F$6:$F$2000,TRANSACTIONS!$E$6:$E$2000,"ACHATS",TRANSACTIONS!$C$6:$C$2000,A98))</f>
        <v/>
      </c>
      <c r="C98" s="156" t="str">
        <f>IF(A98="","",SUMIFS(TRANSACTIONS!$H$6:$H$2000,TRANSACTIONS!$E$6:$E$2000,"ACHATS",TRANSACTIONS!$C$6:$C$2000,A98))</f>
        <v/>
      </c>
      <c r="D98" s="88" t="str">
        <f>IF(A98="","",SUMIFS(TRANSACTIONS!$I$6:$I$2000,TRANSACTIONS!$E$6:$E$2000,"ACHATS",TRANSACTIONS!$C$6:$C$2000,A98))</f>
        <v/>
      </c>
      <c r="E98" s="88" t="str">
        <f>IF(A98="","",SUMIFS(TRANSACTIONS!$J$6:$J$2000,TRANSACTIONS!$E$6:$E$2000,"ACHATS",TRANSACTIONS!$C$6:$C$2000,A98))</f>
        <v/>
      </c>
      <c r="F98" s="113" t="str">
        <f t="shared" si="10"/>
        <v/>
      </c>
      <c r="G98" s="114" t="str">
        <f t="shared" si="11"/>
        <v/>
      </c>
      <c r="H98" s="92" t="str">
        <f>IF($A98="","",SUMIFS(TRANSACTIONS!$F$6:$F$2000,TRANSACTIONS!$E$6:$E$2000,"VENTES",TRANSACTIONS!$C$6:$C$2000,A98))</f>
        <v/>
      </c>
      <c r="I98" s="88" t="str">
        <f>IF(G98="","",SUMIFS(TRANSACTIONS!$H$6:$H$2000,TRANSACTIONS!$E$6:$E$2000,"VENTES",TRANSACTIONS!$C$6:$C$2000,A98))</f>
        <v/>
      </c>
      <c r="J98" s="99" t="str">
        <f>IF(G98="","",SUMIFS(TRANSACTIONS!$I$6:$I$2000,TRANSACTIONS!$E$6:$E$2000,"VENTES",TRANSACTIONS!$C$6:$C$2000,A98))</f>
        <v/>
      </c>
      <c r="K98" s="109" t="str">
        <f>IF(A98="","",SUMIFS(TRANSACTIONS!$H$6:$H$2000,TRANSACTIONS!$E$6:$E$2000,"DIVIDENDES",TRANSACTIONS!$C$6:$C$2000,A98))</f>
        <v/>
      </c>
      <c r="L98" s="104" t="str">
        <f t="shared" si="12"/>
        <v/>
      </c>
      <c r="M98" s="101" t="str">
        <f t="shared" si="13"/>
        <v/>
      </c>
      <c r="N98" s="96" t="str">
        <f t="shared" si="14"/>
        <v/>
      </c>
    </row>
    <row r="99" spans="1:14" x14ac:dyDescent="0.25">
      <c r="A99" s="12"/>
      <c r="B99" s="155" t="str">
        <f>IF(A99="","",SUMIFS(TRANSACTIONS!$F$6:$F$2000,TRANSACTIONS!$E$6:$E$2000,"ACHATS",TRANSACTIONS!$C$6:$C$2000,A99))</f>
        <v/>
      </c>
      <c r="C99" s="156" t="str">
        <f>IF(A99="","",SUMIFS(TRANSACTIONS!$H$6:$H$2000,TRANSACTIONS!$E$6:$E$2000,"ACHATS",TRANSACTIONS!$C$6:$C$2000,A99))</f>
        <v/>
      </c>
      <c r="D99" s="88" t="str">
        <f>IF(A99="","",SUMIFS(TRANSACTIONS!$I$6:$I$2000,TRANSACTIONS!$E$6:$E$2000,"ACHATS",TRANSACTIONS!$C$6:$C$2000,A99))</f>
        <v/>
      </c>
      <c r="E99" s="88" t="str">
        <f>IF(A99="","",SUMIFS(TRANSACTIONS!$J$6:$J$2000,TRANSACTIONS!$E$6:$E$2000,"ACHATS",TRANSACTIONS!$C$6:$C$2000,A99))</f>
        <v/>
      </c>
      <c r="F99" s="113" t="str">
        <f t="shared" si="10"/>
        <v/>
      </c>
      <c r="G99" s="114" t="str">
        <f t="shared" si="11"/>
        <v/>
      </c>
      <c r="H99" s="92" t="str">
        <f>IF($A99="","",SUMIFS(TRANSACTIONS!$F$6:$F$2000,TRANSACTIONS!$E$6:$E$2000,"VENTES",TRANSACTIONS!$C$6:$C$2000,A99))</f>
        <v/>
      </c>
      <c r="I99" s="88" t="str">
        <f>IF(G99="","",SUMIFS(TRANSACTIONS!$H$6:$H$2000,TRANSACTIONS!$E$6:$E$2000,"VENTES",TRANSACTIONS!$C$6:$C$2000,A99))</f>
        <v/>
      </c>
      <c r="J99" s="99" t="str">
        <f>IF(G99="","",SUMIFS(TRANSACTIONS!$I$6:$I$2000,TRANSACTIONS!$E$6:$E$2000,"VENTES",TRANSACTIONS!$C$6:$C$2000,A99))</f>
        <v/>
      </c>
      <c r="K99" s="109" t="str">
        <f>IF(A99="","",SUMIFS(TRANSACTIONS!$H$6:$H$2000,TRANSACTIONS!$E$6:$E$2000,"DIVIDENDES",TRANSACTIONS!$C$6:$C$2000,A99))</f>
        <v/>
      </c>
      <c r="L99" s="104" t="str">
        <f t="shared" si="12"/>
        <v/>
      </c>
      <c r="M99" s="101" t="str">
        <f t="shared" si="13"/>
        <v/>
      </c>
      <c r="N99" s="96" t="str">
        <f t="shared" si="14"/>
        <v/>
      </c>
    </row>
    <row r="100" spans="1:14" x14ac:dyDescent="0.25">
      <c r="A100" s="12"/>
      <c r="B100" s="155" t="str">
        <f>IF(A100="","",SUMIFS(TRANSACTIONS!$F$6:$F$2000,TRANSACTIONS!$E$6:$E$2000,"ACHATS",TRANSACTIONS!$C$6:$C$2000,A100))</f>
        <v/>
      </c>
      <c r="C100" s="156" t="str">
        <f>IF(A100="","",SUMIFS(TRANSACTIONS!$H$6:$H$2000,TRANSACTIONS!$E$6:$E$2000,"ACHATS",TRANSACTIONS!$C$6:$C$2000,A100))</f>
        <v/>
      </c>
      <c r="D100" s="88" t="str">
        <f>IF(A100="","",SUMIFS(TRANSACTIONS!$I$6:$I$2000,TRANSACTIONS!$E$6:$E$2000,"ACHATS",TRANSACTIONS!$C$6:$C$2000,A100))</f>
        <v/>
      </c>
      <c r="E100" s="88" t="str">
        <f>IF(A100="","",SUMIFS(TRANSACTIONS!$J$6:$J$2000,TRANSACTIONS!$E$6:$E$2000,"ACHATS",TRANSACTIONS!$C$6:$C$2000,A100))</f>
        <v/>
      </c>
      <c r="F100" s="113" t="str">
        <f t="shared" si="10"/>
        <v/>
      </c>
      <c r="G100" s="114" t="str">
        <f t="shared" si="11"/>
        <v/>
      </c>
      <c r="H100" s="92" t="str">
        <f>IF($A100="","",SUMIFS(TRANSACTIONS!$F$6:$F$2000,TRANSACTIONS!$E$6:$E$2000,"VENTES",TRANSACTIONS!$C$6:$C$2000,A100))</f>
        <v/>
      </c>
      <c r="I100" s="88" t="str">
        <f>IF(G100="","",SUMIFS(TRANSACTIONS!$H$6:$H$2000,TRANSACTIONS!$E$6:$E$2000,"VENTES",TRANSACTIONS!$C$6:$C$2000,A100))</f>
        <v/>
      </c>
      <c r="J100" s="99" t="str">
        <f>IF(G100="","",SUMIFS(TRANSACTIONS!$I$6:$I$2000,TRANSACTIONS!$E$6:$E$2000,"VENTES",TRANSACTIONS!$C$6:$C$2000,A100))</f>
        <v/>
      </c>
      <c r="K100" s="109" t="str">
        <f>IF(A100="","",SUMIFS(TRANSACTIONS!$H$6:$H$2000,TRANSACTIONS!$E$6:$E$2000,"DIVIDENDES",TRANSACTIONS!$C$6:$C$2000,A100))</f>
        <v/>
      </c>
      <c r="L100" s="104" t="str">
        <f t="shared" si="12"/>
        <v/>
      </c>
      <c r="M100" s="101" t="str">
        <f t="shared" si="13"/>
        <v/>
      </c>
      <c r="N100" s="96" t="str">
        <f t="shared" si="14"/>
        <v/>
      </c>
    </row>
    <row r="101" spans="1:14" x14ac:dyDescent="0.25">
      <c r="A101" s="12"/>
      <c r="B101" s="155" t="str">
        <f>IF(A101="","",SUMIFS(TRANSACTIONS!$F$6:$F$2000,TRANSACTIONS!$E$6:$E$2000,"ACHATS",TRANSACTIONS!$C$6:$C$2000,A101))</f>
        <v/>
      </c>
      <c r="C101" s="156" t="str">
        <f>IF(A101="","",SUMIFS(TRANSACTIONS!$H$6:$H$2000,TRANSACTIONS!$E$6:$E$2000,"ACHATS",TRANSACTIONS!$C$6:$C$2000,A101))</f>
        <v/>
      </c>
      <c r="D101" s="88" t="str">
        <f>IF(A101="","",SUMIFS(TRANSACTIONS!$I$6:$I$2000,TRANSACTIONS!$E$6:$E$2000,"ACHATS",TRANSACTIONS!$C$6:$C$2000,A101))</f>
        <v/>
      </c>
      <c r="E101" s="88" t="str">
        <f>IF(A101="","",SUMIFS(TRANSACTIONS!$J$6:$J$2000,TRANSACTIONS!$E$6:$E$2000,"ACHATS",TRANSACTIONS!$C$6:$C$2000,A101))</f>
        <v/>
      </c>
      <c r="F101" s="113" t="str">
        <f t="shared" si="10"/>
        <v/>
      </c>
      <c r="G101" s="114" t="str">
        <f t="shared" si="11"/>
        <v/>
      </c>
      <c r="H101" s="92" t="str">
        <f>IF($A101="","",SUMIFS(TRANSACTIONS!$F$6:$F$2000,TRANSACTIONS!$E$6:$E$2000,"VENTES",TRANSACTIONS!$C$6:$C$2000,A101))</f>
        <v/>
      </c>
      <c r="I101" s="88" t="str">
        <f>IF(G101="","",SUMIFS(TRANSACTIONS!$H$6:$H$2000,TRANSACTIONS!$E$6:$E$2000,"VENTES",TRANSACTIONS!$C$6:$C$2000,A101))</f>
        <v/>
      </c>
      <c r="J101" s="99" t="str">
        <f>IF(G101="","",SUMIFS(TRANSACTIONS!$I$6:$I$2000,TRANSACTIONS!$E$6:$E$2000,"VENTES",TRANSACTIONS!$C$6:$C$2000,A101))</f>
        <v/>
      </c>
      <c r="K101" s="109" t="str">
        <f>IF(A101="","",SUMIFS(TRANSACTIONS!$H$6:$H$2000,TRANSACTIONS!$E$6:$E$2000,"DIVIDENDES",TRANSACTIONS!$C$6:$C$2000,A101))</f>
        <v/>
      </c>
      <c r="L101" s="104" t="str">
        <f t="shared" si="12"/>
        <v/>
      </c>
      <c r="M101" s="101" t="str">
        <f t="shared" si="13"/>
        <v/>
      </c>
      <c r="N101" s="96" t="str">
        <f t="shared" si="14"/>
        <v/>
      </c>
    </row>
    <row r="102" spans="1:14" x14ac:dyDescent="0.25">
      <c r="A102" s="12"/>
      <c r="B102" s="155" t="str">
        <f>IF(A102="","",SUMIFS(TRANSACTIONS!$F$6:$F$2000,TRANSACTIONS!$E$6:$E$2000,"ACHATS",TRANSACTIONS!$C$6:$C$2000,A102))</f>
        <v/>
      </c>
      <c r="C102" s="156" t="str">
        <f>IF(A102="","",SUMIFS(TRANSACTIONS!$H$6:$H$2000,TRANSACTIONS!$E$6:$E$2000,"ACHATS",TRANSACTIONS!$C$6:$C$2000,A102))</f>
        <v/>
      </c>
      <c r="D102" s="88" t="str">
        <f>IF(A102="","",SUMIFS(TRANSACTIONS!$I$6:$I$2000,TRANSACTIONS!$E$6:$E$2000,"ACHATS",TRANSACTIONS!$C$6:$C$2000,A102))</f>
        <v/>
      </c>
      <c r="E102" s="88" t="str">
        <f>IF(A102="","",SUMIFS(TRANSACTIONS!$J$6:$J$2000,TRANSACTIONS!$E$6:$E$2000,"ACHATS",TRANSACTIONS!$C$6:$C$2000,A102))</f>
        <v/>
      </c>
      <c r="F102" s="113" t="str">
        <f t="shared" ref="F102:F133" si="15">IF(A102="","",(C102+D102+E102)/B102)</f>
        <v/>
      </c>
      <c r="G102" s="114" t="str">
        <f t="shared" ref="G102:G133" si="16">IF(A102="","",F102*B102)</f>
        <v/>
      </c>
      <c r="H102" s="92" t="str">
        <f>IF($A102="","",SUMIFS(TRANSACTIONS!$F$6:$F$2000,TRANSACTIONS!$E$6:$E$2000,"VENTES",TRANSACTIONS!$C$6:$C$2000,A102))</f>
        <v/>
      </c>
      <c r="I102" s="88" t="str">
        <f>IF(G102="","",SUMIFS(TRANSACTIONS!$H$6:$H$2000,TRANSACTIONS!$E$6:$E$2000,"VENTES",TRANSACTIONS!$C$6:$C$2000,A102))</f>
        <v/>
      </c>
      <c r="J102" s="99" t="str">
        <f>IF(G102="","",SUMIFS(TRANSACTIONS!$I$6:$I$2000,TRANSACTIONS!$E$6:$E$2000,"VENTES",TRANSACTIONS!$C$6:$C$2000,A102))</f>
        <v/>
      </c>
      <c r="K102" s="109" t="str">
        <f>IF(A102="","",SUMIFS(TRANSACTIONS!$H$6:$H$2000,TRANSACTIONS!$E$6:$E$2000,"DIVIDENDES",TRANSACTIONS!$C$6:$C$2000,A102))</f>
        <v/>
      </c>
      <c r="L102" s="104" t="str">
        <f t="shared" ref="L102:L133" si="17">IF(A102="","",IF(H102-B102=0,((I102+J102)-G102)/G102*100,""))</f>
        <v/>
      </c>
      <c r="M102" s="101" t="str">
        <f t="shared" ref="M102:M133" si="18">IF(A102="","",IF(H102-B102=0,I102-J102-G102,""))</f>
        <v/>
      </c>
      <c r="N102" s="96" t="str">
        <f t="shared" ref="N102:N133" si="19">IF(M102="","",K102+M102)</f>
        <v/>
      </c>
    </row>
    <row r="103" spans="1:14" x14ac:dyDescent="0.25">
      <c r="A103" s="12"/>
      <c r="B103" s="155" t="str">
        <f>IF(A103="","",SUMIFS(TRANSACTIONS!$F$6:$F$2000,TRANSACTIONS!$E$6:$E$2000,"ACHATS",TRANSACTIONS!$C$6:$C$2000,A103))</f>
        <v/>
      </c>
      <c r="C103" s="156" t="str">
        <f>IF(A103="","",SUMIFS(TRANSACTIONS!$H$6:$H$2000,TRANSACTIONS!$E$6:$E$2000,"ACHATS",TRANSACTIONS!$C$6:$C$2000,A103))</f>
        <v/>
      </c>
      <c r="D103" s="88" t="str">
        <f>IF(A103="","",SUMIFS(TRANSACTIONS!$I$6:$I$2000,TRANSACTIONS!$E$6:$E$2000,"ACHATS",TRANSACTIONS!$C$6:$C$2000,A103))</f>
        <v/>
      </c>
      <c r="E103" s="88" t="str">
        <f>IF(A103="","",SUMIFS(TRANSACTIONS!$J$6:$J$2000,TRANSACTIONS!$E$6:$E$2000,"ACHATS",TRANSACTIONS!$C$6:$C$2000,A103))</f>
        <v/>
      </c>
      <c r="F103" s="113" t="str">
        <f t="shared" si="15"/>
        <v/>
      </c>
      <c r="G103" s="114" t="str">
        <f t="shared" si="16"/>
        <v/>
      </c>
      <c r="H103" s="92" t="str">
        <f>IF($A103="","",SUMIFS(TRANSACTIONS!$F$6:$F$2000,TRANSACTIONS!$E$6:$E$2000,"VENTES",TRANSACTIONS!$C$6:$C$2000,A103))</f>
        <v/>
      </c>
      <c r="I103" s="88" t="str">
        <f>IF(G103="","",SUMIFS(TRANSACTIONS!$H$6:$H$2000,TRANSACTIONS!$E$6:$E$2000,"VENTES",TRANSACTIONS!$C$6:$C$2000,A103))</f>
        <v/>
      </c>
      <c r="J103" s="99" t="str">
        <f>IF(G103="","",SUMIFS(TRANSACTIONS!$I$6:$I$2000,TRANSACTIONS!$E$6:$E$2000,"VENTES",TRANSACTIONS!$C$6:$C$2000,A103))</f>
        <v/>
      </c>
      <c r="K103" s="109" t="str">
        <f>IF(A103="","",SUMIFS(TRANSACTIONS!$H$6:$H$2000,TRANSACTIONS!$E$6:$E$2000,"DIVIDENDES",TRANSACTIONS!$C$6:$C$2000,A103))</f>
        <v/>
      </c>
      <c r="L103" s="104" t="str">
        <f t="shared" si="17"/>
        <v/>
      </c>
      <c r="M103" s="101" t="str">
        <f t="shared" si="18"/>
        <v/>
      </c>
      <c r="N103" s="96" t="str">
        <f t="shared" si="19"/>
        <v/>
      </c>
    </row>
    <row r="104" spans="1:14" x14ac:dyDescent="0.25">
      <c r="A104" s="12"/>
      <c r="B104" s="155" t="str">
        <f>IF(A104="","",SUMIFS(TRANSACTIONS!$F$6:$F$2000,TRANSACTIONS!$E$6:$E$2000,"ACHATS",TRANSACTIONS!$C$6:$C$2000,A104))</f>
        <v/>
      </c>
      <c r="C104" s="156" t="str">
        <f>IF(A104="","",SUMIFS(TRANSACTIONS!$H$6:$H$2000,TRANSACTIONS!$E$6:$E$2000,"ACHATS",TRANSACTIONS!$C$6:$C$2000,A104))</f>
        <v/>
      </c>
      <c r="D104" s="88" t="str">
        <f>IF(A104="","",SUMIFS(TRANSACTIONS!$I$6:$I$2000,TRANSACTIONS!$E$6:$E$2000,"ACHATS",TRANSACTIONS!$C$6:$C$2000,A104))</f>
        <v/>
      </c>
      <c r="E104" s="88" t="str">
        <f>IF(A104="","",SUMIFS(TRANSACTIONS!$J$6:$J$2000,TRANSACTIONS!$E$6:$E$2000,"ACHATS",TRANSACTIONS!$C$6:$C$2000,A104))</f>
        <v/>
      </c>
      <c r="F104" s="113" t="str">
        <f t="shared" si="15"/>
        <v/>
      </c>
      <c r="G104" s="114" t="str">
        <f t="shared" si="16"/>
        <v/>
      </c>
      <c r="H104" s="92" t="str">
        <f>IF($A104="","",SUMIFS(TRANSACTIONS!$F$6:$F$2000,TRANSACTIONS!$E$6:$E$2000,"VENTES",TRANSACTIONS!$C$6:$C$2000,A104))</f>
        <v/>
      </c>
      <c r="I104" s="88" t="str">
        <f>IF(G104="","",SUMIFS(TRANSACTIONS!$H$6:$H$2000,TRANSACTIONS!$E$6:$E$2000,"VENTES",TRANSACTIONS!$C$6:$C$2000,A104))</f>
        <v/>
      </c>
      <c r="J104" s="99" t="str">
        <f>IF(G104="","",SUMIFS(TRANSACTIONS!$I$6:$I$2000,TRANSACTIONS!$E$6:$E$2000,"VENTES",TRANSACTIONS!$C$6:$C$2000,A104))</f>
        <v/>
      </c>
      <c r="K104" s="109" t="str">
        <f>IF(A104="","",SUMIFS(TRANSACTIONS!$H$6:$H$2000,TRANSACTIONS!$E$6:$E$2000,"DIVIDENDES",TRANSACTIONS!$C$6:$C$2000,A104))</f>
        <v/>
      </c>
      <c r="L104" s="104" t="str">
        <f t="shared" si="17"/>
        <v/>
      </c>
      <c r="M104" s="101" t="str">
        <f t="shared" si="18"/>
        <v/>
      </c>
      <c r="N104" s="96" t="str">
        <f t="shared" si="19"/>
        <v/>
      </c>
    </row>
    <row r="105" spans="1:14" x14ac:dyDescent="0.25">
      <c r="A105" s="12"/>
      <c r="B105" s="155" t="str">
        <f>IF(A105="","",SUMIFS(TRANSACTIONS!$F$6:$F$2000,TRANSACTIONS!$E$6:$E$2000,"ACHATS",TRANSACTIONS!$C$6:$C$2000,A105))</f>
        <v/>
      </c>
      <c r="C105" s="156" t="str">
        <f>IF(A105="","",SUMIFS(TRANSACTIONS!$H$6:$H$2000,TRANSACTIONS!$E$6:$E$2000,"ACHATS",TRANSACTIONS!$C$6:$C$2000,A105))</f>
        <v/>
      </c>
      <c r="D105" s="88" t="str">
        <f>IF(A105="","",SUMIFS(TRANSACTIONS!$I$6:$I$2000,TRANSACTIONS!$E$6:$E$2000,"ACHATS",TRANSACTIONS!$C$6:$C$2000,A105))</f>
        <v/>
      </c>
      <c r="E105" s="88" t="str">
        <f>IF(A105="","",SUMIFS(TRANSACTIONS!$J$6:$J$2000,TRANSACTIONS!$E$6:$E$2000,"ACHATS",TRANSACTIONS!$C$6:$C$2000,A105))</f>
        <v/>
      </c>
      <c r="F105" s="113" t="str">
        <f t="shared" si="15"/>
        <v/>
      </c>
      <c r="G105" s="114" t="str">
        <f t="shared" si="16"/>
        <v/>
      </c>
      <c r="H105" s="92" t="str">
        <f>IF($A105="","",SUMIFS(TRANSACTIONS!$F$6:$F$2000,TRANSACTIONS!$E$6:$E$2000,"VENTES",TRANSACTIONS!$C$6:$C$2000,A105))</f>
        <v/>
      </c>
      <c r="I105" s="88" t="str">
        <f>IF(G105="","",SUMIFS(TRANSACTIONS!$H$6:$H$2000,TRANSACTIONS!$E$6:$E$2000,"VENTES",TRANSACTIONS!$C$6:$C$2000,A105))</f>
        <v/>
      </c>
      <c r="J105" s="99" t="str">
        <f>IF(G105="","",SUMIFS(TRANSACTIONS!$I$6:$I$2000,TRANSACTIONS!$E$6:$E$2000,"VENTES",TRANSACTIONS!$C$6:$C$2000,A105))</f>
        <v/>
      </c>
      <c r="K105" s="109" t="str">
        <f>IF(A105="","",SUMIFS(TRANSACTIONS!$H$6:$H$2000,TRANSACTIONS!$E$6:$E$2000,"DIVIDENDES",TRANSACTIONS!$C$6:$C$2000,A105))</f>
        <v/>
      </c>
      <c r="L105" s="104" t="str">
        <f t="shared" si="17"/>
        <v/>
      </c>
      <c r="M105" s="101" t="str">
        <f t="shared" si="18"/>
        <v/>
      </c>
      <c r="N105" s="96" t="str">
        <f t="shared" si="19"/>
        <v/>
      </c>
    </row>
    <row r="106" spans="1:14" x14ac:dyDescent="0.25">
      <c r="A106" s="12"/>
      <c r="B106" s="155" t="str">
        <f>IF(A106="","",SUMIFS(TRANSACTIONS!$F$6:$F$2000,TRANSACTIONS!$E$6:$E$2000,"ACHATS",TRANSACTIONS!$C$6:$C$2000,A106))</f>
        <v/>
      </c>
      <c r="C106" s="156" t="str">
        <f>IF(A106="","",SUMIFS(TRANSACTIONS!$H$6:$H$2000,TRANSACTIONS!$E$6:$E$2000,"ACHATS",TRANSACTIONS!$C$6:$C$2000,A106))</f>
        <v/>
      </c>
      <c r="D106" s="88" t="str">
        <f>IF(A106="","",SUMIFS(TRANSACTIONS!$I$6:$I$2000,TRANSACTIONS!$E$6:$E$2000,"ACHATS",TRANSACTIONS!$C$6:$C$2000,A106))</f>
        <v/>
      </c>
      <c r="E106" s="88" t="str">
        <f>IF(A106="","",SUMIFS(TRANSACTIONS!$J$6:$J$2000,TRANSACTIONS!$E$6:$E$2000,"ACHATS",TRANSACTIONS!$C$6:$C$2000,A106))</f>
        <v/>
      </c>
      <c r="F106" s="113" t="str">
        <f t="shared" si="15"/>
        <v/>
      </c>
      <c r="G106" s="114" t="str">
        <f t="shared" si="16"/>
        <v/>
      </c>
      <c r="H106" s="92" t="str">
        <f>IF($A106="","",SUMIFS(TRANSACTIONS!$F$6:$F$2000,TRANSACTIONS!$E$6:$E$2000,"VENTES",TRANSACTIONS!$C$6:$C$2000,A106))</f>
        <v/>
      </c>
      <c r="I106" s="88" t="str">
        <f>IF(G106="","",SUMIFS(TRANSACTIONS!$H$6:$H$2000,TRANSACTIONS!$E$6:$E$2000,"VENTES",TRANSACTIONS!$C$6:$C$2000,A106))</f>
        <v/>
      </c>
      <c r="J106" s="99" t="str">
        <f>IF(G106="","",SUMIFS(TRANSACTIONS!$I$6:$I$2000,TRANSACTIONS!$E$6:$E$2000,"VENTES",TRANSACTIONS!$C$6:$C$2000,A106))</f>
        <v/>
      </c>
      <c r="K106" s="109" t="str">
        <f>IF(A106="","",SUMIFS(TRANSACTIONS!$H$6:$H$2000,TRANSACTIONS!$E$6:$E$2000,"DIVIDENDES",TRANSACTIONS!$C$6:$C$2000,A106))</f>
        <v/>
      </c>
      <c r="L106" s="104" t="str">
        <f t="shared" si="17"/>
        <v/>
      </c>
      <c r="M106" s="101" t="str">
        <f t="shared" si="18"/>
        <v/>
      </c>
      <c r="N106" s="96" t="str">
        <f t="shared" si="19"/>
        <v/>
      </c>
    </row>
    <row r="107" spans="1:14" x14ac:dyDescent="0.25">
      <c r="A107" s="12"/>
      <c r="B107" s="155" t="str">
        <f>IF(A107="","",SUMIFS(TRANSACTIONS!$F$6:$F$2000,TRANSACTIONS!$E$6:$E$2000,"ACHATS",TRANSACTIONS!$C$6:$C$2000,A107))</f>
        <v/>
      </c>
      <c r="C107" s="156" t="str">
        <f>IF(A107="","",SUMIFS(TRANSACTIONS!$H$6:$H$2000,TRANSACTIONS!$E$6:$E$2000,"ACHATS",TRANSACTIONS!$C$6:$C$2000,A107))</f>
        <v/>
      </c>
      <c r="D107" s="88" t="str">
        <f>IF(A107="","",SUMIFS(TRANSACTIONS!$I$6:$I$2000,TRANSACTIONS!$E$6:$E$2000,"ACHATS",TRANSACTIONS!$C$6:$C$2000,A107))</f>
        <v/>
      </c>
      <c r="E107" s="88" t="str">
        <f>IF(A107="","",SUMIFS(TRANSACTIONS!$J$6:$J$2000,TRANSACTIONS!$E$6:$E$2000,"ACHATS",TRANSACTIONS!$C$6:$C$2000,A107))</f>
        <v/>
      </c>
      <c r="F107" s="113" t="str">
        <f t="shared" si="15"/>
        <v/>
      </c>
      <c r="G107" s="114" t="str">
        <f t="shared" si="16"/>
        <v/>
      </c>
      <c r="H107" s="92" t="str">
        <f>IF($A107="","",SUMIFS(TRANSACTIONS!$F$6:$F$2000,TRANSACTIONS!$E$6:$E$2000,"VENTES",TRANSACTIONS!$C$6:$C$2000,A107))</f>
        <v/>
      </c>
      <c r="I107" s="88" t="str">
        <f>IF(G107="","",SUMIFS(TRANSACTIONS!$H$6:$H$2000,TRANSACTIONS!$E$6:$E$2000,"VENTES",TRANSACTIONS!$C$6:$C$2000,A107))</f>
        <v/>
      </c>
      <c r="J107" s="99" t="str">
        <f>IF(G107="","",SUMIFS(TRANSACTIONS!$I$6:$I$2000,TRANSACTIONS!$E$6:$E$2000,"VENTES",TRANSACTIONS!$C$6:$C$2000,A107))</f>
        <v/>
      </c>
      <c r="K107" s="109" t="str">
        <f>IF(A107="","",SUMIFS(TRANSACTIONS!$H$6:$H$2000,TRANSACTIONS!$E$6:$E$2000,"DIVIDENDES",TRANSACTIONS!$C$6:$C$2000,A107))</f>
        <v/>
      </c>
      <c r="L107" s="104" t="str">
        <f t="shared" si="17"/>
        <v/>
      </c>
      <c r="M107" s="101" t="str">
        <f t="shared" si="18"/>
        <v/>
      </c>
      <c r="N107" s="96" t="str">
        <f t="shared" si="19"/>
        <v/>
      </c>
    </row>
    <row r="108" spans="1:14" x14ac:dyDescent="0.25">
      <c r="A108" s="12"/>
      <c r="B108" s="155" t="str">
        <f>IF(A108="","",SUMIFS(TRANSACTIONS!$F$6:$F$2000,TRANSACTIONS!$E$6:$E$2000,"ACHATS",TRANSACTIONS!$C$6:$C$2000,A108))</f>
        <v/>
      </c>
      <c r="C108" s="156" t="str">
        <f>IF(A108="","",SUMIFS(TRANSACTIONS!$H$6:$H$2000,TRANSACTIONS!$E$6:$E$2000,"ACHATS",TRANSACTIONS!$C$6:$C$2000,A108))</f>
        <v/>
      </c>
      <c r="D108" s="88" t="str">
        <f>IF(A108="","",SUMIFS(TRANSACTIONS!$I$6:$I$2000,TRANSACTIONS!$E$6:$E$2000,"ACHATS",TRANSACTIONS!$C$6:$C$2000,A108))</f>
        <v/>
      </c>
      <c r="E108" s="88" t="str">
        <f>IF(A108="","",SUMIFS(TRANSACTIONS!$J$6:$J$2000,TRANSACTIONS!$E$6:$E$2000,"ACHATS",TRANSACTIONS!$C$6:$C$2000,A108))</f>
        <v/>
      </c>
      <c r="F108" s="113" t="str">
        <f t="shared" si="15"/>
        <v/>
      </c>
      <c r="G108" s="114" t="str">
        <f t="shared" si="16"/>
        <v/>
      </c>
      <c r="H108" s="92" t="str">
        <f>IF($A108="","",SUMIFS(TRANSACTIONS!$F$6:$F$2000,TRANSACTIONS!$E$6:$E$2000,"VENTES",TRANSACTIONS!$C$6:$C$2000,A108))</f>
        <v/>
      </c>
      <c r="I108" s="88" t="str">
        <f>IF(G108="","",SUMIFS(TRANSACTIONS!$H$6:$H$2000,TRANSACTIONS!$E$6:$E$2000,"VENTES",TRANSACTIONS!$C$6:$C$2000,A108))</f>
        <v/>
      </c>
      <c r="J108" s="99" t="str">
        <f>IF(G108="","",SUMIFS(TRANSACTIONS!$I$6:$I$2000,TRANSACTIONS!$E$6:$E$2000,"VENTES",TRANSACTIONS!$C$6:$C$2000,A108))</f>
        <v/>
      </c>
      <c r="K108" s="109" t="str">
        <f>IF(A108="","",SUMIFS(TRANSACTIONS!$H$6:$H$2000,TRANSACTIONS!$E$6:$E$2000,"DIVIDENDES",TRANSACTIONS!$C$6:$C$2000,A108))</f>
        <v/>
      </c>
      <c r="L108" s="104" t="str">
        <f t="shared" si="17"/>
        <v/>
      </c>
      <c r="M108" s="101" t="str">
        <f t="shared" si="18"/>
        <v/>
      </c>
      <c r="N108" s="96" t="str">
        <f t="shared" si="19"/>
        <v/>
      </c>
    </row>
    <row r="109" spans="1:14" x14ac:dyDescent="0.25">
      <c r="A109" s="12"/>
      <c r="B109" s="155" t="str">
        <f>IF(A109="","",SUMIFS(TRANSACTIONS!$F$6:$F$2000,TRANSACTIONS!$E$6:$E$2000,"ACHATS",TRANSACTIONS!$C$6:$C$2000,A109))</f>
        <v/>
      </c>
      <c r="C109" s="156" t="str">
        <f>IF(A109="","",SUMIFS(TRANSACTIONS!$H$6:$H$2000,TRANSACTIONS!$E$6:$E$2000,"ACHATS",TRANSACTIONS!$C$6:$C$2000,A109))</f>
        <v/>
      </c>
      <c r="D109" s="88" t="str">
        <f>IF(A109="","",SUMIFS(TRANSACTIONS!$I$6:$I$2000,TRANSACTIONS!$E$6:$E$2000,"ACHATS",TRANSACTIONS!$C$6:$C$2000,A109))</f>
        <v/>
      </c>
      <c r="E109" s="88" t="str">
        <f>IF(A109="","",SUMIFS(TRANSACTIONS!$J$6:$J$2000,TRANSACTIONS!$E$6:$E$2000,"ACHATS",TRANSACTIONS!$C$6:$C$2000,A109))</f>
        <v/>
      </c>
      <c r="F109" s="113" t="str">
        <f t="shared" si="15"/>
        <v/>
      </c>
      <c r="G109" s="114" t="str">
        <f t="shared" si="16"/>
        <v/>
      </c>
      <c r="H109" s="92" t="str">
        <f>IF($A109="","",SUMIFS(TRANSACTIONS!$F$6:$F$2000,TRANSACTIONS!$E$6:$E$2000,"VENTES",TRANSACTIONS!$C$6:$C$2000,A109))</f>
        <v/>
      </c>
      <c r="I109" s="88" t="str">
        <f>IF(G109="","",SUMIFS(TRANSACTIONS!$H$6:$H$2000,TRANSACTIONS!$E$6:$E$2000,"VENTES",TRANSACTIONS!$C$6:$C$2000,A109))</f>
        <v/>
      </c>
      <c r="J109" s="99" t="str">
        <f>IF(G109="","",SUMIFS(TRANSACTIONS!$I$6:$I$2000,TRANSACTIONS!$E$6:$E$2000,"VENTES",TRANSACTIONS!$C$6:$C$2000,A109))</f>
        <v/>
      </c>
      <c r="K109" s="109" t="str">
        <f>IF(A109="","",SUMIFS(TRANSACTIONS!$H$6:$H$2000,TRANSACTIONS!$E$6:$E$2000,"DIVIDENDES",TRANSACTIONS!$C$6:$C$2000,A109))</f>
        <v/>
      </c>
      <c r="L109" s="104" t="str">
        <f t="shared" si="17"/>
        <v/>
      </c>
      <c r="M109" s="101" t="str">
        <f t="shared" si="18"/>
        <v/>
      </c>
      <c r="N109" s="96" t="str">
        <f t="shared" si="19"/>
        <v/>
      </c>
    </row>
    <row r="110" spans="1:14" x14ac:dyDescent="0.25">
      <c r="A110" s="12"/>
      <c r="B110" s="155" t="str">
        <f>IF(A110="","",SUMIFS(TRANSACTIONS!$F$6:$F$2000,TRANSACTIONS!$E$6:$E$2000,"ACHATS",TRANSACTIONS!$C$6:$C$2000,A110))</f>
        <v/>
      </c>
      <c r="C110" s="156" t="str">
        <f>IF(A110="","",SUMIFS(TRANSACTIONS!$H$6:$H$2000,TRANSACTIONS!$E$6:$E$2000,"ACHATS",TRANSACTIONS!$C$6:$C$2000,A110))</f>
        <v/>
      </c>
      <c r="D110" s="88" t="str">
        <f>IF(A110="","",SUMIFS(TRANSACTIONS!$I$6:$I$2000,TRANSACTIONS!$E$6:$E$2000,"ACHATS",TRANSACTIONS!$C$6:$C$2000,A110))</f>
        <v/>
      </c>
      <c r="E110" s="88" t="str">
        <f>IF(A110="","",SUMIFS(TRANSACTIONS!$J$6:$J$2000,TRANSACTIONS!$E$6:$E$2000,"ACHATS",TRANSACTIONS!$C$6:$C$2000,A110))</f>
        <v/>
      </c>
      <c r="F110" s="113" t="str">
        <f t="shared" si="15"/>
        <v/>
      </c>
      <c r="G110" s="114" t="str">
        <f t="shared" si="16"/>
        <v/>
      </c>
      <c r="H110" s="92" t="str">
        <f>IF($A110="","",SUMIFS(TRANSACTIONS!$F$6:$F$2000,TRANSACTIONS!$E$6:$E$2000,"VENTES",TRANSACTIONS!$C$6:$C$2000,A110))</f>
        <v/>
      </c>
      <c r="I110" s="88" t="str">
        <f>IF(G110="","",SUMIFS(TRANSACTIONS!$H$6:$H$2000,TRANSACTIONS!$E$6:$E$2000,"VENTES",TRANSACTIONS!$C$6:$C$2000,A110))</f>
        <v/>
      </c>
      <c r="J110" s="99" t="str">
        <f>IF(G110="","",SUMIFS(TRANSACTIONS!$I$6:$I$2000,TRANSACTIONS!$E$6:$E$2000,"VENTES",TRANSACTIONS!$C$6:$C$2000,A110))</f>
        <v/>
      </c>
      <c r="K110" s="109" t="str">
        <f>IF(A110="","",SUMIFS(TRANSACTIONS!$H$6:$H$2000,TRANSACTIONS!$E$6:$E$2000,"DIVIDENDES",TRANSACTIONS!$C$6:$C$2000,A110))</f>
        <v/>
      </c>
      <c r="L110" s="104" t="str">
        <f t="shared" si="17"/>
        <v/>
      </c>
      <c r="M110" s="101" t="str">
        <f t="shared" si="18"/>
        <v/>
      </c>
      <c r="N110" s="96" t="str">
        <f t="shared" si="19"/>
        <v/>
      </c>
    </row>
    <row r="111" spans="1:14" x14ac:dyDescent="0.25">
      <c r="A111" s="12"/>
      <c r="B111" s="155" t="str">
        <f>IF(A111="","",SUMIFS(TRANSACTIONS!$F$6:$F$2000,TRANSACTIONS!$E$6:$E$2000,"ACHATS",TRANSACTIONS!$C$6:$C$2000,A111))</f>
        <v/>
      </c>
      <c r="C111" s="156" t="str">
        <f>IF(A111="","",SUMIFS(TRANSACTIONS!$H$6:$H$2000,TRANSACTIONS!$E$6:$E$2000,"ACHATS",TRANSACTIONS!$C$6:$C$2000,A111))</f>
        <v/>
      </c>
      <c r="D111" s="88" t="str">
        <f>IF(A111="","",SUMIFS(TRANSACTIONS!$I$6:$I$2000,TRANSACTIONS!$E$6:$E$2000,"ACHATS",TRANSACTIONS!$C$6:$C$2000,A111))</f>
        <v/>
      </c>
      <c r="E111" s="88" t="str">
        <f>IF(A111="","",SUMIFS(TRANSACTIONS!$J$6:$J$2000,TRANSACTIONS!$E$6:$E$2000,"ACHATS",TRANSACTIONS!$C$6:$C$2000,A111))</f>
        <v/>
      </c>
      <c r="F111" s="113" t="str">
        <f t="shared" si="15"/>
        <v/>
      </c>
      <c r="G111" s="114" t="str">
        <f t="shared" si="16"/>
        <v/>
      </c>
      <c r="H111" s="92" t="str">
        <f>IF($A111="","",SUMIFS(TRANSACTIONS!$F$6:$F$2000,TRANSACTIONS!$E$6:$E$2000,"VENTES",TRANSACTIONS!$C$6:$C$2000,A111))</f>
        <v/>
      </c>
      <c r="I111" s="88" t="str">
        <f>IF(G111="","",SUMIFS(TRANSACTIONS!$H$6:$H$2000,TRANSACTIONS!$E$6:$E$2000,"VENTES",TRANSACTIONS!$C$6:$C$2000,A111))</f>
        <v/>
      </c>
      <c r="J111" s="99" t="str">
        <f>IF(G111="","",SUMIFS(TRANSACTIONS!$I$6:$I$2000,TRANSACTIONS!$E$6:$E$2000,"VENTES",TRANSACTIONS!$C$6:$C$2000,A111))</f>
        <v/>
      </c>
      <c r="K111" s="109" t="str">
        <f>IF(A111="","",SUMIFS(TRANSACTIONS!$H$6:$H$2000,TRANSACTIONS!$E$6:$E$2000,"DIVIDENDES",TRANSACTIONS!$C$6:$C$2000,A111))</f>
        <v/>
      </c>
      <c r="L111" s="104" t="str">
        <f t="shared" si="17"/>
        <v/>
      </c>
      <c r="M111" s="101" t="str">
        <f t="shared" si="18"/>
        <v/>
      </c>
      <c r="N111" s="96" t="str">
        <f t="shared" si="19"/>
        <v/>
      </c>
    </row>
    <row r="112" spans="1:14" x14ac:dyDescent="0.25">
      <c r="A112" s="12"/>
      <c r="B112" s="155" t="str">
        <f>IF(A112="","",SUMIFS(TRANSACTIONS!$F$6:$F$2000,TRANSACTIONS!$E$6:$E$2000,"ACHATS",TRANSACTIONS!$C$6:$C$2000,A112))</f>
        <v/>
      </c>
      <c r="C112" s="156" t="str">
        <f>IF(A112="","",SUMIFS(TRANSACTIONS!$H$6:$H$2000,TRANSACTIONS!$E$6:$E$2000,"ACHATS",TRANSACTIONS!$C$6:$C$2000,A112))</f>
        <v/>
      </c>
      <c r="D112" s="88" t="str">
        <f>IF(A112="","",SUMIFS(TRANSACTIONS!$I$6:$I$2000,TRANSACTIONS!$E$6:$E$2000,"ACHATS",TRANSACTIONS!$C$6:$C$2000,A112))</f>
        <v/>
      </c>
      <c r="E112" s="88" t="str">
        <f>IF(A112="","",SUMIFS(TRANSACTIONS!$J$6:$J$2000,TRANSACTIONS!$E$6:$E$2000,"ACHATS",TRANSACTIONS!$C$6:$C$2000,A112))</f>
        <v/>
      </c>
      <c r="F112" s="113" t="str">
        <f t="shared" si="15"/>
        <v/>
      </c>
      <c r="G112" s="114" t="str">
        <f t="shared" si="16"/>
        <v/>
      </c>
      <c r="H112" s="92" t="str">
        <f>IF($A112="","",SUMIFS(TRANSACTIONS!$F$6:$F$2000,TRANSACTIONS!$E$6:$E$2000,"VENTES",TRANSACTIONS!$C$6:$C$2000,A112))</f>
        <v/>
      </c>
      <c r="I112" s="88" t="str">
        <f>IF(G112="","",SUMIFS(TRANSACTIONS!$H$6:$H$2000,TRANSACTIONS!$E$6:$E$2000,"VENTES",TRANSACTIONS!$C$6:$C$2000,A112))</f>
        <v/>
      </c>
      <c r="J112" s="99" t="str">
        <f>IF(G112="","",SUMIFS(TRANSACTIONS!$I$6:$I$2000,TRANSACTIONS!$E$6:$E$2000,"VENTES",TRANSACTIONS!$C$6:$C$2000,A112))</f>
        <v/>
      </c>
      <c r="K112" s="109" t="str">
        <f>IF(A112="","",SUMIFS(TRANSACTIONS!$H$6:$H$2000,TRANSACTIONS!$E$6:$E$2000,"DIVIDENDES",TRANSACTIONS!$C$6:$C$2000,A112))</f>
        <v/>
      </c>
      <c r="L112" s="104" t="str">
        <f t="shared" si="17"/>
        <v/>
      </c>
      <c r="M112" s="101" t="str">
        <f t="shared" si="18"/>
        <v/>
      </c>
      <c r="N112" s="96" t="str">
        <f t="shared" si="19"/>
        <v/>
      </c>
    </row>
    <row r="113" spans="1:14" x14ac:dyDescent="0.25">
      <c r="A113" s="12"/>
      <c r="B113" s="155" t="str">
        <f>IF(A113="","",SUMIFS(TRANSACTIONS!$F$6:$F$2000,TRANSACTIONS!$E$6:$E$2000,"ACHATS",TRANSACTIONS!$C$6:$C$2000,A113))</f>
        <v/>
      </c>
      <c r="C113" s="156" t="str">
        <f>IF(A113="","",SUMIFS(TRANSACTIONS!$H$6:$H$2000,TRANSACTIONS!$E$6:$E$2000,"ACHATS",TRANSACTIONS!$C$6:$C$2000,A113))</f>
        <v/>
      </c>
      <c r="D113" s="88" t="str">
        <f>IF(A113="","",SUMIFS(TRANSACTIONS!$I$6:$I$2000,TRANSACTIONS!$E$6:$E$2000,"ACHATS",TRANSACTIONS!$C$6:$C$2000,A113))</f>
        <v/>
      </c>
      <c r="E113" s="88" t="str">
        <f>IF(A113="","",SUMIFS(TRANSACTIONS!$J$6:$J$2000,TRANSACTIONS!$E$6:$E$2000,"ACHATS",TRANSACTIONS!$C$6:$C$2000,A113))</f>
        <v/>
      </c>
      <c r="F113" s="113" t="str">
        <f t="shared" si="15"/>
        <v/>
      </c>
      <c r="G113" s="114" t="str">
        <f t="shared" si="16"/>
        <v/>
      </c>
      <c r="H113" s="92" t="str">
        <f>IF($A113="","",SUMIFS(TRANSACTIONS!$F$6:$F$2000,TRANSACTIONS!$E$6:$E$2000,"VENTES",TRANSACTIONS!$C$6:$C$2000,A113))</f>
        <v/>
      </c>
      <c r="I113" s="88" t="str">
        <f>IF(G113="","",SUMIFS(TRANSACTIONS!$H$6:$H$2000,TRANSACTIONS!$E$6:$E$2000,"VENTES",TRANSACTIONS!$C$6:$C$2000,A113))</f>
        <v/>
      </c>
      <c r="J113" s="99" t="str">
        <f>IF(G113="","",SUMIFS(TRANSACTIONS!$I$6:$I$2000,TRANSACTIONS!$E$6:$E$2000,"VENTES",TRANSACTIONS!$C$6:$C$2000,A113))</f>
        <v/>
      </c>
      <c r="K113" s="109" t="str">
        <f>IF(A113="","",SUMIFS(TRANSACTIONS!$H$6:$H$2000,TRANSACTIONS!$E$6:$E$2000,"DIVIDENDES",TRANSACTIONS!$C$6:$C$2000,A113))</f>
        <v/>
      </c>
      <c r="L113" s="104" t="str">
        <f t="shared" si="17"/>
        <v/>
      </c>
      <c r="M113" s="101" t="str">
        <f t="shared" si="18"/>
        <v/>
      </c>
      <c r="N113" s="96" t="str">
        <f t="shared" si="19"/>
        <v/>
      </c>
    </row>
    <row r="114" spans="1:14" x14ac:dyDescent="0.25">
      <c r="A114" s="12"/>
      <c r="B114" s="155" t="str">
        <f>IF(A114="","",SUMIFS(TRANSACTIONS!$F$6:$F$2000,TRANSACTIONS!$E$6:$E$2000,"ACHATS",TRANSACTIONS!$C$6:$C$2000,A114))</f>
        <v/>
      </c>
      <c r="C114" s="156" t="str">
        <f>IF(A114="","",SUMIFS(TRANSACTIONS!$H$6:$H$2000,TRANSACTIONS!$E$6:$E$2000,"ACHATS",TRANSACTIONS!$C$6:$C$2000,A114))</f>
        <v/>
      </c>
      <c r="D114" s="88" t="str">
        <f>IF(A114="","",SUMIFS(TRANSACTIONS!$I$6:$I$2000,TRANSACTIONS!$E$6:$E$2000,"ACHATS",TRANSACTIONS!$C$6:$C$2000,A114))</f>
        <v/>
      </c>
      <c r="E114" s="88" t="str">
        <f>IF(A114="","",SUMIFS(TRANSACTIONS!$J$6:$J$2000,TRANSACTIONS!$E$6:$E$2000,"ACHATS",TRANSACTIONS!$C$6:$C$2000,A114))</f>
        <v/>
      </c>
      <c r="F114" s="113" t="str">
        <f t="shared" si="15"/>
        <v/>
      </c>
      <c r="G114" s="114" t="str">
        <f t="shared" si="16"/>
        <v/>
      </c>
      <c r="H114" s="92" t="str">
        <f>IF($A114="","",SUMIFS(TRANSACTIONS!$F$6:$F$2000,TRANSACTIONS!$E$6:$E$2000,"VENTES",TRANSACTIONS!$C$6:$C$2000,A114))</f>
        <v/>
      </c>
      <c r="I114" s="88" t="str">
        <f>IF(G114="","",SUMIFS(TRANSACTIONS!$H$6:$H$2000,TRANSACTIONS!$E$6:$E$2000,"VENTES",TRANSACTIONS!$C$6:$C$2000,A114))</f>
        <v/>
      </c>
      <c r="J114" s="99" t="str">
        <f>IF(G114="","",SUMIFS(TRANSACTIONS!$I$6:$I$2000,TRANSACTIONS!$E$6:$E$2000,"VENTES",TRANSACTIONS!$C$6:$C$2000,A114))</f>
        <v/>
      </c>
      <c r="K114" s="109" t="str">
        <f>IF(A114="","",SUMIFS(TRANSACTIONS!$H$6:$H$2000,TRANSACTIONS!$E$6:$E$2000,"DIVIDENDES",TRANSACTIONS!$C$6:$C$2000,A114))</f>
        <v/>
      </c>
      <c r="L114" s="104" t="str">
        <f t="shared" si="17"/>
        <v/>
      </c>
      <c r="M114" s="101" t="str">
        <f t="shared" si="18"/>
        <v/>
      </c>
      <c r="N114" s="96" t="str">
        <f t="shared" si="19"/>
        <v/>
      </c>
    </row>
    <row r="115" spans="1:14" x14ac:dyDescent="0.25">
      <c r="A115" s="12"/>
      <c r="B115" s="155" t="str">
        <f>IF(A115="","",SUMIFS(TRANSACTIONS!$F$6:$F$2000,TRANSACTIONS!$E$6:$E$2000,"ACHATS",TRANSACTIONS!$C$6:$C$2000,A115))</f>
        <v/>
      </c>
      <c r="C115" s="156" t="str">
        <f>IF(A115="","",SUMIFS(TRANSACTIONS!$H$6:$H$2000,TRANSACTIONS!$E$6:$E$2000,"ACHATS",TRANSACTIONS!$C$6:$C$2000,A115))</f>
        <v/>
      </c>
      <c r="D115" s="88" t="str">
        <f>IF(A115="","",SUMIFS(TRANSACTIONS!$I$6:$I$2000,TRANSACTIONS!$E$6:$E$2000,"ACHATS",TRANSACTIONS!$C$6:$C$2000,A115))</f>
        <v/>
      </c>
      <c r="E115" s="88" t="str">
        <f>IF(A115="","",SUMIFS(TRANSACTIONS!$J$6:$J$2000,TRANSACTIONS!$E$6:$E$2000,"ACHATS",TRANSACTIONS!$C$6:$C$2000,A115))</f>
        <v/>
      </c>
      <c r="F115" s="113" t="str">
        <f t="shared" si="15"/>
        <v/>
      </c>
      <c r="G115" s="114" t="str">
        <f t="shared" si="16"/>
        <v/>
      </c>
      <c r="H115" s="92" t="str">
        <f>IF($A115="","",SUMIFS(TRANSACTIONS!$F$6:$F$2000,TRANSACTIONS!$E$6:$E$2000,"VENTES",TRANSACTIONS!$C$6:$C$2000,A115))</f>
        <v/>
      </c>
      <c r="I115" s="88" t="str">
        <f>IF(G115="","",SUMIFS(TRANSACTIONS!$H$6:$H$2000,TRANSACTIONS!$E$6:$E$2000,"VENTES",TRANSACTIONS!$C$6:$C$2000,A115))</f>
        <v/>
      </c>
      <c r="J115" s="99" t="str">
        <f>IF(G115="","",SUMIFS(TRANSACTIONS!$I$6:$I$2000,TRANSACTIONS!$E$6:$E$2000,"VENTES",TRANSACTIONS!$C$6:$C$2000,A115))</f>
        <v/>
      </c>
      <c r="K115" s="109" t="str">
        <f>IF(A115="","",SUMIFS(TRANSACTIONS!$H$6:$H$2000,TRANSACTIONS!$E$6:$E$2000,"DIVIDENDES",TRANSACTIONS!$C$6:$C$2000,A115))</f>
        <v/>
      </c>
      <c r="L115" s="104" t="str">
        <f t="shared" si="17"/>
        <v/>
      </c>
      <c r="M115" s="101" t="str">
        <f t="shared" si="18"/>
        <v/>
      </c>
      <c r="N115" s="96" t="str">
        <f t="shared" si="19"/>
        <v/>
      </c>
    </row>
    <row r="116" spans="1:14" x14ac:dyDescent="0.25">
      <c r="A116" s="12"/>
      <c r="B116" s="155" t="str">
        <f>IF(A116="","",SUMIFS(TRANSACTIONS!$F$6:$F$2000,TRANSACTIONS!$E$6:$E$2000,"ACHATS",TRANSACTIONS!$C$6:$C$2000,A116))</f>
        <v/>
      </c>
      <c r="C116" s="156" t="str">
        <f>IF(A116="","",SUMIFS(TRANSACTIONS!$H$6:$H$2000,TRANSACTIONS!$E$6:$E$2000,"ACHATS",TRANSACTIONS!$C$6:$C$2000,A116))</f>
        <v/>
      </c>
      <c r="D116" s="88" t="str">
        <f>IF(A116="","",SUMIFS(TRANSACTIONS!$I$6:$I$2000,TRANSACTIONS!$E$6:$E$2000,"ACHATS",TRANSACTIONS!$C$6:$C$2000,A116))</f>
        <v/>
      </c>
      <c r="E116" s="88" t="str">
        <f>IF(A116="","",SUMIFS(TRANSACTIONS!$J$6:$J$2000,TRANSACTIONS!$E$6:$E$2000,"ACHATS",TRANSACTIONS!$C$6:$C$2000,A116))</f>
        <v/>
      </c>
      <c r="F116" s="113" t="str">
        <f t="shared" si="15"/>
        <v/>
      </c>
      <c r="G116" s="114" t="str">
        <f t="shared" si="16"/>
        <v/>
      </c>
      <c r="H116" s="92" t="str">
        <f>IF($A116="","",SUMIFS(TRANSACTIONS!$F$6:$F$2000,TRANSACTIONS!$E$6:$E$2000,"VENTES",TRANSACTIONS!$C$6:$C$2000,A116))</f>
        <v/>
      </c>
      <c r="I116" s="88" t="str">
        <f>IF(G116="","",SUMIFS(TRANSACTIONS!$H$6:$H$2000,TRANSACTIONS!$E$6:$E$2000,"VENTES",TRANSACTIONS!$C$6:$C$2000,A116))</f>
        <v/>
      </c>
      <c r="J116" s="99" t="str">
        <f>IF(G116="","",SUMIFS(TRANSACTIONS!$I$6:$I$2000,TRANSACTIONS!$E$6:$E$2000,"VENTES",TRANSACTIONS!$C$6:$C$2000,A116))</f>
        <v/>
      </c>
      <c r="K116" s="109" t="str">
        <f>IF(A116="","",SUMIFS(TRANSACTIONS!$H$6:$H$2000,TRANSACTIONS!$E$6:$E$2000,"DIVIDENDES",TRANSACTIONS!$C$6:$C$2000,A116))</f>
        <v/>
      </c>
      <c r="L116" s="104" t="str">
        <f t="shared" si="17"/>
        <v/>
      </c>
      <c r="M116" s="101" t="str">
        <f t="shared" si="18"/>
        <v/>
      </c>
      <c r="N116" s="96" t="str">
        <f t="shared" si="19"/>
        <v/>
      </c>
    </row>
    <row r="117" spans="1:14" x14ac:dyDescent="0.25">
      <c r="A117" s="12"/>
      <c r="B117" s="155" t="str">
        <f>IF(A117="","",SUMIFS(TRANSACTIONS!$F$6:$F$2000,TRANSACTIONS!$E$6:$E$2000,"ACHATS",TRANSACTIONS!$C$6:$C$2000,A117))</f>
        <v/>
      </c>
      <c r="C117" s="156" t="str">
        <f>IF(A117="","",SUMIFS(TRANSACTIONS!$H$6:$H$2000,TRANSACTIONS!$E$6:$E$2000,"ACHATS",TRANSACTIONS!$C$6:$C$2000,A117))</f>
        <v/>
      </c>
      <c r="D117" s="88" t="str">
        <f>IF(A117="","",SUMIFS(TRANSACTIONS!$I$6:$I$2000,TRANSACTIONS!$E$6:$E$2000,"ACHATS",TRANSACTIONS!$C$6:$C$2000,A117))</f>
        <v/>
      </c>
      <c r="E117" s="88" t="str">
        <f>IF(A117="","",SUMIFS(TRANSACTIONS!$J$6:$J$2000,TRANSACTIONS!$E$6:$E$2000,"ACHATS",TRANSACTIONS!$C$6:$C$2000,A117))</f>
        <v/>
      </c>
      <c r="F117" s="113" t="str">
        <f t="shared" si="15"/>
        <v/>
      </c>
      <c r="G117" s="114" t="str">
        <f t="shared" si="16"/>
        <v/>
      </c>
      <c r="H117" s="92" t="str">
        <f>IF($A117="","",SUMIFS(TRANSACTIONS!$F$6:$F$2000,TRANSACTIONS!$E$6:$E$2000,"VENTES",TRANSACTIONS!$C$6:$C$2000,A117))</f>
        <v/>
      </c>
      <c r="I117" s="88" t="str">
        <f>IF(G117="","",SUMIFS(TRANSACTIONS!$H$6:$H$2000,TRANSACTIONS!$E$6:$E$2000,"VENTES",TRANSACTIONS!$C$6:$C$2000,A117))</f>
        <v/>
      </c>
      <c r="J117" s="99" t="str">
        <f>IF(G117="","",SUMIFS(TRANSACTIONS!$I$6:$I$2000,TRANSACTIONS!$E$6:$E$2000,"VENTES",TRANSACTIONS!$C$6:$C$2000,A117))</f>
        <v/>
      </c>
      <c r="K117" s="109" t="str">
        <f>IF(A117="","",SUMIFS(TRANSACTIONS!$H$6:$H$2000,TRANSACTIONS!$E$6:$E$2000,"DIVIDENDES",TRANSACTIONS!$C$6:$C$2000,A117))</f>
        <v/>
      </c>
      <c r="L117" s="104" t="str">
        <f t="shared" si="17"/>
        <v/>
      </c>
      <c r="M117" s="101" t="str">
        <f t="shared" si="18"/>
        <v/>
      </c>
      <c r="N117" s="96" t="str">
        <f t="shared" si="19"/>
        <v/>
      </c>
    </row>
    <row r="118" spans="1:14" x14ac:dyDescent="0.25">
      <c r="A118" s="12"/>
      <c r="B118" s="155" t="str">
        <f>IF(A118="","",SUMIFS(TRANSACTIONS!$F$6:$F$2000,TRANSACTIONS!$E$6:$E$2000,"ACHATS",TRANSACTIONS!$C$6:$C$2000,A118))</f>
        <v/>
      </c>
      <c r="C118" s="156" t="str">
        <f>IF(A118="","",SUMIFS(TRANSACTIONS!$H$6:$H$2000,TRANSACTIONS!$E$6:$E$2000,"ACHATS",TRANSACTIONS!$C$6:$C$2000,A118))</f>
        <v/>
      </c>
      <c r="D118" s="88" t="str">
        <f>IF(A118="","",SUMIFS(TRANSACTIONS!$I$6:$I$2000,TRANSACTIONS!$E$6:$E$2000,"ACHATS",TRANSACTIONS!$C$6:$C$2000,A118))</f>
        <v/>
      </c>
      <c r="E118" s="88" t="str">
        <f>IF(A118="","",SUMIFS(TRANSACTIONS!$J$6:$J$2000,TRANSACTIONS!$E$6:$E$2000,"ACHATS",TRANSACTIONS!$C$6:$C$2000,A118))</f>
        <v/>
      </c>
      <c r="F118" s="113" t="str">
        <f t="shared" si="15"/>
        <v/>
      </c>
      <c r="G118" s="114" t="str">
        <f t="shared" si="16"/>
        <v/>
      </c>
      <c r="H118" s="92" t="str">
        <f>IF($A118="","",SUMIFS(TRANSACTIONS!$F$6:$F$2000,TRANSACTIONS!$E$6:$E$2000,"VENTES",TRANSACTIONS!$C$6:$C$2000,A118))</f>
        <v/>
      </c>
      <c r="I118" s="88" t="str">
        <f>IF(G118="","",SUMIFS(TRANSACTIONS!$H$6:$H$2000,TRANSACTIONS!$E$6:$E$2000,"VENTES",TRANSACTIONS!$C$6:$C$2000,A118))</f>
        <v/>
      </c>
      <c r="J118" s="99" t="str">
        <f>IF(G118="","",SUMIFS(TRANSACTIONS!$I$6:$I$2000,TRANSACTIONS!$E$6:$E$2000,"VENTES",TRANSACTIONS!$C$6:$C$2000,A118))</f>
        <v/>
      </c>
      <c r="K118" s="109" t="str">
        <f>IF(A118="","",SUMIFS(TRANSACTIONS!$H$6:$H$2000,TRANSACTIONS!$E$6:$E$2000,"DIVIDENDES",TRANSACTIONS!$C$6:$C$2000,A118))</f>
        <v/>
      </c>
      <c r="L118" s="104" t="str">
        <f t="shared" si="17"/>
        <v/>
      </c>
      <c r="M118" s="101" t="str">
        <f t="shared" si="18"/>
        <v/>
      </c>
      <c r="N118" s="96" t="str">
        <f t="shared" si="19"/>
        <v/>
      </c>
    </row>
    <row r="119" spans="1:14" x14ac:dyDescent="0.25">
      <c r="A119" s="12"/>
      <c r="B119" s="155" t="str">
        <f>IF(A119="","",SUMIFS(TRANSACTIONS!$F$6:$F$2000,TRANSACTIONS!$E$6:$E$2000,"ACHATS",TRANSACTIONS!$C$6:$C$2000,A119))</f>
        <v/>
      </c>
      <c r="C119" s="156" t="str">
        <f>IF(A119="","",SUMIFS(TRANSACTIONS!$H$6:$H$2000,TRANSACTIONS!$E$6:$E$2000,"ACHATS",TRANSACTIONS!$C$6:$C$2000,A119))</f>
        <v/>
      </c>
      <c r="D119" s="88" t="str">
        <f>IF(A119="","",SUMIFS(TRANSACTIONS!$I$6:$I$2000,TRANSACTIONS!$E$6:$E$2000,"ACHATS",TRANSACTIONS!$C$6:$C$2000,A119))</f>
        <v/>
      </c>
      <c r="E119" s="88" t="str">
        <f>IF(A119="","",SUMIFS(TRANSACTIONS!$J$6:$J$2000,TRANSACTIONS!$E$6:$E$2000,"ACHATS",TRANSACTIONS!$C$6:$C$2000,A119))</f>
        <v/>
      </c>
      <c r="F119" s="113" t="str">
        <f t="shared" si="15"/>
        <v/>
      </c>
      <c r="G119" s="114" t="str">
        <f t="shared" si="16"/>
        <v/>
      </c>
      <c r="H119" s="92" t="str">
        <f>IF($A119="","",SUMIFS(TRANSACTIONS!$F$6:$F$2000,TRANSACTIONS!$E$6:$E$2000,"VENTES",TRANSACTIONS!$C$6:$C$2000,A119))</f>
        <v/>
      </c>
      <c r="I119" s="88" t="str">
        <f>IF(G119="","",SUMIFS(TRANSACTIONS!$H$6:$H$2000,TRANSACTIONS!$E$6:$E$2000,"VENTES",TRANSACTIONS!$C$6:$C$2000,A119))</f>
        <v/>
      </c>
      <c r="J119" s="99" t="str">
        <f>IF(G119="","",SUMIFS(TRANSACTIONS!$I$6:$I$2000,TRANSACTIONS!$E$6:$E$2000,"VENTES",TRANSACTIONS!$C$6:$C$2000,A119))</f>
        <v/>
      </c>
      <c r="K119" s="109" t="str">
        <f>IF(A119="","",SUMIFS(TRANSACTIONS!$H$6:$H$2000,TRANSACTIONS!$E$6:$E$2000,"DIVIDENDES",TRANSACTIONS!$C$6:$C$2000,A119))</f>
        <v/>
      </c>
      <c r="L119" s="104" t="str">
        <f t="shared" si="17"/>
        <v/>
      </c>
      <c r="M119" s="101" t="str">
        <f t="shared" si="18"/>
        <v/>
      </c>
      <c r="N119" s="96" t="str">
        <f t="shared" si="19"/>
        <v/>
      </c>
    </row>
    <row r="120" spans="1:14" x14ac:dyDescent="0.25">
      <c r="A120" s="12"/>
      <c r="B120" s="155" t="str">
        <f>IF(A120="","",SUMIFS(TRANSACTIONS!$F$6:$F$2000,TRANSACTIONS!$E$6:$E$2000,"ACHATS",TRANSACTIONS!$C$6:$C$2000,A120))</f>
        <v/>
      </c>
      <c r="C120" s="156" t="str">
        <f>IF(A120="","",SUMIFS(TRANSACTIONS!$H$6:$H$2000,TRANSACTIONS!$E$6:$E$2000,"ACHATS",TRANSACTIONS!$C$6:$C$2000,A120))</f>
        <v/>
      </c>
      <c r="D120" s="88" t="str">
        <f>IF(A120="","",SUMIFS(TRANSACTIONS!$I$6:$I$2000,TRANSACTIONS!$E$6:$E$2000,"ACHATS",TRANSACTIONS!$C$6:$C$2000,A120))</f>
        <v/>
      </c>
      <c r="E120" s="88" t="str">
        <f>IF(A120="","",SUMIFS(TRANSACTIONS!$J$6:$J$2000,TRANSACTIONS!$E$6:$E$2000,"ACHATS",TRANSACTIONS!$C$6:$C$2000,A120))</f>
        <v/>
      </c>
      <c r="F120" s="113" t="str">
        <f t="shared" si="15"/>
        <v/>
      </c>
      <c r="G120" s="114" t="str">
        <f t="shared" si="16"/>
        <v/>
      </c>
      <c r="H120" s="92" t="str">
        <f>IF($A120="","",SUMIFS(TRANSACTIONS!$F$6:$F$2000,TRANSACTIONS!$E$6:$E$2000,"VENTES",TRANSACTIONS!$C$6:$C$2000,A120))</f>
        <v/>
      </c>
      <c r="I120" s="88" t="str">
        <f>IF(G120="","",SUMIFS(TRANSACTIONS!$H$6:$H$2000,TRANSACTIONS!$E$6:$E$2000,"VENTES",TRANSACTIONS!$C$6:$C$2000,A120))</f>
        <v/>
      </c>
      <c r="J120" s="99" t="str">
        <f>IF(G120="","",SUMIFS(TRANSACTIONS!$I$6:$I$2000,TRANSACTIONS!$E$6:$E$2000,"VENTES",TRANSACTIONS!$C$6:$C$2000,A120))</f>
        <v/>
      </c>
      <c r="K120" s="109" t="str">
        <f>IF(A120="","",SUMIFS(TRANSACTIONS!$H$6:$H$2000,TRANSACTIONS!$E$6:$E$2000,"DIVIDENDES",TRANSACTIONS!$C$6:$C$2000,A120))</f>
        <v/>
      </c>
      <c r="L120" s="104" t="str">
        <f t="shared" si="17"/>
        <v/>
      </c>
      <c r="M120" s="101" t="str">
        <f t="shared" si="18"/>
        <v/>
      </c>
      <c r="N120" s="96" t="str">
        <f t="shared" si="19"/>
        <v/>
      </c>
    </row>
    <row r="121" spans="1:14" x14ac:dyDescent="0.25">
      <c r="A121" s="12"/>
      <c r="B121" s="155" t="str">
        <f>IF(A121="","",SUMIFS(TRANSACTIONS!$F$6:$F$2000,TRANSACTIONS!$E$6:$E$2000,"ACHATS",TRANSACTIONS!$C$6:$C$2000,A121))</f>
        <v/>
      </c>
      <c r="C121" s="156" t="str">
        <f>IF(A121="","",SUMIFS(TRANSACTIONS!$H$6:$H$2000,TRANSACTIONS!$E$6:$E$2000,"ACHATS",TRANSACTIONS!$C$6:$C$2000,A121))</f>
        <v/>
      </c>
      <c r="D121" s="88" t="str">
        <f>IF(A121="","",SUMIFS(TRANSACTIONS!$I$6:$I$2000,TRANSACTIONS!$E$6:$E$2000,"ACHATS",TRANSACTIONS!$C$6:$C$2000,A121))</f>
        <v/>
      </c>
      <c r="E121" s="88" t="str">
        <f>IF(A121="","",SUMIFS(TRANSACTIONS!$J$6:$J$2000,TRANSACTIONS!$E$6:$E$2000,"ACHATS",TRANSACTIONS!$C$6:$C$2000,A121))</f>
        <v/>
      </c>
      <c r="F121" s="113" t="str">
        <f t="shared" si="15"/>
        <v/>
      </c>
      <c r="G121" s="114" t="str">
        <f t="shared" si="16"/>
        <v/>
      </c>
      <c r="H121" s="92" t="str">
        <f>IF($A121="","",SUMIFS(TRANSACTIONS!$F$6:$F$2000,TRANSACTIONS!$E$6:$E$2000,"VENTES",TRANSACTIONS!$C$6:$C$2000,A121))</f>
        <v/>
      </c>
      <c r="I121" s="88" t="str">
        <f>IF(G121="","",SUMIFS(TRANSACTIONS!$H$6:$H$2000,TRANSACTIONS!$E$6:$E$2000,"VENTES",TRANSACTIONS!$C$6:$C$2000,A121))</f>
        <v/>
      </c>
      <c r="J121" s="99" t="str">
        <f>IF(G121="","",SUMIFS(TRANSACTIONS!$I$6:$I$2000,TRANSACTIONS!$E$6:$E$2000,"VENTES",TRANSACTIONS!$C$6:$C$2000,A121))</f>
        <v/>
      </c>
      <c r="K121" s="109" t="str">
        <f>IF(A121="","",SUMIFS(TRANSACTIONS!$H$6:$H$2000,TRANSACTIONS!$E$6:$E$2000,"DIVIDENDES",TRANSACTIONS!$C$6:$C$2000,A121))</f>
        <v/>
      </c>
      <c r="L121" s="104" t="str">
        <f t="shared" si="17"/>
        <v/>
      </c>
      <c r="M121" s="101" t="str">
        <f t="shared" si="18"/>
        <v/>
      </c>
      <c r="N121" s="96" t="str">
        <f t="shared" si="19"/>
        <v/>
      </c>
    </row>
    <row r="122" spans="1:14" x14ac:dyDescent="0.25">
      <c r="A122" s="12"/>
      <c r="B122" s="155" t="str">
        <f>IF(A122="","",SUMIFS(TRANSACTIONS!$F$6:$F$2000,TRANSACTIONS!$E$6:$E$2000,"ACHATS",TRANSACTIONS!$C$6:$C$2000,A122))</f>
        <v/>
      </c>
      <c r="C122" s="156" t="str">
        <f>IF(A122="","",SUMIFS(TRANSACTIONS!$H$6:$H$2000,TRANSACTIONS!$E$6:$E$2000,"ACHATS",TRANSACTIONS!$C$6:$C$2000,A122))</f>
        <v/>
      </c>
      <c r="D122" s="88" t="str">
        <f>IF(A122="","",SUMIFS(TRANSACTIONS!$I$6:$I$2000,TRANSACTIONS!$E$6:$E$2000,"ACHATS",TRANSACTIONS!$C$6:$C$2000,A122))</f>
        <v/>
      </c>
      <c r="E122" s="88" t="str">
        <f>IF(A122="","",SUMIFS(TRANSACTIONS!$J$6:$J$2000,TRANSACTIONS!$E$6:$E$2000,"ACHATS",TRANSACTIONS!$C$6:$C$2000,A122))</f>
        <v/>
      </c>
      <c r="F122" s="113" t="str">
        <f t="shared" si="15"/>
        <v/>
      </c>
      <c r="G122" s="114" t="str">
        <f t="shared" si="16"/>
        <v/>
      </c>
      <c r="H122" s="92" t="str">
        <f>IF($A122="","",SUMIFS(TRANSACTIONS!$F$6:$F$2000,TRANSACTIONS!$E$6:$E$2000,"VENTES",TRANSACTIONS!$C$6:$C$2000,A122))</f>
        <v/>
      </c>
      <c r="I122" s="88" t="str">
        <f>IF(G122="","",SUMIFS(TRANSACTIONS!$H$6:$H$2000,TRANSACTIONS!$E$6:$E$2000,"VENTES",TRANSACTIONS!$C$6:$C$2000,A122))</f>
        <v/>
      </c>
      <c r="J122" s="99" t="str">
        <f>IF(G122="","",SUMIFS(TRANSACTIONS!$I$6:$I$2000,TRANSACTIONS!$E$6:$E$2000,"VENTES",TRANSACTIONS!$C$6:$C$2000,A122))</f>
        <v/>
      </c>
      <c r="K122" s="109" t="str">
        <f>IF(A122="","",SUMIFS(TRANSACTIONS!$H$6:$H$2000,TRANSACTIONS!$E$6:$E$2000,"DIVIDENDES",TRANSACTIONS!$C$6:$C$2000,A122))</f>
        <v/>
      </c>
      <c r="L122" s="104" t="str">
        <f t="shared" si="17"/>
        <v/>
      </c>
      <c r="M122" s="101" t="str">
        <f t="shared" si="18"/>
        <v/>
      </c>
      <c r="N122" s="96" t="str">
        <f t="shared" si="19"/>
        <v/>
      </c>
    </row>
    <row r="123" spans="1:14" x14ac:dyDescent="0.25">
      <c r="A123" s="12"/>
      <c r="B123" s="155" t="str">
        <f>IF(A123="","",SUMIFS(TRANSACTIONS!$F$6:$F$2000,TRANSACTIONS!$E$6:$E$2000,"ACHATS",TRANSACTIONS!$C$6:$C$2000,A123))</f>
        <v/>
      </c>
      <c r="C123" s="156" t="str">
        <f>IF(A123="","",SUMIFS(TRANSACTIONS!$H$6:$H$2000,TRANSACTIONS!$E$6:$E$2000,"ACHATS",TRANSACTIONS!$C$6:$C$2000,A123))</f>
        <v/>
      </c>
      <c r="D123" s="88" t="str">
        <f>IF(A123="","",SUMIFS(TRANSACTIONS!$I$6:$I$2000,TRANSACTIONS!$E$6:$E$2000,"ACHATS",TRANSACTIONS!$C$6:$C$2000,A123))</f>
        <v/>
      </c>
      <c r="E123" s="88" t="str">
        <f>IF(A123="","",SUMIFS(TRANSACTIONS!$J$6:$J$2000,TRANSACTIONS!$E$6:$E$2000,"ACHATS",TRANSACTIONS!$C$6:$C$2000,A123))</f>
        <v/>
      </c>
      <c r="F123" s="113" t="str">
        <f t="shared" si="15"/>
        <v/>
      </c>
      <c r="G123" s="114" t="str">
        <f t="shared" si="16"/>
        <v/>
      </c>
      <c r="H123" s="92" t="str">
        <f>IF($A123="","",SUMIFS(TRANSACTIONS!$F$6:$F$2000,TRANSACTIONS!$E$6:$E$2000,"VENTES",TRANSACTIONS!$C$6:$C$2000,A123))</f>
        <v/>
      </c>
      <c r="I123" s="88" t="str">
        <f>IF(G123="","",SUMIFS(TRANSACTIONS!$H$6:$H$2000,TRANSACTIONS!$E$6:$E$2000,"VENTES",TRANSACTIONS!$C$6:$C$2000,A123))</f>
        <v/>
      </c>
      <c r="J123" s="99" t="str">
        <f>IF(G123="","",SUMIFS(TRANSACTIONS!$I$6:$I$2000,TRANSACTIONS!$E$6:$E$2000,"VENTES",TRANSACTIONS!$C$6:$C$2000,A123))</f>
        <v/>
      </c>
      <c r="K123" s="109" t="str">
        <f>IF(A123="","",SUMIFS(TRANSACTIONS!$H$6:$H$2000,TRANSACTIONS!$E$6:$E$2000,"DIVIDENDES",TRANSACTIONS!$C$6:$C$2000,A123))</f>
        <v/>
      </c>
      <c r="L123" s="104" t="str">
        <f t="shared" si="17"/>
        <v/>
      </c>
      <c r="M123" s="101" t="str">
        <f t="shared" si="18"/>
        <v/>
      </c>
      <c r="N123" s="96" t="str">
        <f t="shared" si="19"/>
        <v/>
      </c>
    </row>
    <row r="124" spans="1:14" x14ac:dyDescent="0.25">
      <c r="A124" s="12"/>
      <c r="B124" s="155" t="str">
        <f>IF(A124="","",SUMIFS(TRANSACTIONS!$F$6:$F$2000,TRANSACTIONS!$E$6:$E$2000,"ACHATS",TRANSACTIONS!$C$6:$C$2000,A124))</f>
        <v/>
      </c>
      <c r="C124" s="156" t="str">
        <f>IF(A124="","",SUMIFS(TRANSACTIONS!$H$6:$H$2000,TRANSACTIONS!$E$6:$E$2000,"ACHATS",TRANSACTIONS!$C$6:$C$2000,A124))</f>
        <v/>
      </c>
      <c r="D124" s="88" t="str">
        <f>IF(A124="","",SUMIFS(TRANSACTIONS!$I$6:$I$2000,TRANSACTIONS!$E$6:$E$2000,"ACHATS",TRANSACTIONS!$C$6:$C$2000,A124))</f>
        <v/>
      </c>
      <c r="E124" s="88" t="str">
        <f>IF(A124="","",SUMIFS(TRANSACTIONS!$J$6:$J$2000,TRANSACTIONS!$E$6:$E$2000,"ACHATS",TRANSACTIONS!$C$6:$C$2000,A124))</f>
        <v/>
      </c>
      <c r="F124" s="113" t="str">
        <f t="shared" si="15"/>
        <v/>
      </c>
      <c r="G124" s="114" t="str">
        <f t="shared" si="16"/>
        <v/>
      </c>
      <c r="H124" s="92" t="str">
        <f>IF($A124="","",SUMIFS(TRANSACTIONS!$F$6:$F$2000,TRANSACTIONS!$E$6:$E$2000,"VENTES",TRANSACTIONS!$C$6:$C$2000,A124))</f>
        <v/>
      </c>
      <c r="I124" s="88" t="str">
        <f>IF(G124="","",SUMIFS(TRANSACTIONS!$H$6:$H$2000,TRANSACTIONS!$E$6:$E$2000,"VENTES",TRANSACTIONS!$C$6:$C$2000,A124))</f>
        <v/>
      </c>
      <c r="J124" s="99" t="str">
        <f>IF(G124="","",SUMIFS(TRANSACTIONS!$I$6:$I$2000,TRANSACTIONS!$E$6:$E$2000,"VENTES",TRANSACTIONS!$C$6:$C$2000,A124))</f>
        <v/>
      </c>
      <c r="K124" s="109" t="str">
        <f>IF(A124="","",SUMIFS(TRANSACTIONS!$H$6:$H$2000,TRANSACTIONS!$E$6:$E$2000,"DIVIDENDES",TRANSACTIONS!$C$6:$C$2000,A124))</f>
        <v/>
      </c>
      <c r="L124" s="104" t="str">
        <f t="shared" si="17"/>
        <v/>
      </c>
      <c r="M124" s="101" t="str">
        <f t="shared" si="18"/>
        <v/>
      </c>
      <c r="N124" s="96" t="str">
        <f t="shared" si="19"/>
        <v/>
      </c>
    </row>
    <row r="125" spans="1:14" x14ac:dyDescent="0.25">
      <c r="A125" s="12"/>
      <c r="B125" s="155" t="str">
        <f>IF(A125="","",SUMIFS(TRANSACTIONS!$F$6:$F$2000,TRANSACTIONS!$E$6:$E$2000,"ACHATS",TRANSACTIONS!$C$6:$C$2000,A125))</f>
        <v/>
      </c>
      <c r="C125" s="156" t="str">
        <f>IF(A125="","",SUMIFS(TRANSACTIONS!$H$6:$H$2000,TRANSACTIONS!$E$6:$E$2000,"ACHATS",TRANSACTIONS!$C$6:$C$2000,A125))</f>
        <v/>
      </c>
      <c r="D125" s="88" t="str">
        <f>IF(A125="","",SUMIFS(TRANSACTIONS!$I$6:$I$2000,TRANSACTIONS!$E$6:$E$2000,"ACHATS",TRANSACTIONS!$C$6:$C$2000,A125))</f>
        <v/>
      </c>
      <c r="E125" s="88" t="str">
        <f>IF(A125="","",SUMIFS(TRANSACTIONS!$J$6:$J$2000,TRANSACTIONS!$E$6:$E$2000,"ACHATS",TRANSACTIONS!$C$6:$C$2000,A125))</f>
        <v/>
      </c>
      <c r="F125" s="113" t="str">
        <f t="shared" si="15"/>
        <v/>
      </c>
      <c r="G125" s="114" t="str">
        <f t="shared" si="16"/>
        <v/>
      </c>
      <c r="H125" s="92" t="str">
        <f>IF($A125="","",SUMIFS(TRANSACTIONS!$F$6:$F$2000,TRANSACTIONS!$E$6:$E$2000,"VENTES",TRANSACTIONS!$C$6:$C$2000,A125))</f>
        <v/>
      </c>
      <c r="I125" s="88" t="str">
        <f>IF(G125="","",SUMIFS(TRANSACTIONS!$H$6:$H$2000,TRANSACTIONS!$E$6:$E$2000,"VENTES",TRANSACTIONS!$C$6:$C$2000,A125))</f>
        <v/>
      </c>
      <c r="J125" s="99" t="str">
        <f>IF(G125="","",SUMIFS(TRANSACTIONS!$I$6:$I$2000,TRANSACTIONS!$E$6:$E$2000,"VENTES",TRANSACTIONS!$C$6:$C$2000,A125))</f>
        <v/>
      </c>
      <c r="K125" s="109" t="str">
        <f>IF(A125="","",SUMIFS(TRANSACTIONS!$H$6:$H$2000,TRANSACTIONS!$E$6:$E$2000,"DIVIDENDES",TRANSACTIONS!$C$6:$C$2000,A125))</f>
        <v/>
      </c>
      <c r="L125" s="104" t="str">
        <f t="shared" si="17"/>
        <v/>
      </c>
      <c r="M125" s="101" t="str">
        <f t="shared" si="18"/>
        <v/>
      </c>
      <c r="N125" s="96" t="str">
        <f t="shared" si="19"/>
        <v/>
      </c>
    </row>
    <row r="126" spans="1:14" x14ac:dyDescent="0.25">
      <c r="A126" s="12"/>
      <c r="B126" s="155" t="str">
        <f>IF(A126="","",SUMIFS(TRANSACTIONS!$F$6:$F$2000,TRANSACTIONS!$E$6:$E$2000,"ACHATS",TRANSACTIONS!$C$6:$C$2000,A126))</f>
        <v/>
      </c>
      <c r="C126" s="156" t="str">
        <f>IF(A126="","",SUMIFS(TRANSACTIONS!$H$6:$H$2000,TRANSACTIONS!$E$6:$E$2000,"ACHATS",TRANSACTIONS!$C$6:$C$2000,A126))</f>
        <v/>
      </c>
      <c r="D126" s="88" t="str">
        <f>IF(A126="","",SUMIFS(TRANSACTIONS!$I$6:$I$2000,TRANSACTIONS!$E$6:$E$2000,"ACHATS",TRANSACTIONS!$C$6:$C$2000,A126))</f>
        <v/>
      </c>
      <c r="E126" s="88" t="str">
        <f>IF(A126="","",SUMIFS(TRANSACTIONS!$J$6:$J$2000,TRANSACTIONS!$E$6:$E$2000,"ACHATS",TRANSACTIONS!$C$6:$C$2000,A126))</f>
        <v/>
      </c>
      <c r="F126" s="113" t="str">
        <f t="shared" si="15"/>
        <v/>
      </c>
      <c r="G126" s="114" t="str">
        <f t="shared" si="16"/>
        <v/>
      </c>
      <c r="H126" s="92" t="str">
        <f>IF($A126="","",SUMIFS(TRANSACTIONS!$F$6:$F$2000,TRANSACTIONS!$E$6:$E$2000,"VENTES",TRANSACTIONS!$C$6:$C$2000,A126))</f>
        <v/>
      </c>
      <c r="I126" s="88" t="str">
        <f>IF(G126="","",SUMIFS(TRANSACTIONS!$H$6:$H$2000,TRANSACTIONS!$E$6:$E$2000,"VENTES",TRANSACTIONS!$C$6:$C$2000,A126))</f>
        <v/>
      </c>
      <c r="J126" s="99" t="str">
        <f>IF(G126="","",SUMIFS(TRANSACTIONS!$I$6:$I$2000,TRANSACTIONS!$E$6:$E$2000,"VENTES",TRANSACTIONS!$C$6:$C$2000,A126))</f>
        <v/>
      </c>
      <c r="K126" s="109" t="str">
        <f>IF(A126="","",SUMIFS(TRANSACTIONS!$H$6:$H$2000,TRANSACTIONS!$E$6:$E$2000,"DIVIDENDES",TRANSACTIONS!$C$6:$C$2000,A126))</f>
        <v/>
      </c>
      <c r="L126" s="104" t="str">
        <f t="shared" si="17"/>
        <v/>
      </c>
      <c r="M126" s="101" t="str">
        <f t="shared" si="18"/>
        <v/>
      </c>
      <c r="N126" s="96" t="str">
        <f t="shared" si="19"/>
        <v/>
      </c>
    </row>
    <row r="127" spans="1:14" x14ac:dyDescent="0.25">
      <c r="A127" s="12"/>
      <c r="B127" s="155" t="str">
        <f>IF(A127="","",SUMIFS(TRANSACTIONS!$F$6:$F$2000,TRANSACTIONS!$E$6:$E$2000,"ACHATS",TRANSACTIONS!$C$6:$C$2000,A127))</f>
        <v/>
      </c>
      <c r="C127" s="156" t="str">
        <f>IF(A127="","",SUMIFS(TRANSACTIONS!$H$6:$H$2000,TRANSACTIONS!$E$6:$E$2000,"ACHATS",TRANSACTIONS!$C$6:$C$2000,A127))</f>
        <v/>
      </c>
      <c r="D127" s="88" t="str">
        <f>IF(A127="","",SUMIFS(TRANSACTIONS!$I$6:$I$2000,TRANSACTIONS!$E$6:$E$2000,"ACHATS",TRANSACTIONS!$C$6:$C$2000,A127))</f>
        <v/>
      </c>
      <c r="E127" s="88" t="str">
        <f>IF(A127="","",SUMIFS(TRANSACTIONS!$J$6:$J$2000,TRANSACTIONS!$E$6:$E$2000,"ACHATS",TRANSACTIONS!$C$6:$C$2000,A127))</f>
        <v/>
      </c>
      <c r="F127" s="113" t="str">
        <f t="shared" si="15"/>
        <v/>
      </c>
      <c r="G127" s="114" t="str">
        <f t="shared" si="16"/>
        <v/>
      </c>
      <c r="H127" s="92" t="str">
        <f>IF($A127="","",SUMIFS(TRANSACTIONS!$F$6:$F$2000,TRANSACTIONS!$E$6:$E$2000,"VENTES",TRANSACTIONS!$C$6:$C$2000,A127))</f>
        <v/>
      </c>
      <c r="I127" s="88" t="str">
        <f>IF(G127="","",SUMIFS(TRANSACTIONS!$H$6:$H$2000,TRANSACTIONS!$E$6:$E$2000,"VENTES",TRANSACTIONS!$C$6:$C$2000,A127))</f>
        <v/>
      </c>
      <c r="J127" s="99" t="str">
        <f>IF(G127="","",SUMIFS(TRANSACTIONS!$I$6:$I$2000,TRANSACTIONS!$E$6:$E$2000,"VENTES",TRANSACTIONS!$C$6:$C$2000,A127))</f>
        <v/>
      </c>
      <c r="K127" s="109" t="str">
        <f>IF(A127="","",SUMIFS(TRANSACTIONS!$H$6:$H$2000,TRANSACTIONS!$E$6:$E$2000,"DIVIDENDES",TRANSACTIONS!$C$6:$C$2000,A127))</f>
        <v/>
      </c>
      <c r="L127" s="104" t="str">
        <f t="shared" si="17"/>
        <v/>
      </c>
      <c r="M127" s="101" t="str">
        <f t="shared" si="18"/>
        <v/>
      </c>
      <c r="N127" s="96" t="str">
        <f t="shared" si="19"/>
        <v/>
      </c>
    </row>
    <row r="128" spans="1:14" x14ac:dyDescent="0.25">
      <c r="A128" s="12"/>
      <c r="B128" s="155" t="str">
        <f>IF(A128="","",SUMIFS(TRANSACTIONS!$F$6:$F$2000,TRANSACTIONS!$E$6:$E$2000,"ACHATS",TRANSACTIONS!$C$6:$C$2000,A128))</f>
        <v/>
      </c>
      <c r="C128" s="156" t="str">
        <f>IF(A128="","",SUMIFS(TRANSACTIONS!$H$6:$H$2000,TRANSACTIONS!$E$6:$E$2000,"ACHATS",TRANSACTIONS!$C$6:$C$2000,A128))</f>
        <v/>
      </c>
      <c r="D128" s="88" t="str">
        <f>IF(A128="","",SUMIFS(TRANSACTIONS!$I$6:$I$2000,TRANSACTIONS!$E$6:$E$2000,"ACHATS",TRANSACTIONS!$C$6:$C$2000,A128))</f>
        <v/>
      </c>
      <c r="E128" s="88" t="str">
        <f>IF(A128="","",SUMIFS(TRANSACTIONS!$J$6:$J$2000,TRANSACTIONS!$E$6:$E$2000,"ACHATS",TRANSACTIONS!$C$6:$C$2000,A128))</f>
        <v/>
      </c>
      <c r="F128" s="113" t="str">
        <f t="shared" si="15"/>
        <v/>
      </c>
      <c r="G128" s="114" t="str">
        <f t="shared" si="16"/>
        <v/>
      </c>
      <c r="H128" s="92" t="str">
        <f>IF($A128="","",SUMIFS(TRANSACTIONS!$F$6:$F$2000,TRANSACTIONS!$E$6:$E$2000,"VENTES",TRANSACTIONS!$C$6:$C$2000,A128))</f>
        <v/>
      </c>
      <c r="I128" s="88" t="str">
        <f>IF(G128="","",SUMIFS(TRANSACTIONS!$H$6:$H$2000,TRANSACTIONS!$E$6:$E$2000,"VENTES",TRANSACTIONS!$C$6:$C$2000,A128))</f>
        <v/>
      </c>
      <c r="J128" s="99" t="str">
        <f>IF(G128="","",SUMIFS(TRANSACTIONS!$I$6:$I$2000,TRANSACTIONS!$E$6:$E$2000,"VENTES",TRANSACTIONS!$C$6:$C$2000,A128))</f>
        <v/>
      </c>
      <c r="K128" s="109" t="str">
        <f>IF(A128="","",SUMIFS(TRANSACTIONS!$H$6:$H$2000,TRANSACTIONS!$E$6:$E$2000,"DIVIDENDES",TRANSACTIONS!$C$6:$C$2000,A128))</f>
        <v/>
      </c>
      <c r="L128" s="104" t="str">
        <f t="shared" si="17"/>
        <v/>
      </c>
      <c r="M128" s="101" t="str">
        <f t="shared" si="18"/>
        <v/>
      </c>
      <c r="N128" s="96" t="str">
        <f t="shared" si="19"/>
        <v/>
      </c>
    </row>
    <row r="129" spans="1:14" x14ac:dyDescent="0.25">
      <c r="A129" s="12"/>
      <c r="B129" s="155" t="str">
        <f>IF(A129="","",SUMIFS(TRANSACTIONS!$F$6:$F$2000,TRANSACTIONS!$E$6:$E$2000,"ACHATS",TRANSACTIONS!$C$6:$C$2000,A129))</f>
        <v/>
      </c>
      <c r="C129" s="156" t="str">
        <f>IF(A129="","",SUMIFS(TRANSACTIONS!$H$6:$H$2000,TRANSACTIONS!$E$6:$E$2000,"ACHATS",TRANSACTIONS!$C$6:$C$2000,A129))</f>
        <v/>
      </c>
      <c r="D129" s="88" t="str">
        <f>IF(A129="","",SUMIFS(TRANSACTIONS!$I$6:$I$2000,TRANSACTIONS!$E$6:$E$2000,"ACHATS",TRANSACTIONS!$C$6:$C$2000,A129))</f>
        <v/>
      </c>
      <c r="E129" s="88" t="str">
        <f>IF(A129="","",SUMIFS(TRANSACTIONS!$J$6:$J$2000,TRANSACTIONS!$E$6:$E$2000,"ACHATS",TRANSACTIONS!$C$6:$C$2000,A129))</f>
        <v/>
      </c>
      <c r="F129" s="113" t="str">
        <f t="shared" si="15"/>
        <v/>
      </c>
      <c r="G129" s="114" t="str">
        <f t="shared" si="16"/>
        <v/>
      </c>
      <c r="H129" s="92" t="str">
        <f>IF($A129="","",SUMIFS(TRANSACTIONS!$F$6:$F$2000,TRANSACTIONS!$E$6:$E$2000,"VENTES",TRANSACTIONS!$C$6:$C$2000,A129))</f>
        <v/>
      </c>
      <c r="I129" s="88" t="str">
        <f>IF(G129="","",SUMIFS(TRANSACTIONS!$H$6:$H$2000,TRANSACTIONS!$E$6:$E$2000,"VENTES",TRANSACTIONS!$C$6:$C$2000,A129))</f>
        <v/>
      </c>
      <c r="J129" s="99" t="str">
        <f>IF(G129="","",SUMIFS(TRANSACTIONS!$I$6:$I$2000,TRANSACTIONS!$E$6:$E$2000,"VENTES",TRANSACTIONS!$C$6:$C$2000,A129))</f>
        <v/>
      </c>
      <c r="K129" s="109" t="str">
        <f>IF(A129="","",SUMIFS(TRANSACTIONS!$H$6:$H$2000,TRANSACTIONS!$E$6:$E$2000,"DIVIDENDES",TRANSACTIONS!$C$6:$C$2000,A129))</f>
        <v/>
      </c>
      <c r="L129" s="104" t="str">
        <f t="shared" si="17"/>
        <v/>
      </c>
      <c r="M129" s="101" t="str">
        <f t="shared" si="18"/>
        <v/>
      </c>
      <c r="N129" s="96" t="str">
        <f t="shared" si="19"/>
        <v/>
      </c>
    </row>
    <row r="130" spans="1:14" x14ac:dyDescent="0.25">
      <c r="A130" s="12"/>
      <c r="B130" s="155" t="str">
        <f>IF(A130="","",SUMIFS(TRANSACTIONS!$F$6:$F$2000,TRANSACTIONS!$E$6:$E$2000,"ACHATS",TRANSACTIONS!$C$6:$C$2000,A130))</f>
        <v/>
      </c>
      <c r="C130" s="156" t="str">
        <f>IF(A130="","",SUMIFS(TRANSACTIONS!$H$6:$H$2000,TRANSACTIONS!$E$6:$E$2000,"ACHATS",TRANSACTIONS!$C$6:$C$2000,A130))</f>
        <v/>
      </c>
      <c r="D130" s="88" t="str">
        <f>IF(A130="","",SUMIFS(TRANSACTIONS!$I$6:$I$2000,TRANSACTIONS!$E$6:$E$2000,"ACHATS",TRANSACTIONS!$C$6:$C$2000,A130))</f>
        <v/>
      </c>
      <c r="E130" s="88" t="str">
        <f>IF(A130="","",SUMIFS(TRANSACTIONS!$J$6:$J$2000,TRANSACTIONS!$E$6:$E$2000,"ACHATS",TRANSACTIONS!$C$6:$C$2000,A130))</f>
        <v/>
      </c>
      <c r="F130" s="113" t="str">
        <f t="shared" si="15"/>
        <v/>
      </c>
      <c r="G130" s="114" t="str">
        <f t="shared" si="16"/>
        <v/>
      </c>
      <c r="H130" s="92" t="str">
        <f>IF($A130="","",SUMIFS(TRANSACTIONS!$F$6:$F$2000,TRANSACTIONS!$E$6:$E$2000,"VENTES",TRANSACTIONS!$C$6:$C$2000,A130))</f>
        <v/>
      </c>
      <c r="I130" s="88" t="str">
        <f>IF(G130="","",SUMIFS(TRANSACTIONS!$H$6:$H$2000,TRANSACTIONS!$E$6:$E$2000,"VENTES",TRANSACTIONS!$C$6:$C$2000,A130))</f>
        <v/>
      </c>
      <c r="J130" s="99" t="str">
        <f>IF(G130="","",SUMIFS(TRANSACTIONS!$I$6:$I$2000,TRANSACTIONS!$E$6:$E$2000,"VENTES",TRANSACTIONS!$C$6:$C$2000,A130))</f>
        <v/>
      </c>
      <c r="K130" s="109" t="str">
        <f>IF(A130="","",SUMIFS(TRANSACTIONS!$H$6:$H$2000,TRANSACTIONS!$E$6:$E$2000,"DIVIDENDES",TRANSACTIONS!$C$6:$C$2000,A130))</f>
        <v/>
      </c>
      <c r="L130" s="104" t="str">
        <f t="shared" si="17"/>
        <v/>
      </c>
      <c r="M130" s="101" t="str">
        <f t="shared" si="18"/>
        <v/>
      </c>
      <c r="N130" s="96" t="str">
        <f t="shared" si="19"/>
        <v/>
      </c>
    </row>
    <row r="131" spans="1:14" x14ac:dyDescent="0.25">
      <c r="A131" s="12"/>
      <c r="B131" s="155" t="str">
        <f>IF(A131="","",SUMIFS(TRANSACTIONS!$F$6:$F$2000,TRANSACTIONS!$E$6:$E$2000,"ACHATS",TRANSACTIONS!$C$6:$C$2000,A131))</f>
        <v/>
      </c>
      <c r="C131" s="156" t="str">
        <f>IF(A131="","",SUMIFS(TRANSACTIONS!$H$6:$H$2000,TRANSACTIONS!$E$6:$E$2000,"ACHATS",TRANSACTIONS!$C$6:$C$2000,A131))</f>
        <v/>
      </c>
      <c r="D131" s="88" t="str">
        <f>IF(A131="","",SUMIFS(TRANSACTIONS!$I$6:$I$2000,TRANSACTIONS!$E$6:$E$2000,"ACHATS",TRANSACTIONS!$C$6:$C$2000,A131))</f>
        <v/>
      </c>
      <c r="E131" s="88" t="str">
        <f>IF(A131="","",SUMIFS(TRANSACTIONS!$J$6:$J$2000,TRANSACTIONS!$E$6:$E$2000,"ACHATS",TRANSACTIONS!$C$6:$C$2000,A131))</f>
        <v/>
      </c>
      <c r="F131" s="113" t="str">
        <f t="shared" si="15"/>
        <v/>
      </c>
      <c r="G131" s="114" t="str">
        <f t="shared" si="16"/>
        <v/>
      </c>
      <c r="H131" s="92" t="str">
        <f>IF($A131="","",SUMIFS(TRANSACTIONS!$F$6:$F$2000,TRANSACTIONS!$E$6:$E$2000,"VENTES",TRANSACTIONS!$C$6:$C$2000,A131))</f>
        <v/>
      </c>
      <c r="I131" s="88" t="str">
        <f>IF(G131="","",SUMIFS(TRANSACTIONS!$H$6:$H$2000,TRANSACTIONS!$E$6:$E$2000,"VENTES",TRANSACTIONS!$C$6:$C$2000,A131))</f>
        <v/>
      </c>
      <c r="J131" s="99" t="str">
        <f>IF(G131="","",SUMIFS(TRANSACTIONS!$I$6:$I$2000,TRANSACTIONS!$E$6:$E$2000,"VENTES",TRANSACTIONS!$C$6:$C$2000,A131))</f>
        <v/>
      </c>
      <c r="K131" s="109" t="str">
        <f>IF(A131="","",SUMIFS(TRANSACTIONS!$H$6:$H$2000,TRANSACTIONS!$E$6:$E$2000,"DIVIDENDES",TRANSACTIONS!$C$6:$C$2000,A131))</f>
        <v/>
      </c>
      <c r="L131" s="104" t="str">
        <f t="shared" si="17"/>
        <v/>
      </c>
      <c r="M131" s="101" t="str">
        <f t="shared" si="18"/>
        <v/>
      </c>
      <c r="N131" s="96" t="str">
        <f t="shared" si="19"/>
        <v/>
      </c>
    </row>
    <row r="132" spans="1:14" x14ac:dyDescent="0.25">
      <c r="A132" s="12"/>
      <c r="B132" s="155" t="str">
        <f>IF(A132="","",SUMIFS(TRANSACTIONS!$F$6:$F$2000,TRANSACTIONS!$E$6:$E$2000,"ACHATS",TRANSACTIONS!$C$6:$C$2000,A132))</f>
        <v/>
      </c>
      <c r="C132" s="156" t="str">
        <f>IF(A132="","",SUMIFS(TRANSACTIONS!$H$6:$H$2000,TRANSACTIONS!$E$6:$E$2000,"ACHATS",TRANSACTIONS!$C$6:$C$2000,A132))</f>
        <v/>
      </c>
      <c r="D132" s="88" t="str">
        <f>IF(A132="","",SUMIFS(TRANSACTIONS!$I$6:$I$2000,TRANSACTIONS!$E$6:$E$2000,"ACHATS",TRANSACTIONS!$C$6:$C$2000,A132))</f>
        <v/>
      </c>
      <c r="E132" s="88" t="str">
        <f>IF(A132="","",SUMIFS(TRANSACTIONS!$J$6:$J$2000,TRANSACTIONS!$E$6:$E$2000,"ACHATS",TRANSACTIONS!$C$6:$C$2000,A132))</f>
        <v/>
      </c>
      <c r="F132" s="113" t="str">
        <f t="shared" si="15"/>
        <v/>
      </c>
      <c r="G132" s="114" t="str">
        <f t="shared" si="16"/>
        <v/>
      </c>
      <c r="H132" s="92" t="str">
        <f>IF($A132="","",SUMIFS(TRANSACTIONS!$F$6:$F$2000,TRANSACTIONS!$E$6:$E$2000,"VENTES",TRANSACTIONS!$C$6:$C$2000,A132))</f>
        <v/>
      </c>
      <c r="I132" s="88" t="str">
        <f>IF(G132="","",SUMIFS(TRANSACTIONS!$H$6:$H$2000,TRANSACTIONS!$E$6:$E$2000,"VENTES",TRANSACTIONS!$C$6:$C$2000,A132))</f>
        <v/>
      </c>
      <c r="J132" s="99" t="str">
        <f>IF(G132="","",SUMIFS(TRANSACTIONS!$I$6:$I$2000,TRANSACTIONS!$E$6:$E$2000,"VENTES",TRANSACTIONS!$C$6:$C$2000,A132))</f>
        <v/>
      </c>
      <c r="K132" s="109" t="str">
        <f>IF(A132="","",SUMIFS(TRANSACTIONS!$H$6:$H$2000,TRANSACTIONS!$E$6:$E$2000,"DIVIDENDES",TRANSACTIONS!$C$6:$C$2000,A132))</f>
        <v/>
      </c>
      <c r="L132" s="104" t="str">
        <f t="shared" si="17"/>
        <v/>
      </c>
      <c r="M132" s="101" t="str">
        <f t="shared" si="18"/>
        <v/>
      </c>
      <c r="N132" s="96" t="str">
        <f t="shared" si="19"/>
        <v/>
      </c>
    </row>
    <row r="133" spans="1:14" x14ac:dyDescent="0.25">
      <c r="A133" s="12"/>
      <c r="B133" s="155" t="str">
        <f>IF(A133="","",SUMIFS(TRANSACTIONS!$F$6:$F$2000,TRANSACTIONS!$E$6:$E$2000,"ACHATS",TRANSACTIONS!$C$6:$C$2000,A133))</f>
        <v/>
      </c>
      <c r="C133" s="156" t="str">
        <f>IF(A133="","",SUMIFS(TRANSACTIONS!$H$6:$H$2000,TRANSACTIONS!$E$6:$E$2000,"ACHATS",TRANSACTIONS!$C$6:$C$2000,A133))</f>
        <v/>
      </c>
      <c r="D133" s="88" t="str">
        <f>IF(A133="","",SUMIFS(TRANSACTIONS!$I$6:$I$2000,TRANSACTIONS!$E$6:$E$2000,"ACHATS",TRANSACTIONS!$C$6:$C$2000,A133))</f>
        <v/>
      </c>
      <c r="E133" s="88" t="str">
        <f>IF(A133="","",SUMIFS(TRANSACTIONS!$J$6:$J$2000,TRANSACTIONS!$E$6:$E$2000,"ACHATS",TRANSACTIONS!$C$6:$C$2000,A133))</f>
        <v/>
      </c>
      <c r="F133" s="113" t="str">
        <f t="shared" si="15"/>
        <v/>
      </c>
      <c r="G133" s="114" t="str">
        <f t="shared" si="16"/>
        <v/>
      </c>
      <c r="H133" s="92" t="str">
        <f>IF($A133="","",SUMIFS(TRANSACTIONS!$F$6:$F$2000,TRANSACTIONS!$E$6:$E$2000,"VENTES",TRANSACTIONS!$C$6:$C$2000,A133))</f>
        <v/>
      </c>
      <c r="I133" s="88" t="str">
        <f>IF(G133="","",SUMIFS(TRANSACTIONS!$H$6:$H$2000,TRANSACTIONS!$E$6:$E$2000,"VENTES",TRANSACTIONS!$C$6:$C$2000,A133))</f>
        <v/>
      </c>
      <c r="J133" s="99" t="str">
        <f>IF(G133="","",SUMIFS(TRANSACTIONS!$I$6:$I$2000,TRANSACTIONS!$E$6:$E$2000,"VENTES",TRANSACTIONS!$C$6:$C$2000,A133))</f>
        <v/>
      </c>
      <c r="K133" s="109" t="str">
        <f>IF(A133="","",SUMIFS(TRANSACTIONS!$H$6:$H$2000,TRANSACTIONS!$E$6:$E$2000,"DIVIDENDES",TRANSACTIONS!$C$6:$C$2000,A133))</f>
        <v/>
      </c>
      <c r="L133" s="104" t="str">
        <f t="shared" si="17"/>
        <v/>
      </c>
      <c r="M133" s="101" t="str">
        <f t="shared" si="18"/>
        <v/>
      </c>
      <c r="N133" s="96" t="str">
        <f t="shared" si="19"/>
        <v/>
      </c>
    </row>
    <row r="134" spans="1:14" x14ac:dyDescent="0.25">
      <c r="A134" s="12"/>
      <c r="B134" s="155" t="str">
        <f>IF(A134="","",SUMIFS(TRANSACTIONS!$F$6:$F$2000,TRANSACTIONS!$E$6:$E$2000,"ACHATS",TRANSACTIONS!$C$6:$C$2000,A134))</f>
        <v/>
      </c>
      <c r="C134" s="156" t="str">
        <f>IF(A134="","",SUMIFS(TRANSACTIONS!$H$6:$H$2000,TRANSACTIONS!$E$6:$E$2000,"ACHATS",TRANSACTIONS!$C$6:$C$2000,A134))</f>
        <v/>
      </c>
      <c r="D134" s="88" t="str">
        <f>IF(A134="","",SUMIFS(TRANSACTIONS!$I$6:$I$2000,TRANSACTIONS!$E$6:$E$2000,"ACHATS",TRANSACTIONS!$C$6:$C$2000,A134))</f>
        <v/>
      </c>
      <c r="E134" s="88" t="str">
        <f>IF(A134="","",SUMIFS(TRANSACTIONS!$J$6:$J$2000,TRANSACTIONS!$E$6:$E$2000,"ACHATS",TRANSACTIONS!$C$6:$C$2000,A134))</f>
        <v/>
      </c>
      <c r="F134" s="113" t="str">
        <f t="shared" ref="F134:F165" si="20">IF(A134="","",(C134+D134+E134)/B134)</f>
        <v/>
      </c>
      <c r="G134" s="114" t="str">
        <f t="shared" ref="G134:G165" si="21">IF(A134="","",F134*B134)</f>
        <v/>
      </c>
      <c r="H134" s="92" t="str">
        <f>IF($A134="","",SUMIFS(TRANSACTIONS!$F$6:$F$2000,TRANSACTIONS!$E$6:$E$2000,"VENTES",TRANSACTIONS!$C$6:$C$2000,A134))</f>
        <v/>
      </c>
      <c r="I134" s="88" t="str">
        <f>IF(G134="","",SUMIFS(TRANSACTIONS!$H$6:$H$2000,TRANSACTIONS!$E$6:$E$2000,"VENTES",TRANSACTIONS!$C$6:$C$2000,A134))</f>
        <v/>
      </c>
      <c r="J134" s="99" t="str">
        <f>IF(G134="","",SUMIFS(TRANSACTIONS!$I$6:$I$2000,TRANSACTIONS!$E$6:$E$2000,"VENTES",TRANSACTIONS!$C$6:$C$2000,A134))</f>
        <v/>
      </c>
      <c r="K134" s="109" t="str">
        <f>IF(A134="","",SUMIFS(TRANSACTIONS!$H$6:$H$2000,TRANSACTIONS!$E$6:$E$2000,"DIVIDENDES",TRANSACTIONS!$C$6:$C$2000,A134))</f>
        <v/>
      </c>
      <c r="L134" s="104" t="str">
        <f t="shared" ref="L134:L165" si="22">IF(A134="","",IF(H134-B134=0,((I134+J134)-G134)/G134*100,""))</f>
        <v/>
      </c>
      <c r="M134" s="101" t="str">
        <f t="shared" ref="M134:M165" si="23">IF(A134="","",IF(H134-B134=0,I134-J134-G134,""))</f>
        <v/>
      </c>
      <c r="N134" s="96" t="str">
        <f t="shared" ref="N134:N165" si="24">IF(M134="","",K134+M134)</f>
        <v/>
      </c>
    </row>
    <row r="135" spans="1:14" x14ac:dyDescent="0.25">
      <c r="A135" s="12"/>
      <c r="B135" s="155" t="str">
        <f>IF(A135="","",SUMIFS(TRANSACTIONS!$F$6:$F$2000,TRANSACTIONS!$E$6:$E$2000,"ACHATS",TRANSACTIONS!$C$6:$C$2000,A135))</f>
        <v/>
      </c>
      <c r="C135" s="156" t="str">
        <f>IF(A135="","",SUMIFS(TRANSACTIONS!$H$6:$H$2000,TRANSACTIONS!$E$6:$E$2000,"ACHATS",TRANSACTIONS!$C$6:$C$2000,A135))</f>
        <v/>
      </c>
      <c r="D135" s="88" t="str">
        <f>IF(A135="","",SUMIFS(TRANSACTIONS!$I$6:$I$2000,TRANSACTIONS!$E$6:$E$2000,"ACHATS",TRANSACTIONS!$C$6:$C$2000,A135))</f>
        <v/>
      </c>
      <c r="E135" s="88" t="str">
        <f>IF(A135="","",SUMIFS(TRANSACTIONS!$J$6:$J$2000,TRANSACTIONS!$E$6:$E$2000,"ACHATS",TRANSACTIONS!$C$6:$C$2000,A135))</f>
        <v/>
      </c>
      <c r="F135" s="113" t="str">
        <f t="shared" si="20"/>
        <v/>
      </c>
      <c r="G135" s="114" t="str">
        <f t="shared" si="21"/>
        <v/>
      </c>
      <c r="H135" s="92" t="str">
        <f>IF($A135="","",SUMIFS(TRANSACTIONS!$F$6:$F$2000,TRANSACTIONS!$E$6:$E$2000,"VENTES",TRANSACTIONS!$C$6:$C$2000,A135))</f>
        <v/>
      </c>
      <c r="I135" s="88" t="str">
        <f>IF(G135="","",SUMIFS(TRANSACTIONS!$H$6:$H$2000,TRANSACTIONS!$E$6:$E$2000,"VENTES",TRANSACTIONS!$C$6:$C$2000,A135))</f>
        <v/>
      </c>
      <c r="J135" s="99" t="str">
        <f>IF(G135="","",SUMIFS(TRANSACTIONS!$I$6:$I$2000,TRANSACTIONS!$E$6:$E$2000,"VENTES",TRANSACTIONS!$C$6:$C$2000,A135))</f>
        <v/>
      </c>
      <c r="K135" s="109" t="str">
        <f>IF(A135="","",SUMIFS(TRANSACTIONS!$H$6:$H$2000,TRANSACTIONS!$E$6:$E$2000,"DIVIDENDES",TRANSACTIONS!$C$6:$C$2000,A135))</f>
        <v/>
      </c>
      <c r="L135" s="104" t="str">
        <f t="shared" si="22"/>
        <v/>
      </c>
      <c r="M135" s="101" t="str">
        <f t="shared" si="23"/>
        <v/>
      </c>
      <c r="N135" s="96" t="str">
        <f t="shared" si="24"/>
        <v/>
      </c>
    </row>
    <row r="136" spans="1:14" x14ac:dyDescent="0.25">
      <c r="A136" s="12"/>
      <c r="B136" s="155" t="str">
        <f>IF(A136="","",SUMIFS(TRANSACTIONS!$F$6:$F$2000,TRANSACTIONS!$E$6:$E$2000,"ACHATS",TRANSACTIONS!$C$6:$C$2000,A136))</f>
        <v/>
      </c>
      <c r="C136" s="156" t="str">
        <f>IF(A136="","",SUMIFS(TRANSACTIONS!$H$6:$H$2000,TRANSACTIONS!$E$6:$E$2000,"ACHATS",TRANSACTIONS!$C$6:$C$2000,A136))</f>
        <v/>
      </c>
      <c r="D136" s="88" t="str">
        <f>IF(A136="","",SUMIFS(TRANSACTIONS!$I$6:$I$2000,TRANSACTIONS!$E$6:$E$2000,"ACHATS",TRANSACTIONS!$C$6:$C$2000,A136))</f>
        <v/>
      </c>
      <c r="E136" s="88" t="str">
        <f>IF(A136="","",SUMIFS(TRANSACTIONS!$J$6:$J$2000,TRANSACTIONS!$E$6:$E$2000,"ACHATS",TRANSACTIONS!$C$6:$C$2000,A136))</f>
        <v/>
      </c>
      <c r="F136" s="113" t="str">
        <f t="shared" si="20"/>
        <v/>
      </c>
      <c r="G136" s="114" t="str">
        <f t="shared" si="21"/>
        <v/>
      </c>
      <c r="H136" s="92" t="str">
        <f>IF($A136="","",SUMIFS(TRANSACTIONS!$F$6:$F$2000,TRANSACTIONS!$E$6:$E$2000,"VENTES",TRANSACTIONS!$C$6:$C$2000,A136))</f>
        <v/>
      </c>
      <c r="I136" s="88" t="str">
        <f>IF(G136="","",SUMIFS(TRANSACTIONS!$H$6:$H$2000,TRANSACTIONS!$E$6:$E$2000,"VENTES",TRANSACTIONS!$C$6:$C$2000,A136))</f>
        <v/>
      </c>
      <c r="J136" s="99" t="str">
        <f>IF(G136="","",SUMIFS(TRANSACTIONS!$I$6:$I$2000,TRANSACTIONS!$E$6:$E$2000,"VENTES",TRANSACTIONS!$C$6:$C$2000,A136))</f>
        <v/>
      </c>
      <c r="K136" s="109" t="str">
        <f>IF(A136="","",SUMIFS(TRANSACTIONS!$H$6:$H$2000,TRANSACTIONS!$E$6:$E$2000,"DIVIDENDES",TRANSACTIONS!$C$6:$C$2000,A136))</f>
        <v/>
      </c>
      <c r="L136" s="104" t="str">
        <f t="shared" si="22"/>
        <v/>
      </c>
      <c r="M136" s="101" t="str">
        <f t="shared" si="23"/>
        <v/>
      </c>
      <c r="N136" s="96" t="str">
        <f t="shared" si="24"/>
        <v/>
      </c>
    </row>
    <row r="137" spans="1:14" x14ac:dyDescent="0.25">
      <c r="A137" s="12"/>
      <c r="B137" s="155" t="str">
        <f>IF(A137="","",SUMIFS(TRANSACTIONS!$F$6:$F$2000,TRANSACTIONS!$E$6:$E$2000,"ACHATS",TRANSACTIONS!$C$6:$C$2000,A137))</f>
        <v/>
      </c>
      <c r="C137" s="156" t="str">
        <f>IF(A137="","",SUMIFS(TRANSACTIONS!$H$6:$H$2000,TRANSACTIONS!$E$6:$E$2000,"ACHATS",TRANSACTIONS!$C$6:$C$2000,A137))</f>
        <v/>
      </c>
      <c r="D137" s="88" t="str">
        <f>IF(A137="","",SUMIFS(TRANSACTIONS!$I$6:$I$2000,TRANSACTIONS!$E$6:$E$2000,"ACHATS",TRANSACTIONS!$C$6:$C$2000,A137))</f>
        <v/>
      </c>
      <c r="E137" s="88" t="str">
        <f>IF(A137="","",SUMIFS(TRANSACTIONS!$J$6:$J$2000,TRANSACTIONS!$E$6:$E$2000,"ACHATS",TRANSACTIONS!$C$6:$C$2000,A137))</f>
        <v/>
      </c>
      <c r="F137" s="113" t="str">
        <f t="shared" si="20"/>
        <v/>
      </c>
      <c r="G137" s="114" t="str">
        <f t="shared" si="21"/>
        <v/>
      </c>
      <c r="H137" s="92" t="str">
        <f>IF($A137="","",SUMIFS(TRANSACTIONS!$F$6:$F$2000,TRANSACTIONS!$E$6:$E$2000,"VENTES",TRANSACTIONS!$C$6:$C$2000,A137))</f>
        <v/>
      </c>
      <c r="I137" s="88" t="str">
        <f>IF(G137="","",SUMIFS(TRANSACTIONS!$H$6:$H$2000,TRANSACTIONS!$E$6:$E$2000,"VENTES",TRANSACTIONS!$C$6:$C$2000,A137))</f>
        <v/>
      </c>
      <c r="J137" s="99" t="str">
        <f>IF(G137="","",SUMIFS(TRANSACTIONS!$I$6:$I$2000,TRANSACTIONS!$E$6:$E$2000,"VENTES",TRANSACTIONS!$C$6:$C$2000,A137))</f>
        <v/>
      </c>
      <c r="K137" s="109" t="str">
        <f>IF(A137="","",SUMIFS(TRANSACTIONS!$H$6:$H$2000,TRANSACTIONS!$E$6:$E$2000,"DIVIDENDES",TRANSACTIONS!$C$6:$C$2000,A137))</f>
        <v/>
      </c>
      <c r="L137" s="104" t="str">
        <f t="shared" si="22"/>
        <v/>
      </c>
      <c r="M137" s="101" t="str">
        <f t="shared" si="23"/>
        <v/>
      </c>
      <c r="N137" s="96" t="str">
        <f t="shared" si="24"/>
        <v/>
      </c>
    </row>
    <row r="138" spans="1:14" x14ac:dyDescent="0.25">
      <c r="A138" s="12"/>
      <c r="B138" s="155" t="str">
        <f>IF(A138="","",SUMIFS(TRANSACTIONS!$F$6:$F$2000,TRANSACTIONS!$E$6:$E$2000,"ACHATS",TRANSACTIONS!$C$6:$C$2000,A138))</f>
        <v/>
      </c>
      <c r="C138" s="156" t="str">
        <f>IF(A138="","",SUMIFS(TRANSACTIONS!$H$6:$H$2000,TRANSACTIONS!$E$6:$E$2000,"ACHATS",TRANSACTIONS!$C$6:$C$2000,A138))</f>
        <v/>
      </c>
      <c r="D138" s="88" t="str">
        <f>IF(A138="","",SUMIFS(TRANSACTIONS!$I$6:$I$2000,TRANSACTIONS!$E$6:$E$2000,"ACHATS",TRANSACTIONS!$C$6:$C$2000,A138))</f>
        <v/>
      </c>
      <c r="E138" s="88" t="str">
        <f>IF(A138="","",SUMIFS(TRANSACTIONS!$J$6:$J$2000,TRANSACTIONS!$E$6:$E$2000,"ACHATS",TRANSACTIONS!$C$6:$C$2000,A138))</f>
        <v/>
      </c>
      <c r="F138" s="113" t="str">
        <f t="shared" si="20"/>
        <v/>
      </c>
      <c r="G138" s="114" t="str">
        <f t="shared" si="21"/>
        <v/>
      </c>
      <c r="H138" s="92" t="str">
        <f>IF($A138="","",SUMIFS(TRANSACTIONS!$F$6:$F$2000,TRANSACTIONS!$E$6:$E$2000,"VENTES",TRANSACTIONS!$C$6:$C$2000,A138))</f>
        <v/>
      </c>
      <c r="I138" s="88" t="str">
        <f>IF(G138="","",SUMIFS(TRANSACTIONS!$H$6:$H$2000,TRANSACTIONS!$E$6:$E$2000,"VENTES",TRANSACTIONS!$C$6:$C$2000,A138))</f>
        <v/>
      </c>
      <c r="J138" s="99" t="str">
        <f>IF(G138="","",SUMIFS(TRANSACTIONS!$I$6:$I$2000,TRANSACTIONS!$E$6:$E$2000,"VENTES",TRANSACTIONS!$C$6:$C$2000,A138))</f>
        <v/>
      </c>
      <c r="K138" s="109" t="str">
        <f>IF(A138="","",SUMIFS(TRANSACTIONS!$H$6:$H$2000,TRANSACTIONS!$E$6:$E$2000,"DIVIDENDES",TRANSACTIONS!$C$6:$C$2000,A138))</f>
        <v/>
      </c>
      <c r="L138" s="104" t="str">
        <f t="shared" si="22"/>
        <v/>
      </c>
      <c r="M138" s="101" t="str">
        <f t="shared" si="23"/>
        <v/>
      </c>
      <c r="N138" s="96" t="str">
        <f t="shared" si="24"/>
        <v/>
      </c>
    </row>
    <row r="139" spans="1:14" x14ac:dyDescent="0.25">
      <c r="A139" s="12"/>
      <c r="B139" s="155" t="str">
        <f>IF(A139="","",SUMIFS(TRANSACTIONS!$F$6:$F$2000,TRANSACTIONS!$E$6:$E$2000,"ACHATS",TRANSACTIONS!$C$6:$C$2000,A139))</f>
        <v/>
      </c>
      <c r="C139" s="156" t="str">
        <f>IF(A139="","",SUMIFS(TRANSACTIONS!$H$6:$H$2000,TRANSACTIONS!$E$6:$E$2000,"ACHATS",TRANSACTIONS!$C$6:$C$2000,A139))</f>
        <v/>
      </c>
      <c r="D139" s="88" t="str">
        <f>IF(A139="","",SUMIFS(TRANSACTIONS!$I$6:$I$2000,TRANSACTIONS!$E$6:$E$2000,"ACHATS",TRANSACTIONS!$C$6:$C$2000,A139))</f>
        <v/>
      </c>
      <c r="E139" s="88" t="str">
        <f>IF(A139="","",SUMIFS(TRANSACTIONS!$J$6:$J$2000,TRANSACTIONS!$E$6:$E$2000,"ACHATS",TRANSACTIONS!$C$6:$C$2000,A139))</f>
        <v/>
      </c>
      <c r="F139" s="113" t="str">
        <f t="shared" si="20"/>
        <v/>
      </c>
      <c r="G139" s="114" t="str">
        <f t="shared" si="21"/>
        <v/>
      </c>
      <c r="H139" s="92" t="str">
        <f>IF($A139="","",SUMIFS(TRANSACTIONS!$F$6:$F$2000,TRANSACTIONS!$E$6:$E$2000,"VENTES",TRANSACTIONS!$C$6:$C$2000,A139))</f>
        <v/>
      </c>
      <c r="I139" s="88" t="str">
        <f>IF(G139="","",SUMIFS(TRANSACTIONS!$H$6:$H$2000,TRANSACTIONS!$E$6:$E$2000,"VENTES",TRANSACTIONS!$C$6:$C$2000,A139))</f>
        <v/>
      </c>
      <c r="J139" s="99" t="str">
        <f>IF(G139="","",SUMIFS(TRANSACTIONS!$I$6:$I$2000,TRANSACTIONS!$E$6:$E$2000,"VENTES",TRANSACTIONS!$C$6:$C$2000,A139))</f>
        <v/>
      </c>
      <c r="K139" s="109" t="str">
        <f>IF(A139="","",SUMIFS(TRANSACTIONS!$H$6:$H$2000,TRANSACTIONS!$E$6:$E$2000,"DIVIDENDES",TRANSACTIONS!$C$6:$C$2000,A139))</f>
        <v/>
      </c>
      <c r="L139" s="104" t="str">
        <f t="shared" si="22"/>
        <v/>
      </c>
      <c r="M139" s="101" t="str">
        <f t="shared" si="23"/>
        <v/>
      </c>
      <c r="N139" s="96" t="str">
        <f t="shared" si="24"/>
        <v/>
      </c>
    </row>
    <row r="140" spans="1:14" x14ac:dyDescent="0.25">
      <c r="A140" s="12"/>
      <c r="B140" s="155" t="str">
        <f>IF(A140="","",SUMIFS(TRANSACTIONS!$F$6:$F$2000,TRANSACTIONS!$E$6:$E$2000,"ACHATS",TRANSACTIONS!$C$6:$C$2000,A140))</f>
        <v/>
      </c>
      <c r="C140" s="156" t="str">
        <f>IF(A140="","",SUMIFS(TRANSACTIONS!$H$6:$H$2000,TRANSACTIONS!$E$6:$E$2000,"ACHATS",TRANSACTIONS!$C$6:$C$2000,A140))</f>
        <v/>
      </c>
      <c r="D140" s="88" t="str">
        <f>IF(A140="","",SUMIFS(TRANSACTIONS!$I$6:$I$2000,TRANSACTIONS!$E$6:$E$2000,"ACHATS",TRANSACTIONS!$C$6:$C$2000,A140))</f>
        <v/>
      </c>
      <c r="E140" s="88" t="str">
        <f>IF(A140="","",SUMIFS(TRANSACTIONS!$J$6:$J$2000,TRANSACTIONS!$E$6:$E$2000,"ACHATS",TRANSACTIONS!$C$6:$C$2000,A140))</f>
        <v/>
      </c>
      <c r="F140" s="113" t="str">
        <f t="shared" si="20"/>
        <v/>
      </c>
      <c r="G140" s="114" t="str">
        <f t="shared" si="21"/>
        <v/>
      </c>
      <c r="H140" s="92" t="str">
        <f>IF($A140="","",SUMIFS(TRANSACTIONS!$F$6:$F$2000,TRANSACTIONS!$E$6:$E$2000,"VENTES",TRANSACTIONS!$C$6:$C$2000,A140))</f>
        <v/>
      </c>
      <c r="I140" s="88" t="str">
        <f>IF(G140="","",SUMIFS(TRANSACTIONS!$H$6:$H$2000,TRANSACTIONS!$E$6:$E$2000,"VENTES",TRANSACTIONS!$C$6:$C$2000,A140))</f>
        <v/>
      </c>
      <c r="J140" s="99" t="str">
        <f>IF(G140="","",SUMIFS(TRANSACTIONS!$I$6:$I$2000,TRANSACTIONS!$E$6:$E$2000,"VENTES",TRANSACTIONS!$C$6:$C$2000,A140))</f>
        <v/>
      </c>
      <c r="K140" s="109" t="str">
        <f>IF(A140="","",SUMIFS(TRANSACTIONS!$H$6:$H$2000,TRANSACTIONS!$E$6:$E$2000,"DIVIDENDES",TRANSACTIONS!$C$6:$C$2000,A140))</f>
        <v/>
      </c>
      <c r="L140" s="104" t="str">
        <f t="shared" si="22"/>
        <v/>
      </c>
      <c r="M140" s="101" t="str">
        <f t="shared" si="23"/>
        <v/>
      </c>
      <c r="N140" s="96" t="str">
        <f t="shared" si="24"/>
        <v/>
      </c>
    </row>
    <row r="141" spans="1:14" x14ac:dyDescent="0.25">
      <c r="A141" s="12"/>
      <c r="B141" s="155" t="str">
        <f>IF(A141="","",SUMIFS(TRANSACTIONS!$F$6:$F$2000,TRANSACTIONS!$E$6:$E$2000,"ACHATS",TRANSACTIONS!$C$6:$C$2000,A141))</f>
        <v/>
      </c>
      <c r="C141" s="156" t="str">
        <f>IF(A141="","",SUMIFS(TRANSACTIONS!$H$6:$H$2000,TRANSACTIONS!$E$6:$E$2000,"ACHATS",TRANSACTIONS!$C$6:$C$2000,A141))</f>
        <v/>
      </c>
      <c r="D141" s="88" t="str">
        <f>IF(A141="","",SUMIFS(TRANSACTIONS!$I$6:$I$2000,TRANSACTIONS!$E$6:$E$2000,"ACHATS",TRANSACTIONS!$C$6:$C$2000,A141))</f>
        <v/>
      </c>
      <c r="E141" s="88" t="str">
        <f>IF(A141="","",SUMIFS(TRANSACTIONS!$J$6:$J$2000,TRANSACTIONS!$E$6:$E$2000,"ACHATS",TRANSACTIONS!$C$6:$C$2000,A141))</f>
        <v/>
      </c>
      <c r="F141" s="113" t="str">
        <f t="shared" si="20"/>
        <v/>
      </c>
      <c r="G141" s="114" t="str">
        <f t="shared" si="21"/>
        <v/>
      </c>
      <c r="H141" s="92" t="str">
        <f>IF($A141="","",SUMIFS(TRANSACTIONS!$F$6:$F$2000,TRANSACTIONS!$E$6:$E$2000,"VENTES",TRANSACTIONS!$C$6:$C$2000,A141))</f>
        <v/>
      </c>
      <c r="I141" s="88" t="str">
        <f>IF(G141="","",SUMIFS(TRANSACTIONS!$H$6:$H$2000,TRANSACTIONS!$E$6:$E$2000,"VENTES",TRANSACTIONS!$C$6:$C$2000,A141))</f>
        <v/>
      </c>
      <c r="J141" s="99" t="str">
        <f>IF(G141="","",SUMIFS(TRANSACTIONS!$I$6:$I$2000,TRANSACTIONS!$E$6:$E$2000,"VENTES",TRANSACTIONS!$C$6:$C$2000,A141))</f>
        <v/>
      </c>
      <c r="K141" s="109" t="str">
        <f>IF(A141="","",SUMIFS(TRANSACTIONS!$H$6:$H$2000,TRANSACTIONS!$E$6:$E$2000,"DIVIDENDES",TRANSACTIONS!$C$6:$C$2000,A141))</f>
        <v/>
      </c>
      <c r="L141" s="104" t="str">
        <f t="shared" si="22"/>
        <v/>
      </c>
      <c r="M141" s="101" t="str">
        <f t="shared" si="23"/>
        <v/>
      </c>
      <c r="N141" s="96" t="str">
        <f t="shared" si="24"/>
        <v/>
      </c>
    </row>
    <row r="142" spans="1:14" x14ac:dyDescent="0.25">
      <c r="A142" s="12"/>
      <c r="B142" s="155" t="str">
        <f>IF(A142="","",SUMIFS(TRANSACTIONS!$F$6:$F$2000,TRANSACTIONS!$E$6:$E$2000,"ACHATS",TRANSACTIONS!$C$6:$C$2000,A142))</f>
        <v/>
      </c>
      <c r="C142" s="156" t="str">
        <f>IF(A142="","",SUMIFS(TRANSACTIONS!$H$6:$H$2000,TRANSACTIONS!$E$6:$E$2000,"ACHATS",TRANSACTIONS!$C$6:$C$2000,A142))</f>
        <v/>
      </c>
      <c r="D142" s="88" t="str">
        <f>IF(A142="","",SUMIFS(TRANSACTIONS!$I$6:$I$2000,TRANSACTIONS!$E$6:$E$2000,"ACHATS",TRANSACTIONS!$C$6:$C$2000,A142))</f>
        <v/>
      </c>
      <c r="E142" s="88" t="str">
        <f>IF(A142="","",SUMIFS(TRANSACTIONS!$J$6:$J$2000,TRANSACTIONS!$E$6:$E$2000,"ACHATS",TRANSACTIONS!$C$6:$C$2000,A142))</f>
        <v/>
      </c>
      <c r="F142" s="113" t="str">
        <f t="shared" si="20"/>
        <v/>
      </c>
      <c r="G142" s="114" t="str">
        <f t="shared" si="21"/>
        <v/>
      </c>
      <c r="H142" s="92" t="str">
        <f>IF($A142="","",SUMIFS(TRANSACTIONS!$F$6:$F$2000,TRANSACTIONS!$E$6:$E$2000,"VENTES",TRANSACTIONS!$C$6:$C$2000,A142))</f>
        <v/>
      </c>
      <c r="I142" s="88" t="str">
        <f>IF(G142="","",SUMIFS(TRANSACTIONS!$H$6:$H$2000,TRANSACTIONS!$E$6:$E$2000,"VENTES",TRANSACTIONS!$C$6:$C$2000,A142))</f>
        <v/>
      </c>
      <c r="J142" s="99" t="str">
        <f>IF(G142="","",SUMIFS(TRANSACTIONS!$I$6:$I$2000,TRANSACTIONS!$E$6:$E$2000,"VENTES",TRANSACTIONS!$C$6:$C$2000,A142))</f>
        <v/>
      </c>
      <c r="K142" s="109" t="str">
        <f>IF(A142="","",SUMIFS(TRANSACTIONS!$H$6:$H$2000,TRANSACTIONS!$E$6:$E$2000,"DIVIDENDES",TRANSACTIONS!$C$6:$C$2000,A142))</f>
        <v/>
      </c>
      <c r="L142" s="104" t="str">
        <f t="shared" si="22"/>
        <v/>
      </c>
      <c r="M142" s="101" t="str">
        <f t="shared" si="23"/>
        <v/>
      </c>
      <c r="N142" s="96" t="str">
        <f t="shared" si="24"/>
        <v/>
      </c>
    </row>
    <row r="143" spans="1:14" x14ac:dyDescent="0.25">
      <c r="A143" s="12"/>
      <c r="B143" s="155" t="str">
        <f>IF(A143="","",SUMIFS(TRANSACTIONS!$F$6:$F$2000,TRANSACTIONS!$E$6:$E$2000,"ACHATS",TRANSACTIONS!$C$6:$C$2000,A143))</f>
        <v/>
      </c>
      <c r="C143" s="156" t="str">
        <f>IF(A143="","",SUMIFS(TRANSACTIONS!$H$6:$H$2000,TRANSACTIONS!$E$6:$E$2000,"ACHATS",TRANSACTIONS!$C$6:$C$2000,A143))</f>
        <v/>
      </c>
      <c r="D143" s="88" t="str">
        <f>IF(A143="","",SUMIFS(TRANSACTIONS!$I$6:$I$2000,TRANSACTIONS!$E$6:$E$2000,"ACHATS",TRANSACTIONS!$C$6:$C$2000,A143))</f>
        <v/>
      </c>
      <c r="E143" s="88" t="str">
        <f>IF(A143="","",SUMIFS(TRANSACTIONS!$J$6:$J$2000,TRANSACTIONS!$E$6:$E$2000,"ACHATS",TRANSACTIONS!$C$6:$C$2000,A143))</f>
        <v/>
      </c>
      <c r="F143" s="113" t="str">
        <f t="shared" si="20"/>
        <v/>
      </c>
      <c r="G143" s="114" t="str">
        <f t="shared" si="21"/>
        <v/>
      </c>
      <c r="H143" s="92" t="str">
        <f>IF($A143="","",SUMIFS(TRANSACTIONS!$F$6:$F$2000,TRANSACTIONS!$E$6:$E$2000,"VENTES",TRANSACTIONS!$C$6:$C$2000,A143))</f>
        <v/>
      </c>
      <c r="I143" s="88" t="str">
        <f>IF(G143="","",SUMIFS(TRANSACTIONS!$H$6:$H$2000,TRANSACTIONS!$E$6:$E$2000,"VENTES",TRANSACTIONS!$C$6:$C$2000,A143))</f>
        <v/>
      </c>
      <c r="J143" s="99" t="str">
        <f>IF(G143="","",SUMIFS(TRANSACTIONS!$I$6:$I$2000,TRANSACTIONS!$E$6:$E$2000,"VENTES",TRANSACTIONS!$C$6:$C$2000,A143))</f>
        <v/>
      </c>
      <c r="K143" s="109" t="str">
        <f>IF(A143="","",SUMIFS(TRANSACTIONS!$H$6:$H$2000,TRANSACTIONS!$E$6:$E$2000,"DIVIDENDES",TRANSACTIONS!$C$6:$C$2000,A143))</f>
        <v/>
      </c>
      <c r="L143" s="104" t="str">
        <f t="shared" si="22"/>
        <v/>
      </c>
      <c r="M143" s="101" t="str">
        <f t="shared" si="23"/>
        <v/>
      </c>
      <c r="N143" s="96" t="str">
        <f t="shared" si="24"/>
        <v/>
      </c>
    </row>
    <row r="144" spans="1:14" x14ac:dyDescent="0.25">
      <c r="A144" s="12"/>
      <c r="B144" s="155" t="str">
        <f>IF(A144="","",SUMIFS(TRANSACTIONS!$F$6:$F$2000,TRANSACTIONS!$E$6:$E$2000,"ACHATS",TRANSACTIONS!$C$6:$C$2000,A144))</f>
        <v/>
      </c>
      <c r="C144" s="156" t="str">
        <f>IF(A144="","",SUMIFS(TRANSACTIONS!$H$6:$H$2000,TRANSACTIONS!$E$6:$E$2000,"ACHATS",TRANSACTIONS!$C$6:$C$2000,A144))</f>
        <v/>
      </c>
      <c r="D144" s="88" t="str">
        <f>IF(A144="","",SUMIFS(TRANSACTIONS!$I$6:$I$2000,TRANSACTIONS!$E$6:$E$2000,"ACHATS",TRANSACTIONS!$C$6:$C$2000,A144))</f>
        <v/>
      </c>
      <c r="E144" s="88" t="str">
        <f>IF(A144="","",SUMIFS(TRANSACTIONS!$J$6:$J$2000,TRANSACTIONS!$E$6:$E$2000,"ACHATS",TRANSACTIONS!$C$6:$C$2000,A144))</f>
        <v/>
      </c>
      <c r="F144" s="113" t="str">
        <f t="shared" si="20"/>
        <v/>
      </c>
      <c r="G144" s="114" t="str">
        <f t="shared" si="21"/>
        <v/>
      </c>
      <c r="H144" s="92" t="str">
        <f>IF($A144="","",SUMIFS(TRANSACTIONS!$F$6:$F$2000,TRANSACTIONS!$E$6:$E$2000,"VENTES",TRANSACTIONS!$C$6:$C$2000,A144))</f>
        <v/>
      </c>
      <c r="I144" s="88" t="str">
        <f>IF(G144="","",SUMIFS(TRANSACTIONS!$H$6:$H$2000,TRANSACTIONS!$E$6:$E$2000,"VENTES",TRANSACTIONS!$C$6:$C$2000,A144))</f>
        <v/>
      </c>
      <c r="J144" s="99" t="str">
        <f>IF(G144="","",SUMIFS(TRANSACTIONS!$I$6:$I$2000,TRANSACTIONS!$E$6:$E$2000,"VENTES",TRANSACTIONS!$C$6:$C$2000,A144))</f>
        <v/>
      </c>
      <c r="K144" s="109" t="str">
        <f>IF(A144="","",SUMIFS(TRANSACTIONS!$H$6:$H$2000,TRANSACTIONS!$E$6:$E$2000,"DIVIDENDES",TRANSACTIONS!$C$6:$C$2000,A144))</f>
        <v/>
      </c>
      <c r="L144" s="104" t="str">
        <f t="shared" si="22"/>
        <v/>
      </c>
      <c r="M144" s="101" t="str">
        <f t="shared" si="23"/>
        <v/>
      </c>
      <c r="N144" s="96" t="str">
        <f t="shared" si="24"/>
        <v/>
      </c>
    </row>
    <row r="145" spans="1:14" x14ac:dyDescent="0.25">
      <c r="A145" s="12"/>
      <c r="B145" s="155" t="str">
        <f>IF(A145="","",SUMIFS(TRANSACTIONS!$F$6:$F$2000,TRANSACTIONS!$E$6:$E$2000,"ACHATS",TRANSACTIONS!$C$6:$C$2000,A145))</f>
        <v/>
      </c>
      <c r="C145" s="156" t="str">
        <f>IF(A145="","",SUMIFS(TRANSACTIONS!$H$6:$H$2000,TRANSACTIONS!$E$6:$E$2000,"ACHATS",TRANSACTIONS!$C$6:$C$2000,A145))</f>
        <v/>
      </c>
      <c r="D145" s="88" t="str">
        <f>IF(A145="","",SUMIFS(TRANSACTIONS!$I$6:$I$2000,TRANSACTIONS!$E$6:$E$2000,"ACHATS",TRANSACTIONS!$C$6:$C$2000,A145))</f>
        <v/>
      </c>
      <c r="E145" s="88" t="str">
        <f>IF(A145="","",SUMIFS(TRANSACTIONS!$J$6:$J$2000,TRANSACTIONS!$E$6:$E$2000,"ACHATS",TRANSACTIONS!$C$6:$C$2000,A145))</f>
        <v/>
      </c>
      <c r="F145" s="113" t="str">
        <f t="shared" si="20"/>
        <v/>
      </c>
      <c r="G145" s="114" t="str">
        <f t="shared" si="21"/>
        <v/>
      </c>
      <c r="H145" s="92" t="str">
        <f>IF($A145="","",SUMIFS(TRANSACTIONS!$F$6:$F$2000,TRANSACTIONS!$E$6:$E$2000,"VENTES",TRANSACTIONS!$C$6:$C$2000,A145))</f>
        <v/>
      </c>
      <c r="I145" s="88" t="str">
        <f>IF(G145="","",SUMIFS(TRANSACTIONS!$H$6:$H$2000,TRANSACTIONS!$E$6:$E$2000,"VENTES",TRANSACTIONS!$C$6:$C$2000,A145))</f>
        <v/>
      </c>
      <c r="J145" s="99" t="str">
        <f>IF(G145="","",SUMIFS(TRANSACTIONS!$I$6:$I$2000,TRANSACTIONS!$E$6:$E$2000,"VENTES",TRANSACTIONS!$C$6:$C$2000,A145))</f>
        <v/>
      </c>
      <c r="K145" s="109" t="str">
        <f>IF(A145="","",SUMIFS(TRANSACTIONS!$H$6:$H$2000,TRANSACTIONS!$E$6:$E$2000,"DIVIDENDES",TRANSACTIONS!$C$6:$C$2000,A145))</f>
        <v/>
      </c>
      <c r="L145" s="104" t="str">
        <f t="shared" si="22"/>
        <v/>
      </c>
      <c r="M145" s="101" t="str">
        <f t="shared" si="23"/>
        <v/>
      </c>
      <c r="N145" s="96" t="str">
        <f t="shared" si="24"/>
        <v/>
      </c>
    </row>
    <row r="146" spans="1:14" x14ac:dyDescent="0.25">
      <c r="A146" s="12"/>
      <c r="B146" s="155" t="str">
        <f>IF(A146="","",SUMIFS(TRANSACTIONS!$F$6:$F$2000,TRANSACTIONS!$E$6:$E$2000,"ACHATS",TRANSACTIONS!$C$6:$C$2000,A146))</f>
        <v/>
      </c>
      <c r="C146" s="156" t="str">
        <f>IF(A146="","",SUMIFS(TRANSACTIONS!$H$6:$H$2000,TRANSACTIONS!$E$6:$E$2000,"ACHATS",TRANSACTIONS!$C$6:$C$2000,A146))</f>
        <v/>
      </c>
      <c r="D146" s="88" t="str">
        <f>IF(A146="","",SUMIFS(TRANSACTIONS!$I$6:$I$2000,TRANSACTIONS!$E$6:$E$2000,"ACHATS",TRANSACTIONS!$C$6:$C$2000,A146))</f>
        <v/>
      </c>
      <c r="E146" s="88" t="str">
        <f>IF(A146="","",SUMIFS(TRANSACTIONS!$J$6:$J$2000,TRANSACTIONS!$E$6:$E$2000,"ACHATS",TRANSACTIONS!$C$6:$C$2000,A146))</f>
        <v/>
      </c>
      <c r="F146" s="113" t="str">
        <f t="shared" si="20"/>
        <v/>
      </c>
      <c r="G146" s="114" t="str">
        <f t="shared" si="21"/>
        <v/>
      </c>
      <c r="H146" s="92" t="str">
        <f>IF($A146="","",SUMIFS(TRANSACTIONS!$F$6:$F$2000,TRANSACTIONS!$E$6:$E$2000,"VENTES",TRANSACTIONS!$C$6:$C$2000,A146))</f>
        <v/>
      </c>
      <c r="I146" s="88" t="str">
        <f>IF(G146="","",SUMIFS(TRANSACTIONS!$H$6:$H$2000,TRANSACTIONS!$E$6:$E$2000,"VENTES",TRANSACTIONS!$C$6:$C$2000,A146))</f>
        <v/>
      </c>
      <c r="J146" s="99" t="str">
        <f>IF(G146="","",SUMIFS(TRANSACTIONS!$I$6:$I$2000,TRANSACTIONS!$E$6:$E$2000,"VENTES",TRANSACTIONS!$C$6:$C$2000,A146))</f>
        <v/>
      </c>
      <c r="K146" s="109" t="str">
        <f>IF(A146="","",SUMIFS(TRANSACTIONS!$H$6:$H$2000,TRANSACTIONS!$E$6:$E$2000,"DIVIDENDES",TRANSACTIONS!$C$6:$C$2000,A146))</f>
        <v/>
      </c>
      <c r="L146" s="104" t="str">
        <f t="shared" si="22"/>
        <v/>
      </c>
      <c r="M146" s="101" t="str">
        <f t="shared" si="23"/>
        <v/>
      </c>
      <c r="N146" s="96" t="str">
        <f t="shared" si="24"/>
        <v/>
      </c>
    </row>
    <row r="147" spans="1:14" x14ac:dyDescent="0.25">
      <c r="A147" s="12"/>
      <c r="B147" s="155" t="str">
        <f>IF(A147="","",SUMIFS(TRANSACTIONS!$F$6:$F$2000,TRANSACTIONS!$E$6:$E$2000,"ACHATS",TRANSACTIONS!$C$6:$C$2000,A147))</f>
        <v/>
      </c>
      <c r="C147" s="156" t="str">
        <f>IF(A147="","",SUMIFS(TRANSACTIONS!$H$6:$H$2000,TRANSACTIONS!$E$6:$E$2000,"ACHATS",TRANSACTIONS!$C$6:$C$2000,A147))</f>
        <v/>
      </c>
      <c r="D147" s="88" t="str">
        <f>IF(A147="","",SUMIFS(TRANSACTIONS!$I$6:$I$2000,TRANSACTIONS!$E$6:$E$2000,"ACHATS",TRANSACTIONS!$C$6:$C$2000,A147))</f>
        <v/>
      </c>
      <c r="E147" s="88" t="str">
        <f>IF(A147="","",SUMIFS(TRANSACTIONS!$J$6:$J$2000,TRANSACTIONS!$E$6:$E$2000,"ACHATS",TRANSACTIONS!$C$6:$C$2000,A147))</f>
        <v/>
      </c>
      <c r="F147" s="113" t="str">
        <f t="shared" si="20"/>
        <v/>
      </c>
      <c r="G147" s="114" t="str">
        <f t="shared" si="21"/>
        <v/>
      </c>
      <c r="H147" s="92" t="str">
        <f>IF($A147="","",SUMIFS(TRANSACTIONS!$F$6:$F$2000,TRANSACTIONS!$E$6:$E$2000,"VENTES",TRANSACTIONS!$C$6:$C$2000,A147))</f>
        <v/>
      </c>
      <c r="I147" s="88" t="str">
        <f>IF(G147="","",SUMIFS(TRANSACTIONS!$H$6:$H$2000,TRANSACTIONS!$E$6:$E$2000,"VENTES",TRANSACTIONS!$C$6:$C$2000,A147))</f>
        <v/>
      </c>
      <c r="J147" s="99" t="str">
        <f>IF(G147="","",SUMIFS(TRANSACTIONS!$I$6:$I$2000,TRANSACTIONS!$E$6:$E$2000,"VENTES",TRANSACTIONS!$C$6:$C$2000,A147))</f>
        <v/>
      </c>
      <c r="K147" s="109" t="str">
        <f>IF(A147="","",SUMIFS(TRANSACTIONS!$H$6:$H$2000,TRANSACTIONS!$E$6:$E$2000,"DIVIDENDES",TRANSACTIONS!$C$6:$C$2000,A147))</f>
        <v/>
      </c>
      <c r="L147" s="104" t="str">
        <f t="shared" si="22"/>
        <v/>
      </c>
      <c r="M147" s="101" t="str">
        <f t="shared" si="23"/>
        <v/>
      </c>
      <c r="N147" s="96" t="str">
        <f t="shared" si="24"/>
        <v/>
      </c>
    </row>
    <row r="148" spans="1:14" x14ac:dyDescent="0.25">
      <c r="A148" s="12"/>
      <c r="B148" s="155" t="str">
        <f>IF(A148="","",SUMIFS(TRANSACTIONS!$F$6:$F$2000,TRANSACTIONS!$E$6:$E$2000,"ACHATS",TRANSACTIONS!$C$6:$C$2000,A148))</f>
        <v/>
      </c>
      <c r="C148" s="156" t="str">
        <f>IF(A148="","",SUMIFS(TRANSACTIONS!$H$6:$H$2000,TRANSACTIONS!$E$6:$E$2000,"ACHATS",TRANSACTIONS!$C$6:$C$2000,A148))</f>
        <v/>
      </c>
      <c r="D148" s="88" t="str">
        <f>IF(A148="","",SUMIFS(TRANSACTIONS!$I$6:$I$2000,TRANSACTIONS!$E$6:$E$2000,"ACHATS",TRANSACTIONS!$C$6:$C$2000,A148))</f>
        <v/>
      </c>
      <c r="E148" s="88" t="str">
        <f>IF(A148="","",SUMIFS(TRANSACTIONS!$J$6:$J$2000,TRANSACTIONS!$E$6:$E$2000,"ACHATS",TRANSACTIONS!$C$6:$C$2000,A148))</f>
        <v/>
      </c>
      <c r="F148" s="113" t="str">
        <f t="shared" si="20"/>
        <v/>
      </c>
      <c r="G148" s="114" t="str">
        <f t="shared" si="21"/>
        <v/>
      </c>
      <c r="H148" s="92" t="str">
        <f>IF($A148="","",SUMIFS(TRANSACTIONS!$F$6:$F$2000,TRANSACTIONS!$E$6:$E$2000,"VENTES",TRANSACTIONS!$C$6:$C$2000,A148))</f>
        <v/>
      </c>
      <c r="I148" s="88" t="str">
        <f>IF(G148="","",SUMIFS(TRANSACTIONS!$H$6:$H$2000,TRANSACTIONS!$E$6:$E$2000,"VENTES",TRANSACTIONS!$C$6:$C$2000,A148))</f>
        <v/>
      </c>
      <c r="J148" s="99" t="str">
        <f>IF(G148="","",SUMIFS(TRANSACTIONS!$I$6:$I$2000,TRANSACTIONS!$E$6:$E$2000,"VENTES",TRANSACTIONS!$C$6:$C$2000,A148))</f>
        <v/>
      </c>
      <c r="K148" s="109" t="str">
        <f>IF(A148="","",SUMIFS(TRANSACTIONS!$H$6:$H$2000,TRANSACTIONS!$E$6:$E$2000,"DIVIDENDES",TRANSACTIONS!$C$6:$C$2000,A148))</f>
        <v/>
      </c>
      <c r="L148" s="104" t="str">
        <f t="shared" si="22"/>
        <v/>
      </c>
      <c r="M148" s="101" t="str">
        <f t="shared" si="23"/>
        <v/>
      </c>
      <c r="N148" s="96" t="str">
        <f t="shared" si="24"/>
        <v/>
      </c>
    </row>
    <row r="149" spans="1:14" x14ac:dyDescent="0.25">
      <c r="A149" s="12"/>
      <c r="B149" s="155" t="str">
        <f>IF(A149="","",SUMIFS(TRANSACTIONS!$F$6:$F$2000,TRANSACTIONS!$E$6:$E$2000,"ACHATS",TRANSACTIONS!$C$6:$C$2000,A149))</f>
        <v/>
      </c>
      <c r="C149" s="156" t="str">
        <f>IF(A149="","",SUMIFS(TRANSACTIONS!$H$6:$H$2000,TRANSACTIONS!$E$6:$E$2000,"ACHATS",TRANSACTIONS!$C$6:$C$2000,A149))</f>
        <v/>
      </c>
      <c r="D149" s="88" t="str">
        <f>IF(A149="","",SUMIFS(TRANSACTIONS!$I$6:$I$2000,TRANSACTIONS!$E$6:$E$2000,"ACHATS",TRANSACTIONS!$C$6:$C$2000,A149))</f>
        <v/>
      </c>
      <c r="E149" s="88" t="str">
        <f>IF(A149="","",SUMIFS(TRANSACTIONS!$J$6:$J$2000,TRANSACTIONS!$E$6:$E$2000,"ACHATS",TRANSACTIONS!$C$6:$C$2000,A149))</f>
        <v/>
      </c>
      <c r="F149" s="113" t="str">
        <f t="shared" si="20"/>
        <v/>
      </c>
      <c r="G149" s="114" t="str">
        <f t="shared" si="21"/>
        <v/>
      </c>
      <c r="H149" s="92" t="str">
        <f>IF($A149="","",SUMIFS(TRANSACTIONS!$F$6:$F$2000,TRANSACTIONS!$E$6:$E$2000,"VENTES",TRANSACTIONS!$C$6:$C$2000,A149))</f>
        <v/>
      </c>
      <c r="I149" s="88" t="str">
        <f>IF(G149="","",SUMIFS(TRANSACTIONS!$H$6:$H$2000,TRANSACTIONS!$E$6:$E$2000,"VENTES",TRANSACTIONS!$C$6:$C$2000,A149))</f>
        <v/>
      </c>
      <c r="J149" s="99" t="str">
        <f>IF(G149="","",SUMIFS(TRANSACTIONS!$I$6:$I$2000,TRANSACTIONS!$E$6:$E$2000,"VENTES",TRANSACTIONS!$C$6:$C$2000,A149))</f>
        <v/>
      </c>
      <c r="K149" s="109" t="str">
        <f>IF(A149="","",SUMIFS(TRANSACTIONS!$H$6:$H$2000,TRANSACTIONS!$E$6:$E$2000,"DIVIDENDES",TRANSACTIONS!$C$6:$C$2000,A149))</f>
        <v/>
      </c>
      <c r="L149" s="104" t="str">
        <f t="shared" si="22"/>
        <v/>
      </c>
      <c r="M149" s="101" t="str">
        <f t="shared" si="23"/>
        <v/>
      </c>
      <c r="N149" s="96" t="str">
        <f t="shared" si="24"/>
        <v/>
      </c>
    </row>
    <row r="150" spans="1:14" x14ac:dyDescent="0.25">
      <c r="A150" s="12"/>
      <c r="B150" s="155" t="str">
        <f>IF(A150="","",SUMIFS(TRANSACTIONS!$F$6:$F$2000,TRANSACTIONS!$E$6:$E$2000,"ACHATS",TRANSACTIONS!$C$6:$C$2000,A150))</f>
        <v/>
      </c>
      <c r="C150" s="156" t="str">
        <f>IF(A150="","",SUMIFS(TRANSACTIONS!$H$6:$H$2000,TRANSACTIONS!$E$6:$E$2000,"ACHATS",TRANSACTIONS!$C$6:$C$2000,A150))</f>
        <v/>
      </c>
      <c r="D150" s="88" t="str">
        <f>IF(A150="","",SUMIFS(TRANSACTIONS!$I$6:$I$2000,TRANSACTIONS!$E$6:$E$2000,"ACHATS",TRANSACTIONS!$C$6:$C$2000,A150))</f>
        <v/>
      </c>
      <c r="E150" s="88" t="str">
        <f>IF(A150="","",SUMIFS(TRANSACTIONS!$J$6:$J$2000,TRANSACTIONS!$E$6:$E$2000,"ACHATS",TRANSACTIONS!$C$6:$C$2000,A150))</f>
        <v/>
      </c>
      <c r="F150" s="113" t="str">
        <f t="shared" si="20"/>
        <v/>
      </c>
      <c r="G150" s="114" t="str">
        <f t="shared" si="21"/>
        <v/>
      </c>
      <c r="H150" s="92" t="str">
        <f>IF($A150="","",SUMIFS(TRANSACTIONS!$F$6:$F$2000,TRANSACTIONS!$E$6:$E$2000,"VENTES",TRANSACTIONS!$C$6:$C$2000,A150))</f>
        <v/>
      </c>
      <c r="I150" s="88" t="str">
        <f>IF(G150="","",SUMIFS(TRANSACTIONS!$H$6:$H$2000,TRANSACTIONS!$E$6:$E$2000,"VENTES",TRANSACTIONS!$C$6:$C$2000,A150))</f>
        <v/>
      </c>
      <c r="J150" s="99" t="str">
        <f>IF(G150="","",SUMIFS(TRANSACTIONS!$I$6:$I$2000,TRANSACTIONS!$E$6:$E$2000,"VENTES",TRANSACTIONS!$C$6:$C$2000,A150))</f>
        <v/>
      </c>
      <c r="K150" s="109" t="str">
        <f>IF(A150="","",SUMIFS(TRANSACTIONS!$H$6:$H$2000,TRANSACTIONS!$E$6:$E$2000,"DIVIDENDES",TRANSACTIONS!$C$6:$C$2000,A150))</f>
        <v/>
      </c>
      <c r="L150" s="104" t="str">
        <f t="shared" si="22"/>
        <v/>
      </c>
      <c r="M150" s="101" t="str">
        <f t="shared" si="23"/>
        <v/>
      </c>
      <c r="N150" s="96" t="str">
        <f t="shared" si="24"/>
        <v/>
      </c>
    </row>
    <row r="151" spans="1:14" x14ac:dyDescent="0.25">
      <c r="A151" s="12"/>
      <c r="B151" s="155" t="str">
        <f>IF(A151="","",SUMIFS(TRANSACTIONS!$F$6:$F$2000,TRANSACTIONS!$E$6:$E$2000,"ACHATS",TRANSACTIONS!$C$6:$C$2000,A151))</f>
        <v/>
      </c>
      <c r="C151" s="156" t="str">
        <f>IF(A151="","",SUMIFS(TRANSACTIONS!$H$6:$H$2000,TRANSACTIONS!$E$6:$E$2000,"ACHATS",TRANSACTIONS!$C$6:$C$2000,A151))</f>
        <v/>
      </c>
      <c r="D151" s="88" t="str">
        <f>IF(A151="","",SUMIFS(TRANSACTIONS!$I$6:$I$2000,TRANSACTIONS!$E$6:$E$2000,"ACHATS",TRANSACTIONS!$C$6:$C$2000,A151))</f>
        <v/>
      </c>
      <c r="E151" s="88" t="str">
        <f>IF(A151="","",SUMIFS(TRANSACTIONS!$J$6:$J$2000,TRANSACTIONS!$E$6:$E$2000,"ACHATS",TRANSACTIONS!$C$6:$C$2000,A151))</f>
        <v/>
      </c>
      <c r="F151" s="113" t="str">
        <f t="shared" si="20"/>
        <v/>
      </c>
      <c r="G151" s="114" t="str">
        <f t="shared" si="21"/>
        <v/>
      </c>
      <c r="H151" s="92" t="str">
        <f>IF($A151="","",SUMIFS(TRANSACTIONS!$F$6:$F$2000,TRANSACTIONS!$E$6:$E$2000,"VENTES",TRANSACTIONS!$C$6:$C$2000,A151))</f>
        <v/>
      </c>
      <c r="I151" s="88" t="str">
        <f>IF(G151="","",SUMIFS(TRANSACTIONS!$H$6:$H$2000,TRANSACTIONS!$E$6:$E$2000,"VENTES",TRANSACTIONS!$C$6:$C$2000,A151))</f>
        <v/>
      </c>
      <c r="J151" s="99" t="str">
        <f>IF(G151="","",SUMIFS(TRANSACTIONS!$I$6:$I$2000,TRANSACTIONS!$E$6:$E$2000,"VENTES",TRANSACTIONS!$C$6:$C$2000,A151))</f>
        <v/>
      </c>
      <c r="K151" s="109" t="str">
        <f>IF(A151="","",SUMIFS(TRANSACTIONS!$H$6:$H$2000,TRANSACTIONS!$E$6:$E$2000,"DIVIDENDES",TRANSACTIONS!$C$6:$C$2000,A151))</f>
        <v/>
      </c>
      <c r="L151" s="104" t="str">
        <f t="shared" si="22"/>
        <v/>
      </c>
      <c r="M151" s="101" t="str">
        <f t="shared" si="23"/>
        <v/>
      </c>
      <c r="N151" s="96" t="str">
        <f t="shared" si="24"/>
        <v/>
      </c>
    </row>
    <row r="152" spans="1:14" x14ac:dyDescent="0.25">
      <c r="A152" s="12"/>
      <c r="B152" s="155" t="str">
        <f>IF(A152="","",SUMIFS(TRANSACTIONS!$F$6:$F$2000,TRANSACTIONS!$E$6:$E$2000,"ACHATS",TRANSACTIONS!$C$6:$C$2000,A152))</f>
        <v/>
      </c>
      <c r="C152" s="156" t="str">
        <f>IF(A152="","",SUMIFS(TRANSACTIONS!$H$6:$H$2000,TRANSACTIONS!$E$6:$E$2000,"ACHATS",TRANSACTIONS!$C$6:$C$2000,A152))</f>
        <v/>
      </c>
      <c r="D152" s="88" t="str">
        <f>IF(A152="","",SUMIFS(TRANSACTIONS!$I$6:$I$2000,TRANSACTIONS!$E$6:$E$2000,"ACHATS",TRANSACTIONS!$C$6:$C$2000,A152))</f>
        <v/>
      </c>
      <c r="E152" s="88" t="str">
        <f>IF(A152="","",SUMIFS(TRANSACTIONS!$J$6:$J$2000,TRANSACTIONS!$E$6:$E$2000,"ACHATS",TRANSACTIONS!$C$6:$C$2000,A152))</f>
        <v/>
      </c>
      <c r="F152" s="113" t="str">
        <f t="shared" si="20"/>
        <v/>
      </c>
      <c r="G152" s="114" t="str">
        <f t="shared" si="21"/>
        <v/>
      </c>
      <c r="H152" s="92" t="str">
        <f>IF($A152="","",SUMIFS(TRANSACTIONS!$F$6:$F$2000,TRANSACTIONS!$E$6:$E$2000,"VENTES",TRANSACTIONS!$C$6:$C$2000,A152))</f>
        <v/>
      </c>
      <c r="I152" s="88" t="str">
        <f>IF(G152="","",SUMIFS(TRANSACTIONS!$H$6:$H$2000,TRANSACTIONS!$E$6:$E$2000,"VENTES",TRANSACTIONS!$C$6:$C$2000,A152))</f>
        <v/>
      </c>
      <c r="J152" s="99" t="str">
        <f>IF(G152="","",SUMIFS(TRANSACTIONS!$I$6:$I$2000,TRANSACTIONS!$E$6:$E$2000,"VENTES",TRANSACTIONS!$C$6:$C$2000,A152))</f>
        <v/>
      </c>
      <c r="K152" s="109" t="str">
        <f>IF(A152="","",SUMIFS(TRANSACTIONS!$H$6:$H$2000,TRANSACTIONS!$E$6:$E$2000,"DIVIDENDES",TRANSACTIONS!$C$6:$C$2000,A152))</f>
        <v/>
      </c>
      <c r="L152" s="104" t="str">
        <f t="shared" si="22"/>
        <v/>
      </c>
      <c r="M152" s="101" t="str">
        <f t="shared" si="23"/>
        <v/>
      </c>
      <c r="N152" s="96" t="str">
        <f t="shared" si="24"/>
        <v/>
      </c>
    </row>
    <row r="153" spans="1:14" x14ac:dyDescent="0.25">
      <c r="A153" s="12"/>
      <c r="B153" s="155" t="str">
        <f>IF(A153="","",SUMIFS(TRANSACTIONS!$F$6:$F$2000,TRANSACTIONS!$E$6:$E$2000,"ACHATS",TRANSACTIONS!$C$6:$C$2000,A153))</f>
        <v/>
      </c>
      <c r="C153" s="156" t="str">
        <f>IF(A153="","",SUMIFS(TRANSACTIONS!$H$6:$H$2000,TRANSACTIONS!$E$6:$E$2000,"ACHATS",TRANSACTIONS!$C$6:$C$2000,A153))</f>
        <v/>
      </c>
      <c r="D153" s="88" t="str">
        <f>IF(A153="","",SUMIFS(TRANSACTIONS!$I$6:$I$2000,TRANSACTIONS!$E$6:$E$2000,"ACHATS",TRANSACTIONS!$C$6:$C$2000,A153))</f>
        <v/>
      </c>
      <c r="E153" s="88" t="str">
        <f>IF(A153="","",SUMIFS(TRANSACTIONS!$J$6:$J$2000,TRANSACTIONS!$E$6:$E$2000,"ACHATS",TRANSACTIONS!$C$6:$C$2000,A153))</f>
        <v/>
      </c>
      <c r="F153" s="113" t="str">
        <f t="shared" si="20"/>
        <v/>
      </c>
      <c r="G153" s="114" t="str">
        <f t="shared" si="21"/>
        <v/>
      </c>
      <c r="H153" s="92" t="str">
        <f>IF($A153="","",SUMIFS(TRANSACTIONS!$F$6:$F$2000,TRANSACTIONS!$E$6:$E$2000,"VENTES",TRANSACTIONS!$C$6:$C$2000,A153))</f>
        <v/>
      </c>
      <c r="I153" s="88" t="str">
        <f>IF(G153="","",SUMIFS(TRANSACTIONS!$H$6:$H$2000,TRANSACTIONS!$E$6:$E$2000,"VENTES",TRANSACTIONS!$C$6:$C$2000,A153))</f>
        <v/>
      </c>
      <c r="J153" s="99" t="str">
        <f>IF(G153="","",SUMIFS(TRANSACTIONS!$I$6:$I$2000,TRANSACTIONS!$E$6:$E$2000,"VENTES",TRANSACTIONS!$C$6:$C$2000,A153))</f>
        <v/>
      </c>
      <c r="K153" s="109" t="str">
        <f>IF(A153="","",SUMIFS(TRANSACTIONS!$H$6:$H$2000,TRANSACTIONS!$E$6:$E$2000,"DIVIDENDES",TRANSACTIONS!$C$6:$C$2000,A153))</f>
        <v/>
      </c>
      <c r="L153" s="104" t="str">
        <f t="shared" si="22"/>
        <v/>
      </c>
      <c r="M153" s="101" t="str">
        <f t="shared" si="23"/>
        <v/>
      </c>
      <c r="N153" s="96" t="str">
        <f t="shared" si="24"/>
        <v/>
      </c>
    </row>
    <row r="154" spans="1:14" x14ac:dyDescent="0.25">
      <c r="A154" s="12"/>
      <c r="B154" s="155" t="str">
        <f>IF(A154="","",SUMIFS(TRANSACTIONS!$F$6:$F$2000,TRANSACTIONS!$E$6:$E$2000,"ACHATS",TRANSACTIONS!$C$6:$C$2000,A154))</f>
        <v/>
      </c>
      <c r="C154" s="156" t="str">
        <f>IF(A154="","",SUMIFS(TRANSACTIONS!$H$6:$H$2000,TRANSACTIONS!$E$6:$E$2000,"ACHATS",TRANSACTIONS!$C$6:$C$2000,A154))</f>
        <v/>
      </c>
      <c r="D154" s="88" t="str">
        <f>IF(A154="","",SUMIFS(TRANSACTIONS!$I$6:$I$2000,TRANSACTIONS!$E$6:$E$2000,"ACHATS",TRANSACTIONS!$C$6:$C$2000,A154))</f>
        <v/>
      </c>
      <c r="E154" s="88" t="str">
        <f>IF(A154="","",SUMIFS(TRANSACTIONS!$J$6:$J$2000,TRANSACTIONS!$E$6:$E$2000,"ACHATS",TRANSACTIONS!$C$6:$C$2000,A154))</f>
        <v/>
      </c>
      <c r="F154" s="113" t="str">
        <f t="shared" si="20"/>
        <v/>
      </c>
      <c r="G154" s="114" t="str">
        <f t="shared" si="21"/>
        <v/>
      </c>
      <c r="H154" s="92" t="str">
        <f>IF($A154="","",SUMIFS(TRANSACTIONS!$F$6:$F$2000,TRANSACTIONS!$E$6:$E$2000,"VENTES",TRANSACTIONS!$C$6:$C$2000,A154))</f>
        <v/>
      </c>
      <c r="I154" s="88" t="str">
        <f>IF(G154="","",SUMIFS(TRANSACTIONS!$H$6:$H$2000,TRANSACTIONS!$E$6:$E$2000,"VENTES",TRANSACTIONS!$C$6:$C$2000,A154))</f>
        <v/>
      </c>
      <c r="J154" s="99" t="str">
        <f>IF(G154="","",SUMIFS(TRANSACTIONS!$I$6:$I$2000,TRANSACTIONS!$E$6:$E$2000,"VENTES",TRANSACTIONS!$C$6:$C$2000,A154))</f>
        <v/>
      </c>
      <c r="K154" s="109" t="str">
        <f>IF(A154="","",SUMIFS(TRANSACTIONS!$H$6:$H$2000,TRANSACTIONS!$E$6:$E$2000,"DIVIDENDES",TRANSACTIONS!$C$6:$C$2000,A154))</f>
        <v/>
      </c>
      <c r="L154" s="104" t="str">
        <f t="shared" si="22"/>
        <v/>
      </c>
      <c r="M154" s="101" t="str">
        <f t="shared" si="23"/>
        <v/>
      </c>
      <c r="N154" s="96" t="str">
        <f t="shared" si="24"/>
        <v/>
      </c>
    </row>
    <row r="155" spans="1:14" x14ac:dyDescent="0.25">
      <c r="A155" s="12"/>
      <c r="B155" s="155" t="str">
        <f>IF(A155="","",SUMIFS(TRANSACTIONS!$F$6:$F$2000,TRANSACTIONS!$E$6:$E$2000,"ACHATS",TRANSACTIONS!$C$6:$C$2000,A155))</f>
        <v/>
      </c>
      <c r="C155" s="156" t="str">
        <f>IF(A155="","",SUMIFS(TRANSACTIONS!$H$6:$H$2000,TRANSACTIONS!$E$6:$E$2000,"ACHATS",TRANSACTIONS!$C$6:$C$2000,A155))</f>
        <v/>
      </c>
      <c r="D155" s="88" t="str">
        <f>IF(A155="","",SUMIFS(TRANSACTIONS!$I$6:$I$2000,TRANSACTIONS!$E$6:$E$2000,"ACHATS",TRANSACTIONS!$C$6:$C$2000,A155))</f>
        <v/>
      </c>
      <c r="E155" s="88" t="str">
        <f>IF(A155="","",SUMIFS(TRANSACTIONS!$J$6:$J$2000,TRANSACTIONS!$E$6:$E$2000,"ACHATS",TRANSACTIONS!$C$6:$C$2000,A155))</f>
        <v/>
      </c>
      <c r="F155" s="113" t="str">
        <f t="shared" si="20"/>
        <v/>
      </c>
      <c r="G155" s="114" t="str">
        <f t="shared" si="21"/>
        <v/>
      </c>
      <c r="H155" s="92" t="str">
        <f>IF($A155="","",SUMIFS(TRANSACTIONS!$F$6:$F$2000,TRANSACTIONS!$E$6:$E$2000,"VENTES",TRANSACTIONS!$C$6:$C$2000,A155))</f>
        <v/>
      </c>
      <c r="I155" s="88" t="str">
        <f>IF(G155="","",SUMIFS(TRANSACTIONS!$H$6:$H$2000,TRANSACTIONS!$E$6:$E$2000,"VENTES",TRANSACTIONS!$C$6:$C$2000,A155))</f>
        <v/>
      </c>
      <c r="J155" s="99" t="str">
        <f>IF(G155="","",SUMIFS(TRANSACTIONS!$I$6:$I$2000,TRANSACTIONS!$E$6:$E$2000,"VENTES",TRANSACTIONS!$C$6:$C$2000,A155))</f>
        <v/>
      </c>
      <c r="K155" s="109" t="str">
        <f>IF(A155="","",SUMIFS(TRANSACTIONS!$H$6:$H$2000,TRANSACTIONS!$E$6:$E$2000,"DIVIDENDES",TRANSACTIONS!$C$6:$C$2000,A155))</f>
        <v/>
      </c>
      <c r="L155" s="104" t="str">
        <f t="shared" si="22"/>
        <v/>
      </c>
      <c r="M155" s="101" t="str">
        <f t="shared" si="23"/>
        <v/>
      </c>
      <c r="N155" s="96" t="str">
        <f t="shared" si="24"/>
        <v/>
      </c>
    </row>
    <row r="156" spans="1:14" x14ac:dyDescent="0.25">
      <c r="A156" s="12"/>
      <c r="B156" s="155" t="str">
        <f>IF(A156="","",SUMIFS(TRANSACTIONS!$F$6:$F$2000,TRANSACTIONS!$E$6:$E$2000,"ACHATS",TRANSACTIONS!$C$6:$C$2000,A156))</f>
        <v/>
      </c>
      <c r="C156" s="156" t="str">
        <f>IF(A156="","",SUMIFS(TRANSACTIONS!$H$6:$H$2000,TRANSACTIONS!$E$6:$E$2000,"ACHATS",TRANSACTIONS!$C$6:$C$2000,A156))</f>
        <v/>
      </c>
      <c r="D156" s="88" t="str">
        <f>IF(A156="","",SUMIFS(TRANSACTIONS!$I$6:$I$2000,TRANSACTIONS!$E$6:$E$2000,"ACHATS",TRANSACTIONS!$C$6:$C$2000,A156))</f>
        <v/>
      </c>
      <c r="E156" s="88" t="str">
        <f>IF(A156="","",SUMIFS(TRANSACTIONS!$J$6:$J$2000,TRANSACTIONS!$E$6:$E$2000,"ACHATS",TRANSACTIONS!$C$6:$C$2000,A156))</f>
        <v/>
      </c>
      <c r="F156" s="113" t="str">
        <f t="shared" si="20"/>
        <v/>
      </c>
      <c r="G156" s="114" t="str">
        <f t="shared" si="21"/>
        <v/>
      </c>
      <c r="H156" s="92" t="str">
        <f>IF($A156="","",SUMIFS(TRANSACTIONS!$F$6:$F$2000,TRANSACTIONS!$E$6:$E$2000,"VENTES",TRANSACTIONS!$C$6:$C$2000,A156))</f>
        <v/>
      </c>
      <c r="I156" s="88" t="str">
        <f>IF(G156="","",SUMIFS(TRANSACTIONS!$H$6:$H$2000,TRANSACTIONS!$E$6:$E$2000,"VENTES",TRANSACTIONS!$C$6:$C$2000,A156))</f>
        <v/>
      </c>
      <c r="J156" s="99" t="str">
        <f>IF(G156="","",SUMIFS(TRANSACTIONS!$I$6:$I$2000,TRANSACTIONS!$E$6:$E$2000,"VENTES",TRANSACTIONS!$C$6:$C$2000,A156))</f>
        <v/>
      </c>
      <c r="K156" s="109" t="str">
        <f>IF(A156="","",SUMIFS(TRANSACTIONS!$H$6:$H$2000,TRANSACTIONS!$E$6:$E$2000,"DIVIDENDES",TRANSACTIONS!$C$6:$C$2000,A156))</f>
        <v/>
      </c>
      <c r="L156" s="104" t="str">
        <f t="shared" si="22"/>
        <v/>
      </c>
      <c r="M156" s="101" t="str">
        <f t="shared" si="23"/>
        <v/>
      </c>
      <c r="N156" s="96" t="str">
        <f t="shared" si="24"/>
        <v/>
      </c>
    </row>
    <row r="157" spans="1:14" x14ac:dyDescent="0.25">
      <c r="A157" s="12"/>
      <c r="B157" s="155" t="str">
        <f>IF(A157="","",SUMIFS(TRANSACTIONS!$F$6:$F$2000,TRANSACTIONS!$E$6:$E$2000,"ACHATS",TRANSACTIONS!$C$6:$C$2000,A157))</f>
        <v/>
      </c>
      <c r="C157" s="156" t="str">
        <f>IF(A157="","",SUMIFS(TRANSACTIONS!$H$6:$H$2000,TRANSACTIONS!$E$6:$E$2000,"ACHATS",TRANSACTIONS!$C$6:$C$2000,A157))</f>
        <v/>
      </c>
      <c r="D157" s="88" t="str">
        <f>IF(A157="","",SUMIFS(TRANSACTIONS!$I$6:$I$2000,TRANSACTIONS!$E$6:$E$2000,"ACHATS",TRANSACTIONS!$C$6:$C$2000,A157))</f>
        <v/>
      </c>
      <c r="E157" s="88" t="str">
        <f>IF(A157="","",SUMIFS(TRANSACTIONS!$J$6:$J$2000,TRANSACTIONS!$E$6:$E$2000,"ACHATS",TRANSACTIONS!$C$6:$C$2000,A157))</f>
        <v/>
      </c>
      <c r="F157" s="113" t="str">
        <f t="shared" si="20"/>
        <v/>
      </c>
      <c r="G157" s="114" t="str">
        <f t="shared" si="21"/>
        <v/>
      </c>
      <c r="H157" s="92" t="str">
        <f>IF($A157="","",SUMIFS(TRANSACTIONS!$F$6:$F$2000,TRANSACTIONS!$E$6:$E$2000,"VENTES",TRANSACTIONS!$C$6:$C$2000,A157))</f>
        <v/>
      </c>
      <c r="I157" s="88" t="str">
        <f>IF(G157="","",SUMIFS(TRANSACTIONS!$H$6:$H$2000,TRANSACTIONS!$E$6:$E$2000,"VENTES",TRANSACTIONS!$C$6:$C$2000,A157))</f>
        <v/>
      </c>
      <c r="J157" s="99" t="str">
        <f>IF(G157="","",SUMIFS(TRANSACTIONS!$I$6:$I$2000,TRANSACTIONS!$E$6:$E$2000,"VENTES",TRANSACTIONS!$C$6:$C$2000,A157))</f>
        <v/>
      </c>
      <c r="K157" s="109" t="str">
        <f>IF(A157="","",SUMIFS(TRANSACTIONS!$H$6:$H$2000,TRANSACTIONS!$E$6:$E$2000,"DIVIDENDES",TRANSACTIONS!$C$6:$C$2000,A157))</f>
        <v/>
      </c>
      <c r="L157" s="104" t="str">
        <f t="shared" si="22"/>
        <v/>
      </c>
      <c r="M157" s="101" t="str">
        <f t="shared" si="23"/>
        <v/>
      </c>
      <c r="N157" s="96" t="str">
        <f t="shared" si="24"/>
        <v/>
      </c>
    </row>
    <row r="158" spans="1:14" x14ac:dyDescent="0.25">
      <c r="A158" s="12"/>
      <c r="B158" s="155" t="str">
        <f>IF(A158="","",SUMIFS(TRANSACTIONS!$F$6:$F$2000,TRANSACTIONS!$E$6:$E$2000,"ACHATS",TRANSACTIONS!$C$6:$C$2000,A158))</f>
        <v/>
      </c>
      <c r="C158" s="156" t="str">
        <f>IF(A158="","",SUMIFS(TRANSACTIONS!$H$6:$H$2000,TRANSACTIONS!$E$6:$E$2000,"ACHATS",TRANSACTIONS!$C$6:$C$2000,A158))</f>
        <v/>
      </c>
      <c r="D158" s="88" t="str">
        <f>IF(A158="","",SUMIFS(TRANSACTIONS!$I$6:$I$2000,TRANSACTIONS!$E$6:$E$2000,"ACHATS",TRANSACTIONS!$C$6:$C$2000,A158))</f>
        <v/>
      </c>
      <c r="E158" s="88" t="str">
        <f>IF(A158="","",SUMIFS(TRANSACTIONS!$J$6:$J$2000,TRANSACTIONS!$E$6:$E$2000,"ACHATS",TRANSACTIONS!$C$6:$C$2000,A158))</f>
        <v/>
      </c>
      <c r="F158" s="113" t="str">
        <f t="shared" si="20"/>
        <v/>
      </c>
      <c r="G158" s="114" t="str">
        <f t="shared" si="21"/>
        <v/>
      </c>
      <c r="H158" s="92" t="str">
        <f>IF($A158="","",SUMIFS(TRANSACTIONS!$F$6:$F$2000,TRANSACTIONS!$E$6:$E$2000,"VENTES",TRANSACTIONS!$C$6:$C$2000,A158))</f>
        <v/>
      </c>
      <c r="I158" s="88" t="str">
        <f>IF(G158="","",SUMIFS(TRANSACTIONS!$H$6:$H$2000,TRANSACTIONS!$E$6:$E$2000,"VENTES",TRANSACTIONS!$C$6:$C$2000,A158))</f>
        <v/>
      </c>
      <c r="J158" s="99" t="str">
        <f>IF(G158="","",SUMIFS(TRANSACTIONS!$I$6:$I$2000,TRANSACTIONS!$E$6:$E$2000,"VENTES",TRANSACTIONS!$C$6:$C$2000,A158))</f>
        <v/>
      </c>
      <c r="K158" s="109" t="str">
        <f>IF(A158="","",SUMIFS(TRANSACTIONS!$H$6:$H$2000,TRANSACTIONS!$E$6:$E$2000,"DIVIDENDES",TRANSACTIONS!$C$6:$C$2000,A158))</f>
        <v/>
      </c>
      <c r="L158" s="104" t="str">
        <f t="shared" si="22"/>
        <v/>
      </c>
      <c r="M158" s="101" t="str">
        <f t="shared" si="23"/>
        <v/>
      </c>
      <c r="N158" s="96" t="str">
        <f t="shared" si="24"/>
        <v/>
      </c>
    </row>
    <row r="159" spans="1:14" x14ac:dyDescent="0.25">
      <c r="A159" s="12"/>
      <c r="B159" s="155" t="str">
        <f>IF(A159="","",SUMIFS(TRANSACTIONS!$F$6:$F$2000,TRANSACTIONS!$E$6:$E$2000,"ACHATS",TRANSACTIONS!$C$6:$C$2000,A159))</f>
        <v/>
      </c>
      <c r="C159" s="156" t="str">
        <f>IF(A159="","",SUMIFS(TRANSACTIONS!$H$6:$H$2000,TRANSACTIONS!$E$6:$E$2000,"ACHATS",TRANSACTIONS!$C$6:$C$2000,A159))</f>
        <v/>
      </c>
      <c r="D159" s="88" t="str">
        <f>IF(A159="","",SUMIFS(TRANSACTIONS!$I$6:$I$2000,TRANSACTIONS!$E$6:$E$2000,"ACHATS",TRANSACTIONS!$C$6:$C$2000,A159))</f>
        <v/>
      </c>
      <c r="E159" s="88" t="str">
        <f>IF(A159="","",SUMIFS(TRANSACTIONS!$J$6:$J$2000,TRANSACTIONS!$E$6:$E$2000,"ACHATS",TRANSACTIONS!$C$6:$C$2000,A159))</f>
        <v/>
      </c>
      <c r="F159" s="113" t="str">
        <f t="shared" si="20"/>
        <v/>
      </c>
      <c r="G159" s="114" t="str">
        <f t="shared" si="21"/>
        <v/>
      </c>
      <c r="H159" s="92" t="str">
        <f>IF($A159="","",SUMIFS(TRANSACTIONS!$F$6:$F$2000,TRANSACTIONS!$E$6:$E$2000,"VENTES",TRANSACTIONS!$C$6:$C$2000,A159))</f>
        <v/>
      </c>
      <c r="I159" s="88" t="str">
        <f>IF(G159="","",SUMIFS(TRANSACTIONS!$H$6:$H$2000,TRANSACTIONS!$E$6:$E$2000,"VENTES",TRANSACTIONS!$C$6:$C$2000,A159))</f>
        <v/>
      </c>
      <c r="J159" s="99" t="str">
        <f>IF(G159="","",SUMIFS(TRANSACTIONS!$I$6:$I$2000,TRANSACTIONS!$E$6:$E$2000,"VENTES",TRANSACTIONS!$C$6:$C$2000,A159))</f>
        <v/>
      </c>
      <c r="K159" s="109" t="str">
        <f>IF(A159="","",SUMIFS(TRANSACTIONS!$H$6:$H$2000,TRANSACTIONS!$E$6:$E$2000,"DIVIDENDES",TRANSACTIONS!$C$6:$C$2000,A159))</f>
        <v/>
      </c>
      <c r="L159" s="104" t="str">
        <f t="shared" si="22"/>
        <v/>
      </c>
      <c r="M159" s="101" t="str">
        <f t="shared" si="23"/>
        <v/>
      </c>
      <c r="N159" s="96" t="str">
        <f t="shared" si="24"/>
        <v/>
      </c>
    </row>
    <row r="160" spans="1:14" x14ac:dyDescent="0.25">
      <c r="A160" s="12"/>
      <c r="B160" s="155" t="str">
        <f>IF(A160="","",SUMIFS(TRANSACTIONS!$F$6:$F$2000,TRANSACTIONS!$E$6:$E$2000,"ACHATS",TRANSACTIONS!$C$6:$C$2000,A160))</f>
        <v/>
      </c>
      <c r="C160" s="156" t="str">
        <f>IF(A160="","",SUMIFS(TRANSACTIONS!$H$6:$H$2000,TRANSACTIONS!$E$6:$E$2000,"ACHATS",TRANSACTIONS!$C$6:$C$2000,A160))</f>
        <v/>
      </c>
      <c r="D160" s="88" t="str">
        <f>IF(A160="","",SUMIFS(TRANSACTIONS!$I$6:$I$2000,TRANSACTIONS!$E$6:$E$2000,"ACHATS",TRANSACTIONS!$C$6:$C$2000,A160))</f>
        <v/>
      </c>
      <c r="E160" s="88" t="str">
        <f>IF(A160="","",SUMIFS(TRANSACTIONS!$J$6:$J$2000,TRANSACTIONS!$E$6:$E$2000,"ACHATS",TRANSACTIONS!$C$6:$C$2000,A160))</f>
        <v/>
      </c>
      <c r="F160" s="113" t="str">
        <f t="shared" si="20"/>
        <v/>
      </c>
      <c r="G160" s="114" t="str">
        <f t="shared" si="21"/>
        <v/>
      </c>
      <c r="H160" s="92" t="str">
        <f>IF($A160="","",SUMIFS(TRANSACTIONS!$F$6:$F$2000,TRANSACTIONS!$E$6:$E$2000,"VENTES",TRANSACTIONS!$C$6:$C$2000,A160))</f>
        <v/>
      </c>
      <c r="I160" s="88" t="str">
        <f>IF(G160="","",SUMIFS(TRANSACTIONS!$H$6:$H$2000,TRANSACTIONS!$E$6:$E$2000,"VENTES",TRANSACTIONS!$C$6:$C$2000,A160))</f>
        <v/>
      </c>
      <c r="J160" s="99" t="str">
        <f>IF(G160="","",SUMIFS(TRANSACTIONS!$I$6:$I$2000,TRANSACTIONS!$E$6:$E$2000,"VENTES",TRANSACTIONS!$C$6:$C$2000,A160))</f>
        <v/>
      </c>
      <c r="K160" s="109" t="str">
        <f>IF(A160="","",SUMIFS(TRANSACTIONS!$H$6:$H$2000,TRANSACTIONS!$E$6:$E$2000,"DIVIDENDES",TRANSACTIONS!$C$6:$C$2000,A160))</f>
        <v/>
      </c>
      <c r="L160" s="104" t="str">
        <f t="shared" si="22"/>
        <v/>
      </c>
      <c r="M160" s="101" t="str">
        <f t="shared" si="23"/>
        <v/>
      </c>
      <c r="N160" s="96" t="str">
        <f t="shared" si="24"/>
        <v/>
      </c>
    </row>
    <row r="161" spans="1:14" x14ac:dyDescent="0.25">
      <c r="A161" s="12"/>
      <c r="B161" s="155" t="str">
        <f>IF(A161="","",SUMIFS(TRANSACTIONS!$F$6:$F$2000,TRANSACTIONS!$E$6:$E$2000,"ACHATS",TRANSACTIONS!$C$6:$C$2000,A161))</f>
        <v/>
      </c>
      <c r="C161" s="156" t="str">
        <f>IF(A161="","",SUMIFS(TRANSACTIONS!$H$6:$H$2000,TRANSACTIONS!$E$6:$E$2000,"ACHATS",TRANSACTIONS!$C$6:$C$2000,A161))</f>
        <v/>
      </c>
      <c r="D161" s="88" t="str">
        <f>IF(A161="","",SUMIFS(TRANSACTIONS!$I$6:$I$2000,TRANSACTIONS!$E$6:$E$2000,"ACHATS",TRANSACTIONS!$C$6:$C$2000,A161))</f>
        <v/>
      </c>
      <c r="E161" s="88" t="str">
        <f>IF(A161="","",SUMIFS(TRANSACTIONS!$J$6:$J$2000,TRANSACTIONS!$E$6:$E$2000,"ACHATS",TRANSACTIONS!$C$6:$C$2000,A161))</f>
        <v/>
      </c>
      <c r="F161" s="113" t="str">
        <f t="shared" si="20"/>
        <v/>
      </c>
      <c r="G161" s="114" t="str">
        <f t="shared" si="21"/>
        <v/>
      </c>
      <c r="H161" s="92" t="str">
        <f>IF($A161="","",SUMIFS(TRANSACTIONS!$F$6:$F$2000,TRANSACTIONS!$E$6:$E$2000,"VENTES",TRANSACTIONS!$C$6:$C$2000,A161))</f>
        <v/>
      </c>
      <c r="I161" s="88" t="str">
        <f>IF(G161="","",SUMIFS(TRANSACTIONS!$H$6:$H$2000,TRANSACTIONS!$E$6:$E$2000,"VENTES",TRANSACTIONS!$C$6:$C$2000,A161))</f>
        <v/>
      </c>
      <c r="J161" s="99" t="str">
        <f>IF(G161="","",SUMIFS(TRANSACTIONS!$I$6:$I$2000,TRANSACTIONS!$E$6:$E$2000,"VENTES",TRANSACTIONS!$C$6:$C$2000,A161))</f>
        <v/>
      </c>
      <c r="K161" s="109" t="str">
        <f>IF(A161="","",SUMIFS(TRANSACTIONS!$H$6:$H$2000,TRANSACTIONS!$E$6:$E$2000,"DIVIDENDES",TRANSACTIONS!$C$6:$C$2000,A161))</f>
        <v/>
      </c>
      <c r="L161" s="104" t="str">
        <f t="shared" si="22"/>
        <v/>
      </c>
      <c r="M161" s="101" t="str">
        <f t="shared" si="23"/>
        <v/>
      </c>
      <c r="N161" s="96" t="str">
        <f t="shared" si="24"/>
        <v/>
      </c>
    </row>
    <row r="162" spans="1:14" x14ac:dyDescent="0.25">
      <c r="A162" s="12"/>
      <c r="B162" s="155" t="str">
        <f>IF(A162="","",SUMIFS(TRANSACTIONS!$F$6:$F$2000,TRANSACTIONS!$E$6:$E$2000,"ACHATS",TRANSACTIONS!$C$6:$C$2000,A162))</f>
        <v/>
      </c>
      <c r="C162" s="156" t="str">
        <f>IF(A162="","",SUMIFS(TRANSACTIONS!$H$6:$H$2000,TRANSACTIONS!$E$6:$E$2000,"ACHATS",TRANSACTIONS!$C$6:$C$2000,A162))</f>
        <v/>
      </c>
      <c r="D162" s="88" t="str">
        <f>IF(A162="","",SUMIFS(TRANSACTIONS!$I$6:$I$2000,TRANSACTIONS!$E$6:$E$2000,"ACHATS",TRANSACTIONS!$C$6:$C$2000,A162))</f>
        <v/>
      </c>
      <c r="E162" s="88" t="str">
        <f>IF(A162="","",SUMIFS(TRANSACTIONS!$J$6:$J$2000,TRANSACTIONS!$E$6:$E$2000,"ACHATS",TRANSACTIONS!$C$6:$C$2000,A162))</f>
        <v/>
      </c>
      <c r="F162" s="113" t="str">
        <f t="shared" si="20"/>
        <v/>
      </c>
      <c r="G162" s="114" t="str">
        <f t="shared" si="21"/>
        <v/>
      </c>
      <c r="H162" s="92" t="str">
        <f>IF($A162="","",SUMIFS(TRANSACTIONS!$F$6:$F$2000,TRANSACTIONS!$E$6:$E$2000,"VENTES",TRANSACTIONS!$C$6:$C$2000,A162))</f>
        <v/>
      </c>
      <c r="I162" s="88" t="str">
        <f>IF(G162="","",SUMIFS(TRANSACTIONS!$H$6:$H$2000,TRANSACTIONS!$E$6:$E$2000,"VENTES",TRANSACTIONS!$C$6:$C$2000,A162))</f>
        <v/>
      </c>
      <c r="J162" s="99" t="str">
        <f>IF(G162="","",SUMIFS(TRANSACTIONS!$I$6:$I$2000,TRANSACTIONS!$E$6:$E$2000,"VENTES",TRANSACTIONS!$C$6:$C$2000,A162))</f>
        <v/>
      </c>
      <c r="K162" s="109" t="str">
        <f>IF(A162="","",SUMIFS(TRANSACTIONS!$H$6:$H$2000,TRANSACTIONS!$E$6:$E$2000,"DIVIDENDES",TRANSACTIONS!$C$6:$C$2000,A162))</f>
        <v/>
      </c>
      <c r="L162" s="104" t="str">
        <f t="shared" si="22"/>
        <v/>
      </c>
      <c r="M162" s="101" t="str">
        <f t="shared" si="23"/>
        <v/>
      </c>
      <c r="N162" s="96" t="str">
        <f t="shared" si="24"/>
        <v/>
      </c>
    </row>
    <row r="163" spans="1:14" x14ac:dyDescent="0.25">
      <c r="A163" s="12"/>
      <c r="B163" s="155" t="str">
        <f>IF(A163="","",SUMIFS(TRANSACTIONS!$F$6:$F$2000,TRANSACTIONS!$E$6:$E$2000,"ACHATS",TRANSACTIONS!$C$6:$C$2000,A163))</f>
        <v/>
      </c>
      <c r="C163" s="156" t="str">
        <f>IF(A163="","",SUMIFS(TRANSACTIONS!$H$6:$H$2000,TRANSACTIONS!$E$6:$E$2000,"ACHATS",TRANSACTIONS!$C$6:$C$2000,A163))</f>
        <v/>
      </c>
      <c r="D163" s="88" t="str">
        <f>IF(A163="","",SUMIFS(TRANSACTIONS!$I$6:$I$2000,TRANSACTIONS!$E$6:$E$2000,"ACHATS",TRANSACTIONS!$C$6:$C$2000,A163))</f>
        <v/>
      </c>
      <c r="E163" s="88" t="str">
        <f>IF(A163="","",SUMIFS(TRANSACTIONS!$J$6:$J$2000,TRANSACTIONS!$E$6:$E$2000,"ACHATS",TRANSACTIONS!$C$6:$C$2000,A163))</f>
        <v/>
      </c>
      <c r="F163" s="113" t="str">
        <f t="shared" si="20"/>
        <v/>
      </c>
      <c r="G163" s="114" t="str">
        <f t="shared" si="21"/>
        <v/>
      </c>
      <c r="H163" s="92" t="str">
        <f>IF($A163="","",SUMIFS(TRANSACTIONS!$F$6:$F$2000,TRANSACTIONS!$E$6:$E$2000,"VENTES",TRANSACTIONS!$C$6:$C$2000,A163))</f>
        <v/>
      </c>
      <c r="I163" s="88" t="str">
        <f>IF(G163="","",SUMIFS(TRANSACTIONS!$H$6:$H$2000,TRANSACTIONS!$E$6:$E$2000,"VENTES",TRANSACTIONS!$C$6:$C$2000,A163))</f>
        <v/>
      </c>
      <c r="J163" s="99" t="str">
        <f>IF(G163="","",SUMIFS(TRANSACTIONS!$I$6:$I$2000,TRANSACTIONS!$E$6:$E$2000,"VENTES",TRANSACTIONS!$C$6:$C$2000,A163))</f>
        <v/>
      </c>
      <c r="K163" s="109" t="str">
        <f>IF(A163="","",SUMIFS(TRANSACTIONS!$H$6:$H$2000,TRANSACTIONS!$E$6:$E$2000,"DIVIDENDES",TRANSACTIONS!$C$6:$C$2000,A163))</f>
        <v/>
      </c>
      <c r="L163" s="104" t="str">
        <f t="shared" si="22"/>
        <v/>
      </c>
      <c r="M163" s="101" t="str">
        <f t="shared" si="23"/>
        <v/>
      </c>
      <c r="N163" s="96" t="str">
        <f t="shared" si="24"/>
        <v/>
      </c>
    </row>
    <row r="164" spans="1:14" x14ac:dyDescent="0.25">
      <c r="A164" s="12"/>
      <c r="B164" s="155" t="str">
        <f>IF(A164="","",SUMIFS(TRANSACTIONS!$F$6:$F$2000,TRANSACTIONS!$E$6:$E$2000,"ACHATS",TRANSACTIONS!$C$6:$C$2000,A164))</f>
        <v/>
      </c>
      <c r="C164" s="156" t="str">
        <f>IF(A164="","",SUMIFS(TRANSACTIONS!$H$6:$H$2000,TRANSACTIONS!$E$6:$E$2000,"ACHATS",TRANSACTIONS!$C$6:$C$2000,A164))</f>
        <v/>
      </c>
      <c r="D164" s="88" t="str">
        <f>IF(A164="","",SUMIFS(TRANSACTIONS!$I$6:$I$2000,TRANSACTIONS!$E$6:$E$2000,"ACHATS",TRANSACTIONS!$C$6:$C$2000,A164))</f>
        <v/>
      </c>
      <c r="E164" s="88" t="str">
        <f>IF(A164="","",SUMIFS(TRANSACTIONS!$J$6:$J$2000,TRANSACTIONS!$E$6:$E$2000,"ACHATS",TRANSACTIONS!$C$6:$C$2000,A164))</f>
        <v/>
      </c>
      <c r="F164" s="113" t="str">
        <f t="shared" si="20"/>
        <v/>
      </c>
      <c r="G164" s="114" t="str">
        <f t="shared" si="21"/>
        <v/>
      </c>
      <c r="H164" s="92" t="str">
        <f>IF($A164="","",SUMIFS(TRANSACTIONS!$F$6:$F$2000,TRANSACTIONS!$E$6:$E$2000,"VENTES",TRANSACTIONS!$C$6:$C$2000,A164))</f>
        <v/>
      </c>
      <c r="I164" s="88" t="str">
        <f>IF(G164="","",SUMIFS(TRANSACTIONS!$H$6:$H$2000,TRANSACTIONS!$E$6:$E$2000,"VENTES",TRANSACTIONS!$C$6:$C$2000,A164))</f>
        <v/>
      </c>
      <c r="J164" s="99" t="str">
        <f>IF(G164="","",SUMIFS(TRANSACTIONS!$I$6:$I$2000,TRANSACTIONS!$E$6:$E$2000,"VENTES",TRANSACTIONS!$C$6:$C$2000,A164))</f>
        <v/>
      </c>
      <c r="K164" s="109" t="str">
        <f>IF(A164="","",SUMIFS(TRANSACTIONS!$H$6:$H$2000,TRANSACTIONS!$E$6:$E$2000,"DIVIDENDES",TRANSACTIONS!$C$6:$C$2000,A164))</f>
        <v/>
      </c>
      <c r="L164" s="104" t="str">
        <f t="shared" si="22"/>
        <v/>
      </c>
      <c r="M164" s="101" t="str">
        <f t="shared" si="23"/>
        <v/>
      </c>
      <c r="N164" s="96" t="str">
        <f t="shared" si="24"/>
        <v/>
      </c>
    </row>
    <row r="165" spans="1:14" x14ac:dyDescent="0.25">
      <c r="A165" s="12"/>
      <c r="B165" s="155" t="str">
        <f>IF(A165="","",SUMIFS(TRANSACTIONS!$F$6:$F$2000,TRANSACTIONS!$E$6:$E$2000,"ACHATS",TRANSACTIONS!$C$6:$C$2000,A165))</f>
        <v/>
      </c>
      <c r="C165" s="156" t="str">
        <f>IF(A165="","",SUMIFS(TRANSACTIONS!$H$6:$H$2000,TRANSACTIONS!$E$6:$E$2000,"ACHATS",TRANSACTIONS!$C$6:$C$2000,A165))</f>
        <v/>
      </c>
      <c r="D165" s="88" t="str">
        <f>IF(A165="","",SUMIFS(TRANSACTIONS!$I$6:$I$2000,TRANSACTIONS!$E$6:$E$2000,"ACHATS",TRANSACTIONS!$C$6:$C$2000,A165))</f>
        <v/>
      </c>
      <c r="E165" s="88" t="str">
        <f>IF(A165="","",SUMIFS(TRANSACTIONS!$J$6:$J$2000,TRANSACTIONS!$E$6:$E$2000,"ACHATS",TRANSACTIONS!$C$6:$C$2000,A165))</f>
        <v/>
      </c>
      <c r="F165" s="113" t="str">
        <f t="shared" si="20"/>
        <v/>
      </c>
      <c r="G165" s="114" t="str">
        <f t="shared" si="21"/>
        <v/>
      </c>
      <c r="H165" s="92" t="str">
        <f>IF($A165="","",SUMIFS(TRANSACTIONS!$F$6:$F$2000,TRANSACTIONS!$E$6:$E$2000,"VENTES",TRANSACTIONS!$C$6:$C$2000,A165))</f>
        <v/>
      </c>
      <c r="I165" s="88" t="str">
        <f>IF(G165="","",SUMIFS(TRANSACTIONS!$H$6:$H$2000,TRANSACTIONS!$E$6:$E$2000,"VENTES",TRANSACTIONS!$C$6:$C$2000,A165))</f>
        <v/>
      </c>
      <c r="J165" s="99" t="str">
        <f>IF(G165="","",SUMIFS(TRANSACTIONS!$I$6:$I$2000,TRANSACTIONS!$E$6:$E$2000,"VENTES",TRANSACTIONS!$C$6:$C$2000,A165))</f>
        <v/>
      </c>
      <c r="K165" s="109" t="str">
        <f>IF(A165="","",SUMIFS(TRANSACTIONS!$H$6:$H$2000,TRANSACTIONS!$E$6:$E$2000,"DIVIDENDES",TRANSACTIONS!$C$6:$C$2000,A165))</f>
        <v/>
      </c>
      <c r="L165" s="104" t="str">
        <f t="shared" si="22"/>
        <v/>
      </c>
      <c r="M165" s="101" t="str">
        <f t="shared" si="23"/>
        <v/>
      </c>
      <c r="N165" s="96" t="str">
        <f t="shared" si="24"/>
        <v/>
      </c>
    </row>
    <row r="166" spans="1:14" x14ac:dyDescent="0.25">
      <c r="A166" s="12"/>
      <c r="B166" s="155" t="str">
        <f>IF(A166="","",SUMIFS(TRANSACTIONS!$F$6:$F$2000,TRANSACTIONS!$E$6:$E$2000,"ACHATS",TRANSACTIONS!$C$6:$C$2000,A166))</f>
        <v/>
      </c>
      <c r="C166" s="156" t="str">
        <f>IF(A166="","",SUMIFS(TRANSACTIONS!$H$6:$H$2000,TRANSACTIONS!$E$6:$E$2000,"ACHATS",TRANSACTIONS!$C$6:$C$2000,A166))</f>
        <v/>
      </c>
      <c r="D166" s="88" t="str">
        <f>IF(A166="","",SUMIFS(TRANSACTIONS!$I$6:$I$2000,TRANSACTIONS!$E$6:$E$2000,"ACHATS",TRANSACTIONS!$C$6:$C$2000,A166))</f>
        <v/>
      </c>
      <c r="E166" s="88" t="str">
        <f>IF(A166="","",SUMIFS(TRANSACTIONS!$J$6:$J$2000,TRANSACTIONS!$E$6:$E$2000,"ACHATS",TRANSACTIONS!$C$6:$C$2000,A166))</f>
        <v/>
      </c>
      <c r="F166" s="113" t="str">
        <f t="shared" ref="F166:F197" si="25">IF(A166="","",(C166+D166+E166)/B166)</f>
        <v/>
      </c>
      <c r="G166" s="114" t="str">
        <f t="shared" ref="G166:G197" si="26">IF(A166="","",F166*B166)</f>
        <v/>
      </c>
      <c r="H166" s="92" t="str">
        <f>IF($A166="","",SUMIFS(TRANSACTIONS!$F$6:$F$2000,TRANSACTIONS!$E$6:$E$2000,"VENTES",TRANSACTIONS!$C$6:$C$2000,A166))</f>
        <v/>
      </c>
      <c r="I166" s="88" t="str">
        <f>IF(G166="","",SUMIFS(TRANSACTIONS!$H$6:$H$2000,TRANSACTIONS!$E$6:$E$2000,"VENTES",TRANSACTIONS!$C$6:$C$2000,A166))</f>
        <v/>
      </c>
      <c r="J166" s="99" t="str">
        <f>IF(G166="","",SUMIFS(TRANSACTIONS!$I$6:$I$2000,TRANSACTIONS!$E$6:$E$2000,"VENTES",TRANSACTIONS!$C$6:$C$2000,A166))</f>
        <v/>
      </c>
      <c r="K166" s="109" t="str">
        <f>IF(A166="","",SUMIFS(TRANSACTIONS!$H$6:$H$2000,TRANSACTIONS!$E$6:$E$2000,"DIVIDENDES",TRANSACTIONS!$C$6:$C$2000,A166))</f>
        <v/>
      </c>
      <c r="L166" s="104" t="str">
        <f t="shared" ref="L166:L202" si="27">IF(A166="","",IF(H166-B166=0,((I166+J166)-G166)/G166*100,""))</f>
        <v/>
      </c>
      <c r="M166" s="101" t="str">
        <f t="shared" ref="M166:M202" si="28">IF(A166="","",IF(H166-B166=0,I166-J166-G166,""))</f>
        <v/>
      </c>
      <c r="N166" s="96" t="str">
        <f t="shared" ref="N166:N197" si="29">IF(M166="","",K166+M166)</f>
        <v/>
      </c>
    </row>
    <row r="167" spans="1:14" x14ac:dyDescent="0.25">
      <c r="A167" s="12"/>
      <c r="B167" s="155" t="str">
        <f>IF(A167="","",SUMIFS(TRANSACTIONS!$F$6:$F$2000,TRANSACTIONS!$E$6:$E$2000,"ACHATS",TRANSACTIONS!$C$6:$C$2000,A167))</f>
        <v/>
      </c>
      <c r="C167" s="156" t="str">
        <f>IF(A167="","",SUMIFS(TRANSACTIONS!$H$6:$H$2000,TRANSACTIONS!$E$6:$E$2000,"ACHATS",TRANSACTIONS!$C$6:$C$2000,A167))</f>
        <v/>
      </c>
      <c r="D167" s="88" t="str">
        <f>IF(A167="","",SUMIFS(TRANSACTIONS!$I$6:$I$2000,TRANSACTIONS!$E$6:$E$2000,"ACHATS",TRANSACTIONS!$C$6:$C$2000,A167))</f>
        <v/>
      </c>
      <c r="E167" s="88" t="str">
        <f>IF(A167="","",SUMIFS(TRANSACTIONS!$J$6:$J$2000,TRANSACTIONS!$E$6:$E$2000,"ACHATS",TRANSACTIONS!$C$6:$C$2000,A167))</f>
        <v/>
      </c>
      <c r="F167" s="113" t="str">
        <f t="shared" si="25"/>
        <v/>
      </c>
      <c r="G167" s="114" t="str">
        <f t="shared" si="26"/>
        <v/>
      </c>
      <c r="H167" s="92" t="str">
        <f>IF($A167="","",SUMIFS(TRANSACTIONS!$F$6:$F$2000,TRANSACTIONS!$E$6:$E$2000,"VENTES",TRANSACTIONS!$C$6:$C$2000,A167))</f>
        <v/>
      </c>
      <c r="I167" s="88" t="str">
        <f>IF(G167="","",SUMIFS(TRANSACTIONS!$H$6:$H$2000,TRANSACTIONS!$E$6:$E$2000,"VENTES",TRANSACTIONS!$C$6:$C$2000,A167))</f>
        <v/>
      </c>
      <c r="J167" s="99" t="str">
        <f>IF(G167="","",SUMIFS(TRANSACTIONS!$I$6:$I$2000,TRANSACTIONS!$E$6:$E$2000,"VENTES",TRANSACTIONS!$C$6:$C$2000,A167))</f>
        <v/>
      </c>
      <c r="K167" s="109" t="str">
        <f>IF(A167="","",SUMIFS(TRANSACTIONS!$H$6:$H$2000,TRANSACTIONS!$E$6:$E$2000,"DIVIDENDES",TRANSACTIONS!$C$6:$C$2000,A167))</f>
        <v/>
      </c>
      <c r="L167" s="104" t="str">
        <f t="shared" si="27"/>
        <v/>
      </c>
      <c r="M167" s="101" t="str">
        <f t="shared" si="28"/>
        <v/>
      </c>
      <c r="N167" s="96" t="str">
        <f t="shared" si="29"/>
        <v/>
      </c>
    </row>
    <row r="168" spans="1:14" x14ac:dyDescent="0.25">
      <c r="A168" s="12"/>
      <c r="B168" s="155" t="str">
        <f>IF(A168="","",SUMIFS(TRANSACTIONS!$F$6:$F$2000,TRANSACTIONS!$E$6:$E$2000,"ACHATS",TRANSACTIONS!$C$6:$C$2000,A168))</f>
        <v/>
      </c>
      <c r="C168" s="156" t="str">
        <f>IF(A168="","",SUMIFS(TRANSACTIONS!$H$6:$H$2000,TRANSACTIONS!$E$6:$E$2000,"ACHATS",TRANSACTIONS!$C$6:$C$2000,A168))</f>
        <v/>
      </c>
      <c r="D168" s="88" t="str">
        <f>IF(A168="","",SUMIFS(TRANSACTIONS!$I$6:$I$2000,TRANSACTIONS!$E$6:$E$2000,"ACHATS",TRANSACTIONS!$C$6:$C$2000,A168))</f>
        <v/>
      </c>
      <c r="E168" s="88" t="str">
        <f>IF(A168="","",SUMIFS(TRANSACTIONS!$J$6:$J$2000,TRANSACTIONS!$E$6:$E$2000,"ACHATS",TRANSACTIONS!$C$6:$C$2000,A168))</f>
        <v/>
      </c>
      <c r="F168" s="113" t="str">
        <f t="shared" si="25"/>
        <v/>
      </c>
      <c r="G168" s="114" t="str">
        <f t="shared" si="26"/>
        <v/>
      </c>
      <c r="H168" s="92" t="str">
        <f>IF($A168="","",SUMIFS(TRANSACTIONS!$F$6:$F$2000,TRANSACTIONS!$E$6:$E$2000,"VENTES",TRANSACTIONS!$C$6:$C$2000,A168))</f>
        <v/>
      </c>
      <c r="I168" s="88" t="str">
        <f>IF(G168="","",SUMIFS(TRANSACTIONS!$H$6:$H$2000,TRANSACTIONS!$E$6:$E$2000,"VENTES",TRANSACTIONS!$C$6:$C$2000,A168))</f>
        <v/>
      </c>
      <c r="J168" s="99" t="str">
        <f>IF(G168="","",SUMIFS(TRANSACTIONS!$I$6:$I$2000,TRANSACTIONS!$E$6:$E$2000,"VENTES",TRANSACTIONS!$C$6:$C$2000,A168))</f>
        <v/>
      </c>
      <c r="K168" s="109" t="str">
        <f>IF(A168="","",SUMIFS(TRANSACTIONS!$H$6:$H$2000,TRANSACTIONS!$E$6:$E$2000,"DIVIDENDES",TRANSACTIONS!$C$6:$C$2000,A168))</f>
        <v/>
      </c>
      <c r="L168" s="104" t="str">
        <f t="shared" si="27"/>
        <v/>
      </c>
      <c r="M168" s="101" t="str">
        <f t="shared" si="28"/>
        <v/>
      </c>
      <c r="N168" s="96" t="str">
        <f t="shared" si="29"/>
        <v/>
      </c>
    </row>
    <row r="169" spans="1:14" x14ac:dyDescent="0.25">
      <c r="A169" s="12"/>
      <c r="B169" s="155" t="str">
        <f>IF(A169="","",SUMIFS(TRANSACTIONS!$F$6:$F$2000,TRANSACTIONS!$E$6:$E$2000,"ACHATS",TRANSACTIONS!$C$6:$C$2000,A169))</f>
        <v/>
      </c>
      <c r="C169" s="156" t="str">
        <f>IF(A169="","",SUMIFS(TRANSACTIONS!$H$6:$H$2000,TRANSACTIONS!$E$6:$E$2000,"ACHATS",TRANSACTIONS!$C$6:$C$2000,A169))</f>
        <v/>
      </c>
      <c r="D169" s="88" t="str">
        <f>IF(A169="","",SUMIFS(TRANSACTIONS!$I$6:$I$2000,TRANSACTIONS!$E$6:$E$2000,"ACHATS",TRANSACTIONS!$C$6:$C$2000,A169))</f>
        <v/>
      </c>
      <c r="E169" s="88" t="str">
        <f>IF(A169="","",SUMIFS(TRANSACTIONS!$J$6:$J$2000,TRANSACTIONS!$E$6:$E$2000,"ACHATS",TRANSACTIONS!$C$6:$C$2000,A169))</f>
        <v/>
      </c>
      <c r="F169" s="113" t="str">
        <f t="shared" si="25"/>
        <v/>
      </c>
      <c r="G169" s="114" t="str">
        <f t="shared" si="26"/>
        <v/>
      </c>
      <c r="H169" s="92" t="str">
        <f>IF($A169="","",SUMIFS(TRANSACTIONS!$F$6:$F$2000,TRANSACTIONS!$E$6:$E$2000,"VENTES",TRANSACTIONS!$C$6:$C$2000,A169))</f>
        <v/>
      </c>
      <c r="I169" s="88" t="str">
        <f>IF(G169="","",SUMIFS(TRANSACTIONS!$H$6:$H$2000,TRANSACTIONS!$E$6:$E$2000,"VENTES",TRANSACTIONS!$C$6:$C$2000,A169))</f>
        <v/>
      </c>
      <c r="J169" s="99" t="str">
        <f>IF(G169="","",SUMIFS(TRANSACTIONS!$I$6:$I$2000,TRANSACTIONS!$E$6:$E$2000,"VENTES",TRANSACTIONS!$C$6:$C$2000,A169))</f>
        <v/>
      </c>
      <c r="K169" s="109" t="str">
        <f>IF(A169="","",SUMIFS(TRANSACTIONS!$H$6:$H$2000,TRANSACTIONS!$E$6:$E$2000,"DIVIDENDES",TRANSACTIONS!$C$6:$C$2000,A169))</f>
        <v/>
      </c>
      <c r="L169" s="104" t="str">
        <f t="shared" si="27"/>
        <v/>
      </c>
      <c r="M169" s="101" t="str">
        <f t="shared" si="28"/>
        <v/>
      </c>
      <c r="N169" s="96" t="str">
        <f t="shared" si="29"/>
        <v/>
      </c>
    </row>
    <row r="170" spans="1:14" x14ac:dyDescent="0.25">
      <c r="A170" s="12"/>
      <c r="B170" s="155" t="str">
        <f>IF(A170="","",SUMIFS(TRANSACTIONS!$F$6:$F$2000,TRANSACTIONS!$E$6:$E$2000,"ACHATS",TRANSACTIONS!$C$6:$C$2000,A170))</f>
        <v/>
      </c>
      <c r="C170" s="156" t="str">
        <f>IF(A170="","",SUMIFS(TRANSACTIONS!$H$6:$H$2000,TRANSACTIONS!$E$6:$E$2000,"ACHATS",TRANSACTIONS!$C$6:$C$2000,A170))</f>
        <v/>
      </c>
      <c r="D170" s="88" t="str">
        <f>IF(A170="","",SUMIFS(TRANSACTIONS!$I$6:$I$2000,TRANSACTIONS!$E$6:$E$2000,"ACHATS",TRANSACTIONS!$C$6:$C$2000,A170))</f>
        <v/>
      </c>
      <c r="E170" s="88" t="str">
        <f>IF(A170="","",SUMIFS(TRANSACTIONS!$J$6:$J$2000,TRANSACTIONS!$E$6:$E$2000,"ACHATS",TRANSACTIONS!$C$6:$C$2000,A170))</f>
        <v/>
      </c>
      <c r="F170" s="113" t="str">
        <f t="shared" si="25"/>
        <v/>
      </c>
      <c r="G170" s="114" t="str">
        <f t="shared" si="26"/>
        <v/>
      </c>
      <c r="H170" s="92" t="str">
        <f>IF($A170="","",SUMIFS(TRANSACTIONS!$F$6:$F$2000,TRANSACTIONS!$E$6:$E$2000,"VENTES",TRANSACTIONS!$C$6:$C$2000,A170))</f>
        <v/>
      </c>
      <c r="I170" s="88" t="str">
        <f>IF(G170="","",SUMIFS(TRANSACTIONS!$H$6:$H$2000,TRANSACTIONS!$E$6:$E$2000,"VENTES",TRANSACTIONS!$C$6:$C$2000,A170))</f>
        <v/>
      </c>
      <c r="J170" s="99" t="str">
        <f>IF(G170="","",SUMIFS(TRANSACTIONS!$I$6:$I$2000,TRANSACTIONS!$E$6:$E$2000,"VENTES",TRANSACTIONS!$C$6:$C$2000,A170))</f>
        <v/>
      </c>
      <c r="K170" s="109" t="str">
        <f>IF(A170="","",SUMIFS(TRANSACTIONS!$H$6:$H$2000,TRANSACTIONS!$E$6:$E$2000,"DIVIDENDES",TRANSACTIONS!$C$6:$C$2000,A170))</f>
        <v/>
      </c>
      <c r="L170" s="104" t="str">
        <f t="shared" si="27"/>
        <v/>
      </c>
      <c r="M170" s="101" t="str">
        <f t="shared" si="28"/>
        <v/>
      </c>
      <c r="N170" s="96" t="str">
        <f t="shared" si="29"/>
        <v/>
      </c>
    </row>
    <row r="171" spans="1:14" x14ac:dyDescent="0.25">
      <c r="A171" s="12"/>
      <c r="B171" s="155" t="str">
        <f>IF(A171="","",SUMIFS(TRANSACTIONS!$F$6:$F$2000,TRANSACTIONS!$E$6:$E$2000,"ACHATS",TRANSACTIONS!$C$6:$C$2000,A171))</f>
        <v/>
      </c>
      <c r="C171" s="156" t="str">
        <f>IF(A171="","",SUMIFS(TRANSACTIONS!$H$6:$H$2000,TRANSACTIONS!$E$6:$E$2000,"ACHATS",TRANSACTIONS!$C$6:$C$2000,A171))</f>
        <v/>
      </c>
      <c r="D171" s="88" t="str">
        <f>IF(A171="","",SUMIFS(TRANSACTIONS!$I$6:$I$2000,TRANSACTIONS!$E$6:$E$2000,"ACHATS",TRANSACTIONS!$C$6:$C$2000,A171))</f>
        <v/>
      </c>
      <c r="E171" s="88" t="str">
        <f>IF(A171="","",SUMIFS(TRANSACTIONS!$J$6:$J$2000,TRANSACTIONS!$E$6:$E$2000,"ACHATS",TRANSACTIONS!$C$6:$C$2000,A171))</f>
        <v/>
      </c>
      <c r="F171" s="113" t="str">
        <f t="shared" si="25"/>
        <v/>
      </c>
      <c r="G171" s="114" t="str">
        <f t="shared" si="26"/>
        <v/>
      </c>
      <c r="H171" s="92" t="str">
        <f>IF($A171="","",SUMIFS(TRANSACTIONS!$F$6:$F$2000,TRANSACTIONS!$E$6:$E$2000,"VENTES",TRANSACTIONS!$C$6:$C$2000,A171))</f>
        <v/>
      </c>
      <c r="I171" s="88" t="str">
        <f>IF(G171="","",SUMIFS(TRANSACTIONS!$H$6:$H$2000,TRANSACTIONS!$E$6:$E$2000,"VENTES",TRANSACTIONS!$C$6:$C$2000,A171))</f>
        <v/>
      </c>
      <c r="J171" s="99" t="str">
        <f>IF(G171="","",SUMIFS(TRANSACTIONS!$I$6:$I$2000,TRANSACTIONS!$E$6:$E$2000,"VENTES",TRANSACTIONS!$C$6:$C$2000,A171))</f>
        <v/>
      </c>
      <c r="K171" s="109" t="str">
        <f>IF(A171="","",SUMIFS(TRANSACTIONS!$H$6:$H$2000,TRANSACTIONS!$E$6:$E$2000,"DIVIDENDES",TRANSACTIONS!$C$6:$C$2000,A171))</f>
        <v/>
      </c>
      <c r="L171" s="104" t="str">
        <f t="shared" si="27"/>
        <v/>
      </c>
      <c r="M171" s="101" t="str">
        <f t="shared" si="28"/>
        <v/>
      </c>
      <c r="N171" s="96" t="str">
        <f t="shared" si="29"/>
        <v/>
      </c>
    </row>
    <row r="172" spans="1:14" x14ac:dyDescent="0.25">
      <c r="A172" s="12"/>
      <c r="B172" s="155" t="str">
        <f>IF(A172="","",SUMIFS(TRANSACTIONS!$F$6:$F$2000,TRANSACTIONS!$E$6:$E$2000,"ACHATS",TRANSACTIONS!$C$6:$C$2000,A172))</f>
        <v/>
      </c>
      <c r="C172" s="156" t="str">
        <f>IF(A172="","",SUMIFS(TRANSACTIONS!$H$6:$H$2000,TRANSACTIONS!$E$6:$E$2000,"ACHATS",TRANSACTIONS!$C$6:$C$2000,A172))</f>
        <v/>
      </c>
      <c r="D172" s="88" t="str">
        <f>IF(A172="","",SUMIFS(TRANSACTIONS!$I$6:$I$2000,TRANSACTIONS!$E$6:$E$2000,"ACHATS",TRANSACTIONS!$C$6:$C$2000,A172))</f>
        <v/>
      </c>
      <c r="E172" s="88" t="str">
        <f>IF(A172="","",SUMIFS(TRANSACTIONS!$J$6:$J$2000,TRANSACTIONS!$E$6:$E$2000,"ACHATS",TRANSACTIONS!$C$6:$C$2000,A172))</f>
        <v/>
      </c>
      <c r="F172" s="113" t="str">
        <f t="shared" si="25"/>
        <v/>
      </c>
      <c r="G172" s="114" t="str">
        <f t="shared" si="26"/>
        <v/>
      </c>
      <c r="H172" s="92" t="str">
        <f>IF($A172="","",SUMIFS(TRANSACTIONS!$F$6:$F$2000,TRANSACTIONS!$E$6:$E$2000,"VENTES",TRANSACTIONS!$C$6:$C$2000,A172))</f>
        <v/>
      </c>
      <c r="I172" s="88" t="str">
        <f>IF(G172="","",SUMIFS(TRANSACTIONS!$H$6:$H$2000,TRANSACTIONS!$E$6:$E$2000,"VENTES",TRANSACTIONS!$C$6:$C$2000,A172))</f>
        <v/>
      </c>
      <c r="J172" s="99" t="str">
        <f>IF(G172="","",SUMIFS(TRANSACTIONS!$I$6:$I$2000,TRANSACTIONS!$E$6:$E$2000,"VENTES",TRANSACTIONS!$C$6:$C$2000,A172))</f>
        <v/>
      </c>
      <c r="K172" s="109" t="str">
        <f>IF(A172="","",SUMIFS(TRANSACTIONS!$H$6:$H$2000,TRANSACTIONS!$E$6:$E$2000,"DIVIDENDES",TRANSACTIONS!$C$6:$C$2000,A172))</f>
        <v/>
      </c>
      <c r="L172" s="104" t="str">
        <f t="shared" si="27"/>
        <v/>
      </c>
      <c r="M172" s="101" t="str">
        <f t="shared" si="28"/>
        <v/>
      </c>
      <c r="N172" s="96" t="str">
        <f t="shared" si="29"/>
        <v/>
      </c>
    </row>
    <row r="173" spans="1:14" x14ac:dyDescent="0.25">
      <c r="A173" s="12"/>
      <c r="B173" s="155" t="str">
        <f>IF(A173="","",SUMIFS(TRANSACTIONS!$F$6:$F$2000,TRANSACTIONS!$E$6:$E$2000,"ACHATS",TRANSACTIONS!$C$6:$C$2000,A173))</f>
        <v/>
      </c>
      <c r="C173" s="156" t="str">
        <f>IF(A173="","",SUMIFS(TRANSACTIONS!$H$6:$H$2000,TRANSACTIONS!$E$6:$E$2000,"ACHATS",TRANSACTIONS!$C$6:$C$2000,A173))</f>
        <v/>
      </c>
      <c r="D173" s="88" t="str">
        <f>IF(A173="","",SUMIFS(TRANSACTIONS!$I$6:$I$2000,TRANSACTIONS!$E$6:$E$2000,"ACHATS",TRANSACTIONS!$C$6:$C$2000,A173))</f>
        <v/>
      </c>
      <c r="E173" s="88" t="str">
        <f>IF(A173="","",SUMIFS(TRANSACTIONS!$J$6:$J$2000,TRANSACTIONS!$E$6:$E$2000,"ACHATS",TRANSACTIONS!$C$6:$C$2000,A173))</f>
        <v/>
      </c>
      <c r="F173" s="113" t="str">
        <f t="shared" si="25"/>
        <v/>
      </c>
      <c r="G173" s="114" t="str">
        <f t="shared" si="26"/>
        <v/>
      </c>
      <c r="H173" s="92" t="str">
        <f>IF($A173="","",SUMIFS(TRANSACTIONS!$F$6:$F$2000,TRANSACTIONS!$E$6:$E$2000,"VENTES",TRANSACTIONS!$C$6:$C$2000,A173))</f>
        <v/>
      </c>
      <c r="I173" s="88" t="str">
        <f>IF(G173="","",SUMIFS(TRANSACTIONS!$H$6:$H$2000,TRANSACTIONS!$E$6:$E$2000,"VENTES",TRANSACTIONS!$C$6:$C$2000,A173))</f>
        <v/>
      </c>
      <c r="J173" s="99" t="str">
        <f>IF(G173="","",SUMIFS(TRANSACTIONS!$I$6:$I$2000,TRANSACTIONS!$E$6:$E$2000,"VENTES",TRANSACTIONS!$C$6:$C$2000,A173))</f>
        <v/>
      </c>
      <c r="K173" s="109" t="str">
        <f>IF(A173="","",SUMIFS(TRANSACTIONS!$H$6:$H$2000,TRANSACTIONS!$E$6:$E$2000,"DIVIDENDES",TRANSACTIONS!$C$6:$C$2000,A173))</f>
        <v/>
      </c>
      <c r="L173" s="104" t="str">
        <f t="shared" si="27"/>
        <v/>
      </c>
      <c r="M173" s="101" t="str">
        <f t="shared" si="28"/>
        <v/>
      </c>
      <c r="N173" s="96" t="str">
        <f t="shared" si="29"/>
        <v/>
      </c>
    </row>
    <row r="174" spans="1:14" x14ac:dyDescent="0.25">
      <c r="A174" s="12"/>
      <c r="B174" s="155" t="str">
        <f>IF(A174="","",SUMIFS(TRANSACTIONS!$F$6:$F$2000,TRANSACTIONS!$E$6:$E$2000,"ACHATS",TRANSACTIONS!$C$6:$C$2000,A174))</f>
        <v/>
      </c>
      <c r="C174" s="156" t="str">
        <f>IF(A174="","",SUMIFS(TRANSACTIONS!$H$6:$H$2000,TRANSACTIONS!$E$6:$E$2000,"ACHATS",TRANSACTIONS!$C$6:$C$2000,A174))</f>
        <v/>
      </c>
      <c r="D174" s="88" t="str">
        <f>IF(A174="","",SUMIFS(TRANSACTIONS!$I$6:$I$2000,TRANSACTIONS!$E$6:$E$2000,"ACHATS",TRANSACTIONS!$C$6:$C$2000,A174))</f>
        <v/>
      </c>
      <c r="E174" s="88" t="str">
        <f>IF(A174="","",SUMIFS(TRANSACTIONS!$J$6:$J$2000,TRANSACTIONS!$E$6:$E$2000,"ACHATS",TRANSACTIONS!$C$6:$C$2000,A174))</f>
        <v/>
      </c>
      <c r="F174" s="113" t="str">
        <f t="shared" si="25"/>
        <v/>
      </c>
      <c r="G174" s="114" t="str">
        <f t="shared" si="26"/>
        <v/>
      </c>
      <c r="H174" s="92" t="str">
        <f>IF($A174="","",SUMIFS(TRANSACTIONS!$F$6:$F$2000,TRANSACTIONS!$E$6:$E$2000,"VENTES",TRANSACTIONS!$C$6:$C$2000,A174))</f>
        <v/>
      </c>
      <c r="I174" s="88" t="str">
        <f>IF(G174="","",SUMIFS(TRANSACTIONS!$H$6:$H$2000,TRANSACTIONS!$E$6:$E$2000,"VENTES",TRANSACTIONS!$C$6:$C$2000,A174))</f>
        <v/>
      </c>
      <c r="J174" s="99" t="str">
        <f>IF(G174="","",SUMIFS(TRANSACTIONS!$I$6:$I$2000,TRANSACTIONS!$E$6:$E$2000,"VENTES",TRANSACTIONS!$C$6:$C$2000,A174))</f>
        <v/>
      </c>
      <c r="K174" s="109" t="str">
        <f>IF(A174="","",SUMIFS(TRANSACTIONS!$H$6:$H$2000,TRANSACTIONS!$E$6:$E$2000,"DIVIDENDES",TRANSACTIONS!$C$6:$C$2000,A174))</f>
        <v/>
      </c>
      <c r="L174" s="104" t="str">
        <f t="shared" si="27"/>
        <v/>
      </c>
      <c r="M174" s="101" t="str">
        <f t="shared" si="28"/>
        <v/>
      </c>
      <c r="N174" s="96" t="str">
        <f t="shared" si="29"/>
        <v/>
      </c>
    </row>
    <row r="175" spans="1:14" x14ac:dyDescent="0.25">
      <c r="A175" s="12"/>
      <c r="B175" s="155" t="str">
        <f>IF(A175="","",SUMIFS(TRANSACTIONS!$F$6:$F$2000,TRANSACTIONS!$E$6:$E$2000,"ACHATS",TRANSACTIONS!$C$6:$C$2000,A175))</f>
        <v/>
      </c>
      <c r="C175" s="156" t="str">
        <f>IF(A175="","",SUMIFS(TRANSACTIONS!$H$6:$H$2000,TRANSACTIONS!$E$6:$E$2000,"ACHATS",TRANSACTIONS!$C$6:$C$2000,A175))</f>
        <v/>
      </c>
      <c r="D175" s="88" t="str">
        <f>IF(A175="","",SUMIFS(TRANSACTIONS!$I$6:$I$2000,TRANSACTIONS!$E$6:$E$2000,"ACHATS",TRANSACTIONS!$C$6:$C$2000,A175))</f>
        <v/>
      </c>
      <c r="E175" s="88" t="str">
        <f>IF(A175="","",SUMIFS(TRANSACTIONS!$J$6:$J$2000,TRANSACTIONS!$E$6:$E$2000,"ACHATS",TRANSACTIONS!$C$6:$C$2000,A175))</f>
        <v/>
      </c>
      <c r="F175" s="113" t="str">
        <f t="shared" si="25"/>
        <v/>
      </c>
      <c r="G175" s="114" t="str">
        <f t="shared" si="26"/>
        <v/>
      </c>
      <c r="H175" s="92" t="str">
        <f>IF($A175="","",SUMIFS(TRANSACTIONS!$F$6:$F$2000,TRANSACTIONS!$E$6:$E$2000,"VENTES",TRANSACTIONS!$C$6:$C$2000,A175))</f>
        <v/>
      </c>
      <c r="I175" s="88" t="str">
        <f>IF(G175="","",SUMIFS(TRANSACTIONS!$H$6:$H$2000,TRANSACTIONS!$E$6:$E$2000,"VENTES",TRANSACTIONS!$C$6:$C$2000,A175))</f>
        <v/>
      </c>
      <c r="J175" s="99" t="str">
        <f>IF(G175="","",SUMIFS(TRANSACTIONS!$I$6:$I$2000,TRANSACTIONS!$E$6:$E$2000,"VENTES",TRANSACTIONS!$C$6:$C$2000,A175))</f>
        <v/>
      </c>
      <c r="K175" s="109" t="str">
        <f>IF(A175="","",SUMIFS(TRANSACTIONS!$H$6:$H$2000,TRANSACTIONS!$E$6:$E$2000,"DIVIDENDES",TRANSACTIONS!$C$6:$C$2000,A175))</f>
        <v/>
      </c>
      <c r="L175" s="104" t="str">
        <f t="shared" si="27"/>
        <v/>
      </c>
      <c r="M175" s="101" t="str">
        <f t="shared" si="28"/>
        <v/>
      </c>
      <c r="N175" s="96" t="str">
        <f t="shared" si="29"/>
        <v/>
      </c>
    </row>
    <row r="176" spans="1:14" x14ac:dyDescent="0.25">
      <c r="A176" s="12"/>
      <c r="B176" s="155" t="str">
        <f>IF(A176="","",SUMIFS(TRANSACTIONS!$F$6:$F$2000,TRANSACTIONS!$E$6:$E$2000,"ACHATS",TRANSACTIONS!$C$6:$C$2000,A176))</f>
        <v/>
      </c>
      <c r="C176" s="156" t="str">
        <f>IF(A176="","",SUMIFS(TRANSACTIONS!$H$6:$H$2000,TRANSACTIONS!$E$6:$E$2000,"ACHATS",TRANSACTIONS!$C$6:$C$2000,A176))</f>
        <v/>
      </c>
      <c r="D176" s="88" t="str">
        <f>IF(A176="","",SUMIFS(TRANSACTIONS!$I$6:$I$2000,TRANSACTIONS!$E$6:$E$2000,"ACHATS",TRANSACTIONS!$C$6:$C$2000,A176))</f>
        <v/>
      </c>
      <c r="E176" s="88" t="str">
        <f>IF(A176="","",SUMIFS(TRANSACTIONS!$J$6:$J$2000,TRANSACTIONS!$E$6:$E$2000,"ACHATS",TRANSACTIONS!$C$6:$C$2000,A176))</f>
        <v/>
      </c>
      <c r="F176" s="113" t="str">
        <f t="shared" si="25"/>
        <v/>
      </c>
      <c r="G176" s="114" t="str">
        <f t="shared" si="26"/>
        <v/>
      </c>
      <c r="H176" s="92" t="str">
        <f>IF($A176="","",SUMIFS(TRANSACTIONS!$F$6:$F$2000,TRANSACTIONS!$E$6:$E$2000,"VENTES",TRANSACTIONS!$C$6:$C$2000,A176))</f>
        <v/>
      </c>
      <c r="I176" s="88" t="str">
        <f>IF(G176="","",SUMIFS(TRANSACTIONS!$H$6:$H$2000,TRANSACTIONS!$E$6:$E$2000,"VENTES",TRANSACTIONS!$C$6:$C$2000,A176))</f>
        <v/>
      </c>
      <c r="J176" s="99" t="str">
        <f>IF(G176="","",SUMIFS(TRANSACTIONS!$I$6:$I$2000,TRANSACTIONS!$E$6:$E$2000,"VENTES",TRANSACTIONS!$C$6:$C$2000,A176))</f>
        <v/>
      </c>
      <c r="K176" s="109" t="str">
        <f>IF(A176="","",SUMIFS(TRANSACTIONS!$H$6:$H$2000,TRANSACTIONS!$E$6:$E$2000,"DIVIDENDES",TRANSACTIONS!$C$6:$C$2000,A176))</f>
        <v/>
      </c>
      <c r="L176" s="104" t="str">
        <f t="shared" si="27"/>
        <v/>
      </c>
      <c r="M176" s="101" t="str">
        <f t="shared" si="28"/>
        <v/>
      </c>
      <c r="N176" s="96" t="str">
        <f t="shared" si="29"/>
        <v/>
      </c>
    </row>
    <row r="177" spans="1:14" x14ac:dyDescent="0.25">
      <c r="A177" s="12"/>
      <c r="B177" s="155" t="str">
        <f>IF(A177="","",SUMIFS(TRANSACTIONS!$F$6:$F$2000,TRANSACTIONS!$E$6:$E$2000,"ACHATS",TRANSACTIONS!$C$6:$C$2000,A177))</f>
        <v/>
      </c>
      <c r="C177" s="156" t="str">
        <f>IF(A177="","",SUMIFS(TRANSACTIONS!$H$6:$H$2000,TRANSACTIONS!$E$6:$E$2000,"ACHATS",TRANSACTIONS!$C$6:$C$2000,A177))</f>
        <v/>
      </c>
      <c r="D177" s="88" t="str">
        <f>IF(A177="","",SUMIFS(TRANSACTIONS!$I$6:$I$2000,TRANSACTIONS!$E$6:$E$2000,"ACHATS",TRANSACTIONS!$C$6:$C$2000,A177))</f>
        <v/>
      </c>
      <c r="E177" s="88" t="str">
        <f>IF(A177="","",SUMIFS(TRANSACTIONS!$J$6:$J$2000,TRANSACTIONS!$E$6:$E$2000,"ACHATS",TRANSACTIONS!$C$6:$C$2000,A177))</f>
        <v/>
      </c>
      <c r="F177" s="113" t="str">
        <f t="shared" si="25"/>
        <v/>
      </c>
      <c r="G177" s="114" t="str">
        <f t="shared" si="26"/>
        <v/>
      </c>
      <c r="H177" s="92" t="str">
        <f>IF($A177="","",SUMIFS(TRANSACTIONS!$F$6:$F$2000,TRANSACTIONS!$E$6:$E$2000,"VENTES",TRANSACTIONS!$C$6:$C$2000,A177))</f>
        <v/>
      </c>
      <c r="I177" s="88" t="str">
        <f>IF(G177="","",SUMIFS(TRANSACTIONS!$H$6:$H$2000,TRANSACTIONS!$E$6:$E$2000,"VENTES",TRANSACTIONS!$C$6:$C$2000,A177))</f>
        <v/>
      </c>
      <c r="J177" s="99" t="str">
        <f>IF(G177="","",SUMIFS(TRANSACTIONS!$I$6:$I$2000,TRANSACTIONS!$E$6:$E$2000,"VENTES",TRANSACTIONS!$C$6:$C$2000,A177))</f>
        <v/>
      </c>
      <c r="K177" s="109" t="str">
        <f>IF(A177="","",SUMIFS(TRANSACTIONS!$H$6:$H$2000,TRANSACTIONS!$E$6:$E$2000,"DIVIDENDES",TRANSACTIONS!$C$6:$C$2000,A177))</f>
        <v/>
      </c>
      <c r="L177" s="104" t="str">
        <f t="shared" si="27"/>
        <v/>
      </c>
      <c r="M177" s="101" t="str">
        <f t="shared" si="28"/>
        <v/>
      </c>
      <c r="N177" s="96" t="str">
        <f t="shared" si="29"/>
        <v/>
      </c>
    </row>
    <row r="178" spans="1:14" x14ac:dyDescent="0.25">
      <c r="A178" s="12"/>
      <c r="B178" s="155" t="str">
        <f>IF(A178="","",SUMIFS(TRANSACTIONS!$F$6:$F$2000,TRANSACTIONS!$E$6:$E$2000,"ACHATS",TRANSACTIONS!$C$6:$C$2000,A178))</f>
        <v/>
      </c>
      <c r="C178" s="156" t="str">
        <f>IF(A178="","",SUMIFS(TRANSACTIONS!$H$6:$H$2000,TRANSACTIONS!$E$6:$E$2000,"ACHATS",TRANSACTIONS!$C$6:$C$2000,A178))</f>
        <v/>
      </c>
      <c r="D178" s="88" t="str">
        <f>IF(A178="","",SUMIFS(TRANSACTIONS!$I$6:$I$2000,TRANSACTIONS!$E$6:$E$2000,"ACHATS",TRANSACTIONS!$C$6:$C$2000,A178))</f>
        <v/>
      </c>
      <c r="E178" s="88" t="str">
        <f>IF(A178="","",SUMIFS(TRANSACTIONS!$J$6:$J$2000,TRANSACTIONS!$E$6:$E$2000,"ACHATS",TRANSACTIONS!$C$6:$C$2000,A178))</f>
        <v/>
      </c>
      <c r="F178" s="113" t="str">
        <f t="shared" si="25"/>
        <v/>
      </c>
      <c r="G178" s="114" t="str">
        <f t="shared" si="26"/>
        <v/>
      </c>
      <c r="H178" s="92" t="str">
        <f>IF($A178="","",SUMIFS(TRANSACTIONS!$F$6:$F$2000,TRANSACTIONS!$E$6:$E$2000,"VENTES",TRANSACTIONS!$C$6:$C$2000,A178))</f>
        <v/>
      </c>
      <c r="I178" s="88" t="str">
        <f>IF(G178="","",SUMIFS(TRANSACTIONS!$H$6:$H$2000,TRANSACTIONS!$E$6:$E$2000,"VENTES",TRANSACTIONS!$C$6:$C$2000,A178))</f>
        <v/>
      </c>
      <c r="J178" s="99" t="str">
        <f>IF(G178="","",SUMIFS(TRANSACTIONS!$I$6:$I$2000,TRANSACTIONS!$E$6:$E$2000,"VENTES",TRANSACTIONS!$C$6:$C$2000,A178))</f>
        <v/>
      </c>
      <c r="K178" s="109" t="str">
        <f>IF(A178="","",SUMIFS(TRANSACTIONS!$H$6:$H$2000,TRANSACTIONS!$E$6:$E$2000,"DIVIDENDES",TRANSACTIONS!$C$6:$C$2000,A178))</f>
        <v/>
      </c>
      <c r="L178" s="104" t="str">
        <f t="shared" si="27"/>
        <v/>
      </c>
      <c r="M178" s="101" t="str">
        <f t="shared" si="28"/>
        <v/>
      </c>
      <c r="N178" s="96" t="str">
        <f t="shared" si="29"/>
        <v/>
      </c>
    </row>
    <row r="179" spans="1:14" x14ac:dyDescent="0.25">
      <c r="A179" s="12"/>
      <c r="B179" s="155" t="str">
        <f>IF(A179="","",SUMIFS(TRANSACTIONS!$F$6:$F$2000,TRANSACTIONS!$E$6:$E$2000,"ACHATS",TRANSACTIONS!$C$6:$C$2000,A179))</f>
        <v/>
      </c>
      <c r="C179" s="156" t="str">
        <f>IF(A179="","",SUMIFS(TRANSACTIONS!$H$6:$H$2000,TRANSACTIONS!$E$6:$E$2000,"ACHATS",TRANSACTIONS!$C$6:$C$2000,A179))</f>
        <v/>
      </c>
      <c r="D179" s="88" t="str">
        <f>IF(A179="","",SUMIFS(TRANSACTIONS!$I$6:$I$2000,TRANSACTIONS!$E$6:$E$2000,"ACHATS",TRANSACTIONS!$C$6:$C$2000,A179))</f>
        <v/>
      </c>
      <c r="E179" s="88" t="str">
        <f>IF(A179="","",SUMIFS(TRANSACTIONS!$J$6:$J$2000,TRANSACTIONS!$E$6:$E$2000,"ACHATS",TRANSACTIONS!$C$6:$C$2000,A179))</f>
        <v/>
      </c>
      <c r="F179" s="113" t="str">
        <f t="shared" si="25"/>
        <v/>
      </c>
      <c r="G179" s="114" t="str">
        <f t="shared" si="26"/>
        <v/>
      </c>
      <c r="H179" s="92" t="str">
        <f>IF($A179="","",SUMIFS(TRANSACTIONS!$F$6:$F$2000,TRANSACTIONS!$E$6:$E$2000,"VENTES",TRANSACTIONS!$C$6:$C$2000,A179))</f>
        <v/>
      </c>
      <c r="I179" s="88" t="str">
        <f>IF(G179="","",SUMIFS(TRANSACTIONS!$H$6:$H$2000,TRANSACTIONS!$E$6:$E$2000,"VENTES",TRANSACTIONS!$C$6:$C$2000,A179))</f>
        <v/>
      </c>
      <c r="J179" s="99" t="str">
        <f>IF(G179="","",SUMIFS(TRANSACTIONS!$I$6:$I$2000,TRANSACTIONS!$E$6:$E$2000,"VENTES",TRANSACTIONS!$C$6:$C$2000,A179))</f>
        <v/>
      </c>
      <c r="K179" s="109" t="str">
        <f>IF(A179="","",SUMIFS(TRANSACTIONS!$H$6:$H$2000,TRANSACTIONS!$E$6:$E$2000,"DIVIDENDES",TRANSACTIONS!$C$6:$C$2000,A179))</f>
        <v/>
      </c>
      <c r="L179" s="104" t="str">
        <f t="shared" si="27"/>
        <v/>
      </c>
      <c r="M179" s="101" t="str">
        <f t="shared" si="28"/>
        <v/>
      </c>
      <c r="N179" s="96" t="str">
        <f t="shared" si="29"/>
        <v/>
      </c>
    </row>
    <row r="180" spans="1:14" x14ac:dyDescent="0.25">
      <c r="A180" s="12"/>
      <c r="B180" s="155" t="str">
        <f>IF(A180="","",SUMIFS(TRANSACTIONS!$F$6:$F$2000,TRANSACTIONS!$E$6:$E$2000,"ACHATS",TRANSACTIONS!$C$6:$C$2000,A180))</f>
        <v/>
      </c>
      <c r="C180" s="156" t="str">
        <f>IF(A180="","",SUMIFS(TRANSACTIONS!$H$6:$H$2000,TRANSACTIONS!$E$6:$E$2000,"ACHATS",TRANSACTIONS!$C$6:$C$2000,A180))</f>
        <v/>
      </c>
      <c r="D180" s="88" t="str">
        <f>IF(A180="","",SUMIFS(TRANSACTIONS!$I$6:$I$2000,TRANSACTIONS!$E$6:$E$2000,"ACHATS",TRANSACTIONS!$C$6:$C$2000,A180))</f>
        <v/>
      </c>
      <c r="E180" s="88" t="str">
        <f>IF(A180="","",SUMIFS(TRANSACTIONS!$J$6:$J$2000,TRANSACTIONS!$E$6:$E$2000,"ACHATS",TRANSACTIONS!$C$6:$C$2000,A180))</f>
        <v/>
      </c>
      <c r="F180" s="113" t="str">
        <f t="shared" si="25"/>
        <v/>
      </c>
      <c r="G180" s="114" t="str">
        <f t="shared" si="26"/>
        <v/>
      </c>
      <c r="H180" s="92" t="str">
        <f>IF($A180="","",SUMIFS(TRANSACTIONS!$F$6:$F$2000,TRANSACTIONS!$E$6:$E$2000,"VENTES",TRANSACTIONS!$C$6:$C$2000,A180))</f>
        <v/>
      </c>
      <c r="I180" s="88" t="str">
        <f>IF(G180="","",SUMIFS(TRANSACTIONS!$H$6:$H$2000,TRANSACTIONS!$E$6:$E$2000,"VENTES",TRANSACTIONS!$C$6:$C$2000,A180))</f>
        <v/>
      </c>
      <c r="J180" s="99" t="str">
        <f>IF(G180="","",SUMIFS(TRANSACTIONS!$I$6:$I$2000,TRANSACTIONS!$E$6:$E$2000,"VENTES",TRANSACTIONS!$C$6:$C$2000,A180))</f>
        <v/>
      </c>
      <c r="K180" s="109" t="str">
        <f>IF(A180="","",SUMIFS(TRANSACTIONS!$H$6:$H$2000,TRANSACTIONS!$E$6:$E$2000,"DIVIDENDES",TRANSACTIONS!$C$6:$C$2000,A180))</f>
        <v/>
      </c>
      <c r="L180" s="104" t="str">
        <f t="shared" si="27"/>
        <v/>
      </c>
      <c r="M180" s="101" t="str">
        <f t="shared" si="28"/>
        <v/>
      </c>
      <c r="N180" s="96" t="str">
        <f t="shared" si="29"/>
        <v/>
      </c>
    </row>
    <row r="181" spans="1:14" x14ac:dyDescent="0.25">
      <c r="A181" s="12"/>
      <c r="B181" s="155" t="str">
        <f>IF(A181="","",SUMIFS(TRANSACTIONS!$F$6:$F$2000,TRANSACTIONS!$E$6:$E$2000,"ACHATS",TRANSACTIONS!$C$6:$C$2000,A181))</f>
        <v/>
      </c>
      <c r="C181" s="156" t="str">
        <f>IF(A181="","",SUMIFS(TRANSACTIONS!$H$6:$H$2000,TRANSACTIONS!$E$6:$E$2000,"ACHATS",TRANSACTIONS!$C$6:$C$2000,A181))</f>
        <v/>
      </c>
      <c r="D181" s="88" t="str">
        <f>IF(A181="","",SUMIFS(TRANSACTIONS!$I$6:$I$2000,TRANSACTIONS!$E$6:$E$2000,"ACHATS",TRANSACTIONS!$C$6:$C$2000,A181))</f>
        <v/>
      </c>
      <c r="E181" s="88" t="str">
        <f>IF(A181="","",SUMIFS(TRANSACTIONS!$J$6:$J$2000,TRANSACTIONS!$E$6:$E$2000,"ACHATS",TRANSACTIONS!$C$6:$C$2000,A181))</f>
        <v/>
      </c>
      <c r="F181" s="113" t="str">
        <f t="shared" si="25"/>
        <v/>
      </c>
      <c r="G181" s="114" t="str">
        <f t="shared" si="26"/>
        <v/>
      </c>
      <c r="H181" s="92" t="str">
        <f>IF($A181="","",SUMIFS(TRANSACTIONS!$F$6:$F$2000,TRANSACTIONS!$E$6:$E$2000,"VENTES",TRANSACTIONS!$C$6:$C$2000,A181))</f>
        <v/>
      </c>
      <c r="I181" s="88" t="str">
        <f>IF(G181="","",SUMIFS(TRANSACTIONS!$H$6:$H$2000,TRANSACTIONS!$E$6:$E$2000,"VENTES",TRANSACTIONS!$C$6:$C$2000,A181))</f>
        <v/>
      </c>
      <c r="J181" s="99" t="str">
        <f>IF(G181="","",SUMIFS(TRANSACTIONS!$I$6:$I$2000,TRANSACTIONS!$E$6:$E$2000,"VENTES",TRANSACTIONS!$C$6:$C$2000,A181))</f>
        <v/>
      </c>
      <c r="K181" s="109" t="str">
        <f>IF(A181="","",SUMIFS(TRANSACTIONS!$H$6:$H$2000,TRANSACTIONS!$E$6:$E$2000,"DIVIDENDES",TRANSACTIONS!$C$6:$C$2000,A181))</f>
        <v/>
      </c>
      <c r="L181" s="104" t="str">
        <f t="shared" si="27"/>
        <v/>
      </c>
      <c r="M181" s="101" t="str">
        <f t="shared" si="28"/>
        <v/>
      </c>
      <c r="N181" s="96" t="str">
        <f t="shared" si="29"/>
        <v/>
      </c>
    </row>
    <row r="182" spans="1:14" x14ac:dyDescent="0.25">
      <c r="A182" s="12"/>
      <c r="B182" s="155" t="str">
        <f>IF(A182="","",SUMIFS(TRANSACTIONS!$F$6:$F$2000,TRANSACTIONS!$E$6:$E$2000,"ACHATS",TRANSACTIONS!$C$6:$C$2000,A182))</f>
        <v/>
      </c>
      <c r="C182" s="156" t="str">
        <f>IF(A182="","",SUMIFS(TRANSACTIONS!$H$6:$H$2000,TRANSACTIONS!$E$6:$E$2000,"ACHATS",TRANSACTIONS!$C$6:$C$2000,A182))</f>
        <v/>
      </c>
      <c r="D182" s="88" t="str">
        <f>IF(A182="","",SUMIFS(TRANSACTIONS!$I$6:$I$2000,TRANSACTIONS!$E$6:$E$2000,"ACHATS",TRANSACTIONS!$C$6:$C$2000,A182))</f>
        <v/>
      </c>
      <c r="E182" s="88" t="str">
        <f>IF(A182="","",SUMIFS(TRANSACTIONS!$J$6:$J$2000,TRANSACTIONS!$E$6:$E$2000,"ACHATS",TRANSACTIONS!$C$6:$C$2000,A182))</f>
        <v/>
      </c>
      <c r="F182" s="113" t="str">
        <f t="shared" si="25"/>
        <v/>
      </c>
      <c r="G182" s="114" t="str">
        <f t="shared" si="26"/>
        <v/>
      </c>
      <c r="H182" s="92" t="str">
        <f>IF($A182="","",SUMIFS(TRANSACTIONS!$F$6:$F$2000,TRANSACTIONS!$E$6:$E$2000,"VENTES",TRANSACTIONS!$C$6:$C$2000,A182))</f>
        <v/>
      </c>
      <c r="I182" s="88" t="str">
        <f>IF(G182="","",SUMIFS(TRANSACTIONS!$H$6:$H$2000,TRANSACTIONS!$E$6:$E$2000,"VENTES",TRANSACTIONS!$C$6:$C$2000,A182))</f>
        <v/>
      </c>
      <c r="J182" s="99" t="str">
        <f>IF(G182="","",SUMIFS(TRANSACTIONS!$I$6:$I$2000,TRANSACTIONS!$E$6:$E$2000,"VENTES",TRANSACTIONS!$C$6:$C$2000,A182))</f>
        <v/>
      </c>
      <c r="K182" s="109" t="str">
        <f>IF(A182="","",SUMIFS(TRANSACTIONS!$H$6:$H$2000,TRANSACTIONS!$E$6:$E$2000,"DIVIDENDES",TRANSACTIONS!$C$6:$C$2000,A182))</f>
        <v/>
      </c>
      <c r="L182" s="104" t="str">
        <f t="shared" si="27"/>
        <v/>
      </c>
      <c r="M182" s="101" t="str">
        <f t="shared" si="28"/>
        <v/>
      </c>
      <c r="N182" s="96" t="str">
        <f t="shared" si="29"/>
        <v/>
      </c>
    </row>
    <row r="183" spans="1:14" x14ac:dyDescent="0.25">
      <c r="A183" s="12"/>
      <c r="B183" s="155" t="str">
        <f>IF(A183="","",SUMIFS(TRANSACTIONS!$F$6:$F$2000,TRANSACTIONS!$E$6:$E$2000,"ACHATS",TRANSACTIONS!$C$6:$C$2000,A183))</f>
        <v/>
      </c>
      <c r="C183" s="156" t="str">
        <f>IF(A183="","",SUMIFS(TRANSACTIONS!$H$6:$H$2000,TRANSACTIONS!$E$6:$E$2000,"ACHATS",TRANSACTIONS!$C$6:$C$2000,A183))</f>
        <v/>
      </c>
      <c r="D183" s="88" t="str">
        <f>IF(A183="","",SUMIFS(TRANSACTIONS!$I$6:$I$2000,TRANSACTIONS!$E$6:$E$2000,"ACHATS",TRANSACTIONS!$C$6:$C$2000,A183))</f>
        <v/>
      </c>
      <c r="E183" s="88" t="str">
        <f>IF(A183="","",SUMIFS(TRANSACTIONS!$J$6:$J$2000,TRANSACTIONS!$E$6:$E$2000,"ACHATS",TRANSACTIONS!$C$6:$C$2000,A183))</f>
        <v/>
      </c>
      <c r="F183" s="113" t="str">
        <f t="shared" si="25"/>
        <v/>
      </c>
      <c r="G183" s="114" t="str">
        <f t="shared" si="26"/>
        <v/>
      </c>
      <c r="H183" s="92" t="str">
        <f>IF($A183="","",SUMIFS(TRANSACTIONS!$F$6:$F$2000,TRANSACTIONS!$E$6:$E$2000,"VENTES",TRANSACTIONS!$C$6:$C$2000,A183))</f>
        <v/>
      </c>
      <c r="I183" s="88" t="str">
        <f>IF(G183="","",SUMIFS(TRANSACTIONS!$H$6:$H$2000,TRANSACTIONS!$E$6:$E$2000,"VENTES",TRANSACTIONS!$C$6:$C$2000,A183))</f>
        <v/>
      </c>
      <c r="J183" s="99" t="str">
        <f>IF(G183="","",SUMIFS(TRANSACTIONS!$I$6:$I$2000,TRANSACTIONS!$E$6:$E$2000,"VENTES",TRANSACTIONS!$C$6:$C$2000,A183))</f>
        <v/>
      </c>
      <c r="K183" s="109" t="str">
        <f>IF(A183="","",SUMIFS(TRANSACTIONS!$H$6:$H$2000,TRANSACTIONS!$E$6:$E$2000,"DIVIDENDES",TRANSACTIONS!$C$6:$C$2000,A183))</f>
        <v/>
      </c>
      <c r="L183" s="104" t="str">
        <f t="shared" si="27"/>
        <v/>
      </c>
      <c r="M183" s="101" t="str">
        <f t="shared" si="28"/>
        <v/>
      </c>
      <c r="N183" s="96" t="str">
        <f t="shared" si="29"/>
        <v/>
      </c>
    </row>
    <row r="184" spans="1:14" x14ac:dyDescent="0.25">
      <c r="A184" s="12"/>
      <c r="B184" s="155" t="str">
        <f>IF(A184="","",SUMIFS(TRANSACTIONS!$F$6:$F$2000,TRANSACTIONS!$E$6:$E$2000,"ACHATS",TRANSACTIONS!$C$6:$C$2000,A184))</f>
        <v/>
      </c>
      <c r="C184" s="156" t="str">
        <f>IF(A184="","",SUMIFS(TRANSACTIONS!$H$6:$H$2000,TRANSACTIONS!$E$6:$E$2000,"ACHATS",TRANSACTIONS!$C$6:$C$2000,A184))</f>
        <v/>
      </c>
      <c r="D184" s="88" t="str">
        <f>IF(A184="","",SUMIFS(TRANSACTIONS!$I$6:$I$2000,TRANSACTIONS!$E$6:$E$2000,"ACHATS",TRANSACTIONS!$C$6:$C$2000,A184))</f>
        <v/>
      </c>
      <c r="E184" s="88" t="str">
        <f>IF(A184="","",SUMIFS(TRANSACTIONS!$J$6:$J$2000,TRANSACTIONS!$E$6:$E$2000,"ACHATS",TRANSACTIONS!$C$6:$C$2000,A184))</f>
        <v/>
      </c>
      <c r="F184" s="113" t="str">
        <f t="shared" si="25"/>
        <v/>
      </c>
      <c r="G184" s="114" t="str">
        <f t="shared" si="26"/>
        <v/>
      </c>
      <c r="H184" s="92" t="str">
        <f>IF($A184="","",SUMIFS(TRANSACTIONS!$F$6:$F$2000,TRANSACTIONS!$E$6:$E$2000,"VENTES",TRANSACTIONS!$C$6:$C$2000,A184))</f>
        <v/>
      </c>
      <c r="I184" s="88" t="str">
        <f>IF(G184="","",SUMIFS(TRANSACTIONS!$H$6:$H$2000,TRANSACTIONS!$E$6:$E$2000,"VENTES",TRANSACTIONS!$C$6:$C$2000,A184))</f>
        <v/>
      </c>
      <c r="J184" s="99" t="str">
        <f>IF(G184="","",SUMIFS(TRANSACTIONS!$I$6:$I$2000,TRANSACTIONS!$E$6:$E$2000,"VENTES",TRANSACTIONS!$C$6:$C$2000,A184))</f>
        <v/>
      </c>
      <c r="K184" s="109" t="str">
        <f>IF(A184="","",SUMIFS(TRANSACTIONS!$H$6:$H$2000,TRANSACTIONS!$E$6:$E$2000,"DIVIDENDES",TRANSACTIONS!$C$6:$C$2000,A184))</f>
        <v/>
      </c>
      <c r="L184" s="104" t="str">
        <f t="shared" si="27"/>
        <v/>
      </c>
      <c r="M184" s="101" t="str">
        <f t="shared" si="28"/>
        <v/>
      </c>
      <c r="N184" s="96" t="str">
        <f t="shared" si="29"/>
        <v/>
      </c>
    </row>
    <row r="185" spans="1:14" x14ac:dyDescent="0.25">
      <c r="A185" s="12"/>
      <c r="B185" s="155" t="str">
        <f>IF(A185="","",SUMIFS(TRANSACTIONS!$F$6:$F$2000,TRANSACTIONS!$E$6:$E$2000,"ACHATS",TRANSACTIONS!$C$6:$C$2000,A185))</f>
        <v/>
      </c>
      <c r="C185" s="156" t="str">
        <f>IF(A185="","",SUMIFS(TRANSACTIONS!$H$6:$H$2000,TRANSACTIONS!$E$6:$E$2000,"ACHATS",TRANSACTIONS!$C$6:$C$2000,A185))</f>
        <v/>
      </c>
      <c r="D185" s="88" t="str">
        <f>IF(A185="","",SUMIFS(TRANSACTIONS!$I$6:$I$2000,TRANSACTIONS!$E$6:$E$2000,"ACHATS",TRANSACTIONS!$C$6:$C$2000,A185))</f>
        <v/>
      </c>
      <c r="E185" s="88" t="str">
        <f>IF(A185="","",SUMIFS(TRANSACTIONS!$J$6:$J$2000,TRANSACTIONS!$E$6:$E$2000,"ACHATS",TRANSACTIONS!$C$6:$C$2000,A185))</f>
        <v/>
      </c>
      <c r="F185" s="113" t="str">
        <f t="shared" si="25"/>
        <v/>
      </c>
      <c r="G185" s="114" t="str">
        <f t="shared" si="26"/>
        <v/>
      </c>
      <c r="H185" s="92" t="str">
        <f>IF($A185="","",SUMIFS(TRANSACTIONS!$F$6:$F$2000,TRANSACTIONS!$E$6:$E$2000,"VENTES",TRANSACTIONS!$C$6:$C$2000,A185))</f>
        <v/>
      </c>
      <c r="I185" s="88" t="str">
        <f>IF(G185="","",SUMIFS(TRANSACTIONS!$H$6:$H$2000,TRANSACTIONS!$E$6:$E$2000,"VENTES",TRANSACTIONS!$C$6:$C$2000,A185))</f>
        <v/>
      </c>
      <c r="J185" s="99" t="str">
        <f>IF(G185="","",SUMIFS(TRANSACTIONS!$I$6:$I$2000,TRANSACTIONS!$E$6:$E$2000,"VENTES",TRANSACTIONS!$C$6:$C$2000,A185))</f>
        <v/>
      </c>
      <c r="K185" s="109" t="str">
        <f>IF(A185="","",SUMIFS(TRANSACTIONS!$H$6:$H$2000,TRANSACTIONS!$E$6:$E$2000,"DIVIDENDES",TRANSACTIONS!$C$6:$C$2000,A185))</f>
        <v/>
      </c>
      <c r="L185" s="104" t="str">
        <f t="shared" si="27"/>
        <v/>
      </c>
      <c r="M185" s="101" t="str">
        <f t="shared" si="28"/>
        <v/>
      </c>
      <c r="N185" s="96" t="str">
        <f t="shared" si="29"/>
        <v/>
      </c>
    </row>
    <row r="186" spans="1:14" x14ac:dyDescent="0.25">
      <c r="A186" s="12"/>
      <c r="B186" s="155" t="str">
        <f>IF(A186="","",SUMIFS(TRANSACTIONS!$F$6:$F$2000,TRANSACTIONS!$E$6:$E$2000,"ACHATS",TRANSACTIONS!$C$6:$C$2000,A186))</f>
        <v/>
      </c>
      <c r="C186" s="156" t="str">
        <f>IF(A186="","",SUMIFS(TRANSACTIONS!$H$6:$H$2000,TRANSACTIONS!$E$6:$E$2000,"ACHATS",TRANSACTIONS!$C$6:$C$2000,A186))</f>
        <v/>
      </c>
      <c r="D186" s="88" t="str">
        <f>IF(A186="","",SUMIFS(TRANSACTIONS!$I$6:$I$2000,TRANSACTIONS!$E$6:$E$2000,"ACHATS",TRANSACTIONS!$C$6:$C$2000,A186))</f>
        <v/>
      </c>
      <c r="E186" s="88" t="str">
        <f>IF(A186="","",SUMIFS(TRANSACTIONS!$J$6:$J$2000,TRANSACTIONS!$E$6:$E$2000,"ACHATS",TRANSACTIONS!$C$6:$C$2000,A186))</f>
        <v/>
      </c>
      <c r="F186" s="113" t="str">
        <f t="shared" si="25"/>
        <v/>
      </c>
      <c r="G186" s="114" t="str">
        <f t="shared" si="26"/>
        <v/>
      </c>
      <c r="H186" s="92" t="str">
        <f>IF($A186="","",SUMIFS(TRANSACTIONS!$F$6:$F$2000,TRANSACTIONS!$E$6:$E$2000,"VENTES",TRANSACTIONS!$C$6:$C$2000,A186))</f>
        <v/>
      </c>
      <c r="I186" s="88" t="str">
        <f>IF(G186="","",SUMIFS(TRANSACTIONS!$H$6:$H$2000,TRANSACTIONS!$E$6:$E$2000,"VENTES",TRANSACTIONS!$C$6:$C$2000,A186))</f>
        <v/>
      </c>
      <c r="J186" s="99" t="str">
        <f>IF(G186="","",SUMIFS(TRANSACTIONS!$I$6:$I$2000,TRANSACTIONS!$E$6:$E$2000,"VENTES",TRANSACTIONS!$C$6:$C$2000,A186))</f>
        <v/>
      </c>
      <c r="K186" s="109" t="str">
        <f>IF(A186="","",SUMIFS(TRANSACTIONS!$H$6:$H$2000,TRANSACTIONS!$E$6:$E$2000,"DIVIDENDES",TRANSACTIONS!$C$6:$C$2000,A186))</f>
        <v/>
      </c>
      <c r="L186" s="104" t="str">
        <f t="shared" si="27"/>
        <v/>
      </c>
      <c r="M186" s="101" t="str">
        <f t="shared" si="28"/>
        <v/>
      </c>
      <c r="N186" s="96" t="str">
        <f t="shared" si="29"/>
        <v/>
      </c>
    </row>
    <row r="187" spans="1:14" x14ac:dyDescent="0.25">
      <c r="A187" s="12"/>
      <c r="B187" s="155" t="str">
        <f>IF(A187="","",SUMIFS(TRANSACTIONS!$F$6:$F$2000,TRANSACTIONS!$E$6:$E$2000,"ACHATS",TRANSACTIONS!$C$6:$C$2000,A187))</f>
        <v/>
      </c>
      <c r="C187" s="156" t="str">
        <f>IF(A187="","",SUMIFS(TRANSACTIONS!$H$6:$H$2000,TRANSACTIONS!$E$6:$E$2000,"ACHATS",TRANSACTIONS!$C$6:$C$2000,A187))</f>
        <v/>
      </c>
      <c r="D187" s="88" t="str">
        <f>IF(A187="","",SUMIFS(TRANSACTIONS!$I$6:$I$2000,TRANSACTIONS!$E$6:$E$2000,"ACHATS",TRANSACTIONS!$C$6:$C$2000,A187))</f>
        <v/>
      </c>
      <c r="E187" s="88" t="str">
        <f>IF(A187="","",SUMIFS(TRANSACTIONS!$J$6:$J$2000,TRANSACTIONS!$E$6:$E$2000,"ACHATS",TRANSACTIONS!$C$6:$C$2000,A187))</f>
        <v/>
      </c>
      <c r="F187" s="113" t="str">
        <f t="shared" si="25"/>
        <v/>
      </c>
      <c r="G187" s="114" t="str">
        <f t="shared" si="26"/>
        <v/>
      </c>
      <c r="H187" s="92" t="str">
        <f>IF($A187="","",SUMIFS(TRANSACTIONS!$F$6:$F$2000,TRANSACTIONS!$E$6:$E$2000,"VENTES",TRANSACTIONS!$C$6:$C$2000,A187))</f>
        <v/>
      </c>
      <c r="I187" s="88" t="str">
        <f>IF(G187="","",SUMIFS(TRANSACTIONS!$H$6:$H$2000,TRANSACTIONS!$E$6:$E$2000,"VENTES",TRANSACTIONS!$C$6:$C$2000,A187))</f>
        <v/>
      </c>
      <c r="J187" s="99" t="str">
        <f>IF(G187="","",SUMIFS(TRANSACTIONS!$I$6:$I$2000,TRANSACTIONS!$E$6:$E$2000,"VENTES",TRANSACTIONS!$C$6:$C$2000,A187))</f>
        <v/>
      </c>
      <c r="K187" s="109" t="str">
        <f>IF(A187="","",SUMIFS(TRANSACTIONS!$H$6:$H$2000,TRANSACTIONS!$E$6:$E$2000,"DIVIDENDES",TRANSACTIONS!$C$6:$C$2000,A187))</f>
        <v/>
      </c>
      <c r="L187" s="104" t="str">
        <f t="shared" si="27"/>
        <v/>
      </c>
      <c r="M187" s="101" t="str">
        <f t="shared" si="28"/>
        <v/>
      </c>
      <c r="N187" s="96" t="str">
        <f t="shared" si="29"/>
        <v/>
      </c>
    </row>
    <row r="188" spans="1:14" x14ac:dyDescent="0.25">
      <c r="A188" s="12"/>
      <c r="B188" s="155" t="str">
        <f>IF(A188="","",SUMIFS(TRANSACTIONS!$F$6:$F$2000,TRANSACTIONS!$E$6:$E$2000,"ACHATS",TRANSACTIONS!$C$6:$C$2000,A188))</f>
        <v/>
      </c>
      <c r="C188" s="156" t="str">
        <f>IF(A188="","",SUMIFS(TRANSACTIONS!$H$6:$H$2000,TRANSACTIONS!$E$6:$E$2000,"ACHATS",TRANSACTIONS!$C$6:$C$2000,A188))</f>
        <v/>
      </c>
      <c r="D188" s="88" t="str">
        <f>IF(A188="","",SUMIFS(TRANSACTIONS!$I$6:$I$2000,TRANSACTIONS!$E$6:$E$2000,"ACHATS",TRANSACTIONS!$C$6:$C$2000,A188))</f>
        <v/>
      </c>
      <c r="E188" s="88" t="str">
        <f>IF(A188="","",SUMIFS(TRANSACTIONS!$J$6:$J$2000,TRANSACTIONS!$E$6:$E$2000,"ACHATS",TRANSACTIONS!$C$6:$C$2000,A188))</f>
        <v/>
      </c>
      <c r="F188" s="113" t="str">
        <f t="shared" si="25"/>
        <v/>
      </c>
      <c r="G188" s="114" t="str">
        <f t="shared" si="26"/>
        <v/>
      </c>
      <c r="H188" s="92" t="str">
        <f>IF($A188="","",SUMIFS(TRANSACTIONS!$F$6:$F$2000,TRANSACTIONS!$E$6:$E$2000,"VENTES",TRANSACTIONS!$C$6:$C$2000,A188))</f>
        <v/>
      </c>
      <c r="I188" s="88" t="str">
        <f>IF(G188="","",SUMIFS(TRANSACTIONS!$H$6:$H$2000,TRANSACTIONS!$E$6:$E$2000,"VENTES",TRANSACTIONS!$C$6:$C$2000,A188))</f>
        <v/>
      </c>
      <c r="J188" s="99" t="str">
        <f>IF(G188="","",SUMIFS(TRANSACTIONS!$I$6:$I$2000,TRANSACTIONS!$E$6:$E$2000,"VENTES",TRANSACTIONS!$C$6:$C$2000,A188))</f>
        <v/>
      </c>
      <c r="K188" s="109" t="str">
        <f>IF(A188="","",SUMIFS(TRANSACTIONS!$H$6:$H$2000,TRANSACTIONS!$E$6:$E$2000,"DIVIDENDES",TRANSACTIONS!$C$6:$C$2000,A188))</f>
        <v/>
      </c>
      <c r="L188" s="104" t="str">
        <f t="shared" si="27"/>
        <v/>
      </c>
      <c r="M188" s="101" t="str">
        <f t="shared" si="28"/>
        <v/>
      </c>
      <c r="N188" s="96" t="str">
        <f t="shared" si="29"/>
        <v/>
      </c>
    </row>
    <row r="189" spans="1:14" x14ac:dyDescent="0.25">
      <c r="A189" s="12"/>
      <c r="B189" s="155" t="str">
        <f>IF(A189="","",SUMIFS(TRANSACTIONS!$F$6:$F$2000,TRANSACTIONS!$E$6:$E$2000,"ACHATS",TRANSACTIONS!$C$6:$C$2000,A189))</f>
        <v/>
      </c>
      <c r="C189" s="156" t="str">
        <f>IF(A189="","",SUMIFS(TRANSACTIONS!$H$6:$H$2000,TRANSACTIONS!$E$6:$E$2000,"ACHATS",TRANSACTIONS!$C$6:$C$2000,A189))</f>
        <v/>
      </c>
      <c r="D189" s="88" t="str">
        <f>IF(A189="","",SUMIFS(TRANSACTIONS!$I$6:$I$2000,TRANSACTIONS!$E$6:$E$2000,"ACHATS",TRANSACTIONS!$C$6:$C$2000,A189))</f>
        <v/>
      </c>
      <c r="E189" s="88" t="str">
        <f>IF(A189="","",SUMIFS(TRANSACTIONS!$J$6:$J$2000,TRANSACTIONS!$E$6:$E$2000,"ACHATS",TRANSACTIONS!$C$6:$C$2000,A189))</f>
        <v/>
      </c>
      <c r="F189" s="113" t="str">
        <f t="shared" si="25"/>
        <v/>
      </c>
      <c r="G189" s="114" t="str">
        <f t="shared" si="26"/>
        <v/>
      </c>
      <c r="H189" s="92" t="str">
        <f>IF($A189="","",SUMIFS(TRANSACTIONS!$F$6:$F$2000,TRANSACTIONS!$E$6:$E$2000,"VENTES",TRANSACTIONS!$C$6:$C$2000,A189))</f>
        <v/>
      </c>
      <c r="I189" s="88" t="str">
        <f>IF(G189="","",SUMIFS(TRANSACTIONS!$H$6:$H$2000,TRANSACTIONS!$E$6:$E$2000,"VENTES",TRANSACTIONS!$C$6:$C$2000,A189))</f>
        <v/>
      </c>
      <c r="J189" s="99" t="str">
        <f>IF(G189="","",SUMIFS(TRANSACTIONS!$I$6:$I$2000,TRANSACTIONS!$E$6:$E$2000,"VENTES",TRANSACTIONS!$C$6:$C$2000,A189))</f>
        <v/>
      </c>
      <c r="K189" s="109" t="str">
        <f>IF(A189="","",SUMIFS(TRANSACTIONS!$H$6:$H$2000,TRANSACTIONS!$E$6:$E$2000,"DIVIDENDES",TRANSACTIONS!$C$6:$C$2000,A189))</f>
        <v/>
      </c>
      <c r="L189" s="104" t="str">
        <f t="shared" si="27"/>
        <v/>
      </c>
      <c r="M189" s="101" t="str">
        <f t="shared" si="28"/>
        <v/>
      </c>
      <c r="N189" s="96" t="str">
        <f t="shared" si="29"/>
        <v/>
      </c>
    </row>
    <row r="190" spans="1:14" x14ac:dyDescent="0.25">
      <c r="A190" s="12"/>
      <c r="B190" s="155" t="str">
        <f>IF(A190="","",SUMIFS(TRANSACTIONS!$F$6:$F$2000,TRANSACTIONS!$E$6:$E$2000,"ACHATS",TRANSACTIONS!$C$6:$C$2000,A190))</f>
        <v/>
      </c>
      <c r="C190" s="156" t="str">
        <f>IF(A190="","",SUMIFS(TRANSACTIONS!$H$6:$H$2000,TRANSACTIONS!$E$6:$E$2000,"ACHATS",TRANSACTIONS!$C$6:$C$2000,A190))</f>
        <v/>
      </c>
      <c r="D190" s="88" t="str">
        <f>IF(A190="","",SUMIFS(TRANSACTIONS!$I$6:$I$2000,TRANSACTIONS!$E$6:$E$2000,"ACHATS",TRANSACTIONS!$C$6:$C$2000,A190))</f>
        <v/>
      </c>
      <c r="E190" s="88" t="str">
        <f>IF(A190="","",SUMIFS(TRANSACTIONS!$J$6:$J$2000,TRANSACTIONS!$E$6:$E$2000,"ACHATS",TRANSACTIONS!$C$6:$C$2000,A190))</f>
        <v/>
      </c>
      <c r="F190" s="113" t="str">
        <f t="shared" si="25"/>
        <v/>
      </c>
      <c r="G190" s="114" t="str">
        <f t="shared" si="26"/>
        <v/>
      </c>
      <c r="H190" s="92" t="str">
        <f>IF($A190="","",SUMIFS(TRANSACTIONS!$F$6:$F$2000,TRANSACTIONS!$E$6:$E$2000,"VENTES",TRANSACTIONS!$C$6:$C$2000,A190))</f>
        <v/>
      </c>
      <c r="I190" s="88" t="str">
        <f>IF(G190="","",SUMIFS(TRANSACTIONS!$H$6:$H$2000,TRANSACTIONS!$E$6:$E$2000,"VENTES",TRANSACTIONS!$C$6:$C$2000,A190))</f>
        <v/>
      </c>
      <c r="J190" s="99" t="str">
        <f>IF(G190="","",SUMIFS(TRANSACTIONS!$I$6:$I$2000,TRANSACTIONS!$E$6:$E$2000,"VENTES",TRANSACTIONS!$C$6:$C$2000,A190))</f>
        <v/>
      </c>
      <c r="K190" s="109" t="str">
        <f>IF(A190="","",SUMIFS(TRANSACTIONS!$H$6:$H$2000,TRANSACTIONS!$E$6:$E$2000,"DIVIDENDES",TRANSACTIONS!$C$6:$C$2000,A190))</f>
        <v/>
      </c>
      <c r="L190" s="104" t="str">
        <f t="shared" si="27"/>
        <v/>
      </c>
      <c r="M190" s="101" t="str">
        <f t="shared" si="28"/>
        <v/>
      </c>
      <c r="N190" s="96" t="str">
        <f t="shared" si="29"/>
        <v/>
      </c>
    </row>
    <row r="191" spans="1:14" x14ac:dyDescent="0.25">
      <c r="A191" s="12"/>
      <c r="B191" s="155" t="str">
        <f>IF(A191="","",SUMIFS(TRANSACTIONS!$F$6:$F$2000,TRANSACTIONS!$E$6:$E$2000,"ACHATS",TRANSACTIONS!$C$6:$C$2000,A191))</f>
        <v/>
      </c>
      <c r="C191" s="156" t="str">
        <f>IF(A191="","",SUMIFS(TRANSACTIONS!$H$6:$H$2000,TRANSACTIONS!$E$6:$E$2000,"ACHATS",TRANSACTIONS!$C$6:$C$2000,A191))</f>
        <v/>
      </c>
      <c r="D191" s="88" t="str">
        <f>IF(A191="","",SUMIFS(TRANSACTIONS!$I$6:$I$2000,TRANSACTIONS!$E$6:$E$2000,"ACHATS",TRANSACTIONS!$C$6:$C$2000,A191))</f>
        <v/>
      </c>
      <c r="E191" s="88" t="str">
        <f>IF(A191="","",SUMIFS(TRANSACTIONS!$J$6:$J$2000,TRANSACTIONS!$E$6:$E$2000,"ACHATS",TRANSACTIONS!$C$6:$C$2000,A191))</f>
        <v/>
      </c>
      <c r="F191" s="113" t="str">
        <f t="shared" si="25"/>
        <v/>
      </c>
      <c r="G191" s="114" t="str">
        <f t="shared" si="26"/>
        <v/>
      </c>
      <c r="H191" s="92" t="str">
        <f>IF($A191="","",SUMIFS(TRANSACTIONS!$F$6:$F$2000,TRANSACTIONS!$E$6:$E$2000,"VENTES",TRANSACTIONS!$C$6:$C$2000,A191))</f>
        <v/>
      </c>
      <c r="I191" s="88" t="str">
        <f>IF(G191="","",SUMIFS(TRANSACTIONS!$H$6:$H$2000,TRANSACTIONS!$E$6:$E$2000,"VENTES",TRANSACTIONS!$C$6:$C$2000,A191))</f>
        <v/>
      </c>
      <c r="J191" s="99" t="str">
        <f>IF(G191="","",SUMIFS(TRANSACTIONS!$I$6:$I$2000,TRANSACTIONS!$E$6:$E$2000,"VENTES",TRANSACTIONS!$C$6:$C$2000,A191))</f>
        <v/>
      </c>
      <c r="K191" s="109" t="str">
        <f>IF(A191="","",SUMIFS(TRANSACTIONS!$H$6:$H$2000,TRANSACTIONS!$E$6:$E$2000,"DIVIDENDES",TRANSACTIONS!$C$6:$C$2000,A191))</f>
        <v/>
      </c>
      <c r="L191" s="104" t="str">
        <f t="shared" si="27"/>
        <v/>
      </c>
      <c r="M191" s="101" t="str">
        <f t="shared" si="28"/>
        <v/>
      </c>
      <c r="N191" s="96" t="str">
        <f t="shared" si="29"/>
        <v/>
      </c>
    </row>
    <row r="192" spans="1:14" x14ac:dyDescent="0.25">
      <c r="A192" s="12"/>
      <c r="B192" s="155" t="str">
        <f>IF(A192="","",SUMIFS(TRANSACTIONS!$F$6:$F$2000,TRANSACTIONS!$E$6:$E$2000,"ACHATS",TRANSACTIONS!$C$6:$C$2000,A192))</f>
        <v/>
      </c>
      <c r="C192" s="156" t="str">
        <f>IF(A192="","",SUMIFS(TRANSACTIONS!$H$6:$H$2000,TRANSACTIONS!$E$6:$E$2000,"ACHATS",TRANSACTIONS!$C$6:$C$2000,A192))</f>
        <v/>
      </c>
      <c r="D192" s="88" t="str">
        <f>IF(A192="","",SUMIFS(TRANSACTIONS!$I$6:$I$2000,TRANSACTIONS!$E$6:$E$2000,"ACHATS",TRANSACTIONS!$C$6:$C$2000,A192))</f>
        <v/>
      </c>
      <c r="E192" s="88" t="str">
        <f>IF(A192="","",SUMIFS(TRANSACTIONS!$J$6:$J$2000,TRANSACTIONS!$E$6:$E$2000,"ACHATS",TRANSACTIONS!$C$6:$C$2000,A192))</f>
        <v/>
      </c>
      <c r="F192" s="113" t="str">
        <f t="shared" si="25"/>
        <v/>
      </c>
      <c r="G192" s="114" t="str">
        <f t="shared" si="26"/>
        <v/>
      </c>
      <c r="H192" s="92" t="str">
        <f>IF($A192="","",SUMIFS(TRANSACTIONS!$F$6:$F$2000,TRANSACTIONS!$E$6:$E$2000,"VENTES",TRANSACTIONS!$C$6:$C$2000,A192))</f>
        <v/>
      </c>
      <c r="I192" s="88" t="str">
        <f>IF(G192="","",SUMIFS(TRANSACTIONS!$H$6:$H$2000,TRANSACTIONS!$E$6:$E$2000,"VENTES",TRANSACTIONS!$C$6:$C$2000,A192))</f>
        <v/>
      </c>
      <c r="J192" s="99" t="str">
        <f>IF(G192="","",SUMIFS(TRANSACTIONS!$I$6:$I$2000,TRANSACTIONS!$E$6:$E$2000,"VENTES",TRANSACTIONS!$C$6:$C$2000,A192))</f>
        <v/>
      </c>
      <c r="K192" s="109" t="str">
        <f>IF(A192="","",SUMIFS(TRANSACTIONS!$H$6:$H$2000,TRANSACTIONS!$E$6:$E$2000,"DIVIDENDES",TRANSACTIONS!$C$6:$C$2000,A192))</f>
        <v/>
      </c>
      <c r="L192" s="104" t="str">
        <f t="shared" si="27"/>
        <v/>
      </c>
      <c r="M192" s="101" t="str">
        <f t="shared" si="28"/>
        <v/>
      </c>
      <c r="N192" s="96" t="str">
        <f t="shared" si="29"/>
        <v/>
      </c>
    </row>
    <row r="193" spans="1:14" x14ac:dyDescent="0.25">
      <c r="A193" s="12"/>
      <c r="B193" s="155" t="str">
        <f>IF(A193="","",SUMIFS(TRANSACTIONS!$F$6:$F$2000,TRANSACTIONS!$E$6:$E$2000,"ACHATS",TRANSACTIONS!$C$6:$C$2000,A193))</f>
        <v/>
      </c>
      <c r="C193" s="156" t="str">
        <f>IF(A193="","",SUMIFS(TRANSACTIONS!$H$6:$H$2000,TRANSACTIONS!$E$6:$E$2000,"ACHATS",TRANSACTIONS!$C$6:$C$2000,A193))</f>
        <v/>
      </c>
      <c r="D193" s="88" t="str">
        <f>IF(A193="","",SUMIFS(TRANSACTIONS!$I$6:$I$2000,TRANSACTIONS!$E$6:$E$2000,"ACHATS",TRANSACTIONS!$C$6:$C$2000,A193))</f>
        <v/>
      </c>
      <c r="E193" s="88" t="str">
        <f>IF(A193="","",SUMIFS(TRANSACTIONS!$J$6:$J$2000,TRANSACTIONS!$E$6:$E$2000,"ACHATS",TRANSACTIONS!$C$6:$C$2000,A193))</f>
        <v/>
      </c>
      <c r="F193" s="113" t="str">
        <f t="shared" si="25"/>
        <v/>
      </c>
      <c r="G193" s="114" t="str">
        <f t="shared" si="26"/>
        <v/>
      </c>
      <c r="H193" s="92" t="str">
        <f>IF($A193="","",SUMIFS(TRANSACTIONS!$F$6:$F$2000,TRANSACTIONS!$E$6:$E$2000,"VENTES",TRANSACTIONS!$C$6:$C$2000,A193))</f>
        <v/>
      </c>
      <c r="I193" s="88" t="str">
        <f>IF(G193="","",SUMIFS(TRANSACTIONS!$H$6:$H$2000,TRANSACTIONS!$E$6:$E$2000,"VENTES",TRANSACTIONS!$C$6:$C$2000,A193))</f>
        <v/>
      </c>
      <c r="J193" s="99" t="str">
        <f>IF(G193="","",SUMIFS(TRANSACTIONS!$I$6:$I$2000,TRANSACTIONS!$E$6:$E$2000,"VENTES",TRANSACTIONS!$C$6:$C$2000,A193))</f>
        <v/>
      </c>
      <c r="K193" s="109" t="str">
        <f>IF(A193="","",SUMIFS(TRANSACTIONS!$H$6:$H$2000,TRANSACTIONS!$E$6:$E$2000,"DIVIDENDES",TRANSACTIONS!$C$6:$C$2000,A193))</f>
        <v/>
      </c>
      <c r="L193" s="104" t="str">
        <f t="shared" si="27"/>
        <v/>
      </c>
      <c r="M193" s="101" t="str">
        <f t="shared" si="28"/>
        <v/>
      </c>
      <c r="N193" s="96" t="str">
        <f t="shared" si="29"/>
        <v/>
      </c>
    </row>
    <row r="194" spans="1:14" x14ac:dyDescent="0.25">
      <c r="A194" s="12"/>
      <c r="B194" s="155" t="str">
        <f>IF(A194="","",SUMIFS(TRANSACTIONS!$F$6:$F$2000,TRANSACTIONS!$E$6:$E$2000,"ACHATS",TRANSACTIONS!$C$6:$C$2000,A194))</f>
        <v/>
      </c>
      <c r="C194" s="156" t="str">
        <f>IF(A194="","",SUMIFS(TRANSACTIONS!$H$6:$H$2000,TRANSACTIONS!$E$6:$E$2000,"ACHATS",TRANSACTIONS!$C$6:$C$2000,A194))</f>
        <v/>
      </c>
      <c r="D194" s="88" t="str">
        <f>IF(A194="","",SUMIFS(TRANSACTIONS!$I$6:$I$2000,TRANSACTIONS!$E$6:$E$2000,"ACHATS",TRANSACTIONS!$C$6:$C$2000,A194))</f>
        <v/>
      </c>
      <c r="E194" s="88" t="str">
        <f>IF(A194="","",SUMIFS(TRANSACTIONS!$J$6:$J$2000,TRANSACTIONS!$E$6:$E$2000,"ACHATS",TRANSACTIONS!$C$6:$C$2000,A194))</f>
        <v/>
      </c>
      <c r="F194" s="113" t="str">
        <f t="shared" si="25"/>
        <v/>
      </c>
      <c r="G194" s="114" t="str">
        <f t="shared" si="26"/>
        <v/>
      </c>
      <c r="H194" s="92" t="str">
        <f>IF($A194="","",SUMIFS(TRANSACTIONS!$F$6:$F$2000,TRANSACTIONS!$E$6:$E$2000,"VENTES",TRANSACTIONS!$C$6:$C$2000,A194))</f>
        <v/>
      </c>
      <c r="I194" s="88" t="str">
        <f>IF(G194="","",SUMIFS(TRANSACTIONS!$H$6:$H$2000,TRANSACTIONS!$E$6:$E$2000,"VENTES",TRANSACTIONS!$C$6:$C$2000,A194))</f>
        <v/>
      </c>
      <c r="J194" s="99" t="str">
        <f>IF(G194="","",SUMIFS(TRANSACTIONS!$I$6:$I$2000,TRANSACTIONS!$E$6:$E$2000,"VENTES",TRANSACTIONS!$C$6:$C$2000,A194))</f>
        <v/>
      </c>
      <c r="K194" s="109" t="str">
        <f>IF(A194="","",SUMIFS(TRANSACTIONS!$H$6:$H$2000,TRANSACTIONS!$E$6:$E$2000,"DIVIDENDES",TRANSACTIONS!$C$6:$C$2000,A194))</f>
        <v/>
      </c>
      <c r="L194" s="104" t="str">
        <f t="shared" si="27"/>
        <v/>
      </c>
      <c r="M194" s="101" t="str">
        <f t="shared" si="28"/>
        <v/>
      </c>
      <c r="N194" s="96" t="str">
        <f t="shared" si="29"/>
        <v/>
      </c>
    </row>
    <row r="195" spans="1:14" x14ac:dyDescent="0.25">
      <c r="A195" s="12"/>
      <c r="B195" s="155" t="str">
        <f>IF(A195="","",SUMIFS(TRANSACTIONS!$F$6:$F$2000,TRANSACTIONS!$E$6:$E$2000,"ACHATS",TRANSACTIONS!$C$6:$C$2000,A195))</f>
        <v/>
      </c>
      <c r="C195" s="156" t="str">
        <f>IF(A195="","",SUMIFS(TRANSACTIONS!$H$6:$H$2000,TRANSACTIONS!$E$6:$E$2000,"ACHATS",TRANSACTIONS!$C$6:$C$2000,A195))</f>
        <v/>
      </c>
      <c r="D195" s="88" t="str">
        <f>IF(A195="","",SUMIFS(TRANSACTIONS!$I$6:$I$2000,TRANSACTIONS!$E$6:$E$2000,"ACHATS",TRANSACTIONS!$C$6:$C$2000,A195))</f>
        <v/>
      </c>
      <c r="E195" s="88" t="str">
        <f>IF(A195="","",SUMIFS(TRANSACTIONS!$J$6:$J$2000,TRANSACTIONS!$E$6:$E$2000,"ACHATS",TRANSACTIONS!$C$6:$C$2000,A195))</f>
        <v/>
      </c>
      <c r="F195" s="113" t="str">
        <f t="shared" si="25"/>
        <v/>
      </c>
      <c r="G195" s="114" t="str">
        <f t="shared" si="26"/>
        <v/>
      </c>
      <c r="H195" s="92" t="str">
        <f>IF($A195="","",SUMIFS(TRANSACTIONS!$F$6:$F$2000,TRANSACTIONS!$E$6:$E$2000,"VENTES",TRANSACTIONS!$C$6:$C$2000,A195))</f>
        <v/>
      </c>
      <c r="I195" s="88" t="str">
        <f>IF(G195="","",SUMIFS(TRANSACTIONS!$H$6:$H$2000,TRANSACTIONS!$E$6:$E$2000,"VENTES",TRANSACTIONS!$C$6:$C$2000,A195))</f>
        <v/>
      </c>
      <c r="J195" s="99" t="str">
        <f>IF(G195="","",SUMIFS(TRANSACTIONS!$I$6:$I$2000,TRANSACTIONS!$E$6:$E$2000,"VENTES",TRANSACTIONS!$C$6:$C$2000,A195))</f>
        <v/>
      </c>
      <c r="K195" s="109" t="str">
        <f>IF(A195="","",SUMIFS(TRANSACTIONS!$H$6:$H$2000,TRANSACTIONS!$E$6:$E$2000,"DIVIDENDES",TRANSACTIONS!$C$6:$C$2000,A195))</f>
        <v/>
      </c>
      <c r="L195" s="104" t="str">
        <f t="shared" si="27"/>
        <v/>
      </c>
      <c r="M195" s="101" t="str">
        <f t="shared" si="28"/>
        <v/>
      </c>
      <c r="N195" s="96" t="str">
        <f t="shared" si="29"/>
        <v/>
      </c>
    </row>
    <row r="196" spans="1:14" x14ac:dyDescent="0.25">
      <c r="A196" s="12"/>
      <c r="B196" s="155" t="str">
        <f>IF(A196="","",SUMIFS(TRANSACTIONS!$F$6:$F$2000,TRANSACTIONS!$E$6:$E$2000,"ACHATS",TRANSACTIONS!$C$6:$C$2000,A196))</f>
        <v/>
      </c>
      <c r="C196" s="156" t="str">
        <f>IF(A196="","",SUMIFS(TRANSACTIONS!$H$6:$H$2000,TRANSACTIONS!$E$6:$E$2000,"ACHATS",TRANSACTIONS!$C$6:$C$2000,A196))</f>
        <v/>
      </c>
      <c r="D196" s="88" t="str">
        <f>IF(A196="","",SUMIFS(TRANSACTIONS!$I$6:$I$2000,TRANSACTIONS!$E$6:$E$2000,"ACHATS",TRANSACTIONS!$C$6:$C$2000,A196))</f>
        <v/>
      </c>
      <c r="E196" s="88" t="str">
        <f>IF(A196="","",SUMIFS(TRANSACTIONS!$J$6:$J$2000,TRANSACTIONS!$E$6:$E$2000,"ACHATS",TRANSACTIONS!$C$6:$C$2000,A196))</f>
        <v/>
      </c>
      <c r="F196" s="113" t="str">
        <f t="shared" si="25"/>
        <v/>
      </c>
      <c r="G196" s="114" t="str">
        <f t="shared" si="26"/>
        <v/>
      </c>
      <c r="H196" s="92" t="str">
        <f>IF($A196="","",SUMIFS(TRANSACTIONS!$F$6:$F$2000,TRANSACTIONS!$E$6:$E$2000,"VENTES",TRANSACTIONS!$C$6:$C$2000,A196))</f>
        <v/>
      </c>
      <c r="I196" s="88" t="str">
        <f>IF(G196="","",SUMIFS(TRANSACTIONS!$H$6:$H$2000,TRANSACTIONS!$E$6:$E$2000,"VENTES",TRANSACTIONS!$C$6:$C$2000,A196))</f>
        <v/>
      </c>
      <c r="J196" s="99" t="str">
        <f>IF(G196="","",SUMIFS(TRANSACTIONS!$I$6:$I$2000,TRANSACTIONS!$E$6:$E$2000,"VENTES",TRANSACTIONS!$C$6:$C$2000,A196))</f>
        <v/>
      </c>
      <c r="K196" s="109" t="str">
        <f>IF(A196="","",SUMIFS(TRANSACTIONS!$H$6:$H$2000,TRANSACTIONS!$E$6:$E$2000,"DIVIDENDES",TRANSACTIONS!$C$6:$C$2000,A196))</f>
        <v/>
      </c>
      <c r="L196" s="104" t="str">
        <f t="shared" si="27"/>
        <v/>
      </c>
      <c r="M196" s="101" t="str">
        <f t="shared" si="28"/>
        <v/>
      </c>
      <c r="N196" s="96" t="str">
        <f t="shared" si="29"/>
        <v/>
      </c>
    </row>
    <row r="197" spans="1:14" x14ac:dyDescent="0.25">
      <c r="A197" s="12"/>
      <c r="B197" s="155" t="str">
        <f>IF(A197="","",SUMIFS(TRANSACTIONS!$F$6:$F$2000,TRANSACTIONS!$E$6:$E$2000,"ACHATS",TRANSACTIONS!$C$6:$C$2000,A197))</f>
        <v/>
      </c>
      <c r="C197" s="156" t="str">
        <f>IF(A197="","",SUMIFS(TRANSACTIONS!$H$6:$H$2000,TRANSACTIONS!$E$6:$E$2000,"ACHATS",TRANSACTIONS!$C$6:$C$2000,A197))</f>
        <v/>
      </c>
      <c r="D197" s="88" t="str">
        <f>IF(A197="","",SUMIFS(TRANSACTIONS!$I$6:$I$2000,TRANSACTIONS!$E$6:$E$2000,"ACHATS",TRANSACTIONS!$C$6:$C$2000,A197))</f>
        <v/>
      </c>
      <c r="E197" s="88" t="str">
        <f>IF(A197="","",SUMIFS(TRANSACTIONS!$J$6:$J$2000,TRANSACTIONS!$E$6:$E$2000,"ACHATS",TRANSACTIONS!$C$6:$C$2000,A197))</f>
        <v/>
      </c>
      <c r="F197" s="113" t="str">
        <f t="shared" si="25"/>
        <v/>
      </c>
      <c r="G197" s="114" t="str">
        <f t="shared" si="26"/>
        <v/>
      </c>
      <c r="H197" s="92" t="str">
        <f>IF($A197="","",SUMIFS(TRANSACTIONS!$F$6:$F$2000,TRANSACTIONS!$E$6:$E$2000,"VENTES",TRANSACTIONS!$C$6:$C$2000,A197))</f>
        <v/>
      </c>
      <c r="I197" s="88" t="str">
        <f>IF(G197="","",SUMIFS(TRANSACTIONS!$H$6:$H$2000,TRANSACTIONS!$E$6:$E$2000,"VENTES",TRANSACTIONS!$C$6:$C$2000,A197))</f>
        <v/>
      </c>
      <c r="J197" s="99" t="str">
        <f>IF(G197="","",SUMIFS(TRANSACTIONS!$I$6:$I$2000,TRANSACTIONS!$E$6:$E$2000,"VENTES",TRANSACTIONS!$C$6:$C$2000,A197))</f>
        <v/>
      </c>
      <c r="K197" s="109" t="str">
        <f>IF(A197="","",SUMIFS(TRANSACTIONS!$H$6:$H$2000,TRANSACTIONS!$E$6:$E$2000,"DIVIDENDES",TRANSACTIONS!$C$6:$C$2000,A197))</f>
        <v/>
      </c>
      <c r="L197" s="104" t="str">
        <f t="shared" si="27"/>
        <v/>
      </c>
      <c r="M197" s="101" t="str">
        <f t="shared" si="28"/>
        <v/>
      </c>
      <c r="N197" s="96" t="str">
        <f t="shared" si="29"/>
        <v/>
      </c>
    </row>
    <row r="198" spans="1:14" x14ac:dyDescent="0.25">
      <c r="A198" s="12"/>
      <c r="B198" s="155" t="str">
        <f>IF(A198="","",SUMIFS(TRANSACTIONS!$F$6:$F$2000,TRANSACTIONS!$E$6:$E$2000,"ACHATS",TRANSACTIONS!$C$6:$C$2000,A198))</f>
        <v/>
      </c>
      <c r="C198" s="156" t="str">
        <f>IF(A198="","",SUMIFS(TRANSACTIONS!$H$6:$H$2000,TRANSACTIONS!$E$6:$E$2000,"ACHATS",TRANSACTIONS!$C$6:$C$2000,A198))</f>
        <v/>
      </c>
      <c r="D198" s="88" t="str">
        <f>IF(A198="","",SUMIFS(TRANSACTIONS!$I$6:$I$2000,TRANSACTIONS!$E$6:$E$2000,"ACHATS",TRANSACTIONS!$C$6:$C$2000,A198))</f>
        <v/>
      </c>
      <c r="E198" s="88" t="str">
        <f>IF(A198="","",SUMIFS(TRANSACTIONS!$J$6:$J$2000,TRANSACTIONS!$E$6:$E$2000,"ACHATS",TRANSACTIONS!$C$6:$C$2000,A198))</f>
        <v/>
      </c>
      <c r="F198" s="113" t="str">
        <f t="shared" ref="F198:F202" si="30">IF(A198="","",(C198+D198+E198)/B198)</f>
        <v/>
      </c>
      <c r="G198" s="114" t="str">
        <f t="shared" ref="G198:G202" si="31">IF(A198="","",F198*B198)</f>
        <v/>
      </c>
      <c r="H198" s="92" t="str">
        <f>IF($A198="","",SUMIFS(TRANSACTIONS!$F$6:$F$2000,TRANSACTIONS!$E$6:$E$2000,"VENTES",TRANSACTIONS!$C$6:$C$2000,A198))</f>
        <v/>
      </c>
      <c r="I198" s="88" t="str">
        <f>IF(G198="","",SUMIFS(TRANSACTIONS!$H$6:$H$2000,TRANSACTIONS!$E$6:$E$2000,"VENTES",TRANSACTIONS!$C$6:$C$2000,A198))</f>
        <v/>
      </c>
      <c r="J198" s="99" t="str">
        <f>IF(G198="","",SUMIFS(TRANSACTIONS!$I$6:$I$2000,TRANSACTIONS!$E$6:$E$2000,"VENTES",TRANSACTIONS!$C$6:$C$2000,A198))</f>
        <v/>
      </c>
      <c r="K198" s="109" t="str">
        <f>IF(A198="","",SUMIFS(TRANSACTIONS!$H$6:$H$2000,TRANSACTIONS!$E$6:$E$2000,"DIVIDENDES",TRANSACTIONS!$C$6:$C$2000,A198))</f>
        <v/>
      </c>
      <c r="L198" s="104" t="str">
        <f t="shared" si="27"/>
        <v/>
      </c>
      <c r="M198" s="101" t="str">
        <f t="shared" si="28"/>
        <v/>
      </c>
      <c r="N198" s="96" t="str">
        <f t="shared" ref="N198:N202" si="32">IF(M198="","",K198+M198)</f>
        <v/>
      </c>
    </row>
    <row r="199" spans="1:14" x14ac:dyDescent="0.25">
      <c r="A199" s="12"/>
      <c r="B199" s="155" t="str">
        <f>IF(A199="","",SUMIFS(TRANSACTIONS!$F$6:$F$2000,TRANSACTIONS!$E$6:$E$2000,"ACHATS",TRANSACTIONS!$C$6:$C$2000,A199))</f>
        <v/>
      </c>
      <c r="C199" s="156" t="str">
        <f>IF(A199="","",SUMIFS(TRANSACTIONS!$H$6:$H$2000,TRANSACTIONS!$E$6:$E$2000,"ACHATS",TRANSACTIONS!$C$6:$C$2000,A199))</f>
        <v/>
      </c>
      <c r="D199" s="88" t="str">
        <f>IF(A199="","",SUMIFS(TRANSACTIONS!$I$6:$I$2000,TRANSACTIONS!$E$6:$E$2000,"ACHATS",TRANSACTIONS!$C$6:$C$2000,A199))</f>
        <v/>
      </c>
      <c r="E199" s="88" t="str">
        <f>IF(A199="","",SUMIFS(TRANSACTIONS!$J$6:$J$2000,TRANSACTIONS!$E$6:$E$2000,"ACHATS",TRANSACTIONS!$C$6:$C$2000,A199))</f>
        <v/>
      </c>
      <c r="F199" s="113" t="str">
        <f t="shared" si="30"/>
        <v/>
      </c>
      <c r="G199" s="114" t="str">
        <f t="shared" si="31"/>
        <v/>
      </c>
      <c r="H199" s="92" t="str">
        <f>IF($A199="","",SUMIFS(TRANSACTIONS!$F$6:$F$2000,TRANSACTIONS!$E$6:$E$2000,"VENTES",TRANSACTIONS!$C$6:$C$2000,A199))</f>
        <v/>
      </c>
      <c r="I199" s="88" t="str">
        <f>IF(G199="","",SUMIFS(TRANSACTIONS!$H$6:$H$2000,TRANSACTIONS!$E$6:$E$2000,"VENTES",TRANSACTIONS!$C$6:$C$2000,A199))</f>
        <v/>
      </c>
      <c r="J199" s="99" t="str">
        <f>IF(G199="","",SUMIFS(TRANSACTIONS!$I$6:$I$2000,TRANSACTIONS!$E$6:$E$2000,"VENTES",TRANSACTIONS!$C$6:$C$2000,A199))</f>
        <v/>
      </c>
      <c r="K199" s="109" t="str">
        <f>IF(A199="","",SUMIFS(TRANSACTIONS!$H$6:$H$2000,TRANSACTIONS!$E$6:$E$2000,"DIVIDENDES",TRANSACTIONS!$C$6:$C$2000,A199))</f>
        <v/>
      </c>
      <c r="L199" s="104" t="str">
        <f t="shared" si="27"/>
        <v/>
      </c>
      <c r="M199" s="101" t="str">
        <f t="shared" si="28"/>
        <v/>
      </c>
      <c r="N199" s="96" t="str">
        <f t="shared" si="32"/>
        <v/>
      </c>
    </row>
    <row r="200" spans="1:14" x14ac:dyDescent="0.25">
      <c r="A200" s="12"/>
      <c r="B200" s="155" t="str">
        <f>IF(A200="","",SUMIFS(TRANSACTIONS!$F$6:$F$2000,TRANSACTIONS!$E$6:$E$2000,"ACHATS",TRANSACTIONS!$C$6:$C$2000,A200))</f>
        <v/>
      </c>
      <c r="C200" s="156" t="str">
        <f>IF(A200="","",SUMIFS(TRANSACTIONS!$H$6:$H$2000,TRANSACTIONS!$E$6:$E$2000,"ACHATS",TRANSACTIONS!$C$6:$C$2000,A200))</f>
        <v/>
      </c>
      <c r="D200" s="88" t="str">
        <f>IF(A200="","",SUMIFS(TRANSACTIONS!$I$6:$I$2000,TRANSACTIONS!$E$6:$E$2000,"ACHATS",TRANSACTIONS!$C$6:$C$2000,A200))</f>
        <v/>
      </c>
      <c r="E200" s="88" t="str">
        <f>IF(A200="","",SUMIFS(TRANSACTIONS!$J$6:$J$2000,TRANSACTIONS!$E$6:$E$2000,"ACHATS",TRANSACTIONS!$C$6:$C$2000,A200))</f>
        <v/>
      </c>
      <c r="F200" s="113" t="str">
        <f t="shared" si="30"/>
        <v/>
      </c>
      <c r="G200" s="114" t="str">
        <f t="shared" si="31"/>
        <v/>
      </c>
      <c r="H200" s="92" t="str">
        <f>IF($A200="","",SUMIFS(TRANSACTIONS!$F$6:$F$2000,TRANSACTIONS!$E$6:$E$2000,"VENTES",TRANSACTIONS!$C$6:$C$2000,A200))</f>
        <v/>
      </c>
      <c r="I200" s="88" t="str">
        <f>IF(G200="","",SUMIFS(TRANSACTIONS!$H$6:$H$2000,TRANSACTIONS!$E$6:$E$2000,"VENTES",TRANSACTIONS!$C$6:$C$2000,A200))</f>
        <v/>
      </c>
      <c r="J200" s="99" t="str">
        <f>IF(G200="","",SUMIFS(TRANSACTIONS!$I$6:$I$2000,TRANSACTIONS!$E$6:$E$2000,"VENTES",TRANSACTIONS!$C$6:$C$2000,A200))</f>
        <v/>
      </c>
      <c r="K200" s="109" t="str">
        <f>IF(A200="","",SUMIFS(TRANSACTIONS!$H$6:$H$2000,TRANSACTIONS!$E$6:$E$2000,"DIVIDENDES",TRANSACTIONS!$C$6:$C$2000,A200))</f>
        <v/>
      </c>
      <c r="L200" s="104" t="str">
        <f t="shared" si="27"/>
        <v/>
      </c>
      <c r="M200" s="101" t="str">
        <f t="shared" si="28"/>
        <v/>
      </c>
      <c r="N200" s="96" t="str">
        <f t="shared" si="32"/>
        <v/>
      </c>
    </row>
    <row r="201" spans="1:14" x14ac:dyDescent="0.25">
      <c r="A201" s="12"/>
      <c r="B201" s="155" t="str">
        <f>IF(A201="","",SUMIFS(TRANSACTIONS!$F$6:$F$2000,TRANSACTIONS!$E$6:$E$2000,"ACHATS",TRANSACTIONS!$C$6:$C$2000,A201))</f>
        <v/>
      </c>
      <c r="C201" s="156" t="str">
        <f>IF(A201="","",SUMIFS(TRANSACTIONS!$H$6:$H$2000,TRANSACTIONS!$E$6:$E$2000,"ACHATS",TRANSACTIONS!$C$6:$C$2000,A201))</f>
        <v/>
      </c>
      <c r="D201" s="88" t="str">
        <f>IF(A201="","",SUMIFS(TRANSACTIONS!$I$6:$I$2000,TRANSACTIONS!$E$6:$E$2000,"ACHATS",TRANSACTIONS!$C$6:$C$2000,A201))</f>
        <v/>
      </c>
      <c r="E201" s="88" t="str">
        <f>IF(A201="","",SUMIFS(TRANSACTIONS!$J$6:$J$2000,TRANSACTIONS!$E$6:$E$2000,"ACHATS",TRANSACTIONS!$C$6:$C$2000,A201))</f>
        <v/>
      </c>
      <c r="F201" s="113" t="str">
        <f t="shared" si="30"/>
        <v/>
      </c>
      <c r="G201" s="114" t="str">
        <f t="shared" si="31"/>
        <v/>
      </c>
      <c r="H201" s="92" t="str">
        <f>IF($A201="","",SUMIFS(TRANSACTIONS!$F$6:$F$2000,TRANSACTIONS!$E$6:$E$2000,"VENTES",TRANSACTIONS!$C$6:$C$2000,A201))</f>
        <v/>
      </c>
      <c r="I201" s="88" t="str">
        <f>IF(G201="","",SUMIFS(TRANSACTIONS!$H$6:$H$2000,TRANSACTIONS!$E$6:$E$2000,"VENTES",TRANSACTIONS!$C$6:$C$2000,A201))</f>
        <v/>
      </c>
      <c r="J201" s="99" t="str">
        <f>IF(G201="","",SUMIFS(TRANSACTIONS!$I$6:$I$2000,TRANSACTIONS!$E$6:$E$2000,"VENTES",TRANSACTIONS!$C$6:$C$2000,A201))</f>
        <v/>
      </c>
      <c r="K201" s="109" t="str">
        <f>IF(A201="","",SUMIFS(TRANSACTIONS!$H$6:$H$2000,TRANSACTIONS!$E$6:$E$2000,"DIVIDENDES",TRANSACTIONS!$C$6:$C$2000,A201))</f>
        <v/>
      </c>
      <c r="L201" s="104" t="str">
        <f t="shared" si="27"/>
        <v/>
      </c>
      <c r="M201" s="101" t="str">
        <f t="shared" si="28"/>
        <v/>
      </c>
      <c r="N201" s="96" t="str">
        <f t="shared" si="32"/>
        <v/>
      </c>
    </row>
    <row r="202" spans="1:14" ht="15.75" thickBot="1" x14ac:dyDescent="0.3">
      <c r="A202" s="13"/>
      <c r="B202" s="157" t="str">
        <f>IF(A202="","",SUMIFS(TRANSACTIONS!$F$6:$F$2000,TRANSACTIONS!$E$6:$E$2000,"ACHATS",TRANSACTIONS!$C$6:$C$2000,A202))</f>
        <v/>
      </c>
      <c r="C202" s="158" t="str">
        <f>IF(A202="","",SUMIFS(TRANSACTIONS!$H$6:$H$2000,TRANSACTIONS!$E$6:$E$2000,"ACHATS",TRANSACTIONS!$C$6:$C$2000,A202))</f>
        <v/>
      </c>
      <c r="D202" s="89" t="str">
        <f>IF(A202="","",SUMIFS(TRANSACTIONS!$I$6:$I$2000,TRANSACTIONS!$E$6:$E$2000,"ACHATS",TRANSACTIONS!$C$6:$C$2000,A202))</f>
        <v/>
      </c>
      <c r="E202" s="89" t="str">
        <f>IF(A202="","",SUMIFS(TRANSACTIONS!$J$6:$J$2000,TRANSACTIONS!$E$6:$E$2000,"ACHATS",TRANSACTIONS!$C$6:$C$2000,A202))</f>
        <v/>
      </c>
      <c r="F202" s="115" t="str">
        <f t="shared" si="30"/>
        <v/>
      </c>
      <c r="G202" s="116" t="str">
        <f t="shared" si="31"/>
        <v/>
      </c>
      <c r="H202" s="93" t="str">
        <f>IF($A202="","",SUMIFS(TRANSACTIONS!$F$6:$F$2000,TRANSACTIONS!$E$6:$E$2000,"VENTES",TRANSACTIONS!$C$6:$C$2000,A202))</f>
        <v/>
      </c>
      <c r="I202" s="89" t="str">
        <f>IF(G202="","",SUMIFS(TRANSACTIONS!$H$6:$H$2000,TRANSACTIONS!$E$6:$E$2000,"VENTES",TRANSACTIONS!$C$6:$C$2000,A202))</f>
        <v/>
      </c>
      <c r="J202" s="100" t="str">
        <f>IF(G202="","",SUMIFS(TRANSACTIONS!$I$6:$I$2000,TRANSACTIONS!$E$6:$E$2000,"VENTES",TRANSACTIONS!$C$6:$C$2000,A202))</f>
        <v/>
      </c>
      <c r="K202" s="110" t="str">
        <f>IF(A202="","",SUMIFS(TRANSACTIONS!$H$6:$H$2000,TRANSACTIONS!$E$6:$E$2000,"DIVIDENDES",TRANSACTIONS!$C$6:$C$2000,A202))</f>
        <v/>
      </c>
      <c r="L202" s="105" t="str">
        <f t="shared" si="27"/>
        <v/>
      </c>
      <c r="M202" s="106" t="str">
        <f t="shared" si="28"/>
        <v/>
      </c>
      <c r="N202" s="97" t="str">
        <f t="shared" si="32"/>
        <v/>
      </c>
    </row>
  </sheetData>
  <mergeCells count="4">
    <mergeCell ref="A4:G4"/>
    <mergeCell ref="H4:J4"/>
    <mergeCell ref="L4:N4"/>
    <mergeCell ref="L2:M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TECH</vt:lpstr>
      <vt:lpstr>SUIVI COURS</vt:lpstr>
      <vt:lpstr>DIV_POTENTIELS</vt:lpstr>
      <vt:lpstr>TRANSACTIONS</vt:lpstr>
      <vt:lpstr>RECAP_PEA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BOUGON</dc:creator>
  <cp:lastModifiedBy>Sébastien BOUGON</cp:lastModifiedBy>
  <dcterms:created xsi:type="dcterms:W3CDTF">2019-04-11T06:40:50Z</dcterms:created>
  <dcterms:modified xsi:type="dcterms:W3CDTF">2019-06-17T06:56:08Z</dcterms:modified>
</cp:coreProperties>
</file>