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855" windowWidth="14850" windowHeight="7020" activeTab="2"/>
  </bookViews>
  <sheets>
    <sheet name="suivi de production " sheetId="19" r:id="rId1"/>
    <sheet name="analysis" sheetId="18" r:id="rId2"/>
    <sheet name="consommation spécifique " sheetId="20" r:id="rId3"/>
  </sheets>
  <definedNames>
    <definedName name="ident">'suivi de production '!$B$8:$M$73</definedName>
    <definedName name="ref">'suivi de production '!$B$7:$M$7</definedName>
  </definedNames>
  <calcPr calcId="145621"/>
</workbook>
</file>

<file path=xl/calcChain.xml><?xml version="1.0" encoding="utf-8"?>
<calcChain xmlns="http://schemas.openxmlformats.org/spreadsheetml/2006/main">
  <c r="L10" i="18" l="1"/>
  <c r="J10" i="18"/>
  <c r="H10" i="18"/>
  <c r="B10" i="20"/>
  <c r="B11" i="20"/>
  <c r="B12" i="20"/>
  <c r="B9" i="20"/>
  <c r="B10" i="19" l="1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9" i="19"/>
  <c r="C11" i="19" l="1"/>
  <c r="C12" i="19"/>
  <c r="C14" i="19"/>
  <c r="C16" i="19"/>
  <c r="C18" i="19"/>
  <c r="C19" i="19"/>
  <c r="C20" i="19"/>
  <c r="C21" i="19"/>
  <c r="C22" i="19"/>
  <c r="C23" i="19"/>
  <c r="C24" i="19"/>
  <c r="C25" i="19"/>
  <c r="C26" i="19"/>
  <c r="C27" i="19"/>
  <c r="C29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7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10" i="19"/>
  <c r="C13" i="19" l="1"/>
  <c r="C15" i="19" l="1"/>
  <c r="C17" i="19" s="1"/>
  <c r="C28" i="19" s="1"/>
  <c r="C30" i="19" l="1"/>
  <c r="C46" i="19" l="1"/>
  <c r="B14" i="20" s="1"/>
  <c r="C48" i="19"/>
  <c r="C73" i="19" s="1"/>
  <c r="B13" i="20" l="1"/>
  <c r="B15" i="20"/>
  <c r="D62" i="19"/>
  <c r="D59" i="19"/>
  <c r="G10" i="20" l="1"/>
  <c r="G11" i="20"/>
  <c r="G12" i="20"/>
  <c r="G13" i="20"/>
  <c r="G14" i="20"/>
  <c r="G15" i="20"/>
  <c r="G9" i="20"/>
  <c r="K14" i="18"/>
  <c r="I14" i="18"/>
  <c r="G14" i="18"/>
  <c r="L5" i="18"/>
  <c r="J5" i="18"/>
  <c r="H5" i="18"/>
  <c r="K10" i="18"/>
  <c r="I10" i="18"/>
  <c r="G10" i="18"/>
  <c r="K5" i="18"/>
  <c r="I5" i="18"/>
  <c r="G5" i="18"/>
  <c r="K3" i="18"/>
  <c r="I3" i="18"/>
  <c r="G3" i="18"/>
  <c r="G5" i="20"/>
  <c r="E5" i="20"/>
  <c r="D72" i="19"/>
  <c r="B14" i="18" s="1"/>
  <c r="B9" i="18"/>
  <c r="D45" i="19"/>
  <c r="D42" i="19"/>
  <c r="B4" i="18" s="1"/>
  <c r="C5" i="20"/>
  <c r="E2" i="20"/>
  <c r="D11" i="20" l="1"/>
  <c r="D12" i="20"/>
  <c r="D9" i="20"/>
  <c r="D10" i="20"/>
  <c r="D14" i="20"/>
  <c r="D13" i="20"/>
  <c r="D15" i="20"/>
  <c r="C12" i="20"/>
  <c r="C13" i="20"/>
  <c r="C10" i="20"/>
  <c r="C14" i="20"/>
  <c r="C11" i="20"/>
  <c r="C15" i="20"/>
  <c r="C9" i="20"/>
  <c r="H13" i="20"/>
  <c r="H15" i="20"/>
  <c r="H9" i="20"/>
  <c r="H14" i="20"/>
  <c r="H12" i="20"/>
  <c r="H11" i="20"/>
  <c r="H10" i="20"/>
  <c r="F13" i="20"/>
  <c r="E9" i="20"/>
  <c r="E12" i="20"/>
  <c r="F14" i="20"/>
  <c r="F10" i="20"/>
  <c r="F9" i="20"/>
  <c r="E14" i="20"/>
  <c r="E10" i="20"/>
  <c r="F12" i="20"/>
  <c r="E13" i="20"/>
  <c r="F15" i="20"/>
  <c r="F11" i="20"/>
  <c r="E15" i="20"/>
  <c r="E11" i="20"/>
</calcChain>
</file>

<file path=xl/sharedStrings.xml><?xml version="1.0" encoding="utf-8"?>
<sst xmlns="http://schemas.openxmlformats.org/spreadsheetml/2006/main" count="181" uniqueCount="89">
  <si>
    <t>Specific consumption</t>
  </si>
  <si>
    <t>1st</t>
  </si>
  <si>
    <t>Product</t>
  </si>
  <si>
    <t>Intermediates</t>
  </si>
  <si>
    <t>Starting materials</t>
  </si>
  <si>
    <t>(Kg)</t>
  </si>
  <si>
    <t>-</t>
  </si>
  <si>
    <t>conforme</t>
  </si>
  <si>
    <t>Batch 1/2</t>
  </si>
  <si>
    <t>Batch 2/2</t>
  </si>
  <si>
    <t>= E.O.</t>
  </si>
  <si>
    <t>E.O.</t>
  </si>
  <si>
    <t>2 h</t>
  </si>
  <si>
    <t>1 h 30</t>
  </si>
  <si>
    <t>CRA 2X</t>
  </si>
  <si>
    <t>CRA 1X</t>
  </si>
  <si>
    <t>CRB 1X</t>
  </si>
  <si>
    <t>CRB 2X</t>
  </si>
  <si>
    <t>Lot</t>
  </si>
  <si>
    <t>Inerter</t>
  </si>
  <si>
    <t>Nombre d'essoreuse</t>
  </si>
  <si>
    <t>6 h</t>
  </si>
  <si>
    <t>Eau (KF) par colilométrie</t>
  </si>
  <si>
    <t>Pas d'analyse</t>
  </si>
  <si>
    <t>Batch 3/2</t>
  </si>
  <si>
    <t>Charger</t>
  </si>
  <si>
    <t>Ajout</t>
  </si>
  <si>
    <t>Quantity</t>
  </si>
  <si>
    <t>( V / V )</t>
  </si>
  <si>
    <t xml:space="preserve">Number : </t>
  </si>
  <si>
    <t>tamis moléculaire</t>
  </si>
  <si>
    <t xml:space="preserve">Number / Result : </t>
  </si>
  <si>
    <t xml:space="preserve">Essorage </t>
  </si>
  <si>
    <t>115-100</t>
  </si>
  <si>
    <t>Quantity / Batch</t>
  </si>
  <si>
    <t>Quant. / Lot</t>
  </si>
  <si>
    <t>Ajouter</t>
  </si>
  <si>
    <t>Ajouter les oignons hachés dans la caserolle</t>
  </si>
  <si>
    <t>Faire brunir les oignons à feu vif</t>
  </si>
  <si>
    <t>REACTEUR A</t>
  </si>
  <si>
    <t>mettre sous vide le réacteur</t>
  </si>
  <si>
    <t>laisser sous vide fermé le réacteur</t>
  </si>
  <si>
    <t>Casser le vide à l'azote</t>
  </si>
  <si>
    <t>charger</t>
  </si>
  <si>
    <t>hydroxyde de sodium 30</t>
  </si>
  <si>
    <t>CI-010</t>
  </si>
  <si>
    <t>Chlorure de sodium</t>
  </si>
  <si>
    <t>REACTEUR B</t>
  </si>
  <si>
    <t>Acide chlorhydrique 33%</t>
  </si>
  <si>
    <t>CI-007</t>
  </si>
  <si>
    <t xml:space="preserve">inerter à l'azote </t>
  </si>
  <si>
    <t>Dosage du réacteur  B au  A</t>
  </si>
  <si>
    <t>Régler le pH à 7.0 ( 6.7…7.3 )</t>
  </si>
  <si>
    <t>si pH &gt; 7 avec acide chlorhydrique 33%</t>
  </si>
  <si>
    <t>Si pH &lt; 7 avec hydroxyde de sodium</t>
  </si>
  <si>
    <t>Exemple</t>
  </si>
  <si>
    <t>Brasser à Ti = 25°C durant 10 min minimum</t>
  </si>
  <si>
    <t>CI-011</t>
  </si>
  <si>
    <t>Rincer la ligne de transfert avec</t>
  </si>
  <si>
    <t>acétone</t>
  </si>
  <si>
    <t>ajouter</t>
  </si>
  <si>
    <t>pH initial</t>
  </si>
  <si>
    <t>pH final</t>
  </si>
  <si>
    <t>Durée du réglage pH</t>
  </si>
  <si>
    <t>si analyse non conforme</t>
  </si>
  <si>
    <t>brasser 30 minutes de plus</t>
  </si>
  <si>
    <t>célite clarcel</t>
  </si>
  <si>
    <t>Acétone</t>
  </si>
  <si>
    <t>Durée du dosage</t>
  </si>
  <si>
    <t>Température intérieure</t>
  </si>
  <si>
    <t>min. / max.</t>
  </si>
  <si>
    <t>25 - 28°C</t>
  </si>
  <si>
    <t>Produit humide</t>
  </si>
  <si>
    <t>Durée d'essorage</t>
  </si>
  <si>
    <t xml:space="preserve">weigth cake : </t>
  </si>
  <si>
    <t>Description</t>
  </si>
  <si>
    <t xml:space="preserve">chauffer la masse </t>
  </si>
  <si>
    <t xml:space="preserve">Ajuster la température </t>
  </si>
  <si>
    <t xml:space="preserve">Doser en maintenant </t>
  </si>
  <si>
    <t>Refroidir la masse</t>
  </si>
  <si>
    <t>Brasser la masse</t>
  </si>
  <si>
    <t>RACTEUR A</t>
  </si>
  <si>
    <t>merci d'avance</t>
  </si>
  <si>
    <t>laurent</t>
  </si>
  <si>
    <t>Toutes les valeurs sont toujours par rapports à l'onglet suivi de production</t>
  </si>
  <si>
    <t>Dans la colonne B j'ai la liste des substances qui se créé toute seule grâce à une formule qui permet d'aller rechercher ces substances dans l'onglet suivi de production</t>
  </si>
  <si>
    <t>En colonne D; F; H, j'ai la somme automatiquement ( par fonctions + formules )des quantités utilisées par substances et par batch; toujours en fonction de l'onglet suivi de production</t>
  </si>
  <si>
    <t>En colonne C; E; G j'aimerais que les différents lots utilisés par batch et par substances se mettre automatiquement ( sans avoir de doublon ), même chose que les quantités mais je n'arrive pas à avoir l'ensemble de lots utilisé sans avoir des doublons ou des 0</t>
  </si>
  <si>
    <t>D'un produit fabriqué à un autre, le nombre de substances varient ainsi que le nombre de batch ( pouvant aller de 1 a 25 ), je me demande s'il n'y a pas un moyen plus adapté que les formules comme actuellement; je pense à des macros mais je suis incapable de les écrire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</si>
</sst>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0.0"/>
    <numFmt numFmtId="165" formatCode="0.0\ \k\g"/>
    <numFmt numFmtId="166" formatCode="#0.000"/>
    <numFmt numFmtId="167" formatCode="0\ 000\ 000"/>
    <numFmt numFmtId="168" formatCode="#0.0"/>
    <numFmt numFmtId="169" formatCode="0\ \k\g"/>
    <numFmt numFmtId="170" formatCode="00\ \m\i\n"/>
    <numFmt numFmtId="171" formatCode="\m\a\x\:\ 0.0\ \%"/>
    <numFmt numFmtId="172" formatCode="0\ \%"/>
    <numFmt numFmtId="173" formatCode="0.0\ \%"/>
    <numFmt numFmtId="174" formatCode="0\-\O"/>
    <numFmt numFmtId="175" formatCode="0\ \m\i\n"/>
    <numFmt numFmtId="176" formatCode="\m\a\x\:\ 0.00\ \%"/>
    <numFmt numFmtId="177" formatCode="0.00\ \%"/>
    <numFmt numFmtId="178" formatCode="00\ 000\ 000"/>
    <numFmt numFmtId="179" formatCode="\à\ \T\i\ \=\ 0\°\C"/>
    <numFmt numFmtId="180" formatCode="\(\ \+\\\-\ 0\°\C\ \)"/>
  </numFmts>
  <fonts count="30" x14ac:knownFonts="1">
    <font>
      <sz val="10"/>
      <name val="Arial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2"/>
      <name val="Symbol"/>
      <family val="1"/>
      <charset val="2"/>
    </font>
    <font>
      <i/>
      <sz val="9"/>
      <name val="Arial"/>
      <family val="2"/>
    </font>
    <font>
      <sz val="10"/>
      <name val="Symbol"/>
      <family val="1"/>
      <charset val="2"/>
    </font>
    <font>
      <sz val="9"/>
      <color rgb="FFFF0000"/>
      <name val="Arial"/>
      <family val="2"/>
    </font>
    <font>
      <sz val="10"/>
      <color theme="1"/>
      <name val="Arial"/>
      <family val="2"/>
    </font>
    <font>
      <i/>
      <sz val="9"/>
      <color rgb="FFFF0000"/>
      <name val="Arial"/>
      <family val="2"/>
    </font>
    <font>
      <b/>
      <sz val="8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i/>
      <sz val="10"/>
      <color rgb="FFFF000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b/>
      <sz val="9"/>
      <color theme="9" tint="0.79998168889431442"/>
      <name val="Arial"/>
      <family val="2"/>
    </font>
    <font>
      <i/>
      <sz val="8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rgb="FFFF0000"/>
      <name val="Arial"/>
      <family val="2"/>
    </font>
    <font>
      <b/>
      <u/>
      <sz val="8"/>
      <color rgb="FFFF000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9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4" fillId="0" borderId="0"/>
    <xf numFmtId="9" fontId="4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</cellStyleXfs>
  <cellXfs count="287">
    <xf numFmtId="0" fontId="0" fillId="0" borderId="0" xfId="0"/>
    <xf numFmtId="0" fontId="13" fillId="0" borderId="0" xfId="0" applyFont="1" applyAlignment="1" applyProtection="1">
      <alignment vertical="center"/>
      <protection hidden="1"/>
    </xf>
    <xf numFmtId="0" fontId="1" fillId="3" borderId="0" xfId="0" applyFont="1" applyFill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6" fillId="8" borderId="16" xfId="1" applyFont="1" applyFill="1" applyBorder="1" applyAlignment="1" applyProtection="1">
      <alignment horizontal="center" vertical="center" wrapText="1"/>
      <protection hidden="1"/>
    </xf>
    <xf numFmtId="0" fontId="3" fillId="8" borderId="32" xfId="0" applyFont="1" applyFill="1" applyBorder="1" applyAlignment="1" applyProtection="1">
      <alignment horizontal="center" vertical="center"/>
      <protection hidden="1"/>
    </xf>
    <xf numFmtId="0" fontId="3" fillId="8" borderId="16" xfId="0" applyFont="1" applyFill="1" applyBorder="1" applyAlignment="1" applyProtection="1">
      <alignment horizontal="center" vertical="center"/>
      <protection hidden="1"/>
    </xf>
    <xf numFmtId="0" fontId="19" fillId="8" borderId="18" xfId="1" applyFont="1" applyFill="1" applyBorder="1" applyAlignment="1" applyProtection="1">
      <alignment horizontal="right" vertical="top" wrapText="1"/>
      <protection hidden="1"/>
    </xf>
    <xf numFmtId="0" fontId="6" fillId="8" borderId="33" xfId="0" applyFont="1" applyFill="1" applyBorder="1" applyAlignment="1" applyProtection="1">
      <alignment horizontal="center" vertical="center"/>
      <protection hidden="1"/>
    </xf>
    <xf numFmtId="0" fontId="6" fillId="8" borderId="18" xfId="0" applyFont="1" applyFill="1" applyBorder="1" applyAlignment="1" applyProtection="1">
      <alignment horizontal="center" vertical="center"/>
      <protection hidden="1"/>
    </xf>
    <xf numFmtId="0" fontId="13" fillId="0" borderId="17" xfId="0" applyFont="1" applyBorder="1" applyAlignment="1" applyProtection="1">
      <alignment vertical="center"/>
      <protection hidden="1"/>
    </xf>
    <xf numFmtId="176" fontId="8" fillId="0" borderId="15" xfId="0" applyNumberFormat="1" applyFont="1" applyBorder="1" applyAlignment="1" applyProtection="1">
      <alignment horizontal="center" vertical="center"/>
      <protection hidden="1"/>
    </xf>
    <xf numFmtId="176" fontId="8" fillId="0" borderId="6" xfId="0" applyNumberFormat="1" applyFont="1" applyBorder="1" applyAlignment="1" applyProtection="1">
      <alignment horizontal="left" vertical="center"/>
      <protection hidden="1"/>
    </xf>
    <xf numFmtId="0" fontId="1" fillId="3" borderId="0" xfId="0" applyFont="1" applyFill="1" applyBorder="1" applyAlignment="1" applyProtection="1">
      <alignment vertical="center"/>
      <protection hidden="1"/>
    </xf>
    <xf numFmtId="174" fontId="13" fillId="0" borderId="19" xfId="0" applyNumberFormat="1" applyFont="1" applyBorder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horizontal="justify" vertical="center" wrapText="1"/>
      <protection hidden="1"/>
    </xf>
    <xf numFmtId="171" fontId="1" fillId="0" borderId="5" xfId="0" applyNumberFormat="1" applyFont="1" applyBorder="1" applyAlignment="1" applyProtection="1">
      <alignment horizontal="center" vertical="center"/>
      <protection hidden="1"/>
    </xf>
    <xf numFmtId="172" fontId="1" fillId="0" borderId="33" xfId="0" applyNumberFormat="1" applyFont="1" applyBorder="1" applyAlignment="1" applyProtection="1">
      <alignment horizontal="center" vertical="center"/>
      <protection hidden="1"/>
    </xf>
    <xf numFmtId="172" fontId="1" fillId="0" borderId="18" xfId="0" applyNumberFormat="1" applyFont="1" applyBorder="1" applyAlignment="1" applyProtection="1">
      <alignment horizontal="center" vertical="center"/>
      <protection hidden="1"/>
    </xf>
    <xf numFmtId="173" fontId="1" fillId="0" borderId="33" xfId="0" applyNumberFormat="1" applyFont="1" applyBorder="1" applyAlignment="1" applyProtection="1">
      <alignment horizontal="center" vertical="center"/>
      <protection hidden="1"/>
    </xf>
    <xf numFmtId="173" fontId="1" fillId="0" borderId="18" xfId="0" applyNumberFormat="1" applyFont="1" applyBorder="1" applyAlignment="1" applyProtection="1">
      <alignment horizontal="center" vertical="center"/>
      <protection hidden="1"/>
    </xf>
    <xf numFmtId="176" fontId="1" fillId="0" borderId="15" xfId="0" applyNumberFormat="1" applyFont="1" applyBorder="1" applyAlignment="1" applyProtection="1">
      <alignment horizontal="center" vertical="center"/>
      <protection hidden="1"/>
    </xf>
    <xf numFmtId="176" fontId="1" fillId="0" borderId="16" xfId="0" applyNumberFormat="1" applyFont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vertical="center"/>
      <protection hidden="1"/>
    </xf>
    <xf numFmtId="172" fontId="1" fillId="0" borderId="19" xfId="0" applyNumberFormat="1" applyFont="1" applyBorder="1" applyAlignment="1" applyProtection="1">
      <alignment horizontal="center" vertical="center"/>
      <protection hidden="1"/>
    </xf>
    <xf numFmtId="173" fontId="1" fillId="0" borderId="19" xfId="0" applyNumberFormat="1" applyFont="1" applyBorder="1" applyAlignment="1" applyProtection="1">
      <alignment horizontal="center" vertical="center"/>
      <protection hidden="1"/>
    </xf>
    <xf numFmtId="177" fontId="1" fillId="0" borderId="32" xfId="0" applyNumberFormat="1" applyFont="1" applyBorder="1" applyAlignment="1" applyProtection="1">
      <alignment horizontal="center" vertical="center"/>
      <protection locked="0"/>
    </xf>
    <xf numFmtId="177" fontId="1" fillId="0" borderId="16" xfId="0" applyNumberFormat="1" applyFont="1" applyBorder="1" applyAlignment="1" applyProtection="1">
      <alignment horizontal="center" vertical="center"/>
      <protection locked="0"/>
    </xf>
    <xf numFmtId="177" fontId="1" fillId="0" borderId="17" xfId="0" applyNumberFormat="1" applyFont="1" applyBorder="1" applyAlignment="1" applyProtection="1">
      <alignment horizontal="center" vertical="center"/>
      <protection locked="0"/>
    </xf>
    <xf numFmtId="177" fontId="1" fillId="0" borderId="34" xfId="0" applyNumberFormat="1" applyFont="1" applyBorder="1" applyAlignment="1" applyProtection="1">
      <alignment horizontal="center" vertical="center"/>
      <protection locked="0"/>
    </xf>
    <xf numFmtId="172" fontId="1" fillId="0" borderId="16" xfId="0" applyNumberFormat="1" applyFont="1" applyBorder="1" applyAlignment="1" applyProtection="1">
      <alignment horizontal="center" vertical="center"/>
      <protection locked="0"/>
    </xf>
    <xf numFmtId="172" fontId="1" fillId="0" borderId="32" xfId="0" applyNumberFormat="1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right" vertical="center"/>
      <protection hidden="1"/>
    </xf>
    <xf numFmtId="0" fontId="14" fillId="3" borderId="0" xfId="0" applyFont="1" applyFill="1" applyAlignment="1" applyProtection="1">
      <alignment vertical="center"/>
      <protection hidden="1"/>
    </xf>
    <xf numFmtId="0" fontId="14" fillId="3" borderId="0" xfId="0" applyFont="1" applyFill="1" applyBorder="1" applyAlignment="1" applyProtection="1">
      <alignment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13" xfId="0" applyFont="1" applyBorder="1" applyAlignment="1" applyProtection="1">
      <alignment horizontal="left" vertical="center"/>
      <protection hidden="1"/>
    </xf>
    <xf numFmtId="0" fontId="1" fillId="3" borderId="23" xfId="0" applyFont="1" applyFill="1" applyBorder="1" applyAlignment="1" applyProtection="1">
      <alignment vertical="center"/>
      <protection hidden="1"/>
    </xf>
    <xf numFmtId="0" fontId="1" fillId="3" borderId="0" xfId="0" applyFont="1" applyFill="1" applyBorder="1" applyAlignment="1" applyProtection="1">
      <alignment vertical="center" wrapText="1"/>
      <protection hidden="1"/>
    </xf>
    <xf numFmtId="0" fontId="8" fillId="7" borderId="6" xfId="0" applyFont="1" applyFill="1" applyBorder="1" applyAlignment="1" applyProtection="1">
      <alignment horizontal="right" vertical="center" wrapText="1"/>
      <protection hidden="1"/>
    </xf>
    <xf numFmtId="0" fontId="1" fillId="3" borderId="0" xfId="0" applyFont="1" applyFill="1" applyBorder="1" applyAlignment="1" applyProtection="1">
      <alignment horizontal="left" vertical="center" indent="2"/>
      <protection hidden="1"/>
    </xf>
    <xf numFmtId="0" fontId="1" fillId="3" borderId="6" xfId="0" applyFont="1" applyFill="1" applyBorder="1" applyAlignment="1" applyProtection="1">
      <alignment vertical="center" wrapText="1"/>
      <protection hidden="1"/>
    </xf>
    <xf numFmtId="0" fontId="1" fillId="3" borderId="0" xfId="0" applyFont="1" applyFill="1" applyBorder="1" applyAlignment="1" applyProtection="1">
      <alignment horizontal="justify" vertical="center" wrapText="1"/>
      <protection hidden="1"/>
    </xf>
    <xf numFmtId="0" fontId="10" fillId="3" borderId="0" xfId="0" applyFont="1" applyFill="1" applyBorder="1" applyAlignment="1" applyProtection="1">
      <alignment horizontal="left" vertical="center" indent="2"/>
      <protection hidden="1"/>
    </xf>
    <xf numFmtId="0" fontId="12" fillId="3" borderId="0" xfId="0" applyFont="1" applyFill="1" applyBorder="1" applyAlignment="1" applyProtection="1">
      <alignment horizontal="justify" vertical="center" wrapText="1"/>
      <protection hidden="1"/>
    </xf>
    <xf numFmtId="0" fontId="12" fillId="3" borderId="6" xfId="0" applyFont="1" applyFill="1" applyBorder="1" applyAlignment="1" applyProtection="1">
      <alignment horizontal="justify" vertical="center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0" fontId="1" fillId="0" borderId="23" xfId="0" applyFont="1" applyBorder="1" applyAlignment="1" applyProtection="1">
      <alignment horizontal="left" vertical="center"/>
      <protection hidden="1"/>
    </xf>
    <xf numFmtId="0" fontId="1" fillId="0" borderId="6" xfId="0" applyFont="1" applyFill="1" applyBorder="1" applyAlignment="1" applyProtection="1">
      <alignment vertical="center"/>
      <protection hidden="1"/>
    </xf>
    <xf numFmtId="0" fontId="1" fillId="0" borderId="6" xfId="0" applyFont="1" applyFill="1" applyBorder="1" applyAlignment="1" applyProtection="1">
      <alignment horizontal="right" vertical="center"/>
      <protection hidden="1"/>
    </xf>
    <xf numFmtId="0" fontId="3" fillId="3" borderId="0" xfId="0" applyFont="1" applyFill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3" fillId="6" borderId="12" xfId="0" applyFont="1" applyFill="1" applyBorder="1" applyAlignment="1" applyProtection="1">
      <alignment horizontal="centerContinuous" vertical="center" wrapText="1"/>
      <protection locked="0"/>
    </xf>
    <xf numFmtId="0" fontId="1" fillId="3" borderId="26" xfId="0" applyFont="1" applyFill="1" applyBorder="1" applyAlignment="1" applyProtection="1">
      <alignment horizontal="left" vertical="center" indent="2"/>
      <protection hidden="1"/>
    </xf>
    <xf numFmtId="0" fontId="1" fillId="3" borderId="28" xfId="0" applyFont="1" applyFill="1" applyBorder="1" applyAlignment="1" applyProtection="1">
      <alignment horizontal="left" vertical="center" indent="2"/>
      <protection hidden="1"/>
    </xf>
    <xf numFmtId="0" fontId="4" fillId="0" borderId="0" xfId="0" applyFont="1" applyProtection="1">
      <protection hidden="1"/>
    </xf>
    <xf numFmtId="166" fontId="4" fillId="0" borderId="0" xfId="0" applyNumberFormat="1" applyFont="1" applyProtection="1">
      <protection hidden="1"/>
    </xf>
    <xf numFmtId="166" fontId="4" fillId="0" borderId="0" xfId="0" applyNumberFormat="1" applyFont="1" applyAlignment="1" applyProtection="1">
      <alignment horizontal="right"/>
      <protection hidden="1"/>
    </xf>
    <xf numFmtId="0" fontId="4" fillId="0" borderId="0" xfId="0" applyFont="1" applyAlignment="1" applyProtection="1">
      <alignment horizontal="left"/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17" fontId="4" fillId="0" borderId="0" xfId="0" applyNumberFormat="1" applyFont="1" applyAlignment="1" applyProtection="1">
      <alignment horizontal="right"/>
      <protection hidden="1"/>
    </xf>
    <xf numFmtId="49" fontId="4" fillId="0" borderId="0" xfId="0" applyNumberFormat="1" applyFont="1" applyProtection="1">
      <protection hidden="1"/>
    </xf>
    <xf numFmtId="0" fontId="4" fillId="0" borderId="5" xfId="0" applyFont="1" applyBorder="1" applyProtection="1">
      <protection hidden="1"/>
    </xf>
    <xf numFmtId="0" fontId="4" fillId="0" borderId="5" xfId="0" applyFont="1" applyBorder="1" applyAlignment="1" applyProtection="1">
      <alignment horizontal="right"/>
      <protection hidden="1"/>
    </xf>
    <xf numFmtId="0" fontId="4" fillId="0" borderId="0" xfId="0" applyFont="1" applyBorder="1" applyProtection="1">
      <protection hidden="1"/>
    </xf>
    <xf numFmtId="166" fontId="4" fillId="0" borderId="0" xfId="0" applyNumberFormat="1" applyFont="1" applyBorder="1" applyProtection="1">
      <protection hidden="1"/>
    </xf>
    <xf numFmtId="0" fontId="4" fillId="0" borderId="6" xfId="0" applyFont="1" applyBorder="1" applyProtection="1">
      <protection hidden="1"/>
    </xf>
    <xf numFmtId="0" fontId="18" fillId="0" borderId="7" xfId="0" applyFont="1" applyBorder="1" applyAlignment="1" applyProtection="1">
      <alignment vertical="center"/>
      <protection hidden="1"/>
    </xf>
    <xf numFmtId="0" fontId="4" fillId="4" borderId="0" xfId="0" applyFont="1" applyFill="1" applyBorder="1" applyProtection="1">
      <protection hidden="1"/>
    </xf>
    <xf numFmtId="166" fontId="4" fillId="4" borderId="0" xfId="0" applyNumberFormat="1" applyFont="1" applyFill="1" applyBorder="1" applyProtection="1">
      <protection hidden="1"/>
    </xf>
    <xf numFmtId="0" fontId="4" fillId="0" borderId="8" xfId="0" applyFont="1" applyBorder="1" applyProtection="1">
      <protection hidden="1"/>
    </xf>
    <xf numFmtId="0" fontId="4" fillId="0" borderId="9" xfId="0" applyFont="1" applyBorder="1" applyProtection="1">
      <protection hidden="1"/>
    </xf>
    <xf numFmtId="0" fontId="4" fillId="0" borderId="0" xfId="0" applyFont="1" applyBorder="1" applyAlignment="1" applyProtection="1">
      <alignment horizontal="right"/>
      <protection hidden="1"/>
    </xf>
    <xf numFmtId="166" fontId="4" fillId="0" borderId="0" xfId="0" applyNumberFormat="1" applyFont="1" applyBorder="1" applyAlignment="1" applyProtection="1">
      <alignment horizontal="center"/>
      <protection hidden="1"/>
    </xf>
    <xf numFmtId="0" fontId="7" fillId="4" borderId="0" xfId="0" applyFont="1" applyFill="1" applyBorder="1" applyProtection="1">
      <protection hidden="1"/>
    </xf>
    <xf numFmtId="0" fontId="4" fillId="4" borderId="0" xfId="0" applyFont="1" applyFill="1" applyBorder="1" applyAlignment="1" applyProtection="1">
      <alignment horizontal="center"/>
      <protection hidden="1"/>
    </xf>
    <xf numFmtId="166" fontId="4" fillId="4" borderId="0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1" fillId="4" borderId="0" xfId="0" applyFont="1" applyFill="1" applyBorder="1" applyProtection="1">
      <protection hidden="1"/>
    </xf>
    <xf numFmtId="0" fontId="2" fillId="4" borderId="0" xfId="0" applyFont="1" applyFill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166" fontId="1" fillId="0" borderId="0" xfId="0" applyNumberFormat="1" applyFont="1" applyBorder="1" applyProtection="1">
      <protection hidden="1"/>
    </xf>
    <xf numFmtId="0" fontId="1" fillId="4" borderId="0" xfId="0" applyFont="1" applyFill="1" applyBorder="1" applyAlignment="1" applyProtection="1">
      <alignment horizontal="right"/>
      <protection hidden="1"/>
    </xf>
    <xf numFmtId="0" fontId="1" fillId="4" borderId="0" xfId="0" applyFont="1" applyFill="1" applyBorder="1" applyAlignment="1" applyProtection="1">
      <alignment horizontal="center"/>
      <protection hidden="1"/>
    </xf>
    <xf numFmtId="166" fontId="1" fillId="4" borderId="0" xfId="0" applyNumberFormat="1" applyFont="1" applyFill="1" applyBorder="1" applyProtection="1">
      <protection hidden="1"/>
    </xf>
    <xf numFmtId="167" fontId="13" fillId="0" borderId="0" xfId="0" applyNumberFormat="1" applyFont="1" applyBorder="1" applyAlignment="1" applyProtection="1">
      <alignment horizontal="center" vertical="center"/>
      <protection hidden="1"/>
    </xf>
    <xf numFmtId="168" fontId="6" fillId="0" borderId="0" xfId="0" applyNumberFormat="1" applyFont="1" applyBorder="1" applyAlignment="1" applyProtection="1">
      <alignment horizontal="right" vertical="center"/>
      <protection hidden="1"/>
    </xf>
    <xf numFmtId="166" fontId="3" fillId="0" borderId="0" xfId="0" applyNumberFormat="1" applyFont="1" applyBorder="1" applyAlignment="1" applyProtection="1">
      <alignment horizontal="left" vertical="center"/>
      <protection hidden="1"/>
    </xf>
    <xf numFmtId="164" fontId="6" fillId="4" borderId="0" xfId="0" applyNumberFormat="1" applyFont="1" applyFill="1" applyBorder="1" applyAlignment="1" applyProtection="1">
      <alignment vertical="center"/>
      <protection hidden="1"/>
    </xf>
    <xf numFmtId="168" fontId="6" fillId="4" borderId="0" xfId="0" applyNumberFormat="1" applyFont="1" applyFill="1" applyBorder="1" applyAlignment="1" applyProtection="1">
      <alignment horizontal="right" vertical="center"/>
      <protection hidden="1"/>
    </xf>
    <xf numFmtId="166" fontId="3" fillId="4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Alignment="1" applyProtection="1">
      <alignment vertical="center"/>
      <protection hidden="1"/>
    </xf>
    <xf numFmtId="167" fontId="2" fillId="0" borderId="0" xfId="0" applyNumberFormat="1" applyFont="1" applyBorder="1" applyAlignment="1" applyProtection="1">
      <alignment horizontal="center" vertical="center"/>
      <protection hidden="1"/>
    </xf>
    <xf numFmtId="166" fontId="1" fillId="0" borderId="0" xfId="0" applyNumberFormat="1" applyFont="1" applyBorder="1" applyAlignment="1" applyProtection="1">
      <alignment horizontal="left" vertical="center"/>
      <protection hidden="1"/>
    </xf>
    <xf numFmtId="168" fontId="4" fillId="4" borderId="0" xfId="0" applyNumberFormat="1" applyFont="1" applyFill="1" applyBorder="1" applyAlignment="1" applyProtection="1">
      <alignment horizontal="right" vertical="center"/>
      <protection hidden="1"/>
    </xf>
    <xf numFmtId="166" fontId="1" fillId="4" borderId="0" xfId="0" applyNumberFormat="1" applyFont="1" applyFill="1" applyBorder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center"/>
      <protection hidden="1"/>
    </xf>
    <xf numFmtId="168" fontId="4" fillId="3" borderId="10" xfId="0" quotePrefix="1" applyNumberFormat="1" applyFont="1" applyFill="1" applyBorder="1" applyAlignment="1" applyProtection="1">
      <alignment horizontal="right" vertical="center"/>
      <protection hidden="1"/>
    </xf>
    <xf numFmtId="168" fontId="4" fillId="0" borderId="0" xfId="0" applyNumberFormat="1" applyFont="1" applyBorder="1" applyAlignment="1" applyProtection="1">
      <alignment horizontal="right" vertical="center"/>
      <protection hidden="1"/>
    </xf>
    <xf numFmtId="0" fontId="4" fillId="4" borderId="0" xfId="0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" fillId="0" borderId="0" xfId="0" quotePrefix="1" applyFont="1" applyProtection="1">
      <protection hidden="1"/>
    </xf>
    <xf numFmtId="0" fontId="20" fillId="6" borderId="12" xfId="0" applyFont="1" applyFill="1" applyBorder="1" applyAlignment="1" applyProtection="1">
      <alignment horizontal="centerContinuous" vertical="center" wrapText="1"/>
      <protection locked="0"/>
    </xf>
    <xf numFmtId="0" fontId="3" fillId="6" borderId="12" xfId="0" applyFont="1" applyFill="1" applyBorder="1" applyAlignment="1" applyProtection="1">
      <alignment vertical="center" wrapText="1"/>
      <protection hidden="1"/>
    </xf>
    <xf numFmtId="0" fontId="3" fillId="6" borderId="13" xfId="0" applyFont="1" applyFill="1" applyBorder="1" applyAlignment="1" applyProtection="1">
      <alignment vertical="center" wrapText="1"/>
      <protection hidden="1"/>
    </xf>
    <xf numFmtId="0" fontId="3" fillId="6" borderId="15" xfId="0" applyFont="1" applyFill="1" applyBorder="1" applyAlignment="1" applyProtection="1">
      <alignment vertical="center"/>
      <protection hidden="1"/>
    </xf>
    <xf numFmtId="0" fontId="3" fillId="6" borderId="15" xfId="0" applyFont="1" applyFill="1" applyBorder="1" applyAlignment="1" applyProtection="1">
      <alignment vertical="center" wrapText="1"/>
      <protection hidden="1"/>
    </xf>
    <xf numFmtId="0" fontId="3" fillId="6" borderId="6" xfId="0" applyFont="1" applyFill="1" applyBorder="1" applyAlignment="1" applyProtection="1">
      <alignment vertical="center" wrapText="1"/>
      <protection hidden="1"/>
    </xf>
    <xf numFmtId="0" fontId="3" fillId="6" borderId="15" xfId="0" applyFont="1" applyFill="1" applyBorder="1" applyAlignment="1" applyProtection="1">
      <alignment horizontal="center" vertical="center" wrapText="1"/>
      <protection locked="0"/>
    </xf>
    <xf numFmtId="0" fontId="3" fillId="6" borderId="0" xfId="0" applyFont="1" applyFill="1" applyBorder="1" applyAlignment="1" applyProtection="1">
      <alignment vertical="center" wrapText="1"/>
      <protection locked="0"/>
    </xf>
    <xf numFmtId="0" fontId="20" fillId="6" borderId="15" xfId="0" applyFont="1" applyFill="1" applyBorder="1" applyAlignment="1" applyProtection="1">
      <alignment vertical="center" wrapText="1"/>
      <protection locked="0"/>
    </xf>
    <xf numFmtId="0" fontId="20" fillId="6" borderId="0" xfId="0" applyFont="1" applyFill="1" applyBorder="1" applyAlignment="1" applyProtection="1">
      <alignment vertical="center" wrapText="1"/>
      <protection locked="0"/>
    </xf>
    <xf numFmtId="167" fontId="4" fillId="0" borderId="10" xfId="0" applyNumberFormat="1" applyFont="1" applyBorder="1" applyAlignment="1" applyProtection="1">
      <alignment horizontal="center" vertical="center"/>
      <protection hidden="1"/>
    </xf>
    <xf numFmtId="0" fontId="18" fillId="0" borderId="44" xfId="0" applyFont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0" fontId="3" fillId="7" borderId="5" xfId="0" applyFont="1" applyFill="1" applyBorder="1" applyAlignment="1" applyProtection="1">
      <alignment vertical="center"/>
      <protection hidden="1"/>
    </xf>
    <xf numFmtId="0" fontId="8" fillId="7" borderId="18" xfId="0" applyFont="1" applyFill="1" applyBorder="1" applyAlignment="1" applyProtection="1">
      <alignment horizontal="right" vertical="center" wrapText="1"/>
      <protection hidden="1"/>
    </xf>
    <xf numFmtId="165" fontId="1" fillId="9" borderId="2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3" xfId="0" applyFont="1" applyFill="1" applyBorder="1" applyAlignment="1" applyProtection="1">
      <alignment horizontal="left" vertical="center" indent="2"/>
      <protection hidden="1"/>
    </xf>
    <xf numFmtId="175" fontId="1" fillId="3" borderId="0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2" xfId="0" applyFont="1" applyBorder="1" applyAlignment="1" applyProtection="1">
      <alignment horizontal="center" vertical="center"/>
      <protection hidden="1"/>
    </xf>
    <xf numFmtId="0" fontId="23" fillId="7" borderId="0" xfId="0" applyFont="1" applyFill="1" applyBorder="1" applyAlignment="1" applyProtection="1">
      <alignment vertical="center"/>
      <protection hidden="1"/>
    </xf>
    <xf numFmtId="0" fontId="24" fillId="7" borderId="1" xfId="0" applyNumberFormat="1" applyFont="1" applyFill="1" applyBorder="1" applyAlignment="1" applyProtection="1">
      <alignment horizontal="centerContinuous" vertical="center" wrapText="1"/>
      <protection locked="0"/>
    </xf>
    <xf numFmtId="0" fontId="23" fillId="7" borderId="13" xfId="0" applyNumberFormat="1" applyFont="1" applyFill="1" applyBorder="1" applyAlignment="1" applyProtection="1">
      <alignment horizontal="centerContinuous" vertical="center" wrapText="1"/>
      <protection locked="0"/>
    </xf>
    <xf numFmtId="0" fontId="6" fillId="6" borderId="11" xfId="0" applyFont="1" applyFill="1" applyBorder="1" applyAlignment="1" applyProtection="1">
      <alignment horizontal="left" vertical="center" indent="6"/>
      <protection hidden="1"/>
    </xf>
    <xf numFmtId="0" fontId="1" fillId="3" borderId="24" xfId="0" applyFont="1" applyFill="1" applyBorder="1" applyAlignment="1" applyProtection="1">
      <alignment vertical="center" wrapText="1"/>
      <protection hidden="1"/>
    </xf>
    <xf numFmtId="0" fontId="1" fillId="3" borderId="27" xfId="0" applyFont="1" applyFill="1" applyBorder="1" applyAlignment="1" applyProtection="1">
      <alignment vertical="center" wrapText="1"/>
      <protection hidden="1"/>
    </xf>
    <xf numFmtId="0" fontId="1" fillId="9" borderId="28" xfId="0" applyFont="1" applyFill="1" applyBorder="1" applyAlignment="1" applyProtection="1">
      <alignment vertical="center"/>
      <protection hidden="1"/>
    </xf>
    <xf numFmtId="0" fontId="1" fillId="9" borderId="30" xfId="0" applyFont="1" applyFill="1" applyBorder="1" applyAlignment="1" applyProtection="1">
      <alignment vertical="center"/>
      <protection hidden="1"/>
    </xf>
    <xf numFmtId="0" fontId="21" fillId="9" borderId="38" xfId="0" applyFont="1" applyFill="1" applyBorder="1" applyAlignment="1" applyProtection="1">
      <alignment horizontal="right" vertical="center" wrapText="1"/>
      <protection hidden="1"/>
    </xf>
    <xf numFmtId="165" fontId="1" fillId="9" borderId="28" xfId="0" applyNumberFormat="1" applyFont="1" applyFill="1" applyBorder="1" applyAlignment="1" applyProtection="1">
      <alignment horizontal="center" vertical="center" wrapText="1"/>
      <protection locked="0"/>
    </xf>
    <xf numFmtId="178" fontId="1" fillId="9" borderId="40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6" xfId="0" applyFont="1" applyFill="1" applyBorder="1" applyAlignment="1" applyProtection="1">
      <alignment vertical="center" wrapText="1"/>
      <protection hidden="1"/>
    </xf>
    <xf numFmtId="0" fontId="1" fillId="9" borderId="26" xfId="0" applyFont="1" applyFill="1" applyBorder="1" applyAlignment="1" applyProtection="1">
      <alignment horizontal="left" vertical="center" indent="2"/>
      <protection hidden="1"/>
    </xf>
    <xf numFmtId="0" fontId="1" fillId="9" borderId="24" xfId="0" applyFont="1" applyFill="1" applyBorder="1" applyAlignment="1" applyProtection="1">
      <alignment vertical="center" wrapText="1"/>
      <protection hidden="1"/>
    </xf>
    <xf numFmtId="0" fontId="1" fillId="3" borderId="37" xfId="0" applyFont="1" applyFill="1" applyBorder="1" applyAlignment="1" applyProtection="1">
      <alignment vertical="center" wrapText="1"/>
      <protection hidden="1"/>
    </xf>
    <xf numFmtId="175" fontId="1" fillId="9" borderId="40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26" xfId="0" applyFont="1" applyFill="1" applyBorder="1" applyAlignment="1" applyProtection="1">
      <alignment vertical="center"/>
      <protection hidden="1"/>
    </xf>
    <xf numFmtId="165" fontId="1" fillId="9" borderId="36" xfId="0" applyNumberFormat="1" applyFont="1" applyFill="1" applyBorder="1" applyAlignment="1" applyProtection="1">
      <alignment horizontal="center" vertical="center" wrapText="1"/>
      <protection locked="0"/>
    </xf>
    <xf numFmtId="1" fontId="1" fillId="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24" xfId="0" applyFont="1" applyFill="1" applyBorder="1" applyAlignment="1" applyProtection="1">
      <alignment vertical="center"/>
      <protection hidden="1"/>
    </xf>
    <xf numFmtId="1" fontId="1" fillId="9" borderId="5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30" xfId="0" applyFont="1" applyFill="1" applyBorder="1" applyAlignment="1" applyProtection="1">
      <alignment horizontal="left" vertical="center" wrapText="1"/>
      <protection hidden="1"/>
    </xf>
    <xf numFmtId="165" fontId="1" fillId="9" borderId="39" xfId="0" applyNumberFormat="1" applyFont="1" applyFill="1" applyBorder="1" applyAlignment="1" applyProtection="1">
      <alignment horizontal="center" vertical="center" wrapText="1"/>
      <protection locked="0"/>
    </xf>
    <xf numFmtId="0" fontId="6" fillId="10" borderId="42" xfId="0" applyFont="1" applyFill="1" applyBorder="1" applyAlignment="1" applyProtection="1">
      <alignment vertical="center"/>
      <protection hidden="1"/>
    </xf>
    <xf numFmtId="0" fontId="6" fillId="10" borderId="42" xfId="0" applyFont="1" applyFill="1" applyBorder="1" applyAlignment="1" applyProtection="1">
      <alignment vertical="center" wrapText="1"/>
      <protection hidden="1"/>
    </xf>
    <xf numFmtId="0" fontId="21" fillId="10" borderId="44" xfId="0" applyFont="1" applyFill="1" applyBorder="1" applyAlignment="1" applyProtection="1">
      <alignment horizontal="right" vertical="center" wrapText="1"/>
      <protection hidden="1"/>
    </xf>
    <xf numFmtId="0" fontId="6" fillId="10" borderId="41" xfId="0" applyFont="1" applyFill="1" applyBorder="1" applyAlignment="1" applyProtection="1">
      <alignment horizontal="center" vertical="center" wrapText="1"/>
      <protection locked="0"/>
    </xf>
    <xf numFmtId="0" fontId="8" fillId="9" borderId="27" xfId="0" applyFont="1" applyFill="1" applyBorder="1" applyAlignment="1" applyProtection="1">
      <alignment horizontal="right" vertical="center" wrapText="1"/>
      <protection hidden="1"/>
    </xf>
    <xf numFmtId="0" fontId="22" fillId="10" borderId="11" xfId="0" applyFont="1" applyFill="1" applyBorder="1" applyAlignment="1" applyProtection="1">
      <alignment vertical="center"/>
      <protection hidden="1"/>
    </xf>
    <xf numFmtId="0" fontId="17" fillId="10" borderId="12" xfId="0" applyFont="1" applyFill="1" applyBorder="1" applyAlignment="1" applyProtection="1">
      <alignment vertical="center" wrapText="1"/>
      <protection hidden="1"/>
    </xf>
    <xf numFmtId="0" fontId="21" fillId="10" borderId="13" xfId="0" applyFont="1" applyFill="1" applyBorder="1" applyAlignment="1" applyProtection="1">
      <alignment horizontal="right" vertical="center" wrapText="1"/>
      <protection hidden="1"/>
    </xf>
    <xf numFmtId="0" fontId="6" fillId="10" borderId="31" xfId="0" applyFont="1" applyFill="1" applyBorder="1" applyAlignment="1" applyProtection="1">
      <alignment horizontal="center" vertical="center" wrapText="1"/>
      <protection locked="0"/>
    </xf>
    <xf numFmtId="165" fontId="3" fillId="10" borderId="43" xfId="0" quotePrefix="1" applyNumberFormat="1" applyFont="1" applyFill="1" applyBorder="1" applyAlignment="1" applyProtection="1">
      <alignment horizontal="center" vertical="center" wrapText="1"/>
      <protection locked="0"/>
    </xf>
    <xf numFmtId="1" fontId="1" fillId="9" borderId="52" xfId="0" applyNumberFormat="1" applyFont="1" applyFill="1" applyBorder="1" applyAlignment="1" applyProtection="1">
      <alignment horizontal="center" vertical="center" wrapText="1"/>
      <protection locked="0"/>
    </xf>
    <xf numFmtId="0" fontId="6" fillId="10" borderId="11" xfId="0" applyFont="1" applyFill="1" applyBorder="1" applyAlignment="1" applyProtection="1">
      <alignment vertical="center"/>
      <protection hidden="1"/>
    </xf>
    <xf numFmtId="0" fontId="6" fillId="10" borderId="12" xfId="0" applyFont="1" applyFill="1" applyBorder="1" applyAlignment="1" applyProtection="1">
      <alignment vertical="center" wrapText="1"/>
      <protection hidden="1"/>
    </xf>
    <xf numFmtId="0" fontId="6" fillId="10" borderId="11" xfId="0" applyFont="1" applyFill="1" applyBorder="1" applyAlignment="1" applyProtection="1">
      <alignment horizontal="center" vertical="center" wrapText="1"/>
      <protection locked="0"/>
    </xf>
    <xf numFmtId="165" fontId="3" fillId="10" borderId="53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3" borderId="23" xfId="0" applyFont="1" applyFill="1" applyBorder="1" applyAlignment="1" applyProtection="1">
      <alignment horizontal="left" vertical="center" indent="2"/>
      <protection hidden="1"/>
    </xf>
    <xf numFmtId="0" fontId="1" fillId="0" borderId="18" xfId="0" applyFont="1" applyFill="1" applyBorder="1" applyAlignment="1" applyProtection="1">
      <alignment horizontal="right" vertical="center"/>
      <protection hidden="1"/>
    </xf>
    <xf numFmtId="0" fontId="1" fillId="5" borderId="30" xfId="0" applyFont="1" applyFill="1" applyBorder="1" applyAlignment="1" applyProtection="1">
      <alignment vertical="center"/>
      <protection hidden="1"/>
    </xf>
    <xf numFmtId="0" fontId="3" fillId="7" borderId="19" xfId="0" applyFont="1" applyFill="1" applyBorder="1" applyAlignment="1" applyProtection="1">
      <alignment vertical="center"/>
      <protection hidden="1"/>
    </xf>
    <xf numFmtId="165" fontId="3" fillId="7" borderId="33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0" fontId="21" fillId="9" borderId="27" xfId="0" applyFont="1" applyFill="1" applyBorder="1" applyAlignment="1" applyProtection="1">
      <alignment horizontal="right" vertical="center" wrapText="1"/>
      <protection hidden="1"/>
    </xf>
    <xf numFmtId="165" fontId="1" fillId="9" borderId="24" xfId="0" applyNumberFormat="1" applyFont="1" applyFill="1" applyBorder="1" applyAlignment="1" applyProtection="1">
      <alignment horizontal="center" vertical="center" wrapText="1"/>
      <protection locked="0"/>
    </xf>
    <xf numFmtId="178" fontId="1" fillId="9" borderId="5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30" xfId="0" applyFont="1" applyFill="1" applyBorder="1" applyAlignment="1" applyProtection="1">
      <alignment vertical="center" wrapText="1"/>
      <protection hidden="1"/>
    </xf>
    <xf numFmtId="0" fontId="20" fillId="6" borderId="13" xfId="0" applyFont="1" applyFill="1" applyBorder="1" applyAlignment="1" applyProtection="1">
      <alignment horizontal="centerContinuous" vertical="center" wrapText="1"/>
      <protection locked="0"/>
    </xf>
    <xf numFmtId="0" fontId="3" fillId="6" borderId="0" xfId="0" applyFont="1" applyFill="1" applyBorder="1" applyAlignment="1" applyProtection="1">
      <alignment vertical="center" wrapText="1"/>
      <protection hidden="1"/>
    </xf>
    <xf numFmtId="179" fontId="1" fillId="3" borderId="0" xfId="0" applyNumberFormat="1" applyFont="1" applyFill="1" applyBorder="1" applyAlignment="1" applyProtection="1">
      <alignment horizontal="left" vertical="center" wrapText="1"/>
      <protection hidden="1"/>
    </xf>
    <xf numFmtId="180" fontId="1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9" borderId="28" xfId="0" applyFont="1" applyFill="1" applyBorder="1" applyAlignment="1" applyProtection="1">
      <alignment horizontal="left" vertical="center" indent="2"/>
      <protection hidden="1"/>
    </xf>
    <xf numFmtId="0" fontId="1" fillId="9" borderId="30" xfId="0" applyFont="1" applyFill="1" applyBorder="1" applyAlignment="1" applyProtection="1">
      <alignment vertical="center" wrapText="1"/>
      <protection hidden="1"/>
    </xf>
    <xf numFmtId="0" fontId="1" fillId="9" borderId="38" xfId="0" applyFont="1" applyFill="1" applyBorder="1" applyAlignment="1" applyProtection="1">
      <alignment vertical="center" wrapText="1"/>
      <protection hidden="1"/>
    </xf>
    <xf numFmtId="0" fontId="8" fillId="9" borderId="38" xfId="0" applyFont="1" applyFill="1" applyBorder="1" applyAlignment="1" applyProtection="1">
      <alignment horizontal="right" vertical="center" wrapText="1"/>
      <protection hidden="1"/>
    </xf>
    <xf numFmtId="0" fontId="1" fillId="5" borderId="28" xfId="0" applyFont="1" applyFill="1" applyBorder="1" applyAlignment="1" applyProtection="1">
      <alignment vertical="center"/>
      <protection hidden="1"/>
    </xf>
    <xf numFmtId="0" fontId="8" fillId="5" borderId="38" xfId="0" applyFont="1" applyFill="1" applyBorder="1" applyAlignment="1" applyProtection="1">
      <alignment horizontal="right" vertical="center" wrapText="1"/>
      <protection hidden="1"/>
    </xf>
    <xf numFmtId="179" fontId="1" fillId="3" borderId="30" xfId="0" applyNumberFormat="1" applyFont="1" applyFill="1" applyBorder="1" applyAlignment="1" applyProtection="1">
      <alignment horizontal="left" vertical="center" wrapText="1"/>
      <protection hidden="1"/>
    </xf>
    <xf numFmtId="180" fontId="1" fillId="3" borderId="38" xfId="0" applyNumberFormat="1" applyFont="1" applyFill="1" applyBorder="1" applyAlignment="1" applyProtection="1">
      <alignment horizontal="center" vertical="center" wrapText="1"/>
      <protection hidden="1"/>
    </xf>
    <xf numFmtId="0" fontId="20" fillId="6" borderId="12" xfId="0" applyFont="1" applyFill="1" applyBorder="1" applyAlignment="1" applyProtection="1">
      <alignment horizontal="center" vertical="center" wrapText="1"/>
      <protection hidden="1"/>
    </xf>
    <xf numFmtId="0" fontId="20" fillId="6" borderId="16" xfId="0" applyFont="1" applyFill="1" applyBorder="1" applyAlignment="1" applyProtection="1">
      <alignment vertical="center" wrapText="1"/>
      <protection locked="0"/>
    </xf>
    <xf numFmtId="0" fontId="3" fillId="6" borderId="11" xfId="0" applyFont="1" applyFill="1" applyBorder="1" applyAlignment="1" applyProtection="1">
      <alignment vertical="center"/>
      <protection hidden="1"/>
    </xf>
    <xf numFmtId="0" fontId="3" fillId="6" borderId="12" xfId="0" applyFont="1" applyFill="1" applyBorder="1" applyAlignment="1" applyProtection="1">
      <alignment vertical="center"/>
      <protection hidden="1"/>
    </xf>
    <xf numFmtId="0" fontId="3" fillId="6" borderId="13" xfId="0" applyFont="1" applyFill="1" applyBorder="1" applyAlignment="1" applyProtection="1">
      <alignment vertical="center"/>
      <protection hidden="1"/>
    </xf>
    <xf numFmtId="0" fontId="3" fillId="6" borderId="12" xfId="0" applyFont="1" applyFill="1" applyBorder="1" applyAlignment="1" applyProtection="1">
      <alignment horizontal="left" vertical="center" indent="3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167" fontId="6" fillId="0" borderId="10" xfId="0" applyNumberFormat="1" applyFont="1" applyBorder="1" applyAlignment="1" applyProtection="1">
      <alignment horizontal="center" vertical="center"/>
      <protection hidden="1"/>
    </xf>
    <xf numFmtId="0" fontId="6" fillId="0" borderId="49" xfId="0" applyFont="1" applyBorder="1" applyAlignment="1" applyProtection="1">
      <alignment vertical="center"/>
      <protection hidden="1"/>
    </xf>
    <xf numFmtId="167" fontId="4" fillId="0" borderId="54" xfId="0" applyNumberFormat="1" applyFont="1" applyBorder="1" applyAlignment="1" applyProtection="1">
      <alignment horizontal="center" vertical="center"/>
      <protection hidden="1"/>
    </xf>
    <xf numFmtId="168" fontId="4" fillId="3" borderId="54" xfId="0" quotePrefix="1" applyNumberFormat="1" applyFont="1" applyFill="1" applyBorder="1" applyAlignment="1" applyProtection="1">
      <alignment horizontal="right" vertical="center"/>
      <protection hidden="1"/>
    </xf>
    <xf numFmtId="167" fontId="6" fillId="0" borderId="54" xfId="0" applyNumberFormat="1" applyFont="1" applyBorder="1" applyAlignment="1" applyProtection="1">
      <alignment horizontal="center" vertical="center"/>
      <protection hidden="1"/>
    </xf>
    <xf numFmtId="168" fontId="4" fillId="3" borderId="50" xfId="0" quotePrefix="1" applyNumberFormat="1" applyFont="1" applyFill="1" applyBorder="1" applyAlignment="1" applyProtection="1">
      <alignment horizontal="right" vertical="center"/>
      <protection hidden="1"/>
    </xf>
    <xf numFmtId="0" fontId="6" fillId="0" borderId="47" xfId="0" applyFont="1" applyBorder="1" applyAlignment="1" applyProtection="1">
      <alignment vertical="center"/>
      <protection hidden="1"/>
    </xf>
    <xf numFmtId="168" fontId="4" fillId="3" borderId="14" xfId="0" quotePrefix="1" applyNumberFormat="1" applyFont="1" applyFill="1" applyBorder="1" applyAlignment="1" applyProtection="1">
      <alignment horizontal="right" vertical="center"/>
      <protection hidden="1"/>
    </xf>
    <xf numFmtId="0" fontId="15" fillId="0" borderId="42" xfId="0" applyFont="1" applyBorder="1" applyAlignment="1" applyProtection="1">
      <alignment horizontal="center" vertical="center"/>
      <protection hidden="1"/>
    </xf>
    <xf numFmtId="0" fontId="18" fillId="0" borderId="42" xfId="0" applyFont="1" applyBorder="1" applyAlignment="1" applyProtection="1">
      <alignment vertical="center"/>
      <protection hidden="1"/>
    </xf>
    <xf numFmtId="0" fontId="4" fillId="0" borderId="48" xfId="0" applyFont="1" applyBorder="1" applyProtection="1">
      <protection hidden="1"/>
    </xf>
    <xf numFmtId="0" fontId="4" fillId="0" borderId="4" xfId="0" applyFont="1" applyBorder="1" applyProtection="1">
      <protection hidden="1"/>
    </xf>
    <xf numFmtId="0" fontId="9" fillId="0" borderId="55" xfId="0" applyFont="1" applyBorder="1" applyAlignment="1" applyProtection="1">
      <alignment horizontal="center"/>
      <protection hidden="1"/>
    </xf>
    <xf numFmtId="0" fontId="4" fillId="0" borderId="55" xfId="0" applyFont="1" applyBorder="1" applyAlignment="1" applyProtection="1">
      <alignment horizontal="center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6" fillId="0" borderId="9" xfId="0" applyFont="1" applyBorder="1" applyAlignment="1" applyProtection="1">
      <alignment horizontal="center"/>
      <protection hidden="1"/>
    </xf>
    <xf numFmtId="0" fontId="6" fillId="0" borderId="22" xfId="0" applyFont="1" applyBorder="1" applyProtection="1">
      <protection hidden="1"/>
    </xf>
    <xf numFmtId="0" fontId="6" fillId="0" borderId="2" xfId="0" applyFont="1" applyBorder="1" applyProtection="1">
      <protection hidden="1"/>
    </xf>
    <xf numFmtId="0" fontId="6" fillId="0" borderId="3" xfId="0" applyFont="1" applyBorder="1" applyProtection="1">
      <protection hidden="1"/>
    </xf>
    <xf numFmtId="0" fontId="25" fillId="0" borderId="0" xfId="0" applyFont="1" applyAlignment="1" applyProtection="1">
      <alignment vertical="center"/>
      <protection hidden="1"/>
    </xf>
    <xf numFmtId="0" fontId="26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27" fillId="0" borderId="6" xfId="0" applyFont="1" applyBorder="1" applyAlignment="1" applyProtection="1">
      <alignment horizontal="center" vertical="center" wrapText="1"/>
      <protection hidden="1"/>
    </xf>
    <xf numFmtId="0" fontId="27" fillId="0" borderId="6" xfId="0" applyFont="1" applyBorder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vertical="center"/>
      <protection hidden="1"/>
    </xf>
    <xf numFmtId="0" fontId="28" fillId="0" borderId="6" xfId="0" applyFont="1" applyBorder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vertical="center"/>
      <protection hidden="1"/>
    </xf>
    <xf numFmtId="165" fontId="1" fillId="3" borderId="29" xfId="0" applyNumberFormat="1" applyFont="1" applyFill="1" applyBorder="1" applyAlignment="1" applyProtection="1">
      <alignment horizontal="center" vertical="center"/>
      <protection locked="0"/>
    </xf>
    <xf numFmtId="165" fontId="1" fillId="3" borderId="37" xfId="0" applyNumberFormat="1" applyFont="1" applyFill="1" applyBorder="1" applyAlignment="1" applyProtection="1">
      <alignment horizontal="center" vertical="center"/>
      <protection locked="0"/>
    </xf>
    <xf numFmtId="175" fontId="1" fillId="3" borderId="0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26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27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/>
      <protection hidden="1"/>
    </xf>
    <xf numFmtId="175" fontId="1" fillId="3" borderId="28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38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29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3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3" xfId="0" applyNumberFormat="1" applyFont="1" applyFill="1" applyBorder="1" applyAlignment="1" applyProtection="1">
      <alignment horizontal="center" vertical="center"/>
      <protection locked="0"/>
    </xf>
    <xf numFmtId="0" fontId="1" fillId="3" borderId="6" xfId="0" applyNumberFormat="1" applyFont="1" applyFill="1" applyBorder="1" applyAlignment="1" applyProtection="1">
      <alignment horizontal="center" vertical="center"/>
      <protection locked="0"/>
    </xf>
    <xf numFmtId="175" fontId="1" fillId="3" borderId="19" xfId="0" applyNumberFormat="1" applyFont="1" applyFill="1" applyBorder="1" applyAlignment="1" applyProtection="1">
      <alignment horizontal="center" vertical="center"/>
      <protection locked="0"/>
    </xf>
    <xf numFmtId="175" fontId="1" fillId="3" borderId="18" xfId="0" applyNumberFormat="1" applyFont="1" applyFill="1" applyBorder="1" applyAlignment="1" applyProtection="1">
      <alignment horizontal="center" vertical="center"/>
      <protection locked="0"/>
    </xf>
    <xf numFmtId="175" fontId="1" fillId="3" borderId="17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16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23" xfId="0" applyNumberFormat="1" applyFont="1" applyFill="1" applyBorder="1" applyAlignment="1" applyProtection="1">
      <alignment horizontal="center" vertical="center"/>
      <protection locked="0"/>
    </xf>
    <xf numFmtId="175" fontId="1" fillId="3" borderId="6" xfId="0" applyNumberFormat="1" applyFont="1" applyFill="1" applyBorder="1" applyAlignment="1" applyProtection="1">
      <alignment horizontal="center" vertical="center"/>
      <protection locked="0"/>
    </xf>
    <xf numFmtId="1" fontId="12" fillId="3" borderId="23" xfId="0" applyNumberFormat="1" applyFont="1" applyFill="1" applyBorder="1" applyAlignment="1" applyProtection="1">
      <alignment horizontal="center" vertical="center"/>
      <protection locked="0"/>
    </xf>
    <xf numFmtId="1" fontId="12" fillId="3" borderId="6" xfId="0" applyNumberFormat="1" applyFont="1" applyFill="1" applyBorder="1" applyAlignment="1" applyProtection="1">
      <alignment horizontal="center" vertical="center"/>
      <protection locked="0"/>
    </xf>
    <xf numFmtId="0" fontId="15" fillId="0" borderId="11" xfId="0" applyFont="1" applyBorder="1" applyAlignment="1" applyProtection="1">
      <alignment horizontal="center" vertical="center"/>
      <protection hidden="1"/>
    </xf>
    <xf numFmtId="0" fontId="15" fillId="0" borderId="12" xfId="0" applyFont="1" applyBorder="1" applyAlignment="1" applyProtection="1">
      <alignment horizontal="center" vertical="center"/>
      <protection hidden="1"/>
    </xf>
    <xf numFmtId="170" fontId="1" fillId="3" borderId="19" xfId="0" applyNumberFormat="1" applyFont="1" applyFill="1" applyBorder="1" applyAlignment="1" applyProtection="1">
      <alignment horizontal="center" vertical="center" wrapText="1"/>
      <protection locked="0"/>
    </xf>
    <xf numFmtId="170" fontId="1" fillId="3" borderId="18" xfId="0" applyNumberFormat="1" applyFont="1" applyFill="1" applyBorder="1" applyAlignment="1" applyProtection="1">
      <alignment horizontal="center" vertical="center" wrapText="1"/>
      <protection locked="0"/>
    </xf>
    <xf numFmtId="1" fontId="12" fillId="3" borderId="45" xfId="0" applyNumberFormat="1" applyFont="1" applyFill="1" applyBorder="1" applyAlignment="1" applyProtection="1">
      <alignment horizontal="center" vertical="center"/>
      <protection locked="0"/>
    </xf>
    <xf numFmtId="1" fontId="12" fillId="3" borderId="46" xfId="0" applyNumberFormat="1" applyFont="1" applyFill="1" applyBorder="1" applyAlignment="1" applyProtection="1">
      <alignment horizontal="center" vertical="center"/>
      <protection locked="0"/>
    </xf>
    <xf numFmtId="175" fontId="1" fillId="3" borderId="25" xfId="0" applyNumberFormat="1" applyFont="1" applyFill="1" applyBorder="1" applyAlignment="1" applyProtection="1">
      <alignment horizontal="center" vertical="center"/>
      <protection locked="0"/>
    </xf>
    <xf numFmtId="175" fontId="1" fillId="3" borderId="20" xfId="0" applyNumberFormat="1" applyFont="1" applyFill="1" applyBorder="1" applyAlignment="1" applyProtection="1">
      <alignment horizontal="center" vertical="center"/>
      <protection locked="0"/>
    </xf>
    <xf numFmtId="175" fontId="1" fillId="3" borderId="17" xfId="0" applyNumberFormat="1" applyFont="1" applyFill="1" applyBorder="1" applyAlignment="1" applyProtection="1">
      <alignment horizontal="center" vertical="center"/>
      <protection locked="0"/>
    </xf>
    <xf numFmtId="0" fontId="6" fillId="10" borderId="11" xfId="0" applyFont="1" applyFill="1" applyBorder="1" applyAlignment="1" applyProtection="1">
      <alignment horizontal="center" vertical="center"/>
      <protection locked="0"/>
    </xf>
    <xf numFmtId="0" fontId="6" fillId="10" borderId="13" xfId="0" applyFont="1" applyFill="1" applyBorder="1" applyAlignment="1" applyProtection="1">
      <alignment horizontal="center" vertical="center"/>
      <protection locked="0"/>
    </xf>
    <xf numFmtId="170" fontId="1" fillId="3" borderId="29" xfId="0" applyNumberFormat="1" applyFont="1" applyFill="1" applyBorder="1" applyAlignment="1" applyProtection="1">
      <alignment horizontal="center" vertical="center" wrapText="1"/>
      <protection locked="0"/>
    </xf>
    <xf numFmtId="170" fontId="1" fillId="3" borderId="38" xfId="0" applyNumberFormat="1" applyFont="1" applyFill="1" applyBorder="1" applyAlignment="1" applyProtection="1">
      <alignment horizontal="center" vertical="center" wrapText="1"/>
      <protection locked="0"/>
    </xf>
    <xf numFmtId="170" fontId="1" fillId="3" borderId="28" xfId="0" applyNumberFormat="1" applyFont="1" applyFill="1" applyBorder="1" applyAlignment="1" applyProtection="1">
      <alignment horizontal="center" vertical="center" wrapText="1"/>
      <protection locked="0"/>
    </xf>
    <xf numFmtId="169" fontId="1" fillId="3" borderId="35" xfId="0" applyNumberFormat="1" applyFont="1" applyFill="1" applyBorder="1" applyAlignment="1" applyProtection="1">
      <alignment horizontal="center" vertical="center"/>
      <protection locked="0"/>
    </xf>
    <xf numFmtId="169" fontId="1" fillId="3" borderId="21" xfId="0" applyNumberFormat="1" applyFont="1" applyFill="1" applyBorder="1" applyAlignment="1" applyProtection="1">
      <alignment horizontal="center" vertical="center"/>
      <protection locked="0"/>
    </xf>
    <xf numFmtId="165" fontId="1" fillId="3" borderId="23" xfId="0" applyNumberFormat="1" applyFont="1" applyFill="1" applyBorder="1" applyAlignment="1" applyProtection="1">
      <alignment horizontal="center" vertical="center"/>
      <protection locked="0"/>
    </xf>
    <xf numFmtId="165" fontId="1" fillId="3" borderId="6" xfId="0" applyNumberFormat="1" applyFont="1" applyFill="1" applyBorder="1" applyAlignment="1" applyProtection="1">
      <alignment horizontal="center" vertical="center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hidden="1"/>
    </xf>
    <xf numFmtId="0" fontId="15" fillId="2" borderId="13" xfId="0" applyFont="1" applyFill="1" applyBorder="1" applyAlignment="1" applyProtection="1">
      <alignment horizontal="center" vertical="center" wrapText="1"/>
      <protection hidden="1"/>
    </xf>
    <xf numFmtId="0" fontId="6" fillId="6" borderId="17" xfId="0" applyFont="1" applyFill="1" applyBorder="1" applyAlignment="1" applyProtection="1">
      <alignment horizontal="center" vertical="center"/>
      <protection hidden="1"/>
    </xf>
    <xf numFmtId="0" fontId="6" fillId="6" borderId="16" xfId="0" applyFont="1" applyFill="1" applyBorder="1" applyAlignment="1" applyProtection="1">
      <alignment horizontal="center" vertical="center"/>
      <protection hidden="1"/>
    </xf>
    <xf numFmtId="0" fontId="6" fillId="6" borderId="19" xfId="0" applyFont="1" applyFill="1" applyBorder="1" applyAlignment="1" applyProtection="1">
      <alignment horizontal="center" vertical="center"/>
      <protection hidden="1"/>
    </xf>
    <xf numFmtId="0" fontId="6" fillId="6" borderId="18" xfId="0" applyFont="1" applyFill="1" applyBorder="1" applyAlignment="1" applyProtection="1">
      <alignment horizontal="center" vertical="center"/>
      <protection hidden="1"/>
    </xf>
    <xf numFmtId="0" fontId="3" fillId="0" borderId="15" xfId="0" applyFont="1" applyFill="1" applyBorder="1" applyAlignment="1" applyProtection="1">
      <alignment horizontal="left" vertical="center" wrapText="1"/>
      <protection hidden="1"/>
    </xf>
    <xf numFmtId="0" fontId="16" fillId="8" borderId="17" xfId="1" applyFont="1" applyFill="1" applyBorder="1" applyAlignment="1" applyProtection="1">
      <alignment horizontal="center" vertical="center" wrapText="1"/>
      <protection hidden="1"/>
    </xf>
    <xf numFmtId="0" fontId="16" fillId="8" borderId="15" xfId="1" applyFont="1" applyFill="1" applyBorder="1" applyAlignment="1" applyProtection="1">
      <alignment horizontal="center" vertical="center" wrapText="1"/>
      <protection hidden="1"/>
    </xf>
    <xf numFmtId="0" fontId="16" fillId="8" borderId="19" xfId="1" applyFont="1" applyFill="1" applyBorder="1" applyAlignment="1" applyProtection="1">
      <alignment horizontal="center" vertical="center" wrapText="1"/>
      <protection hidden="1"/>
    </xf>
    <xf numFmtId="0" fontId="16" fillId="8" borderId="5" xfId="1" applyFont="1" applyFill="1" applyBorder="1" applyAlignment="1" applyProtection="1">
      <alignment horizontal="center" vertical="center" wrapText="1"/>
      <protection hidden="1"/>
    </xf>
    <xf numFmtId="0" fontId="2" fillId="0" borderId="5" xfId="0" applyFont="1" applyFill="1" applyBorder="1" applyAlignment="1" applyProtection="1">
      <alignment horizontal="left" vertical="center" wrapText="1"/>
      <protection hidden="1"/>
    </xf>
    <xf numFmtId="172" fontId="3" fillId="0" borderId="17" xfId="0" applyNumberFormat="1" applyFont="1" applyBorder="1" applyAlignment="1" applyProtection="1">
      <alignment horizontal="center" vertical="center"/>
      <protection locked="0"/>
    </xf>
    <xf numFmtId="172" fontId="3" fillId="0" borderId="16" xfId="0" applyNumberFormat="1" applyFont="1" applyBorder="1" applyAlignment="1" applyProtection="1">
      <alignment horizontal="center" vertical="center"/>
      <protection locked="0"/>
    </xf>
    <xf numFmtId="0" fontId="19" fillId="8" borderId="16" xfId="1" applyFont="1" applyFill="1" applyBorder="1" applyAlignment="1" applyProtection="1">
      <alignment horizontal="center" vertical="center"/>
      <protection hidden="1"/>
    </xf>
    <xf numFmtId="0" fontId="19" fillId="8" borderId="18" xfId="1" applyFont="1" applyFill="1" applyBorder="1" applyAlignment="1" applyProtection="1">
      <alignment horizontal="center" vertical="center"/>
      <protection hidden="1"/>
    </xf>
    <xf numFmtId="172" fontId="1" fillId="0" borderId="17" xfId="0" applyNumberFormat="1" applyFont="1" applyBorder="1" applyAlignment="1" applyProtection="1">
      <alignment horizontal="center" vertical="center"/>
      <protection locked="0"/>
    </xf>
    <xf numFmtId="172" fontId="1" fillId="0" borderId="16" xfId="0" applyNumberFormat="1" applyFont="1" applyBorder="1" applyAlignment="1" applyProtection="1">
      <alignment horizontal="center" vertical="center"/>
      <protection locked="0"/>
    </xf>
    <xf numFmtId="177" fontId="1" fillId="0" borderId="17" xfId="0" applyNumberFormat="1" applyFont="1" applyBorder="1" applyAlignment="1" applyProtection="1">
      <alignment horizontal="center" vertical="center"/>
      <protection locked="0"/>
    </xf>
    <xf numFmtId="177" fontId="1" fillId="0" borderId="16" xfId="0" applyNumberFormat="1" applyFont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/>
    <cellStyle name="Normal 3" xfId="3"/>
    <cellStyle name="Pourcentage 2" xfId="2"/>
    <cellStyle name="Pourcentage 3" xfId="4"/>
  </cellStyles>
  <dxfs count="21"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74"/>
  <sheetViews>
    <sheetView showGridLines="0" topLeftCell="A26" workbookViewId="0">
      <selection activeCell="O42" sqref="O42"/>
    </sheetView>
  </sheetViews>
  <sheetFormatPr baseColWidth="10" defaultRowHeight="14.25" customHeight="1" x14ac:dyDescent="0.2"/>
  <cols>
    <col min="1" max="1" width="18.85546875" style="218" customWidth="1"/>
    <col min="2" max="2" width="11.42578125" style="218"/>
    <col min="3" max="3" width="4.140625" style="219" customWidth="1"/>
    <col min="4" max="4" width="8.28515625" style="37" customWidth="1"/>
    <col min="5" max="5" width="23.28515625" style="38" customWidth="1"/>
    <col min="6" max="6" width="13.5703125" style="38" customWidth="1"/>
    <col min="7" max="7" width="13.85546875" style="2" customWidth="1"/>
    <col min="8" max="13" width="10.28515625" style="2" customWidth="1"/>
    <col min="14" max="18" width="12.140625" style="2" customWidth="1"/>
    <col min="19" max="19" width="13" style="13" customWidth="1"/>
    <col min="20" max="20" width="19.42578125" style="13" customWidth="1"/>
    <col min="21" max="31" width="11.42578125" style="2"/>
    <col min="32" max="16384" width="11.42578125" style="3"/>
  </cols>
  <sheetData>
    <row r="2" spans="1:31" s="36" customFormat="1" ht="22.5" customHeight="1" x14ac:dyDescent="0.2">
      <c r="A2" s="216"/>
      <c r="B2" s="216"/>
      <c r="C2" s="217"/>
      <c r="D2" s="32"/>
      <c r="E2" s="33">
        <v>21540</v>
      </c>
      <c r="F2" s="33"/>
      <c r="G2" s="34"/>
      <c r="H2" s="34"/>
      <c r="I2" s="34" t="s">
        <v>55</v>
      </c>
      <c r="J2" s="34"/>
      <c r="K2" s="34"/>
      <c r="L2" s="34"/>
      <c r="M2" s="34"/>
      <c r="N2" s="34"/>
      <c r="O2" s="34"/>
      <c r="P2" s="34"/>
      <c r="Q2" s="34"/>
      <c r="R2" s="34"/>
      <c r="S2" s="35"/>
      <c r="T2" s="35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</row>
    <row r="3" spans="1:31" s="36" customFormat="1" ht="16.5" customHeight="1" x14ac:dyDescent="0.2">
      <c r="A3" s="216"/>
      <c r="B3" s="216"/>
      <c r="C3" s="217"/>
      <c r="D3" s="32"/>
      <c r="E3" s="33"/>
      <c r="F3" s="33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5"/>
      <c r="T3" s="35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</row>
    <row r="4" spans="1:31" s="36" customFormat="1" ht="16.5" customHeight="1" x14ac:dyDescent="0.2">
      <c r="A4" s="216"/>
      <c r="B4" s="216"/>
      <c r="C4" s="217"/>
      <c r="D4" s="32"/>
      <c r="E4" s="33"/>
      <c r="F4" s="33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5"/>
      <c r="T4" s="35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</row>
    <row r="5" spans="1:31" s="36" customFormat="1" ht="16.5" customHeight="1" x14ac:dyDescent="0.2">
      <c r="A5" s="216"/>
      <c r="B5" s="216"/>
      <c r="C5" s="217"/>
      <c r="D5" s="32"/>
      <c r="E5" s="33"/>
      <c r="F5" s="33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35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</row>
    <row r="6" spans="1:31" ht="14.25" customHeight="1" thickBot="1" x14ac:dyDescent="0.25">
      <c r="I6" s="234"/>
      <c r="J6" s="234"/>
      <c r="K6" s="234"/>
      <c r="L6" s="234"/>
      <c r="M6" s="234"/>
      <c r="N6" s="234"/>
      <c r="O6" s="234"/>
      <c r="P6" s="234"/>
      <c r="Q6" s="234"/>
      <c r="R6" s="234"/>
    </row>
    <row r="7" spans="1:31" ht="24.75" customHeight="1" thickBot="1" x14ac:dyDescent="0.25">
      <c r="C7" s="220"/>
      <c r="D7" s="249"/>
      <c r="E7" s="250"/>
      <c r="F7" s="128" t="s">
        <v>75</v>
      </c>
      <c r="G7" s="39"/>
      <c r="H7" s="130" t="s">
        <v>8</v>
      </c>
      <c r="I7" s="131"/>
      <c r="J7" s="130" t="s">
        <v>9</v>
      </c>
      <c r="K7" s="131"/>
      <c r="L7" s="130" t="s">
        <v>24</v>
      </c>
      <c r="M7" s="131"/>
      <c r="N7" s="40"/>
      <c r="O7" s="13"/>
      <c r="P7" s="13"/>
      <c r="Q7" s="13"/>
      <c r="R7" s="13"/>
      <c r="S7" s="2"/>
      <c r="T7" s="2"/>
      <c r="X7" s="3"/>
      <c r="Y7" s="3"/>
      <c r="Z7" s="3"/>
      <c r="AA7" s="3"/>
      <c r="AB7" s="3"/>
      <c r="AC7" s="3"/>
      <c r="AD7" s="3"/>
      <c r="AE7" s="3"/>
    </row>
    <row r="8" spans="1:31" ht="19.5" customHeight="1" thickBot="1" x14ac:dyDescent="0.25">
      <c r="B8" s="218">
        <v>0</v>
      </c>
      <c r="C8" s="221"/>
      <c r="D8" s="132" t="s">
        <v>39</v>
      </c>
      <c r="E8" s="189">
        <v>0</v>
      </c>
      <c r="F8" s="109" t="s">
        <v>81</v>
      </c>
      <c r="G8" s="110"/>
      <c r="H8" s="108"/>
      <c r="I8" s="108">
        <v>0</v>
      </c>
      <c r="J8" s="108"/>
      <c r="K8" s="108"/>
      <c r="L8" s="108"/>
      <c r="M8" s="177"/>
      <c r="N8" s="13"/>
      <c r="O8" s="13"/>
      <c r="P8" s="129"/>
      <c r="S8" s="2"/>
      <c r="T8" s="2"/>
      <c r="X8" s="3"/>
      <c r="Y8" s="3"/>
      <c r="Z8" s="3"/>
      <c r="AA8" s="3"/>
      <c r="AB8" s="3"/>
      <c r="AC8" s="3"/>
      <c r="AD8" s="3"/>
      <c r="AE8" s="3"/>
    </row>
    <row r="9" spans="1:31" ht="12.75" customHeight="1" x14ac:dyDescent="0.2">
      <c r="B9" s="222" t="str">
        <f>E9&amp;"_"&amp;COUNTIF($E$9:E9,E9)</f>
        <v>0_1</v>
      </c>
      <c r="C9" s="221">
        <v>0</v>
      </c>
      <c r="D9" s="111"/>
      <c r="E9" s="112">
        <v>0</v>
      </c>
      <c r="F9" s="178"/>
      <c r="G9" s="113"/>
      <c r="H9" s="115"/>
      <c r="I9" s="114">
        <v>0</v>
      </c>
      <c r="J9" s="115"/>
      <c r="K9" s="116"/>
      <c r="L9" s="117"/>
      <c r="M9" s="190"/>
      <c r="N9" s="13"/>
      <c r="O9" s="13"/>
      <c r="P9" s="13"/>
      <c r="S9" s="2"/>
      <c r="T9" s="2"/>
      <c r="X9" s="3"/>
      <c r="Y9" s="3"/>
      <c r="Z9" s="3"/>
      <c r="AA9" s="3"/>
      <c r="AB9" s="3"/>
      <c r="AC9" s="3"/>
      <c r="AD9" s="3"/>
      <c r="AE9" s="3"/>
    </row>
    <row r="10" spans="1:31" ht="14.25" customHeight="1" x14ac:dyDescent="0.2">
      <c r="B10" s="222" t="str">
        <f>E10&amp;"_"&amp;COUNTIF($E$9:E10,E10)</f>
        <v>_1</v>
      </c>
      <c r="C10" s="223" t="str">
        <f>IF(COUNTIF(E$9:$E9,E10)&gt;0,"",MAX($C9:C$9)+1)</f>
        <v/>
      </c>
      <c r="D10" s="124" t="s">
        <v>40</v>
      </c>
      <c r="E10" s="41"/>
      <c r="F10" s="41"/>
      <c r="G10" s="44"/>
      <c r="H10" s="227">
        <v>5</v>
      </c>
      <c r="I10" s="228"/>
      <c r="J10" s="227">
        <v>5</v>
      </c>
      <c r="K10" s="228"/>
      <c r="L10" s="227">
        <v>5</v>
      </c>
      <c r="M10" s="228"/>
      <c r="O10" s="13"/>
      <c r="P10" s="13"/>
      <c r="S10" s="2"/>
      <c r="T10" s="2"/>
      <c r="X10" s="3"/>
      <c r="Y10" s="3"/>
      <c r="Z10" s="3"/>
      <c r="AA10" s="3"/>
      <c r="AB10" s="3"/>
      <c r="AC10" s="3"/>
      <c r="AD10" s="3"/>
      <c r="AE10" s="3"/>
    </row>
    <row r="11" spans="1:31" ht="14.25" customHeight="1" x14ac:dyDescent="0.2">
      <c r="B11" s="222" t="str">
        <f>E11&amp;"_"&amp;COUNTIF($E$9:E11,E11)</f>
        <v>_1</v>
      </c>
      <c r="C11" s="223" t="str">
        <f>IF(COUNTIF(E$9:$E10,E11)&gt;0,"",MAX($C$9:C10)+1)</f>
        <v/>
      </c>
      <c r="D11" s="124" t="s">
        <v>41</v>
      </c>
      <c r="E11" s="41"/>
      <c r="F11" s="41"/>
      <c r="G11" s="44"/>
      <c r="H11" s="227">
        <v>15</v>
      </c>
      <c r="I11" s="228"/>
      <c r="J11" s="227">
        <v>15</v>
      </c>
      <c r="K11" s="228"/>
      <c r="L11" s="227">
        <v>15</v>
      </c>
      <c r="M11" s="228"/>
      <c r="O11" s="13"/>
      <c r="P11" s="13"/>
      <c r="S11" s="2"/>
      <c r="T11" s="2"/>
      <c r="X11" s="3"/>
      <c r="Y11" s="3"/>
      <c r="Z11" s="3"/>
      <c r="AA11" s="3"/>
      <c r="AB11" s="3"/>
      <c r="AC11" s="3"/>
      <c r="AD11" s="3"/>
      <c r="AE11" s="3"/>
    </row>
    <row r="12" spans="1:31" ht="14.25" customHeight="1" x14ac:dyDescent="0.2">
      <c r="B12" s="222" t="str">
        <f>E12&amp;"_"&amp;COUNTIF($E$9:E12,E12)</f>
        <v>_1</v>
      </c>
      <c r="C12" s="223" t="str">
        <f>IF(COUNTIF(E$9:$E11,E12)&gt;0,"",MAX($C$9:C11)+1)</f>
        <v/>
      </c>
      <c r="D12" s="57" t="s">
        <v>42</v>
      </c>
      <c r="E12" s="133"/>
      <c r="F12" s="133"/>
      <c r="G12" s="134"/>
      <c r="H12" s="229">
        <v>5</v>
      </c>
      <c r="I12" s="230"/>
      <c r="J12" s="229">
        <v>5</v>
      </c>
      <c r="K12" s="230"/>
      <c r="L12" s="229">
        <v>5</v>
      </c>
      <c r="M12" s="230"/>
      <c r="O12" s="13"/>
      <c r="P12" s="13"/>
      <c r="S12" s="2"/>
      <c r="T12" s="2"/>
      <c r="X12" s="3"/>
      <c r="Y12" s="3"/>
      <c r="Z12" s="3"/>
      <c r="AA12" s="3"/>
      <c r="AB12" s="3"/>
      <c r="AC12" s="3"/>
      <c r="AD12" s="3"/>
      <c r="AE12" s="3"/>
    </row>
    <row r="13" spans="1:31" ht="14.25" customHeight="1" x14ac:dyDescent="0.2">
      <c r="B13" s="222" t="str">
        <f>E13&amp;"_"&amp;COUNTIF($E$9:E13,E13)</f>
        <v>acétone_1</v>
      </c>
      <c r="C13" s="223">
        <f>IF(COUNTIF(E$9:$E12,E13)&gt;0,"",MAX($C$9:C12)+1)</f>
        <v>1</v>
      </c>
      <c r="D13" s="135" t="s">
        <v>43</v>
      </c>
      <c r="E13" s="136" t="s">
        <v>59</v>
      </c>
      <c r="F13" s="136"/>
      <c r="G13" s="137" t="s">
        <v>35</v>
      </c>
      <c r="H13" s="138">
        <v>35</v>
      </c>
      <c r="I13" s="139">
        <v>17512001</v>
      </c>
      <c r="J13" s="138">
        <v>35</v>
      </c>
      <c r="K13" s="139">
        <v>17512001</v>
      </c>
      <c r="L13" s="138">
        <v>35</v>
      </c>
      <c r="M13" s="139">
        <v>17512001</v>
      </c>
      <c r="O13" s="13"/>
      <c r="P13" s="13"/>
      <c r="S13" s="2"/>
      <c r="T13" s="2"/>
      <c r="X13" s="3"/>
      <c r="Y13" s="3"/>
      <c r="Z13" s="3"/>
      <c r="AA13" s="3"/>
      <c r="AB13" s="3"/>
      <c r="AC13" s="3"/>
      <c r="AD13" s="3"/>
      <c r="AE13" s="3"/>
    </row>
    <row r="14" spans="1:31" ht="14.25" customHeight="1" x14ac:dyDescent="0.2">
      <c r="B14" s="222" t="str">
        <f>E14&amp;"_"&amp;COUNTIF($E$9:E14,E14)</f>
        <v>_1</v>
      </c>
      <c r="C14" s="223" t="str">
        <f>IF(COUNTIF(E$9:$E13,E14)&gt;0,"",MAX($C$9:C13)+1)</f>
        <v/>
      </c>
      <c r="D14" s="124" t="s">
        <v>76</v>
      </c>
      <c r="E14" s="41"/>
      <c r="F14" s="179">
        <v>20</v>
      </c>
      <c r="G14" s="180">
        <v>5</v>
      </c>
      <c r="H14" s="227">
        <v>15</v>
      </c>
      <c r="I14" s="228"/>
      <c r="J14" s="227">
        <v>15</v>
      </c>
      <c r="K14" s="228"/>
      <c r="L14" s="227">
        <v>15</v>
      </c>
      <c r="M14" s="228"/>
      <c r="O14" s="13"/>
      <c r="P14" s="13"/>
      <c r="S14" s="2"/>
      <c r="T14" s="2"/>
      <c r="X14" s="3"/>
      <c r="Y14" s="3"/>
      <c r="Z14" s="3"/>
      <c r="AA14" s="3"/>
      <c r="AB14" s="3"/>
      <c r="AC14" s="3"/>
      <c r="AD14" s="3"/>
      <c r="AE14" s="3"/>
    </row>
    <row r="15" spans="1:31" ht="14.25" customHeight="1" x14ac:dyDescent="0.2">
      <c r="B15" s="222" t="str">
        <f>E15&amp;"_"&amp;COUNTIF($E$9:E15,E15)</f>
        <v>hydroxyde de sodium 30_1</v>
      </c>
      <c r="C15" s="223">
        <f>IF(COUNTIF(E$9:$E14,E15)&gt;0,"",MAX($C$9:C14)+1)</f>
        <v>2</v>
      </c>
      <c r="D15" s="135" t="s">
        <v>36</v>
      </c>
      <c r="E15" s="136" t="s">
        <v>44</v>
      </c>
      <c r="F15" s="136"/>
      <c r="G15" s="137" t="s">
        <v>35</v>
      </c>
      <c r="H15" s="138">
        <v>25</v>
      </c>
      <c r="I15" s="139" t="s">
        <v>45</v>
      </c>
      <c r="J15" s="138">
        <v>25</v>
      </c>
      <c r="K15" s="139" t="s">
        <v>45</v>
      </c>
      <c r="L15" s="138">
        <v>25</v>
      </c>
      <c r="M15" s="139" t="s">
        <v>45</v>
      </c>
      <c r="O15" s="13"/>
      <c r="P15" s="13"/>
      <c r="Q15" s="13"/>
      <c r="S15" s="2"/>
      <c r="T15" s="2"/>
      <c r="X15" s="3"/>
      <c r="Y15" s="3"/>
      <c r="Z15" s="3"/>
      <c r="AA15" s="3"/>
      <c r="AB15" s="3"/>
      <c r="AC15" s="3"/>
      <c r="AD15" s="3"/>
      <c r="AE15" s="3"/>
    </row>
    <row r="16" spans="1:31" ht="14.25" customHeight="1" x14ac:dyDescent="0.2">
      <c r="B16" s="222" t="str">
        <f>E16&amp;"_"&amp;COUNTIF($E$9:E16,E16)</f>
        <v>_1</v>
      </c>
      <c r="C16" s="223" t="str">
        <f>IF(COUNTIF(E$9:$E15,E16)&gt;0,"",MAX($C$9:C15)+1)</f>
        <v/>
      </c>
      <c r="D16" s="58" t="s">
        <v>76</v>
      </c>
      <c r="E16" s="176"/>
      <c r="F16" s="187">
        <v>25</v>
      </c>
      <c r="G16" s="188">
        <v>5</v>
      </c>
      <c r="H16" s="235">
        <v>15</v>
      </c>
      <c r="I16" s="236"/>
      <c r="J16" s="235">
        <v>15</v>
      </c>
      <c r="K16" s="236"/>
      <c r="L16" s="235">
        <v>15</v>
      </c>
      <c r="M16" s="236"/>
      <c r="O16" s="13"/>
      <c r="P16" s="13"/>
      <c r="S16" s="2"/>
      <c r="T16" s="2"/>
      <c r="X16" s="3"/>
      <c r="Y16" s="3"/>
      <c r="Z16" s="3"/>
      <c r="AA16" s="3"/>
      <c r="AB16" s="3"/>
      <c r="AC16" s="3"/>
      <c r="AD16" s="3"/>
      <c r="AE16" s="3"/>
    </row>
    <row r="17" spans="2:31" ht="14.25" customHeight="1" x14ac:dyDescent="0.2">
      <c r="B17" s="222" t="str">
        <f>E17&amp;"_"&amp;COUNTIF($E$9:E17,E17)</f>
        <v>Chlorure de sodium_1</v>
      </c>
      <c r="C17" s="223">
        <f>IF(COUNTIF(E$9:$E16,E17)&gt;0,"",MAX($C$9:C16)+1)</f>
        <v>3</v>
      </c>
      <c r="D17" s="145" t="s">
        <v>60</v>
      </c>
      <c r="E17" s="148" t="s">
        <v>46</v>
      </c>
      <c r="F17" s="148"/>
      <c r="G17" s="173" t="s">
        <v>35</v>
      </c>
      <c r="H17" s="174">
        <v>10</v>
      </c>
      <c r="I17" s="175">
        <v>17511000</v>
      </c>
      <c r="J17" s="174">
        <v>10</v>
      </c>
      <c r="K17" s="175">
        <v>17511000</v>
      </c>
      <c r="L17" s="174">
        <v>10</v>
      </c>
      <c r="M17" s="175">
        <v>17511000</v>
      </c>
      <c r="O17" s="13"/>
      <c r="P17" s="13"/>
      <c r="S17" s="2"/>
      <c r="T17" s="2"/>
      <c r="X17" s="3"/>
      <c r="Y17" s="3"/>
      <c r="Z17" s="3"/>
      <c r="AA17" s="3"/>
      <c r="AB17" s="3"/>
      <c r="AC17" s="3"/>
      <c r="AD17" s="3"/>
      <c r="AE17" s="3"/>
    </row>
    <row r="18" spans="2:31" ht="14.25" customHeight="1" x14ac:dyDescent="0.2">
      <c r="B18" s="222" t="str">
        <f>E18&amp;"_"&amp;COUNTIF($E$9:E18,E18)</f>
        <v>_1</v>
      </c>
      <c r="C18" s="223" t="str">
        <f>IF(COUNTIF(E$9:$E17,E18)&gt;0,"",MAX($C$9:C17)+1)</f>
        <v/>
      </c>
      <c r="D18" s="124" t="s">
        <v>77</v>
      </c>
      <c r="E18" s="41"/>
      <c r="F18" s="179">
        <v>25</v>
      </c>
      <c r="G18" s="180">
        <v>5</v>
      </c>
      <c r="H18" s="227">
        <v>10</v>
      </c>
      <c r="I18" s="228"/>
      <c r="J18" s="227">
        <v>10</v>
      </c>
      <c r="K18" s="228"/>
      <c r="L18" s="227">
        <v>10</v>
      </c>
      <c r="M18" s="228"/>
      <c r="O18" s="13"/>
      <c r="P18" s="13"/>
      <c r="S18" s="2"/>
      <c r="T18" s="2"/>
      <c r="X18" s="3"/>
      <c r="Y18" s="3"/>
      <c r="Z18" s="3"/>
      <c r="AA18" s="3"/>
      <c r="AB18" s="3"/>
      <c r="AC18" s="3"/>
      <c r="AD18" s="3"/>
      <c r="AE18" s="3"/>
    </row>
    <row r="19" spans="2:31" ht="14.25" customHeight="1" x14ac:dyDescent="0.2">
      <c r="B19" s="222" t="str">
        <f>E19&amp;"_"&amp;COUNTIF($E$9:E19,E19)</f>
        <v>_1</v>
      </c>
      <c r="C19" s="223" t="str">
        <f>IF(COUNTIF(E$9:$E18,E19)&gt;0,"",MAX($C$9:C18)+1)</f>
        <v/>
      </c>
      <c r="D19" s="124" t="s">
        <v>37</v>
      </c>
      <c r="E19" s="41"/>
      <c r="F19" s="41"/>
      <c r="G19" s="44"/>
      <c r="H19" s="227">
        <v>1</v>
      </c>
      <c r="I19" s="228"/>
      <c r="J19" s="227">
        <v>1</v>
      </c>
      <c r="K19" s="228"/>
      <c r="L19" s="227">
        <v>1</v>
      </c>
      <c r="M19" s="228"/>
      <c r="O19" s="13"/>
      <c r="P19" s="13"/>
      <c r="S19" s="2"/>
      <c r="T19" s="2"/>
      <c r="X19" s="3"/>
      <c r="Y19" s="3"/>
      <c r="Z19" s="3"/>
      <c r="AA19" s="3"/>
      <c r="AB19" s="3"/>
      <c r="AC19" s="3"/>
      <c r="AD19" s="3"/>
      <c r="AE19" s="3"/>
    </row>
    <row r="20" spans="2:31" ht="14.25" customHeight="1" thickBot="1" x14ac:dyDescent="0.25">
      <c r="B20" s="222" t="str">
        <f>E20&amp;"_"&amp;COUNTIF($E$9:E20,E20)</f>
        <v>_1</v>
      </c>
      <c r="C20" s="223" t="str">
        <f>IF(COUNTIF(E$9:$E19,E20)&gt;0,"",MAX($C$9:C19)+1)</f>
        <v/>
      </c>
      <c r="D20" s="124" t="s">
        <v>38</v>
      </c>
      <c r="E20" s="41"/>
      <c r="F20" s="41"/>
      <c r="G20" s="44"/>
      <c r="H20" s="227">
        <v>5</v>
      </c>
      <c r="I20" s="228"/>
      <c r="J20" s="227">
        <v>5</v>
      </c>
      <c r="K20" s="228"/>
      <c r="L20" s="227">
        <v>5</v>
      </c>
      <c r="M20" s="228"/>
      <c r="O20" s="13"/>
      <c r="P20" s="13"/>
      <c r="S20" s="2"/>
      <c r="T20" s="2"/>
      <c r="X20" s="3"/>
      <c r="Y20" s="3"/>
      <c r="Z20" s="3"/>
      <c r="AA20" s="3"/>
      <c r="AB20" s="3"/>
      <c r="AC20" s="3"/>
      <c r="AD20" s="3"/>
      <c r="AE20" s="3"/>
    </row>
    <row r="21" spans="2:31" ht="19.5" customHeight="1" thickBot="1" x14ac:dyDescent="0.25">
      <c r="B21" s="222" t="str">
        <f>E21&amp;"_"&amp;COUNTIF($E$9:E21,E21)</f>
        <v>_1</v>
      </c>
      <c r="C21" s="223" t="str">
        <f>IF(COUNTIF(E$9:$E20,E21)&gt;0,"",MAX($C$9:C20)+1)</f>
        <v/>
      </c>
      <c r="D21" s="132" t="s">
        <v>47</v>
      </c>
      <c r="E21" s="109"/>
      <c r="F21" s="109"/>
      <c r="G21" s="110"/>
      <c r="H21" s="108"/>
      <c r="I21" s="108">
        <v>0</v>
      </c>
      <c r="J21" s="108"/>
      <c r="K21" s="108">
        <v>0</v>
      </c>
      <c r="L21" s="108"/>
      <c r="M21" s="108">
        <v>0</v>
      </c>
      <c r="N21" s="40"/>
      <c r="O21" s="13"/>
      <c r="P21" s="129"/>
      <c r="S21" s="2"/>
      <c r="T21" s="2"/>
      <c r="X21" s="3"/>
      <c r="Y21" s="3"/>
      <c r="Z21" s="3"/>
      <c r="AA21" s="3"/>
      <c r="AB21" s="3"/>
      <c r="AC21" s="3"/>
      <c r="AD21" s="3"/>
      <c r="AE21" s="3"/>
    </row>
    <row r="22" spans="2:31" ht="14.25" hidden="1" customHeight="1" x14ac:dyDescent="0.2">
      <c r="B22" s="222" t="str">
        <f>E22&amp;"_"&amp;COUNTIF($E$9:E22,E22)</f>
        <v>0_2</v>
      </c>
      <c r="C22" s="223" t="str">
        <f>IF(COUNTIF(E$9:$E21,E22)&gt;0,"",MAX($C$9:C21)+1)</f>
        <v/>
      </c>
      <c r="D22" s="111"/>
      <c r="E22" s="112">
        <v>0</v>
      </c>
      <c r="F22" s="178"/>
      <c r="G22" s="113"/>
      <c r="H22" s="115"/>
      <c r="I22" s="114">
        <v>0</v>
      </c>
      <c r="J22" s="115"/>
      <c r="K22" s="114">
        <v>0</v>
      </c>
      <c r="L22" s="115"/>
      <c r="M22" s="114">
        <v>0</v>
      </c>
      <c r="N22" s="13"/>
      <c r="O22" s="13"/>
      <c r="P22" s="13"/>
      <c r="S22" s="2"/>
      <c r="T22" s="2"/>
      <c r="X22" s="3"/>
      <c r="Y22" s="3"/>
      <c r="Z22" s="3"/>
      <c r="AA22" s="3"/>
      <c r="AB22" s="3"/>
      <c r="AC22" s="3"/>
      <c r="AD22" s="3"/>
      <c r="AE22" s="3"/>
    </row>
    <row r="23" spans="2:31" ht="14.25" customHeight="1" x14ac:dyDescent="0.2">
      <c r="B23" s="222" t="str">
        <f>E23&amp;"_"&amp;COUNTIF($E$9:E23,E23)</f>
        <v>_2</v>
      </c>
      <c r="C23" s="223" t="str">
        <f>IF(COUNTIF(E$9:$E22,E23)&gt;0,"",MAX($C$9:C22)+1)</f>
        <v/>
      </c>
      <c r="D23" s="124" t="s">
        <v>40</v>
      </c>
      <c r="E23" s="41"/>
      <c r="F23" s="41"/>
      <c r="G23" s="44"/>
      <c r="H23" s="227">
        <v>5</v>
      </c>
      <c r="I23" s="228"/>
      <c r="J23" s="227">
        <v>5</v>
      </c>
      <c r="K23" s="228"/>
      <c r="L23" s="227">
        <v>5</v>
      </c>
      <c r="M23" s="228"/>
      <c r="O23" s="13"/>
      <c r="P23" s="13"/>
      <c r="R23" s="13"/>
      <c r="T23" s="2"/>
      <c r="X23" s="3"/>
      <c r="Y23" s="3"/>
      <c r="Z23" s="3"/>
      <c r="AA23" s="3"/>
      <c r="AB23" s="3"/>
      <c r="AC23" s="3"/>
      <c r="AD23" s="3"/>
      <c r="AE23" s="3"/>
    </row>
    <row r="24" spans="2:31" ht="14.25" customHeight="1" x14ac:dyDescent="0.2">
      <c r="B24" s="222" t="str">
        <f>E24&amp;"_"&amp;COUNTIF($E$9:E24,E24)</f>
        <v>_2</v>
      </c>
      <c r="C24" s="223" t="str">
        <f>IF(COUNTIF(E$9:$E23,E24)&gt;0,"",MAX($C$9:C23)+1)</f>
        <v/>
      </c>
      <c r="D24" s="124" t="s">
        <v>41</v>
      </c>
      <c r="E24" s="41"/>
      <c r="F24" s="41"/>
      <c r="G24" s="44"/>
      <c r="H24" s="227">
        <v>15</v>
      </c>
      <c r="I24" s="228"/>
      <c r="J24" s="227">
        <v>15</v>
      </c>
      <c r="K24" s="228"/>
      <c r="L24" s="227">
        <v>15</v>
      </c>
      <c r="M24" s="228"/>
      <c r="O24" s="13"/>
      <c r="P24" s="13"/>
      <c r="S24" s="2"/>
      <c r="T24" s="2"/>
      <c r="X24" s="3"/>
      <c r="Y24" s="3"/>
      <c r="Z24" s="3"/>
      <c r="AA24" s="3"/>
      <c r="AB24" s="3"/>
      <c r="AC24" s="3"/>
      <c r="AD24" s="3"/>
      <c r="AE24" s="3"/>
    </row>
    <row r="25" spans="2:31" ht="14.25" customHeight="1" x14ac:dyDescent="0.2">
      <c r="B25" s="222" t="str">
        <f>E25&amp;"_"&amp;COUNTIF($E$9:E25,E25)</f>
        <v>_2</v>
      </c>
      <c r="C25" s="223" t="str">
        <f>IF(COUNTIF(E$9:$E24,E25)&gt;0,"",MAX($C$9:C24)+1)</f>
        <v/>
      </c>
      <c r="D25" s="57" t="s">
        <v>42</v>
      </c>
      <c r="E25" s="133"/>
      <c r="F25" s="133"/>
      <c r="G25" s="134"/>
      <c r="H25" s="229">
        <v>5</v>
      </c>
      <c r="I25" s="230"/>
      <c r="J25" s="229">
        <v>5</v>
      </c>
      <c r="K25" s="230"/>
      <c r="L25" s="229">
        <v>5</v>
      </c>
      <c r="M25" s="230"/>
      <c r="O25" s="13"/>
      <c r="P25" s="13"/>
      <c r="Q25" s="13"/>
      <c r="S25" s="2"/>
      <c r="T25" s="2"/>
      <c r="X25" s="3"/>
      <c r="Y25" s="3"/>
      <c r="Z25" s="3"/>
      <c r="AA25" s="3"/>
      <c r="AB25" s="3"/>
      <c r="AC25" s="3"/>
      <c r="AD25" s="3"/>
      <c r="AE25" s="3"/>
    </row>
    <row r="26" spans="2:31" ht="14.25" customHeight="1" x14ac:dyDescent="0.2">
      <c r="B26" s="222" t="str">
        <f>E26&amp;"_"&amp;COUNTIF($E$9:E26,E26)</f>
        <v>acétone_2</v>
      </c>
      <c r="C26" s="223" t="str">
        <f>IF(COUNTIF(E$9:$E25,E26)&gt;0,"",MAX($C$9:C25)+1)</f>
        <v/>
      </c>
      <c r="D26" s="135" t="s">
        <v>43</v>
      </c>
      <c r="E26" s="136" t="s">
        <v>59</v>
      </c>
      <c r="F26" s="136"/>
      <c r="G26" s="137" t="s">
        <v>35</v>
      </c>
      <c r="H26" s="138">
        <v>20</v>
      </c>
      <c r="I26" s="139">
        <v>17512002</v>
      </c>
      <c r="J26" s="138">
        <v>20</v>
      </c>
      <c r="K26" s="139">
        <v>17512002</v>
      </c>
      <c r="L26" s="138">
        <v>20</v>
      </c>
      <c r="M26" s="139">
        <v>17512002</v>
      </c>
      <c r="O26" s="13"/>
      <c r="P26" s="13"/>
      <c r="S26" s="2"/>
      <c r="T26" s="2"/>
      <c r="X26" s="3"/>
      <c r="Y26" s="3"/>
      <c r="Z26" s="3"/>
      <c r="AA26" s="3"/>
      <c r="AB26" s="3"/>
      <c r="AC26" s="3"/>
      <c r="AD26" s="3"/>
      <c r="AE26" s="3"/>
    </row>
    <row r="27" spans="2:31" ht="14.25" customHeight="1" x14ac:dyDescent="0.2">
      <c r="B27" s="222" t="str">
        <f>E27&amp;"_"&amp;COUNTIF($E$9:E27,E27)</f>
        <v>_2</v>
      </c>
      <c r="C27" s="223" t="str">
        <f>IF(COUNTIF(E$9:$E26,E27)&gt;0,"",MAX($C$9:C26)+1)</f>
        <v/>
      </c>
      <c r="D27" s="124" t="s">
        <v>76</v>
      </c>
      <c r="E27" s="41"/>
      <c r="F27" s="179">
        <v>50</v>
      </c>
      <c r="G27" s="180">
        <v>5</v>
      </c>
      <c r="H27" s="227">
        <v>15</v>
      </c>
      <c r="I27" s="228"/>
      <c r="J27" s="227">
        <v>15</v>
      </c>
      <c r="K27" s="228"/>
      <c r="L27" s="227">
        <v>15</v>
      </c>
      <c r="M27" s="228"/>
      <c r="O27" s="13"/>
      <c r="P27" s="13"/>
      <c r="S27" s="2"/>
      <c r="T27" s="2"/>
      <c r="X27" s="3"/>
      <c r="Y27" s="3"/>
      <c r="Z27" s="3"/>
      <c r="AA27" s="3"/>
      <c r="AB27" s="3"/>
      <c r="AC27" s="3"/>
      <c r="AD27" s="3"/>
      <c r="AE27" s="3"/>
    </row>
    <row r="28" spans="2:31" ht="14.25" customHeight="1" x14ac:dyDescent="0.2">
      <c r="B28" s="222" t="str">
        <f>E28&amp;"_"&amp;COUNTIF($E$9:E28,E28)</f>
        <v>Acide chlorhydrique 33%_1</v>
      </c>
      <c r="C28" s="223">
        <f>IF(COUNTIF(E$9:$E27,E28)&gt;0,"",MAX($C$9:C27)+1)</f>
        <v>4</v>
      </c>
      <c r="D28" s="135" t="s">
        <v>43</v>
      </c>
      <c r="E28" s="136" t="s">
        <v>48</v>
      </c>
      <c r="F28" s="136"/>
      <c r="G28" s="137" t="s">
        <v>35</v>
      </c>
      <c r="H28" s="138">
        <v>20</v>
      </c>
      <c r="I28" s="139" t="s">
        <v>49</v>
      </c>
      <c r="J28" s="138">
        <v>20</v>
      </c>
      <c r="K28" s="139" t="s">
        <v>49</v>
      </c>
      <c r="L28" s="138">
        <v>20</v>
      </c>
      <c r="M28" s="139" t="s">
        <v>49</v>
      </c>
      <c r="O28" s="13"/>
      <c r="P28" s="13"/>
      <c r="S28" s="2"/>
      <c r="T28" s="2"/>
      <c r="X28" s="3"/>
      <c r="Y28" s="3"/>
      <c r="Z28" s="3"/>
      <c r="AA28" s="3"/>
      <c r="AB28" s="3"/>
      <c r="AC28" s="3"/>
      <c r="AD28" s="3"/>
      <c r="AE28" s="3"/>
    </row>
    <row r="29" spans="2:31" ht="14.25" customHeight="1" thickBot="1" x14ac:dyDescent="0.25">
      <c r="B29" s="222" t="str">
        <f>E29&amp;"_"&amp;COUNTIF($E$9:E29,E29)</f>
        <v>_2</v>
      </c>
      <c r="C29" s="223" t="str">
        <f>IF(COUNTIF(E$9:$E28,E29)&gt;0,"",MAX($C$9:C28)+1)</f>
        <v/>
      </c>
      <c r="D29" s="124" t="s">
        <v>50</v>
      </c>
      <c r="E29" s="41"/>
      <c r="F29" s="41"/>
      <c r="G29" s="44"/>
      <c r="H29" s="231">
        <v>5</v>
      </c>
      <c r="I29" s="228"/>
      <c r="J29" s="231">
        <v>5</v>
      </c>
      <c r="K29" s="228"/>
      <c r="L29" s="231">
        <v>5</v>
      </c>
      <c r="M29" s="228"/>
      <c r="O29" s="13"/>
      <c r="P29" s="13"/>
      <c r="S29" s="2"/>
      <c r="T29" s="2"/>
      <c r="X29" s="3"/>
      <c r="Y29" s="3"/>
      <c r="Z29" s="3"/>
      <c r="AA29" s="3"/>
      <c r="AB29" s="3"/>
      <c r="AC29" s="3"/>
      <c r="AD29" s="3"/>
      <c r="AE29" s="3"/>
    </row>
    <row r="30" spans="2:31" ht="19.5" customHeight="1" thickBot="1" x14ac:dyDescent="0.25">
      <c r="B30" s="222" t="str">
        <f>E30&amp;"_"&amp;COUNTIF($E$9:E30,E30)</f>
        <v>_2</v>
      </c>
      <c r="C30" s="223" t="str">
        <f>IF(COUNTIF(E$9:$E29,E30)&gt;0,"",MAX($C$9:C29)+1)</f>
        <v/>
      </c>
      <c r="D30" s="194" t="s">
        <v>51</v>
      </c>
      <c r="E30" s="109"/>
      <c r="F30" s="109"/>
      <c r="G30" s="110"/>
      <c r="H30" s="108"/>
      <c r="I30" s="108">
        <v>0</v>
      </c>
      <c r="J30" s="108"/>
      <c r="K30" s="108">
        <v>0</v>
      </c>
      <c r="L30" s="108"/>
      <c r="M30" s="108">
        <v>0</v>
      </c>
      <c r="N30" s="40"/>
      <c r="O30" s="13"/>
      <c r="P30" s="129"/>
      <c r="S30" s="2"/>
      <c r="T30" s="2"/>
      <c r="X30" s="3"/>
      <c r="Y30" s="3"/>
      <c r="Z30" s="3"/>
      <c r="AA30" s="3"/>
      <c r="AB30" s="3"/>
      <c r="AC30" s="3"/>
      <c r="AD30" s="3"/>
      <c r="AE30" s="3"/>
    </row>
    <row r="31" spans="2:31" ht="14.25" customHeight="1" x14ac:dyDescent="0.2">
      <c r="B31" s="222" t="str">
        <f>E31&amp;"_"&amp;COUNTIF($E$9:E31,E31)</f>
        <v>_2</v>
      </c>
      <c r="C31" s="223" t="str">
        <f>IF(COUNTIF(E$9:$E30,E31)&gt;0,"",MAX($C$9:C30)+1)</f>
        <v/>
      </c>
      <c r="D31" s="124" t="s">
        <v>78</v>
      </c>
      <c r="E31" s="41"/>
      <c r="F31" s="179">
        <v>50</v>
      </c>
      <c r="G31" s="180">
        <v>5</v>
      </c>
      <c r="H31" s="227">
        <v>50</v>
      </c>
      <c r="I31" s="228"/>
      <c r="J31" s="227">
        <v>50</v>
      </c>
      <c r="K31" s="228"/>
      <c r="L31" s="227">
        <v>50</v>
      </c>
      <c r="M31" s="228"/>
      <c r="O31" s="13"/>
      <c r="P31" s="13"/>
      <c r="S31" s="2"/>
      <c r="T31" s="2"/>
      <c r="X31" s="3"/>
      <c r="Y31" s="3"/>
      <c r="Z31" s="3"/>
      <c r="AA31" s="3"/>
      <c r="AB31" s="3"/>
      <c r="AC31" s="3"/>
      <c r="AD31" s="3"/>
      <c r="AE31" s="3"/>
    </row>
    <row r="32" spans="2:31" ht="14.25" customHeight="1" x14ac:dyDescent="0.2">
      <c r="B32" s="222" t="str">
        <f>E32&amp;"_"&amp;COUNTIF($E$9:E32,E32)</f>
        <v>_2</v>
      </c>
      <c r="C32" s="223" t="str">
        <f>IF(COUNTIF(E$9:$E31,E32)&gt;0,"",MAX($C$9:C31)+1)</f>
        <v/>
      </c>
      <c r="D32" s="124" t="s">
        <v>58</v>
      </c>
      <c r="E32" s="133"/>
      <c r="F32" s="41"/>
      <c r="G32" s="44"/>
      <c r="H32" s="229">
        <v>5</v>
      </c>
      <c r="I32" s="230"/>
      <c r="J32" s="229">
        <v>5</v>
      </c>
      <c r="K32" s="230"/>
      <c r="L32" s="229">
        <v>5</v>
      </c>
      <c r="M32" s="230"/>
      <c r="O32" s="13"/>
      <c r="P32" s="13"/>
      <c r="S32" s="2"/>
      <c r="T32" s="2"/>
      <c r="X32" s="3"/>
      <c r="Y32" s="3"/>
      <c r="Z32" s="3"/>
      <c r="AA32" s="3"/>
      <c r="AB32" s="3"/>
      <c r="AC32" s="3"/>
      <c r="AD32" s="3"/>
      <c r="AE32" s="3"/>
    </row>
    <row r="33" spans="2:31" ht="14.25" customHeight="1" x14ac:dyDescent="0.2">
      <c r="B33" s="222" t="str">
        <f>E33&amp;"_"&amp;COUNTIF($E$9:E33,E33)</f>
        <v>acétone_3</v>
      </c>
      <c r="C33" s="223" t="str">
        <f>IF(COUNTIF(E$9:$E32,E33)&gt;0,"",MAX($C$9:C32)+1)</f>
        <v/>
      </c>
      <c r="D33" s="135"/>
      <c r="E33" s="136" t="s">
        <v>59</v>
      </c>
      <c r="F33" s="136"/>
      <c r="G33" s="137" t="s">
        <v>35</v>
      </c>
      <c r="H33" s="146">
        <v>5</v>
      </c>
      <c r="I33" s="139">
        <v>17512001</v>
      </c>
      <c r="J33" s="146">
        <v>5</v>
      </c>
      <c r="K33" s="139">
        <v>17512001</v>
      </c>
      <c r="L33" s="146">
        <v>5</v>
      </c>
      <c r="M33" s="139">
        <v>17512001</v>
      </c>
      <c r="O33" s="13"/>
      <c r="P33" s="13"/>
      <c r="S33" s="2"/>
      <c r="T33" s="2"/>
      <c r="X33" s="3"/>
      <c r="Y33" s="3"/>
      <c r="Z33" s="3"/>
      <c r="AA33" s="3"/>
      <c r="AB33" s="3"/>
      <c r="AC33" s="3"/>
      <c r="AD33" s="3"/>
      <c r="AE33" s="3"/>
    </row>
    <row r="34" spans="2:31" ht="14.25" customHeight="1" x14ac:dyDescent="0.2">
      <c r="B34" s="222" t="str">
        <f>E34&amp;"_"&amp;COUNTIF($E$9:E34,E34)</f>
        <v>_2</v>
      </c>
      <c r="C34" s="223" t="str">
        <f>IF(COUNTIF(E$9:$E33,E34)&gt;0,"",MAX($C$9:C33)+1)</f>
        <v/>
      </c>
      <c r="D34" s="57" t="s">
        <v>52</v>
      </c>
      <c r="E34" s="41"/>
      <c r="F34" s="179">
        <v>50</v>
      </c>
      <c r="G34" s="180">
        <v>5</v>
      </c>
      <c r="H34" s="125"/>
      <c r="I34" s="126"/>
      <c r="J34" s="125"/>
      <c r="K34" s="127"/>
      <c r="L34" s="125"/>
      <c r="M34" s="127"/>
      <c r="O34" s="13"/>
      <c r="P34" s="13"/>
      <c r="Q34" s="13"/>
      <c r="S34" s="2"/>
      <c r="T34" s="2"/>
      <c r="X34" s="3"/>
      <c r="Y34" s="3"/>
      <c r="Z34" s="3"/>
      <c r="AA34" s="3"/>
      <c r="AB34" s="3"/>
      <c r="AC34" s="3"/>
      <c r="AD34" s="3"/>
      <c r="AE34" s="3"/>
    </row>
    <row r="35" spans="2:31" ht="14.25" customHeight="1" x14ac:dyDescent="0.2">
      <c r="B35" s="222" t="str">
        <f>E35&amp;"_"&amp;COUNTIF($E$9:E35,E35)</f>
        <v>_2</v>
      </c>
      <c r="C35" s="223" t="str">
        <f>IF(COUNTIF(E$9:$E34,E35)&gt;0,"",MAX($C$9:C34)+1)</f>
        <v/>
      </c>
      <c r="D35" s="181" t="s">
        <v>53</v>
      </c>
      <c r="E35" s="182"/>
      <c r="F35" s="182"/>
      <c r="G35" s="183"/>
      <c r="H35" s="138"/>
      <c r="I35" s="144"/>
      <c r="J35" s="138"/>
      <c r="K35" s="144"/>
      <c r="L35" s="138"/>
      <c r="M35" s="144"/>
      <c r="O35" s="13"/>
      <c r="P35" s="13"/>
      <c r="S35" s="2"/>
      <c r="T35" s="2"/>
      <c r="X35" s="3"/>
      <c r="Y35" s="3"/>
      <c r="Z35" s="3"/>
      <c r="AA35" s="3"/>
      <c r="AB35" s="3"/>
      <c r="AC35" s="3"/>
      <c r="AD35" s="3"/>
      <c r="AE35" s="3"/>
    </row>
    <row r="36" spans="2:31" ht="14.25" customHeight="1" x14ac:dyDescent="0.2">
      <c r="B36" s="222" t="str">
        <f>E36&amp;"_"&amp;COUNTIF($E$9:E36,E36)</f>
        <v>_2</v>
      </c>
      <c r="C36" s="223" t="str">
        <f>IF(COUNTIF(E$9:$E35,E36)&gt;0,"",MAX($C$9:C35)+1)</f>
        <v/>
      </c>
      <c r="D36" s="141" t="s">
        <v>54</v>
      </c>
      <c r="E36" s="142"/>
      <c r="F36" s="182"/>
      <c r="G36" s="140"/>
      <c r="H36" s="138">
        <v>7</v>
      </c>
      <c r="I36" s="144" t="s">
        <v>57</v>
      </c>
      <c r="J36" s="138">
        <v>8.1999999999999993</v>
      </c>
      <c r="K36" s="144" t="s">
        <v>57</v>
      </c>
      <c r="L36" s="138">
        <v>7.6</v>
      </c>
      <c r="M36" s="144" t="s">
        <v>57</v>
      </c>
      <c r="O36" s="13"/>
      <c r="P36" s="13"/>
      <c r="S36" s="2"/>
      <c r="T36" s="2"/>
      <c r="X36" s="3"/>
      <c r="Y36" s="3"/>
      <c r="Z36" s="3"/>
      <c r="AA36" s="3"/>
      <c r="AB36" s="3"/>
      <c r="AC36" s="3"/>
      <c r="AD36" s="3"/>
      <c r="AE36" s="3"/>
    </row>
    <row r="37" spans="2:31" ht="14.25" customHeight="1" x14ac:dyDescent="0.2">
      <c r="B37" s="222" t="str">
        <f>E37&amp;"_"&amp;COUNTIF($E$9:E37,E37)</f>
        <v>_2</v>
      </c>
      <c r="C37" s="223" t="str">
        <f>IF(COUNTIF(E$9:$E36,E37)&gt;0,"",MAX($C$9:C36)+1)</f>
        <v/>
      </c>
      <c r="D37" s="124" t="s">
        <v>61</v>
      </c>
      <c r="E37" s="41"/>
      <c r="F37" s="41"/>
      <c r="G37" s="143"/>
      <c r="H37" s="232">
        <v>8.4</v>
      </c>
      <c r="I37" s="233"/>
      <c r="J37" s="232">
        <v>8.4</v>
      </c>
      <c r="K37" s="233"/>
      <c r="L37" s="232">
        <v>8.4</v>
      </c>
      <c r="M37" s="233"/>
      <c r="O37" s="13"/>
      <c r="P37" s="13"/>
      <c r="S37" s="2"/>
      <c r="T37" s="2"/>
      <c r="X37" s="3"/>
      <c r="Y37" s="3"/>
      <c r="Z37" s="3"/>
      <c r="AA37" s="3"/>
      <c r="AB37" s="3"/>
      <c r="AC37" s="3"/>
      <c r="AD37" s="3"/>
      <c r="AE37" s="3"/>
    </row>
    <row r="38" spans="2:31" ht="14.25" customHeight="1" x14ac:dyDescent="0.2">
      <c r="B38" s="222" t="str">
        <f>E38&amp;"_"&amp;COUNTIF($E$9:E38,E38)</f>
        <v>_2</v>
      </c>
      <c r="C38" s="223" t="str">
        <f>IF(COUNTIF(E$9:$E37,E38)&gt;0,"",MAX($C$9:C37)+1)</f>
        <v/>
      </c>
      <c r="D38" s="124" t="s">
        <v>62</v>
      </c>
      <c r="E38" s="41"/>
      <c r="F38" s="41"/>
      <c r="G38" s="44"/>
      <c r="H38" s="232">
        <v>7.1</v>
      </c>
      <c r="I38" s="233"/>
      <c r="J38" s="232">
        <v>7.1</v>
      </c>
      <c r="K38" s="233"/>
      <c r="L38" s="232">
        <v>7.1</v>
      </c>
      <c r="M38" s="233"/>
      <c r="O38" s="13"/>
      <c r="P38" s="13"/>
      <c r="S38" s="2"/>
      <c r="T38" s="2"/>
      <c r="X38" s="3"/>
      <c r="Y38" s="3"/>
      <c r="Z38" s="3"/>
      <c r="AA38" s="3"/>
      <c r="AB38" s="3"/>
      <c r="AC38" s="3"/>
      <c r="AD38" s="3"/>
      <c r="AE38" s="3"/>
    </row>
    <row r="39" spans="2:31" ht="14.25" customHeight="1" x14ac:dyDescent="0.2">
      <c r="B39" s="222" t="str">
        <f>E39&amp;"_"&amp;COUNTIF($E$9:E39,E39)</f>
        <v>_2</v>
      </c>
      <c r="C39" s="223" t="str">
        <f>IF(COUNTIF(E$9:$E38,E39)&gt;0,"",MAX($C$9:C38)+1)</f>
        <v/>
      </c>
      <c r="D39" s="124" t="s">
        <v>63</v>
      </c>
      <c r="E39" s="41"/>
      <c r="F39" s="41"/>
      <c r="G39" s="44"/>
      <c r="H39" s="231">
        <v>25</v>
      </c>
      <c r="I39" s="228"/>
      <c r="J39" s="231">
        <v>25</v>
      </c>
      <c r="K39" s="228"/>
      <c r="L39" s="231">
        <v>25</v>
      </c>
      <c r="M39" s="228"/>
      <c r="O39" s="13"/>
      <c r="P39" s="13"/>
      <c r="S39" s="2"/>
      <c r="T39" s="2"/>
      <c r="X39" s="3"/>
      <c r="Y39" s="3"/>
      <c r="Z39" s="3"/>
      <c r="AA39" s="3"/>
      <c r="AB39" s="3"/>
      <c r="AC39" s="3"/>
      <c r="AD39" s="3"/>
      <c r="AE39" s="3"/>
    </row>
    <row r="40" spans="2:31" ht="14.25" customHeight="1" x14ac:dyDescent="0.2">
      <c r="B40" s="222" t="str">
        <f>E40&amp;"_"&amp;COUNTIF($E$9:E40,E40)</f>
        <v>_2</v>
      </c>
      <c r="C40" s="223" t="str">
        <f>IF(COUNTIF(E$9:$E39,E40)&gt;0,"",MAX($C$9:C39)+1)</f>
        <v/>
      </c>
      <c r="D40" s="124" t="s">
        <v>56</v>
      </c>
      <c r="E40" s="41"/>
      <c r="F40" s="41"/>
      <c r="G40" s="44"/>
      <c r="H40" s="231">
        <v>15</v>
      </c>
      <c r="I40" s="228"/>
      <c r="J40" s="231">
        <v>15</v>
      </c>
      <c r="K40" s="228"/>
      <c r="L40" s="231">
        <v>15</v>
      </c>
      <c r="M40" s="228"/>
      <c r="O40" s="13"/>
      <c r="P40" s="13"/>
      <c r="S40" s="2"/>
      <c r="T40" s="2"/>
      <c r="X40" s="3"/>
      <c r="Y40" s="3"/>
      <c r="Z40" s="3"/>
      <c r="AA40" s="3"/>
      <c r="AB40" s="3"/>
      <c r="AC40" s="3"/>
      <c r="AD40" s="3"/>
      <c r="AE40" s="3"/>
    </row>
    <row r="41" spans="2:31" ht="14.25" customHeight="1" thickBot="1" x14ac:dyDescent="0.25">
      <c r="B41" s="222" t="str">
        <f>E41&amp;"_"&amp;COUNTIF($E$9:E41,E41)</f>
        <v>_2</v>
      </c>
      <c r="C41" s="223" t="str">
        <f>IF(COUNTIF(E$9:$E40,E41)&gt;0,"",MAX($C$9:C40)+1)</f>
        <v/>
      </c>
      <c r="D41" s="43" t="s">
        <v>79</v>
      </c>
      <c r="E41" s="45"/>
      <c r="F41" s="179">
        <v>20</v>
      </c>
      <c r="G41" s="180">
        <v>5</v>
      </c>
      <c r="H41" s="251">
        <v>20</v>
      </c>
      <c r="I41" s="252"/>
      <c r="J41" s="251">
        <v>20</v>
      </c>
      <c r="K41" s="252"/>
      <c r="L41" s="251">
        <v>20</v>
      </c>
      <c r="M41" s="252"/>
      <c r="S41" s="2"/>
      <c r="T41" s="2"/>
      <c r="X41" s="3"/>
      <c r="Y41" s="3"/>
      <c r="Z41" s="3"/>
      <c r="AA41" s="3"/>
      <c r="AB41" s="3"/>
      <c r="AC41" s="3"/>
      <c r="AD41" s="3"/>
      <c r="AE41" s="3"/>
    </row>
    <row r="42" spans="2:31" ht="18" customHeight="1" x14ac:dyDescent="0.2">
      <c r="B42" s="222" t="str">
        <f>E42&amp;"_"&amp;COUNTIF($E$9:E42,E42)</f>
        <v>_2</v>
      </c>
      <c r="C42" s="223" t="str">
        <f>IF(COUNTIF(E$9:$E41,E42)&gt;0,"",MAX($C$9:C41)+1)</f>
        <v/>
      </c>
      <c r="D42" s="152" t="str">
        <f>"Analysis : " &amp;$E$2&amp;" CRA"</f>
        <v>Analysis : 21540 CRA</v>
      </c>
      <c r="E42" s="153"/>
      <c r="F42" s="153"/>
      <c r="G42" s="154" t="s">
        <v>31</v>
      </c>
      <c r="H42" s="155">
        <v>62117</v>
      </c>
      <c r="I42" s="161" t="s">
        <v>10</v>
      </c>
      <c r="J42" s="155">
        <v>63120</v>
      </c>
      <c r="K42" s="161" t="s">
        <v>10</v>
      </c>
      <c r="L42" s="155">
        <v>63122</v>
      </c>
      <c r="M42" s="161" t="s">
        <v>10</v>
      </c>
      <c r="O42" s="13"/>
      <c r="P42" s="13"/>
      <c r="S42" s="2"/>
      <c r="T42" s="2"/>
      <c r="X42" s="3"/>
      <c r="Y42" s="3"/>
      <c r="Z42" s="3"/>
      <c r="AA42" s="3"/>
      <c r="AB42" s="3"/>
      <c r="AC42" s="3"/>
      <c r="AD42" s="3"/>
      <c r="AE42" s="3"/>
    </row>
    <row r="43" spans="2:31" ht="14.25" customHeight="1" x14ac:dyDescent="0.2">
      <c r="B43" s="222" t="str">
        <f>E43&amp;"_"&amp;COUNTIF($E$9:E43,E43)</f>
        <v>_2</v>
      </c>
      <c r="C43" s="223" t="str">
        <f>IF(COUNTIF(E$9:$E42,E43)&gt;0,"",MAX($C$9:C42)+1)</f>
        <v/>
      </c>
      <c r="D43" s="46" t="s">
        <v>64</v>
      </c>
      <c r="E43" s="47"/>
      <c r="F43" s="47"/>
      <c r="G43" s="48"/>
      <c r="H43" s="253" t="s">
        <v>6</v>
      </c>
      <c r="I43" s="254"/>
      <c r="J43" s="253" t="s">
        <v>6</v>
      </c>
      <c r="K43" s="254"/>
      <c r="L43" s="253" t="s">
        <v>6</v>
      </c>
      <c r="M43" s="254"/>
      <c r="S43" s="2"/>
      <c r="T43" s="2"/>
      <c r="X43" s="3"/>
      <c r="Y43" s="3"/>
      <c r="Z43" s="3"/>
      <c r="AA43" s="3"/>
      <c r="AB43" s="3"/>
      <c r="AC43" s="3"/>
      <c r="AD43" s="3"/>
      <c r="AE43" s="3"/>
    </row>
    <row r="44" spans="2:31" ht="14.25" customHeight="1" thickBot="1" x14ac:dyDescent="0.25">
      <c r="B44" s="222" t="str">
        <f>E44&amp;"_"&amp;COUNTIF($E$9:E44,E44)</f>
        <v>_2</v>
      </c>
      <c r="C44" s="223" t="str">
        <f>IF(COUNTIF(E$9:$E43,E44)&gt;0,"",MAX($C$9:C43)+1)</f>
        <v/>
      </c>
      <c r="D44" s="167" t="s">
        <v>65</v>
      </c>
      <c r="E44" s="47"/>
      <c r="F44" s="47"/>
      <c r="G44" s="48"/>
      <c r="H44" s="247" t="s">
        <v>6</v>
      </c>
      <c r="I44" s="248"/>
      <c r="J44" s="247" t="s">
        <v>6</v>
      </c>
      <c r="K44" s="248"/>
      <c r="L44" s="247" t="s">
        <v>6</v>
      </c>
      <c r="M44" s="248"/>
      <c r="Q44" s="13"/>
      <c r="S44" s="2"/>
      <c r="T44" s="2"/>
      <c r="X44" s="3"/>
      <c r="Y44" s="3"/>
      <c r="Z44" s="3"/>
      <c r="AA44" s="3"/>
      <c r="AB44" s="3"/>
      <c r="AC44" s="3"/>
      <c r="AD44" s="3"/>
      <c r="AE44" s="3"/>
    </row>
    <row r="45" spans="2:31" ht="18" customHeight="1" thickBot="1" x14ac:dyDescent="0.25">
      <c r="B45" s="222" t="str">
        <f>E45&amp;"_"&amp;COUNTIF($E$9:E45,E45)</f>
        <v>_2</v>
      </c>
      <c r="C45" s="223" t="str">
        <f>IF(COUNTIF(E$9:$E44,E45)&gt;0,"",MAX($C$9:C44)+1)</f>
        <v/>
      </c>
      <c r="D45" s="157" t="str">
        <f>"Analysis : " &amp;$E$2&amp;" CRA 2X"</f>
        <v>Analysis : 21540 CRA 2X</v>
      </c>
      <c r="E45" s="158"/>
      <c r="F45" s="158"/>
      <c r="G45" s="159" t="s">
        <v>31</v>
      </c>
      <c r="H45" s="160"/>
      <c r="I45" s="166"/>
      <c r="J45" s="160"/>
      <c r="K45" s="166"/>
      <c r="L45" s="160"/>
      <c r="M45" s="166"/>
      <c r="Q45" s="13"/>
      <c r="S45" s="2"/>
      <c r="T45" s="2"/>
      <c r="X45" s="3"/>
      <c r="Y45" s="3"/>
      <c r="Z45" s="3"/>
      <c r="AA45" s="3"/>
      <c r="AB45" s="3"/>
      <c r="AC45" s="3"/>
      <c r="AD45" s="3"/>
      <c r="AE45" s="3"/>
    </row>
    <row r="46" spans="2:31" ht="14.25" customHeight="1" x14ac:dyDescent="0.2">
      <c r="B46" s="222" t="str">
        <f>E46&amp;"_"&amp;COUNTIF($E$9:E46,E46)</f>
        <v>tamis moléculaire_1</v>
      </c>
      <c r="C46" s="223">
        <f>IF(COUNTIF(E$9:$E45,E46)&gt;0,"",MAX($C$9:C45)+1)</f>
        <v>5</v>
      </c>
      <c r="D46" s="145" t="s">
        <v>26</v>
      </c>
      <c r="E46" s="148" t="s">
        <v>30</v>
      </c>
      <c r="F46" s="148"/>
      <c r="G46" s="156" t="s">
        <v>34</v>
      </c>
      <c r="H46" s="123">
        <v>24</v>
      </c>
      <c r="I46" s="162">
        <v>17313001</v>
      </c>
      <c r="J46" s="123">
        <v>24</v>
      </c>
      <c r="K46" s="162">
        <v>17313001</v>
      </c>
      <c r="L46" s="123">
        <v>24</v>
      </c>
      <c r="M46" s="162">
        <v>17313001</v>
      </c>
      <c r="T46" s="2"/>
      <c r="X46" s="3"/>
      <c r="Y46" s="3"/>
      <c r="Z46" s="3"/>
      <c r="AA46" s="3"/>
      <c r="AB46" s="3"/>
      <c r="AC46" s="3"/>
      <c r="AD46" s="3"/>
      <c r="AE46" s="3"/>
    </row>
    <row r="47" spans="2:31" ht="14.25" customHeight="1" x14ac:dyDescent="0.2">
      <c r="B47" s="222" t="str">
        <f>E47&amp;"_"&amp;COUNTIF($E$9:E47,E47)</f>
        <v>_2</v>
      </c>
      <c r="C47" s="223" t="str">
        <f>IF(COUNTIF(E$9:$E46,E47)&gt;0,"",MAX($C$9:C46)+1)</f>
        <v/>
      </c>
      <c r="D47" s="43" t="s">
        <v>79</v>
      </c>
      <c r="E47" s="45"/>
      <c r="F47" s="179">
        <v>10</v>
      </c>
      <c r="G47" s="180">
        <v>5</v>
      </c>
      <c r="H47" s="260">
        <v>50</v>
      </c>
      <c r="I47" s="261"/>
      <c r="J47" s="262">
        <v>50</v>
      </c>
      <c r="K47" s="261"/>
      <c r="L47" s="262">
        <v>50</v>
      </c>
      <c r="M47" s="261"/>
      <c r="S47" s="2"/>
      <c r="T47" s="2"/>
      <c r="X47" s="3"/>
      <c r="Y47" s="3"/>
      <c r="Z47" s="3"/>
      <c r="AA47" s="3"/>
      <c r="AB47" s="3"/>
      <c r="AC47" s="3"/>
      <c r="AD47" s="3"/>
      <c r="AE47" s="3"/>
    </row>
    <row r="48" spans="2:31" ht="14.25" customHeight="1" x14ac:dyDescent="0.2">
      <c r="B48" s="222" t="str">
        <f>E48&amp;"_"&amp;COUNTIF($E$9:E48,E48)</f>
        <v>célite clarcel_1</v>
      </c>
      <c r="C48" s="223">
        <f>IF(COUNTIF(E$9:$E47,E48)&gt;0,"",MAX($C$9:C47)+1)</f>
        <v>6</v>
      </c>
      <c r="D48" s="145" t="s">
        <v>26</v>
      </c>
      <c r="E48" s="150" t="s">
        <v>66</v>
      </c>
      <c r="F48" s="150"/>
      <c r="G48" s="184" t="s">
        <v>34</v>
      </c>
      <c r="H48" s="151">
        <v>5</v>
      </c>
      <c r="I48" s="147">
        <v>19383032</v>
      </c>
      <c r="J48" s="151">
        <v>5</v>
      </c>
      <c r="K48" s="147">
        <v>19383032</v>
      </c>
      <c r="L48" s="151">
        <v>5</v>
      </c>
      <c r="M48" s="147">
        <v>19383032</v>
      </c>
      <c r="T48" s="2"/>
      <c r="X48" s="3"/>
      <c r="Y48" s="3"/>
      <c r="Z48" s="3"/>
      <c r="AA48" s="3"/>
      <c r="AB48" s="3"/>
      <c r="AC48" s="3"/>
      <c r="AD48" s="3"/>
      <c r="AE48" s="3"/>
    </row>
    <row r="49" spans="2:31" ht="14.25" customHeight="1" x14ac:dyDescent="0.2">
      <c r="B49" s="222" t="str">
        <f>E49&amp;"_"&amp;COUNTIF($E$9:E49,E49)</f>
        <v>_2</v>
      </c>
      <c r="C49" s="223" t="str">
        <f>IF(COUNTIF(E$9:$E48,E49)&gt;0,"",MAX($C$9:C48)+1)</f>
        <v/>
      </c>
      <c r="D49" s="43" t="s">
        <v>79</v>
      </c>
      <c r="E49" s="45"/>
      <c r="F49" s="179">
        <v>5</v>
      </c>
      <c r="G49" s="180">
        <v>5</v>
      </c>
      <c r="H49" s="237">
        <v>10</v>
      </c>
      <c r="I49" s="238"/>
      <c r="J49" s="237">
        <v>10</v>
      </c>
      <c r="K49" s="238"/>
      <c r="L49" s="237">
        <v>10</v>
      </c>
      <c r="M49" s="238"/>
      <c r="P49" s="13"/>
      <c r="Q49" s="13"/>
      <c r="R49" s="13"/>
      <c r="S49" s="2"/>
      <c r="T49" s="2"/>
      <c r="X49" s="3"/>
      <c r="Y49" s="3"/>
      <c r="Z49" s="3"/>
      <c r="AA49" s="3"/>
      <c r="AB49" s="3"/>
      <c r="AC49" s="3"/>
      <c r="AD49" s="3"/>
      <c r="AE49" s="3"/>
    </row>
    <row r="50" spans="2:31" ht="14.25" customHeight="1" thickBot="1" x14ac:dyDescent="0.25">
      <c r="B50" s="222" t="str">
        <f>E50&amp;"_"&amp;COUNTIF($E$9:E50,E50)</f>
        <v>_2</v>
      </c>
      <c r="C50" s="223" t="str">
        <f>IF(COUNTIF(E$9:$E49,E50)&gt;0,"",MAX($C$9:C49)+1)</f>
        <v/>
      </c>
      <c r="D50" s="124" t="s">
        <v>80</v>
      </c>
      <c r="E50" s="41"/>
      <c r="F50" s="179">
        <v>5</v>
      </c>
      <c r="G50" s="180">
        <v>5</v>
      </c>
      <c r="H50" s="231">
        <v>60</v>
      </c>
      <c r="I50" s="228"/>
      <c r="J50" s="231">
        <v>60</v>
      </c>
      <c r="K50" s="228"/>
      <c r="L50" s="231">
        <v>60</v>
      </c>
      <c r="M50" s="228"/>
      <c r="R50" s="13"/>
      <c r="S50" s="2"/>
      <c r="T50" s="2"/>
      <c r="X50" s="3"/>
      <c r="Y50" s="3"/>
      <c r="Z50" s="3"/>
      <c r="AA50" s="3"/>
      <c r="AB50" s="3"/>
      <c r="AC50" s="3"/>
      <c r="AD50" s="3"/>
      <c r="AE50" s="3"/>
    </row>
    <row r="51" spans="2:31" ht="19.5" customHeight="1" thickBot="1" x14ac:dyDescent="0.25">
      <c r="B51" s="222" t="str">
        <f>E51&amp;"_"&amp;COUNTIF($E$9:E51,E51)</f>
        <v>_2</v>
      </c>
      <c r="C51" s="223" t="str">
        <f>IF(COUNTIF(E$9:$E50,E51)&gt;0,"",MAX($C$9:C50)+1)</f>
        <v/>
      </c>
      <c r="D51" s="132" t="s">
        <v>47</v>
      </c>
      <c r="E51" s="109"/>
      <c r="F51" s="109"/>
      <c r="G51" s="110"/>
      <c r="H51" s="108"/>
      <c r="I51" s="108">
        <v>0</v>
      </c>
      <c r="J51" s="108"/>
      <c r="K51" s="108">
        <v>0</v>
      </c>
      <c r="L51" s="108"/>
      <c r="M51" s="108">
        <v>0</v>
      </c>
      <c r="N51" s="40"/>
      <c r="O51" s="13"/>
      <c r="P51" s="129"/>
      <c r="S51" s="2"/>
      <c r="T51" s="2"/>
      <c r="X51" s="3"/>
      <c r="Y51" s="3"/>
      <c r="Z51" s="3"/>
      <c r="AA51" s="3"/>
      <c r="AB51" s="3"/>
      <c r="AC51" s="3"/>
      <c r="AD51" s="3"/>
      <c r="AE51" s="3"/>
    </row>
    <row r="52" spans="2:31" ht="14.25" customHeight="1" x14ac:dyDescent="0.2">
      <c r="B52" s="222" t="str">
        <f>E52&amp;"_"&amp;COUNTIF($E$9:E52,E52)</f>
        <v>_2</v>
      </c>
      <c r="C52" s="223" t="str">
        <f>IF(COUNTIF(E$9:$E51,E52)&gt;0,"",MAX($C$9:C51)+1)</f>
        <v/>
      </c>
      <c r="D52" s="43" t="s">
        <v>19</v>
      </c>
      <c r="E52" s="50"/>
      <c r="F52" s="49"/>
      <c r="G52" s="44"/>
      <c r="H52" s="243" t="s">
        <v>11</v>
      </c>
      <c r="I52" s="244"/>
      <c r="J52" s="243" t="s">
        <v>11</v>
      </c>
      <c r="K52" s="244"/>
      <c r="L52" s="243" t="s">
        <v>11</v>
      </c>
      <c r="M52" s="244"/>
      <c r="S52" s="2"/>
      <c r="T52" s="2"/>
      <c r="X52" s="3"/>
      <c r="Y52" s="3"/>
      <c r="Z52" s="3"/>
      <c r="AA52" s="3"/>
      <c r="AB52" s="3"/>
      <c r="AC52" s="3"/>
      <c r="AD52" s="3"/>
      <c r="AE52" s="3"/>
    </row>
    <row r="53" spans="2:31" ht="14.25" customHeight="1" x14ac:dyDescent="0.2">
      <c r="B53" s="222" t="str">
        <f>E53&amp;"_"&amp;COUNTIF($E$9:E53,E53)</f>
        <v>Acétone_4</v>
      </c>
      <c r="C53" s="223" t="str">
        <f>IF(COUNTIF(E$9:$E52,E53)&gt;0,"",MAX($C$9:C52)+1)</f>
        <v/>
      </c>
      <c r="D53" s="136" t="s">
        <v>25</v>
      </c>
      <c r="E53" s="136" t="s">
        <v>67</v>
      </c>
      <c r="F53" s="136"/>
      <c r="G53" s="184" t="s">
        <v>34</v>
      </c>
      <c r="H53" s="151">
        <v>20</v>
      </c>
      <c r="I53" s="139">
        <v>17512001</v>
      </c>
      <c r="J53" s="151">
        <v>20</v>
      </c>
      <c r="K53" s="139">
        <v>17512001</v>
      </c>
      <c r="L53" s="151">
        <v>20</v>
      </c>
      <c r="M53" s="139">
        <v>17512001</v>
      </c>
      <c r="S53" s="2"/>
      <c r="T53" s="2"/>
      <c r="X53" s="3"/>
      <c r="Y53" s="3"/>
      <c r="Z53" s="3"/>
      <c r="AA53" s="3"/>
      <c r="AB53" s="3"/>
      <c r="AC53" s="3"/>
      <c r="AD53" s="3"/>
      <c r="AE53" s="3"/>
    </row>
    <row r="54" spans="2:31" ht="14.25" customHeight="1" thickBot="1" x14ac:dyDescent="0.25">
      <c r="B54" s="222" t="str">
        <f>E54&amp;"_"&amp;COUNTIF($E$9:E54,E54)</f>
        <v>_2</v>
      </c>
      <c r="C54" s="223" t="str">
        <f>IF(COUNTIF(E$9:$E53,E54)&gt;0,"",MAX($C$9:C53)+1)</f>
        <v/>
      </c>
      <c r="D54" s="43" t="s">
        <v>77</v>
      </c>
      <c r="E54" s="49"/>
      <c r="F54" s="179">
        <v>25</v>
      </c>
      <c r="G54" s="180">
        <v>5</v>
      </c>
      <c r="H54" s="225">
        <v>5</v>
      </c>
      <c r="I54" s="226"/>
      <c r="J54" s="225">
        <v>5</v>
      </c>
      <c r="K54" s="226"/>
      <c r="L54" s="225">
        <v>5</v>
      </c>
      <c r="M54" s="226"/>
      <c r="S54" s="2"/>
      <c r="T54" s="2"/>
      <c r="X54" s="3"/>
      <c r="Y54" s="3"/>
      <c r="Z54" s="3"/>
      <c r="AA54" s="3"/>
      <c r="AB54" s="3"/>
      <c r="AC54" s="3"/>
      <c r="AD54" s="3"/>
      <c r="AE54" s="3"/>
    </row>
    <row r="55" spans="2:31" ht="19.5" customHeight="1" thickBot="1" x14ac:dyDescent="0.25">
      <c r="B55" s="222" t="str">
        <f>E55&amp;"_"&amp;COUNTIF($E$9:E55,E55)</f>
        <v>_2</v>
      </c>
      <c r="C55" s="223" t="str">
        <f>IF(COUNTIF(E$9:$E54,E55)&gt;0,"",MAX($C$9:C54)+1)</f>
        <v/>
      </c>
      <c r="D55" s="194" t="s">
        <v>51</v>
      </c>
      <c r="E55" s="192"/>
      <c r="F55" s="109"/>
      <c r="G55" s="110"/>
      <c r="H55" s="108"/>
      <c r="I55" s="108">
        <v>0</v>
      </c>
      <c r="J55" s="108"/>
      <c r="K55" s="108">
        <v>0</v>
      </c>
      <c r="L55" s="108"/>
      <c r="M55" s="108">
        <v>0</v>
      </c>
      <c r="N55" s="40"/>
      <c r="O55" s="13"/>
      <c r="P55" s="129"/>
      <c r="S55" s="2"/>
      <c r="T55" s="2"/>
      <c r="X55" s="3"/>
      <c r="Y55" s="3"/>
      <c r="Z55" s="3"/>
      <c r="AA55" s="3"/>
      <c r="AB55" s="3"/>
      <c r="AC55" s="3"/>
      <c r="AD55" s="3"/>
      <c r="AE55" s="3"/>
    </row>
    <row r="56" spans="2:31" ht="14.25" customHeight="1" x14ac:dyDescent="0.2">
      <c r="B56" s="222" t="str">
        <f>E56&amp;"_"&amp;COUNTIF($E$9:E56,E56)</f>
        <v>_2</v>
      </c>
      <c r="C56" s="223" t="str">
        <f>IF(COUNTIF(E$9:$E55,E56)&gt;0,"",MAX($C$9:C55)+1)</f>
        <v/>
      </c>
      <c r="D56" s="43" t="s">
        <v>68</v>
      </c>
      <c r="E56" s="49"/>
      <c r="F56" s="179">
        <v>25</v>
      </c>
      <c r="G56" s="180">
        <v>5</v>
      </c>
      <c r="H56" s="245">
        <v>10</v>
      </c>
      <c r="I56" s="246"/>
      <c r="J56" s="245">
        <v>10</v>
      </c>
      <c r="K56" s="246"/>
      <c r="L56" s="245">
        <v>10</v>
      </c>
      <c r="M56" s="246"/>
      <c r="S56" s="2"/>
      <c r="T56" s="2"/>
      <c r="X56" s="3"/>
      <c r="Y56" s="3"/>
      <c r="Z56" s="3"/>
      <c r="AA56" s="3"/>
      <c r="AB56" s="3"/>
      <c r="AC56" s="3"/>
      <c r="AD56" s="3"/>
      <c r="AE56" s="3"/>
    </row>
    <row r="57" spans="2:31" ht="14.25" customHeight="1" x14ac:dyDescent="0.2">
      <c r="B57" s="222" t="str">
        <f>E57&amp;"_"&amp;COUNTIF($E$9:E57,E57)</f>
        <v>_2</v>
      </c>
      <c r="C57" s="223" t="str">
        <f>IF(COUNTIF(E$9:$E56,E57)&gt;0,"",MAX($C$9:C56)+1)</f>
        <v/>
      </c>
      <c r="D57" s="43" t="s">
        <v>69</v>
      </c>
      <c r="E57" s="49"/>
      <c r="F57" s="49"/>
      <c r="G57" s="42" t="s">
        <v>70</v>
      </c>
      <c r="H57" s="239" t="s">
        <v>71</v>
      </c>
      <c r="I57" s="240"/>
      <c r="J57" s="239" t="s">
        <v>71</v>
      </c>
      <c r="K57" s="240"/>
      <c r="L57" s="239" t="s">
        <v>71</v>
      </c>
      <c r="M57" s="240"/>
      <c r="S57" s="2"/>
      <c r="T57" s="2"/>
      <c r="X57" s="3"/>
      <c r="Y57" s="3"/>
      <c r="Z57" s="3"/>
      <c r="AA57" s="3"/>
      <c r="AB57" s="3"/>
      <c r="AC57" s="3"/>
      <c r="AD57" s="3"/>
      <c r="AE57" s="3"/>
    </row>
    <row r="58" spans="2:31" ht="14.25" customHeight="1" thickBot="1" x14ac:dyDescent="0.25">
      <c r="B58" s="222" t="str">
        <f>E58&amp;"_"&amp;COUNTIF($E$9:E58,E58)</f>
        <v>_2</v>
      </c>
      <c r="C58" s="223" t="str">
        <f>IF(COUNTIF(E$9:$E57,E58)&gt;0,"",MAX($C$9:C57)+1)</f>
        <v/>
      </c>
      <c r="D58" s="43" t="s">
        <v>77</v>
      </c>
      <c r="E58" s="49"/>
      <c r="F58" s="179">
        <v>25</v>
      </c>
      <c r="G58" s="180">
        <v>5</v>
      </c>
      <c r="H58" s="241">
        <v>10</v>
      </c>
      <c r="I58" s="242"/>
      <c r="J58" s="241">
        <v>10</v>
      </c>
      <c r="K58" s="242"/>
      <c r="L58" s="241">
        <v>10</v>
      </c>
      <c r="M58" s="242"/>
      <c r="S58" s="2"/>
      <c r="T58" s="2"/>
      <c r="X58" s="3"/>
      <c r="Y58" s="3"/>
      <c r="Z58" s="3"/>
      <c r="AA58" s="3"/>
      <c r="AB58" s="3"/>
      <c r="AC58" s="3"/>
      <c r="AD58" s="3"/>
      <c r="AE58" s="3"/>
    </row>
    <row r="59" spans="2:31" ht="18" customHeight="1" thickBot="1" x14ac:dyDescent="0.25">
      <c r="B59" s="222" t="str">
        <f>E59&amp;"_"&amp;COUNTIF($E$9:E59,E59)</f>
        <v>_2</v>
      </c>
      <c r="C59" s="223" t="str">
        <f>IF(COUNTIF(E$9:$E58,E59)&gt;0,"",MAX($C$9:C58)+1)</f>
        <v/>
      </c>
      <c r="D59" s="163" t="str">
        <f>"Analysis : " &amp;$E$2&amp;" CRB"</f>
        <v>Analysis : 21540 CRB</v>
      </c>
      <c r="E59" s="164"/>
      <c r="F59" s="164"/>
      <c r="G59" s="159" t="s">
        <v>31</v>
      </c>
      <c r="H59" s="165">
        <v>62118</v>
      </c>
      <c r="I59" s="166" t="s">
        <v>10</v>
      </c>
      <c r="J59" s="165">
        <v>63152</v>
      </c>
      <c r="K59" s="166" t="s">
        <v>10</v>
      </c>
      <c r="L59" s="165">
        <v>63156</v>
      </c>
      <c r="M59" s="166" t="s">
        <v>10</v>
      </c>
      <c r="S59" s="2"/>
      <c r="T59" s="2"/>
      <c r="X59" s="3"/>
      <c r="Y59" s="3"/>
      <c r="Z59" s="3"/>
      <c r="AA59" s="3"/>
      <c r="AB59" s="3"/>
      <c r="AC59" s="3"/>
      <c r="AD59" s="3"/>
      <c r="AE59" s="3"/>
    </row>
    <row r="60" spans="2:31" ht="14.25" customHeight="1" x14ac:dyDescent="0.2">
      <c r="B60" s="222" t="str">
        <f>E60&amp;"_"&amp;COUNTIF($E$9:E60,E60)</f>
        <v>_2</v>
      </c>
      <c r="C60" s="223" t="str">
        <f>IF(COUNTIF(E$9:$E59,E60)&gt;0,"",MAX($C$9:C59)+1)</f>
        <v/>
      </c>
      <c r="D60" s="46" t="s">
        <v>64</v>
      </c>
      <c r="E60" s="47"/>
      <c r="F60" s="47"/>
      <c r="G60" s="48"/>
      <c r="H60" s="247" t="s">
        <v>6</v>
      </c>
      <c r="I60" s="248"/>
      <c r="J60" s="247" t="s">
        <v>6</v>
      </c>
      <c r="K60" s="248"/>
      <c r="L60" s="247" t="s">
        <v>6</v>
      </c>
      <c r="M60" s="248"/>
      <c r="P60" s="13"/>
      <c r="S60" s="2"/>
      <c r="T60" s="2"/>
      <c r="X60" s="3"/>
      <c r="Y60" s="3"/>
      <c r="Z60" s="3"/>
      <c r="AA60" s="3"/>
      <c r="AB60" s="3"/>
      <c r="AC60" s="3"/>
      <c r="AD60" s="3"/>
      <c r="AE60" s="3"/>
    </row>
    <row r="61" spans="2:31" ht="14.25" customHeight="1" thickBot="1" x14ac:dyDescent="0.25">
      <c r="B61" s="222" t="str">
        <f>E61&amp;"_"&amp;COUNTIF($E$9:E61,E61)</f>
        <v>_2</v>
      </c>
      <c r="C61" s="223" t="str">
        <f>IF(COUNTIF(E$9:$E60,E61)&gt;0,"",MAX($C$9:C60)+1)</f>
        <v/>
      </c>
      <c r="D61" s="167" t="s">
        <v>65</v>
      </c>
      <c r="E61" s="47"/>
      <c r="F61" s="47"/>
      <c r="G61" s="48"/>
      <c r="H61" s="247" t="s">
        <v>6</v>
      </c>
      <c r="I61" s="248"/>
      <c r="J61" s="247" t="s">
        <v>6</v>
      </c>
      <c r="K61" s="248"/>
      <c r="L61" s="247" t="s">
        <v>6</v>
      </c>
      <c r="M61" s="248"/>
      <c r="Q61" s="13"/>
      <c r="R61" s="13"/>
      <c r="S61" s="2"/>
      <c r="T61" s="2"/>
      <c r="X61" s="3"/>
      <c r="Y61" s="3"/>
      <c r="Z61" s="3"/>
      <c r="AA61" s="3"/>
      <c r="AB61" s="3"/>
      <c r="AC61" s="3"/>
      <c r="AD61" s="3"/>
      <c r="AE61" s="3"/>
    </row>
    <row r="62" spans="2:31" ht="18" customHeight="1" thickBot="1" x14ac:dyDescent="0.25">
      <c r="B62" s="222" t="str">
        <f>E62&amp;"_"&amp;COUNTIF($E$9:E62,E62)</f>
        <v>_2</v>
      </c>
      <c r="C62" s="223" t="str">
        <f>IF(COUNTIF(E$9:$E61,E62)&gt;0,"",MAX($C$9:C61)+1)</f>
        <v/>
      </c>
      <c r="D62" s="157" t="str">
        <f>"Analysis : " &amp;$E$2&amp;" CRB 2X"</f>
        <v>Analysis : 21540 CRB 2X</v>
      </c>
      <c r="E62" s="158"/>
      <c r="F62" s="158"/>
      <c r="G62" s="159" t="s">
        <v>31</v>
      </c>
      <c r="H62" s="160"/>
      <c r="I62" s="166"/>
      <c r="J62" s="160"/>
      <c r="K62" s="166"/>
      <c r="L62" s="160"/>
      <c r="M62" s="166"/>
      <c r="Q62" s="13"/>
      <c r="S62" s="2"/>
      <c r="T62" s="2"/>
      <c r="X62" s="3"/>
      <c r="Y62" s="3"/>
      <c r="Z62" s="3"/>
      <c r="AA62" s="3"/>
      <c r="AB62" s="3"/>
      <c r="AC62" s="3"/>
      <c r="AD62" s="3"/>
      <c r="AE62" s="3"/>
    </row>
    <row r="63" spans="2:31" ht="14.25" customHeight="1" x14ac:dyDescent="0.2">
      <c r="B63" s="222" t="str">
        <f>E63&amp;"_"&amp;COUNTIF($E$9:E63,E63)</f>
        <v>_2</v>
      </c>
      <c r="C63" s="223" t="str">
        <f>IF(COUNTIF(E$9:$E62,E63)&gt;0,"",MAX($C$9:C62)+1)</f>
        <v/>
      </c>
      <c r="D63" s="43" t="s">
        <v>79</v>
      </c>
      <c r="E63" s="45"/>
      <c r="F63" s="179">
        <v>5</v>
      </c>
      <c r="G63" s="180">
        <v>5</v>
      </c>
      <c r="H63" s="257" t="s">
        <v>13</v>
      </c>
      <c r="I63" s="256"/>
      <c r="J63" s="255" t="s">
        <v>13</v>
      </c>
      <c r="K63" s="256"/>
      <c r="L63" s="255" t="s">
        <v>13</v>
      </c>
      <c r="M63" s="256"/>
      <c r="S63" s="2"/>
      <c r="T63" s="2"/>
      <c r="X63" s="3"/>
      <c r="Y63" s="3"/>
      <c r="Z63" s="3"/>
      <c r="AA63" s="3"/>
      <c r="AB63" s="3"/>
      <c r="AC63" s="3"/>
      <c r="AD63" s="3"/>
      <c r="AE63" s="3"/>
    </row>
    <row r="64" spans="2:31" ht="14.25" customHeight="1" x14ac:dyDescent="0.2">
      <c r="B64" s="222" t="str">
        <f>E64&amp;"_"&amp;COUNTIF($E$9:E64,E64)</f>
        <v>tamis moléculaire_2</v>
      </c>
      <c r="C64" s="223" t="str">
        <f>IF(COUNTIF(E$9:$E63,E64)&gt;0,"",MAX($C$9:C63)+1)</f>
        <v/>
      </c>
      <c r="D64" s="135" t="s">
        <v>26</v>
      </c>
      <c r="E64" s="136" t="s">
        <v>30</v>
      </c>
      <c r="F64" s="136"/>
      <c r="G64" s="184" t="s">
        <v>34</v>
      </c>
      <c r="H64" s="146">
        <v>5</v>
      </c>
      <c r="I64" s="149">
        <v>17313002</v>
      </c>
      <c r="J64" s="123">
        <v>5</v>
      </c>
      <c r="K64" s="149">
        <v>17313002</v>
      </c>
      <c r="L64" s="123">
        <v>5</v>
      </c>
      <c r="M64" s="149">
        <v>17313002</v>
      </c>
      <c r="T64" s="2"/>
      <c r="X64" s="3"/>
      <c r="Y64" s="3"/>
      <c r="Z64" s="3"/>
      <c r="AA64" s="3"/>
      <c r="AB64" s="3"/>
      <c r="AC64" s="3"/>
      <c r="AD64" s="3"/>
      <c r="AE64" s="3"/>
    </row>
    <row r="65" spans="1:31" ht="14.25" customHeight="1" x14ac:dyDescent="0.2">
      <c r="B65" s="222" t="str">
        <f>E65&amp;"_"&amp;COUNTIF($E$9:E65,E65)</f>
        <v>_2</v>
      </c>
      <c r="C65" s="223" t="str">
        <f>IF(COUNTIF(E$9:$E64,E65)&gt;0,"",MAX($C$9:C64)+1)</f>
        <v/>
      </c>
      <c r="D65" s="43" t="s">
        <v>77</v>
      </c>
      <c r="E65" s="49"/>
      <c r="F65" s="179">
        <v>5</v>
      </c>
      <c r="G65" s="180">
        <v>5</v>
      </c>
      <c r="H65" s="245">
        <v>10</v>
      </c>
      <c r="I65" s="246"/>
      <c r="J65" s="245">
        <v>10</v>
      </c>
      <c r="K65" s="246"/>
      <c r="L65" s="245">
        <v>10</v>
      </c>
      <c r="M65" s="246"/>
      <c r="S65" s="2"/>
      <c r="T65" s="2"/>
      <c r="X65" s="3"/>
      <c r="Y65" s="3"/>
      <c r="Z65" s="3"/>
      <c r="AA65" s="3"/>
      <c r="AB65" s="3"/>
      <c r="AC65" s="3"/>
      <c r="AD65" s="3"/>
      <c r="AE65" s="3"/>
    </row>
    <row r="66" spans="1:31" ht="14.25" customHeight="1" thickBot="1" x14ac:dyDescent="0.25">
      <c r="B66" s="222" t="str">
        <f>E66&amp;"_"&amp;COUNTIF($E$9:E66,E66)</f>
        <v>_2</v>
      </c>
      <c r="C66" s="223" t="str">
        <f>IF(COUNTIF(E$9:$E65,E66)&gt;0,"",MAX($C$9:C65)+1)</f>
        <v/>
      </c>
      <c r="D66" s="124" t="s">
        <v>80</v>
      </c>
      <c r="E66" s="41"/>
      <c r="F66" s="179">
        <v>5</v>
      </c>
      <c r="G66" s="180">
        <v>5</v>
      </c>
      <c r="H66" s="241" t="s">
        <v>12</v>
      </c>
      <c r="I66" s="242"/>
      <c r="J66" s="241" t="s">
        <v>12</v>
      </c>
      <c r="K66" s="242"/>
      <c r="L66" s="241" t="s">
        <v>12</v>
      </c>
      <c r="M66" s="242"/>
      <c r="P66" s="13"/>
      <c r="S66" s="2"/>
      <c r="T66" s="2"/>
      <c r="X66" s="3"/>
      <c r="Y66" s="3"/>
      <c r="Z66" s="3"/>
      <c r="AA66" s="3"/>
      <c r="AB66" s="3"/>
      <c r="AC66" s="3"/>
      <c r="AD66" s="3"/>
      <c r="AE66" s="3"/>
    </row>
    <row r="67" spans="1:31" ht="18" customHeight="1" thickBot="1" x14ac:dyDescent="0.25">
      <c r="B67" s="222" t="str">
        <f>E67&amp;"_"&amp;COUNTIF($E$9:E67,E67)</f>
        <v>_2</v>
      </c>
      <c r="C67" s="223" t="str">
        <f>IF(COUNTIF(E$9:$E66,E67)&gt;0,"",MAX($C$9:C66)+1)</f>
        <v/>
      </c>
      <c r="D67" s="191" t="s">
        <v>32</v>
      </c>
      <c r="E67" s="192"/>
      <c r="F67" s="192"/>
      <c r="G67" s="193"/>
      <c r="H67" s="56" t="s">
        <v>33</v>
      </c>
      <c r="I67" s="56"/>
      <c r="J67" s="56" t="s">
        <v>33</v>
      </c>
      <c r="K67" s="56"/>
      <c r="L67" s="56" t="s">
        <v>33</v>
      </c>
      <c r="M67" s="56"/>
      <c r="N67" s="40"/>
      <c r="S67" s="2"/>
      <c r="T67" s="2"/>
      <c r="X67" s="3"/>
      <c r="Y67" s="3"/>
      <c r="Z67" s="3"/>
      <c r="AA67" s="3"/>
      <c r="AB67" s="3"/>
      <c r="AC67" s="3"/>
      <c r="AD67" s="3"/>
      <c r="AE67" s="3"/>
    </row>
    <row r="68" spans="1:31" ht="14.25" customHeight="1" x14ac:dyDescent="0.2">
      <c r="B68" s="222" t="str">
        <f>E68&amp;"_"&amp;COUNTIF($E$9:E68,E68)</f>
        <v>_2</v>
      </c>
      <c r="C68" s="223" t="str">
        <f>IF(COUNTIF(E$9:$E67,E68)&gt;0,"",MAX($C$9:C67)+1)</f>
        <v/>
      </c>
      <c r="D68" s="51"/>
      <c r="E68" s="49"/>
      <c r="F68" s="49"/>
      <c r="G68" s="53" t="s">
        <v>20</v>
      </c>
      <c r="H68" s="265">
        <v>2</v>
      </c>
      <c r="I68" s="266"/>
      <c r="J68" s="265">
        <v>2</v>
      </c>
      <c r="K68" s="266"/>
      <c r="L68" s="265">
        <v>2</v>
      </c>
      <c r="M68" s="266"/>
      <c r="O68" s="3"/>
      <c r="P68" s="3"/>
      <c r="Q68" s="2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ht="14.25" customHeight="1" x14ac:dyDescent="0.2">
      <c r="B69" s="222" t="str">
        <f>E69&amp;"_"&amp;COUNTIF($E$9:E69,E69)</f>
        <v>_2</v>
      </c>
      <c r="C69" s="223" t="str">
        <f>IF(COUNTIF(E$9:$E68,E69)&gt;0,"",MAX($C$9:C68)+1)</f>
        <v/>
      </c>
      <c r="D69" s="37" t="s">
        <v>73</v>
      </c>
      <c r="E69" s="49"/>
      <c r="F69" s="49"/>
      <c r="G69" s="52"/>
      <c r="H69" s="265" t="s">
        <v>21</v>
      </c>
      <c r="I69" s="266"/>
      <c r="J69" s="265" t="s">
        <v>21</v>
      </c>
      <c r="K69" s="266"/>
      <c r="L69" s="265" t="s">
        <v>21</v>
      </c>
      <c r="M69" s="266"/>
      <c r="O69" s="3"/>
      <c r="P69" s="3"/>
      <c r="Q69" s="2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ht="14.25" customHeight="1" x14ac:dyDescent="0.2">
      <c r="B70" s="222" t="str">
        <f>E70&amp;"_"&amp;COUNTIF($E$9:E70,E70)</f>
        <v>acétone_5</v>
      </c>
      <c r="C70" s="223" t="str">
        <f>IF(COUNTIF(E$9:$E69,E70)&gt;0,"",MAX($C$9:C69)+1)</f>
        <v/>
      </c>
      <c r="D70" s="185" t="s">
        <v>26</v>
      </c>
      <c r="E70" s="169" t="s">
        <v>59</v>
      </c>
      <c r="F70" s="169"/>
      <c r="G70" s="186" t="s">
        <v>34</v>
      </c>
      <c r="H70" s="146">
        <v>40</v>
      </c>
      <c r="I70" s="139">
        <v>17512002</v>
      </c>
      <c r="J70" s="138">
        <v>20</v>
      </c>
      <c r="K70" s="139">
        <v>17512002</v>
      </c>
      <c r="L70" s="138">
        <v>20</v>
      </c>
      <c r="M70" s="139">
        <v>17512002</v>
      </c>
      <c r="S70" s="2"/>
      <c r="T70" s="2"/>
      <c r="X70" s="3"/>
      <c r="Y70" s="3"/>
      <c r="Z70" s="3"/>
      <c r="AA70" s="3"/>
      <c r="AB70" s="3"/>
      <c r="AC70" s="3"/>
      <c r="AD70" s="3"/>
      <c r="AE70" s="3"/>
    </row>
    <row r="71" spans="1:31" ht="14.25" customHeight="1" thickBot="1" x14ac:dyDescent="0.25">
      <c r="B71" s="222" t="str">
        <f>E71&amp;"_"&amp;COUNTIF($E$9:E71,E71)</f>
        <v>_2</v>
      </c>
      <c r="C71" s="223" t="str">
        <f>IF(COUNTIF(E$9:$E70,E71)&gt;0,"",MAX($C$9:C70)+1)</f>
        <v/>
      </c>
      <c r="E71" s="49"/>
      <c r="F71" s="49"/>
      <c r="G71" s="168" t="s">
        <v>74</v>
      </c>
      <c r="H71" s="263">
        <v>266</v>
      </c>
      <c r="I71" s="264"/>
      <c r="J71" s="263">
        <v>266</v>
      </c>
      <c r="K71" s="264"/>
      <c r="L71" s="263">
        <v>266</v>
      </c>
      <c r="M71" s="264"/>
      <c r="O71" s="3"/>
      <c r="P71" s="3"/>
      <c r="Q71" s="2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ht="18" customHeight="1" thickBot="1" x14ac:dyDescent="0.25">
      <c r="B72" s="222" t="str">
        <f>E72&amp;"_"&amp;COUNTIF($E$9:E72,E72)</f>
        <v>_2</v>
      </c>
      <c r="C72" s="223" t="str">
        <f>IF(COUNTIF(E$9:$E71,E72)&gt;0,"",MAX($C$9:C71)+1)</f>
        <v/>
      </c>
      <c r="D72" s="163" t="str">
        <f>"Analysis : " &amp;$E$2&amp;" INT"</f>
        <v>Analysis : 21540 INT</v>
      </c>
      <c r="E72" s="164"/>
      <c r="F72" s="164"/>
      <c r="G72" s="159" t="s">
        <v>35</v>
      </c>
      <c r="H72" s="258">
        <v>62234</v>
      </c>
      <c r="I72" s="259"/>
      <c r="J72" s="258">
        <v>64001</v>
      </c>
      <c r="K72" s="259"/>
      <c r="L72" s="258">
        <v>640123</v>
      </c>
      <c r="M72" s="259"/>
      <c r="O72" s="13"/>
      <c r="S72" s="2"/>
      <c r="T72" s="2"/>
      <c r="X72" s="3"/>
      <c r="Y72" s="3"/>
      <c r="Z72" s="3"/>
      <c r="AA72" s="3"/>
      <c r="AB72" s="3"/>
      <c r="AC72" s="3"/>
      <c r="AD72" s="3"/>
      <c r="AE72" s="3"/>
    </row>
    <row r="73" spans="1:31" s="55" customFormat="1" ht="14.25" customHeight="1" thickBot="1" x14ac:dyDescent="0.25">
      <c r="A73" s="224"/>
      <c r="B73" s="222" t="str">
        <f>E73&amp;"_"&amp;COUNTIF($E$9:E73,E73)</f>
        <v>Produit humide_1</v>
      </c>
      <c r="C73" s="223">
        <f>IF(COUNTIF(E$9:$E72,E73)&gt;0,"",MAX($C$9:C72)+1)</f>
        <v>7</v>
      </c>
      <c r="D73" s="170"/>
      <c r="E73" s="121" t="s">
        <v>72</v>
      </c>
      <c r="F73" s="121"/>
      <c r="G73" s="122" t="s">
        <v>34</v>
      </c>
      <c r="H73" s="171">
        <v>771</v>
      </c>
      <c r="I73" s="172">
        <v>19474006</v>
      </c>
      <c r="J73" s="171">
        <v>745</v>
      </c>
      <c r="K73" s="172">
        <v>19474009</v>
      </c>
      <c r="L73" s="171">
        <v>756</v>
      </c>
      <c r="M73" s="172">
        <v>19474011</v>
      </c>
      <c r="N73" s="54"/>
      <c r="O73" s="54"/>
      <c r="P73" s="54"/>
      <c r="Q73" s="54"/>
      <c r="R73" s="54"/>
      <c r="S73" s="54"/>
      <c r="T73" s="54"/>
      <c r="U73" s="54"/>
      <c r="V73" s="54"/>
      <c r="W73" s="54"/>
    </row>
    <row r="74" spans="1:31" ht="14.25" customHeight="1" x14ac:dyDescent="0.2">
      <c r="D74" s="120"/>
    </row>
  </sheetData>
  <mergeCells count="119">
    <mergeCell ref="J24:K24"/>
    <mergeCell ref="J25:K25"/>
    <mergeCell ref="J29:K29"/>
    <mergeCell ref="J31:K31"/>
    <mergeCell ref="J37:K37"/>
    <mergeCell ref="L10:M10"/>
    <mergeCell ref="L11:M11"/>
    <mergeCell ref="L12:M12"/>
    <mergeCell ref="L18:M18"/>
    <mergeCell ref="L19:M19"/>
    <mergeCell ref="L20:M20"/>
    <mergeCell ref="L23:M23"/>
    <mergeCell ref="L24:M24"/>
    <mergeCell ref="L25:M25"/>
    <mergeCell ref="H72:I72"/>
    <mergeCell ref="J72:K72"/>
    <mergeCell ref="L72:M72"/>
    <mergeCell ref="H47:I47"/>
    <mergeCell ref="J47:K47"/>
    <mergeCell ref="L47:M47"/>
    <mergeCell ref="L71:M71"/>
    <mergeCell ref="H69:I69"/>
    <mergeCell ref="H71:I71"/>
    <mergeCell ref="J68:K68"/>
    <mergeCell ref="L68:M68"/>
    <mergeCell ref="J69:K69"/>
    <mergeCell ref="L69:M69"/>
    <mergeCell ref="J71:K71"/>
    <mergeCell ref="H68:I68"/>
    <mergeCell ref="J65:K65"/>
    <mergeCell ref="J66:K66"/>
    <mergeCell ref="L63:M63"/>
    <mergeCell ref="H65:I65"/>
    <mergeCell ref="H66:I66"/>
    <mergeCell ref="L65:M65"/>
    <mergeCell ref="L66:M66"/>
    <mergeCell ref="H61:I61"/>
    <mergeCell ref="H56:I56"/>
    <mergeCell ref="J63:K63"/>
    <mergeCell ref="H63:I63"/>
    <mergeCell ref="H57:I57"/>
    <mergeCell ref="H58:I58"/>
    <mergeCell ref="J57:K57"/>
    <mergeCell ref="J58:K58"/>
    <mergeCell ref="H60:I60"/>
    <mergeCell ref="J60:K60"/>
    <mergeCell ref="J61:K61"/>
    <mergeCell ref="L57:M57"/>
    <mergeCell ref="L58:M58"/>
    <mergeCell ref="J52:K52"/>
    <mergeCell ref="L52:M52"/>
    <mergeCell ref="J56:K56"/>
    <mergeCell ref="L56:M56"/>
    <mergeCell ref="L60:M60"/>
    <mergeCell ref="L61:M61"/>
    <mergeCell ref="D7:E7"/>
    <mergeCell ref="H16:I16"/>
    <mergeCell ref="H49:I49"/>
    <mergeCell ref="J41:K41"/>
    <mergeCell ref="L41:M41"/>
    <mergeCell ref="H41:I41"/>
    <mergeCell ref="L43:M43"/>
    <mergeCell ref="L44:M44"/>
    <mergeCell ref="H43:I43"/>
    <mergeCell ref="H44:I44"/>
    <mergeCell ref="J43:K43"/>
    <mergeCell ref="J44:K44"/>
    <mergeCell ref="J10:K10"/>
    <mergeCell ref="J11:K11"/>
    <mergeCell ref="J12:K12"/>
    <mergeCell ref="J18:K18"/>
    <mergeCell ref="I6:R6"/>
    <mergeCell ref="J16:K16"/>
    <mergeCell ref="L16:M16"/>
    <mergeCell ref="L49:M49"/>
    <mergeCell ref="L50:M50"/>
    <mergeCell ref="H14:I14"/>
    <mergeCell ref="J14:K14"/>
    <mergeCell ref="L14:M14"/>
    <mergeCell ref="H27:I27"/>
    <mergeCell ref="J27:K27"/>
    <mergeCell ref="L27:M27"/>
    <mergeCell ref="J49:K49"/>
    <mergeCell ref="H50:I50"/>
    <mergeCell ref="J19:K19"/>
    <mergeCell ref="J20:K20"/>
    <mergeCell ref="J23:K23"/>
    <mergeCell ref="H10:I10"/>
    <mergeCell ref="H11:I11"/>
    <mergeCell ref="H12:I12"/>
    <mergeCell ref="H23:I23"/>
    <mergeCell ref="H24:I24"/>
    <mergeCell ref="L39:M39"/>
    <mergeCell ref="L40:M40"/>
    <mergeCell ref="J38:K38"/>
    <mergeCell ref="L54:M54"/>
    <mergeCell ref="J54:K54"/>
    <mergeCell ref="H18:I18"/>
    <mergeCell ref="H19:I19"/>
    <mergeCell ref="H20:I20"/>
    <mergeCell ref="H25:I25"/>
    <mergeCell ref="H29:I29"/>
    <mergeCell ref="H31:I31"/>
    <mergeCell ref="H40:I40"/>
    <mergeCell ref="H39:I39"/>
    <mergeCell ref="H37:I37"/>
    <mergeCell ref="H38:I38"/>
    <mergeCell ref="H32:I32"/>
    <mergeCell ref="J32:K32"/>
    <mergeCell ref="L32:M32"/>
    <mergeCell ref="J50:K50"/>
    <mergeCell ref="H52:I52"/>
    <mergeCell ref="H54:I54"/>
    <mergeCell ref="J39:K39"/>
    <mergeCell ref="J40:K40"/>
    <mergeCell ref="L29:M29"/>
    <mergeCell ref="L31:M31"/>
    <mergeCell ref="L37:M37"/>
    <mergeCell ref="L38:M38"/>
  </mergeCells>
  <conditionalFormatting sqref="I42">
    <cfRule type="cellIs" dxfId="20" priority="23" operator="equal">
      <formula>"≠ E.O."</formula>
    </cfRule>
  </conditionalFormatting>
  <conditionalFormatting sqref="I62">
    <cfRule type="cellIs" dxfId="19" priority="14" operator="equal">
      <formula>"≠ E.O."</formula>
    </cfRule>
  </conditionalFormatting>
  <conditionalFormatting sqref="I59">
    <cfRule type="cellIs" dxfId="18" priority="17" operator="equal">
      <formula>"≠ E.O."</formula>
    </cfRule>
  </conditionalFormatting>
  <conditionalFormatting sqref="I45">
    <cfRule type="cellIs" dxfId="17" priority="20" operator="equal">
      <formula>"≠ E.O."</formula>
    </cfRule>
  </conditionalFormatting>
  <conditionalFormatting sqref="K42">
    <cfRule type="cellIs" dxfId="16" priority="8" operator="equal">
      <formula>"≠ E.O."</formula>
    </cfRule>
  </conditionalFormatting>
  <conditionalFormatting sqref="K62">
    <cfRule type="cellIs" dxfId="15" priority="5" operator="equal">
      <formula>"≠ E.O."</formula>
    </cfRule>
  </conditionalFormatting>
  <conditionalFormatting sqref="K45">
    <cfRule type="cellIs" dxfId="14" priority="7" operator="equal">
      <formula>"≠ E.O."</formula>
    </cfRule>
  </conditionalFormatting>
  <conditionalFormatting sqref="K59">
    <cfRule type="cellIs" dxfId="13" priority="6" operator="equal">
      <formula>"≠ E.O."</formula>
    </cfRule>
  </conditionalFormatting>
  <conditionalFormatting sqref="M42">
    <cfRule type="cellIs" dxfId="12" priority="4" operator="equal">
      <formula>"≠ E.O."</formula>
    </cfRule>
  </conditionalFormatting>
  <conditionalFormatting sqref="M45">
    <cfRule type="cellIs" dxfId="11" priority="3" operator="equal">
      <formula>"≠ E.O."</formula>
    </cfRule>
  </conditionalFormatting>
  <conditionalFormatting sqref="M59">
    <cfRule type="cellIs" dxfId="10" priority="2" operator="equal">
      <formula>"≠ E.O."</formula>
    </cfRule>
  </conditionalFormatting>
  <conditionalFormatting sqref="M62">
    <cfRule type="cellIs" dxfId="9" priority="1" operator="equal">
      <formula>"≠ E.O."</formula>
    </cfRule>
  </conditionalFormatting>
  <dataValidations count="1">
    <dataValidation type="list" allowBlank="1" showInputMessage="1" showErrorMessage="1" sqref="I42 I59 K42 I45 I62 K59 K45 K62 M42 M59 M45 M62">
      <formula1>"'= E.O., ≠ E.O."</formula1>
    </dataValidation>
  </dataValidations>
  <pageMargins left="0.78740157499999996" right="0.28999999999999998" top="0.984251969" bottom="0.984251969" header="0.4921259845" footer="0.4921259845"/>
  <pageSetup paperSize="9" fitToHeight="0" orientation="portrait" r:id="rId1"/>
  <headerFooter alignWithMargins="0">
    <oddHeader>&amp;C&amp;"Arial,Gras"&amp;12&amp;A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T32"/>
  <sheetViews>
    <sheetView showGridLines="0" workbookViewId="0">
      <selection activeCell="N18" sqref="N18"/>
    </sheetView>
  </sheetViews>
  <sheetFormatPr baseColWidth="10" defaultRowHeight="10.5" customHeight="1" x14ac:dyDescent="0.2"/>
  <cols>
    <col min="1" max="1" width="11.42578125" style="3"/>
    <col min="2" max="2" width="6.5703125" style="1" customWidth="1"/>
    <col min="3" max="3" width="7" style="2" customWidth="1"/>
    <col min="4" max="4" width="27.5703125" style="2" customWidth="1"/>
    <col min="5" max="5" width="11.5703125" style="3" customWidth="1"/>
    <col min="6" max="6" width="8.28515625" style="3" customWidth="1"/>
    <col min="7" max="8" width="10" style="2" customWidth="1"/>
    <col min="9" max="12" width="11.7109375" style="2" customWidth="1"/>
    <col min="13" max="14" width="11.42578125" style="2"/>
    <col min="15" max="16384" width="11.42578125" style="3"/>
  </cols>
  <sheetData>
    <row r="2" spans="2:20" ht="4.5" customHeight="1" thickBot="1" x14ac:dyDescent="0.25"/>
    <row r="3" spans="2:20" ht="24" customHeight="1" thickBot="1" x14ac:dyDescent="0.25">
      <c r="G3" s="267" t="str">
        <f>'suivi de production '!H7</f>
        <v>Batch 1/2</v>
      </c>
      <c r="H3" s="268"/>
      <c r="I3" s="267" t="str">
        <f>'suivi de production '!J7</f>
        <v>Batch 2/2</v>
      </c>
      <c r="J3" s="268"/>
      <c r="K3" s="267" t="str">
        <f>'suivi de production '!L7</f>
        <v>Batch 3/2</v>
      </c>
      <c r="L3" s="268"/>
    </row>
    <row r="4" spans="2:20" ht="18" customHeight="1" x14ac:dyDescent="0.2">
      <c r="B4" s="274" t="str">
        <f>'suivi de production '!D42</f>
        <v>Analysis : 21540 CRA</v>
      </c>
      <c r="C4" s="275"/>
      <c r="D4" s="275"/>
      <c r="E4" s="275"/>
      <c r="F4" s="4"/>
      <c r="G4" s="5" t="s">
        <v>15</v>
      </c>
      <c r="H4" s="6" t="s">
        <v>14</v>
      </c>
      <c r="I4" s="5" t="s">
        <v>15</v>
      </c>
      <c r="J4" s="6" t="s">
        <v>14</v>
      </c>
      <c r="K4" s="5" t="s">
        <v>15</v>
      </c>
      <c r="L4" s="6" t="s">
        <v>14</v>
      </c>
      <c r="O4" s="2"/>
      <c r="P4" s="2"/>
      <c r="Q4" s="2"/>
      <c r="R4" s="2"/>
      <c r="S4" s="2"/>
      <c r="T4" s="2"/>
    </row>
    <row r="5" spans="2:20" ht="18" customHeight="1" thickBot="1" x14ac:dyDescent="0.25">
      <c r="B5" s="276"/>
      <c r="C5" s="277"/>
      <c r="D5" s="277"/>
      <c r="E5" s="277"/>
      <c r="F5" s="7" t="s">
        <v>29</v>
      </c>
      <c r="G5" s="8">
        <f>'suivi de production '!H42</f>
        <v>62117</v>
      </c>
      <c r="H5" s="9">
        <f>'suivi de production '!H45</f>
        <v>0</v>
      </c>
      <c r="I5" s="8">
        <f>'suivi de production '!J42</f>
        <v>63120</v>
      </c>
      <c r="J5" s="9">
        <f>'suivi de production '!J45</f>
        <v>0</v>
      </c>
      <c r="K5" s="8">
        <f>'suivi de production '!L42</f>
        <v>63122</v>
      </c>
      <c r="L5" s="9">
        <f>'suivi de production '!L45</f>
        <v>0</v>
      </c>
    </row>
    <row r="6" spans="2:20" ht="18" customHeight="1" x14ac:dyDescent="0.2">
      <c r="B6" s="10"/>
      <c r="C6" s="273" t="s">
        <v>22</v>
      </c>
      <c r="D6" s="273"/>
      <c r="E6" s="11">
        <v>0.02</v>
      </c>
      <c r="F6" s="12" t="s">
        <v>28</v>
      </c>
      <c r="G6" s="26">
        <v>0.01</v>
      </c>
      <c r="H6" s="27"/>
      <c r="I6" s="28"/>
      <c r="J6" s="29"/>
      <c r="K6" s="28"/>
      <c r="L6" s="29"/>
      <c r="N6" s="13"/>
    </row>
    <row r="7" spans="2:20" ht="15" customHeight="1" thickBot="1" x14ac:dyDescent="0.25">
      <c r="B7" s="14"/>
      <c r="C7" s="15"/>
      <c r="D7" s="278"/>
      <c r="E7" s="278"/>
      <c r="F7" s="16"/>
      <c r="G7" s="17"/>
      <c r="H7" s="18"/>
      <c r="I7" s="19"/>
      <c r="J7" s="20"/>
      <c r="K7" s="19"/>
      <c r="L7" s="20"/>
    </row>
    <row r="8" spans="2:20" ht="16.5" customHeight="1" thickBot="1" x14ac:dyDescent="0.25"/>
    <row r="9" spans="2:20" ht="18" customHeight="1" x14ac:dyDescent="0.2">
      <c r="B9" s="274" t="str">
        <f>'suivi de production '!D59</f>
        <v>Analysis : 21540 CRB</v>
      </c>
      <c r="C9" s="275"/>
      <c r="D9" s="275"/>
      <c r="E9" s="275"/>
      <c r="F9" s="4"/>
      <c r="G9" s="5" t="s">
        <v>16</v>
      </c>
      <c r="H9" s="6" t="s">
        <v>17</v>
      </c>
      <c r="I9" s="5" t="s">
        <v>16</v>
      </c>
      <c r="J9" s="6" t="s">
        <v>17</v>
      </c>
      <c r="K9" s="5" t="s">
        <v>16</v>
      </c>
      <c r="L9" s="6" t="s">
        <v>17</v>
      </c>
      <c r="N9" s="13"/>
      <c r="O9" s="2"/>
      <c r="P9" s="13"/>
      <c r="Q9" s="2"/>
      <c r="R9" s="13"/>
      <c r="S9" s="2"/>
      <c r="T9" s="2"/>
    </row>
    <row r="10" spans="2:20" ht="18" customHeight="1" thickBot="1" x14ac:dyDescent="0.25">
      <c r="B10" s="276"/>
      <c r="C10" s="277"/>
      <c r="D10" s="277"/>
      <c r="E10" s="277"/>
      <c r="F10" s="7" t="s">
        <v>29</v>
      </c>
      <c r="G10" s="8">
        <f>'suivi de production '!H59</f>
        <v>62118</v>
      </c>
      <c r="H10" s="9">
        <f>'suivi de production '!H45</f>
        <v>0</v>
      </c>
      <c r="I10" s="8">
        <f>'suivi de production '!J59</f>
        <v>63152</v>
      </c>
      <c r="J10" s="9">
        <f>'suivi de production '!J45</f>
        <v>0</v>
      </c>
      <c r="K10" s="8">
        <f>'suivi de production '!L59</f>
        <v>63156</v>
      </c>
      <c r="L10" s="9">
        <f>'suivi de production '!L45</f>
        <v>0</v>
      </c>
      <c r="N10" s="13"/>
    </row>
    <row r="11" spans="2:20" ht="15" customHeight="1" x14ac:dyDescent="0.2">
      <c r="B11" s="10"/>
      <c r="C11" s="273" t="s">
        <v>22</v>
      </c>
      <c r="D11" s="273"/>
      <c r="E11" s="21">
        <v>0.03</v>
      </c>
      <c r="F11" s="22" t="s">
        <v>28</v>
      </c>
      <c r="G11" s="26">
        <v>0.02</v>
      </c>
      <c r="H11" s="30" t="s">
        <v>6</v>
      </c>
      <c r="I11" s="31"/>
      <c r="J11" s="30"/>
      <c r="K11" s="31"/>
      <c r="L11" s="30"/>
      <c r="P11" s="23"/>
      <c r="Q11" s="23"/>
    </row>
    <row r="12" spans="2:20" ht="15" customHeight="1" thickBot="1" x14ac:dyDescent="0.25">
      <c r="B12" s="14"/>
      <c r="C12" s="15"/>
      <c r="D12" s="278"/>
      <c r="E12" s="278"/>
      <c r="F12" s="16"/>
      <c r="G12" s="17"/>
      <c r="H12" s="18"/>
      <c r="I12" s="19"/>
      <c r="J12" s="20"/>
      <c r="K12" s="19"/>
      <c r="L12" s="20"/>
    </row>
    <row r="13" spans="2:20" ht="16.5" customHeight="1" thickBot="1" x14ac:dyDescent="0.25">
      <c r="P13" s="23"/>
    </row>
    <row r="14" spans="2:20" ht="18" customHeight="1" x14ac:dyDescent="0.2">
      <c r="B14" s="274" t="str">
        <f>'suivi de production '!D72</f>
        <v>Analysis : 21540 INT</v>
      </c>
      <c r="C14" s="275"/>
      <c r="D14" s="275"/>
      <c r="E14" s="275"/>
      <c r="F14" s="281" t="s">
        <v>29</v>
      </c>
      <c r="G14" s="269">
        <f>'suivi de production '!H72</f>
        <v>62234</v>
      </c>
      <c r="H14" s="270"/>
      <c r="I14" s="269">
        <f>'suivi de production '!J72</f>
        <v>64001</v>
      </c>
      <c r="J14" s="270"/>
      <c r="K14" s="269">
        <f>'suivi de production '!L72</f>
        <v>640123</v>
      </c>
      <c r="L14" s="270"/>
      <c r="O14" s="2"/>
      <c r="P14" s="13"/>
      <c r="Q14" s="2"/>
      <c r="R14" s="2"/>
      <c r="S14" s="2"/>
      <c r="T14" s="2"/>
    </row>
    <row r="15" spans="2:20" ht="18" customHeight="1" thickBot="1" x14ac:dyDescent="0.25">
      <c r="B15" s="276"/>
      <c r="C15" s="277"/>
      <c r="D15" s="277"/>
      <c r="E15" s="277"/>
      <c r="F15" s="282"/>
      <c r="G15" s="271"/>
      <c r="H15" s="272"/>
      <c r="I15" s="271"/>
      <c r="J15" s="272"/>
      <c r="K15" s="271"/>
      <c r="L15" s="272"/>
    </row>
    <row r="16" spans="2:20" ht="15" customHeight="1" x14ac:dyDescent="0.2">
      <c r="B16" s="10"/>
      <c r="C16" s="273" t="s">
        <v>23</v>
      </c>
      <c r="D16" s="273"/>
      <c r="E16" s="21"/>
      <c r="F16" s="22"/>
      <c r="G16" s="285" t="s">
        <v>7</v>
      </c>
      <c r="H16" s="286"/>
      <c r="I16" s="283"/>
      <c r="J16" s="284"/>
      <c r="K16" s="279"/>
      <c r="L16" s="280"/>
    </row>
    <row r="17" spans="2:12" ht="15" customHeight="1" thickBot="1" x14ac:dyDescent="0.25">
      <c r="B17" s="14"/>
      <c r="C17" s="15"/>
      <c r="D17" s="278"/>
      <c r="E17" s="278"/>
      <c r="F17" s="16"/>
      <c r="G17" s="24"/>
      <c r="H17" s="18"/>
      <c r="I17" s="25"/>
      <c r="J17" s="20"/>
      <c r="K17" s="25"/>
      <c r="L17" s="20"/>
    </row>
    <row r="24" spans="2:12" ht="10.5" customHeight="1" x14ac:dyDescent="0.2">
      <c r="D24" s="13"/>
    </row>
    <row r="25" spans="2:12" ht="10.5" customHeight="1" x14ac:dyDescent="0.2">
      <c r="D25" s="13"/>
      <c r="E25" s="23"/>
    </row>
    <row r="32" spans="2:12" ht="10.5" customHeight="1" x14ac:dyDescent="0.2">
      <c r="G32" s="13"/>
    </row>
  </sheetData>
  <mergeCells count="19">
    <mergeCell ref="K16:L16"/>
    <mergeCell ref="D12:E12"/>
    <mergeCell ref="F14:F15"/>
    <mergeCell ref="D17:E17"/>
    <mergeCell ref="I16:J16"/>
    <mergeCell ref="C16:D16"/>
    <mergeCell ref="G16:H16"/>
    <mergeCell ref="K3:L3"/>
    <mergeCell ref="I14:J15"/>
    <mergeCell ref="K14:L15"/>
    <mergeCell ref="G14:H15"/>
    <mergeCell ref="C6:D6"/>
    <mergeCell ref="C11:D11"/>
    <mergeCell ref="B4:E5"/>
    <mergeCell ref="B9:E10"/>
    <mergeCell ref="G3:H3"/>
    <mergeCell ref="I3:J3"/>
    <mergeCell ref="B14:E15"/>
    <mergeCell ref="D7:E7"/>
  </mergeCells>
  <conditionalFormatting sqref="G14:L15 G5:L5 G10:L10">
    <cfRule type="cellIs" dxfId="8" priority="11" operator="equal">
      <formula>0</formula>
    </cfRule>
  </conditionalFormatting>
  <conditionalFormatting sqref="H4">
    <cfRule type="expression" dxfId="7" priority="10">
      <formula>$G$6&lt;$E$6</formula>
    </cfRule>
  </conditionalFormatting>
  <conditionalFormatting sqref="J4">
    <cfRule type="expression" dxfId="6" priority="9">
      <formula>I$6&lt;$E$6</formula>
    </cfRule>
  </conditionalFormatting>
  <conditionalFormatting sqref="G6:L6">
    <cfRule type="expression" dxfId="5" priority="8">
      <formula>G$6&gt;$E$6</formula>
    </cfRule>
  </conditionalFormatting>
  <conditionalFormatting sqref="L4">
    <cfRule type="expression" dxfId="4" priority="7">
      <formula>$K$6&lt;$E$6</formula>
    </cfRule>
  </conditionalFormatting>
  <conditionalFormatting sqref="H9">
    <cfRule type="expression" dxfId="3" priority="6">
      <formula>$G$11&lt;$E$11</formula>
    </cfRule>
  </conditionalFormatting>
  <conditionalFormatting sqref="J9">
    <cfRule type="expression" dxfId="2" priority="5">
      <formula>$I$11&lt;$E$11</formula>
    </cfRule>
  </conditionalFormatting>
  <conditionalFormatting sqref="L9">
    <cfRule type="expression" dxfId="1" priority="4">
      <formula>$K$11&lt;$E$11</formula>
    </cfRule>
  </conditionalFormatting>
  <pageMargins left="0.78740157499999996" right="0.28999999999999998" top="0.984251969" bottom="0.984251969" header="0.4921259845" footer="0.4921259845"/>
  <pageSetup paperSize="9" orientation="landscape" r:id="rId1"/>
  <headerFooter alignWithMargins="0">
    <oddHeader>&amp;C&amp;"Arial,Gras"&amp;12&amp;A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showGridLines="0" tabSelected="1" topLeftCell="A4" zoomScale="110" zoomScaleNormal="110" workbookViewId="0">
      <selection activeCell="B27" sqref="B27"/>
    </sheetView>
  </sheetViews>
  <sheetFormatPr baseColWidth="10" defaultRowHeight="12.75" x14ac:dyDescent="0.2"/>
  <cols>
    <col min="1" max="1" width="11.42578125" style="59"/>
    <col min="2" max="2" width="37.85546875" style="59" customWidth="1"/>
    <col min="3" max="3" width="22.85546875" style="59" customWidth="1"/>
    <col min="4" max="4" width="11.85546875" style="59" customWidth="1"/>
    <col min="5" max="5" width="22.85546875" style="59" customWidth="1"/>
    <col min="6" max="6" width="11.85546875" style="59" customWidth="1"/>
    <col min="7" max="7" width="22.85546875" style="59" customWidth="1"/>
    <col min="8" max="8" width="11.85546875" style="59" customWidth="1"/>
    <col min="9" max="9" width="16.7109375" style="59" customWidth="1"/>
    <col min="10" max="10" width="6.42578125" style="59" customWidth="1"/>
    <col min="11" max="11" width="7.42578125" style="60" customWidth="1"/>
    <col min="12" max="12" width="8.7109375" style="59" customWidth="1"/>
    <col min="13" max="14" width="6.42578125" style="59" customWidth="1"/>
    <col min="15" max="15" width="6.42578125" style="60" customWidth="1"/>
    <col min="16" max="16384" width="11.42578125" style="59"/>
  </cols>
  <sheetData>
    <row r="1" spans="1:16" x14ac:dyDescent="0.2">
      <c r="D1" s="60" t="s">
        <v>0</v>
      </c>
      <c r="K1" s="59"/>
    </row>
    <row r="2" spans="1:16" x14ac:dyDescent="0.2">
      <c r="D2" s="61" t="s">
        <v>1</v>
      </c>
      <c r="E2" s="63" t="str">
        <f>B10</f>
        <v>hydroxyde de sodium 30</v>
      </c>
      <c r="G2" s="63"/>
      <c r="K2" s="59"/>
      <c r="L2" s="64"/>
      <c r="M2" s="62"/>
    </row>
    <row r="3" spans="1:16" x14ac:dyDescent="0.2">
      <c r="E3" s="62"/>
      <c r="G3" s="62"/>
      <c r="K3" s="59"/>
      <c r="L3" s="65"/>
      <c r="M3" s="66"/>
    </row>
    <row r="4" spans="1:16" ht="13.5" thickBot="1" x14ac:dyDescent="0.25">
      <c r="B4" s="67"/>
      <c r="C4" s="67"/>
      <c r="D4" s="68"/>
      <c r="E4" s="67"/>
      <c r="F4" s="67"/>
      <c r="G4" s="67"/>
      <c r="H4" s="67"/>
      <c r="I4" s="69"/>
      <c r="J4" s="69"/>
      <c r="K4" s="70"/>
      <c r="L4" s="69"/>
      <c r="M4" s="69"/>
      <c r="N4" s="69"/>
      <c r="O4" s="70"/>
    </row>
    <row r="5" spans="1:16" ht="16.5" customHeight="1" x14ac:dyDescent="0.2">
      <c r="A5" s="71"/>
      <c r="B5" s="214" t="s">
        <v>2</v>
      </c>
      <c r="C5" s="205" t="str">
        <f>'suivi de production '!H7</f>
        <v>Batch 1/2</v>
      </c>
      <c r="D5" s="206"/>
      <c r="E5" s="205" t="str">
        <f>'suivi de production '!J7</f>
        <v>Batch 2/2</v>
      </c>
      <c r="F5" s="72"/>
      <c r="G5" s="205" t="str">
        <f>'suivi de production '!L7</f>
        <v>Batch 3/2</v>
      </c>
      <c r="H5" s="119"/>
      <c r="I5" s="69"/>
      <c r="J5" s="69"/>
      <c r="K5" s="70"/>
      <c r="L5" s="73"/>
      <c r="M5" s="73"/>
      <c r="N5" s="73"/>
      <c r="O5" s="74"/>
    </row>
    <row r="6" spans="1:16" ht="16.5" customHeight="1" x14ac:dyDescent="0.25">
      <c r="A6" s="71"/>
      <c r="B6" s="215" t="s">
        <v>3</v>
      </c>
      <c r="C6" s="69"/>
      <c r="D6" s="75"/>
      <c r="E6" s="76"/>
      <c r="F6" s="75"/>
      <c r="G6" s="76"/>
      <c r="H6" s="207"/>
      <c r="I6" s="69"/>
      <c r="J6" s="77"/>
      <c r="K6" s="78"/>
      <c r="L6" s="79"/>
      <c r="M6" s="80"/>
      <c r="N6" s="80"/>
      <c r="O6" s="81"/>
    </row>
    <row r="7" spans="1:16" ht="16.5" customHeight="1" x14ac:dyDescent="0.2">
      <c r="A7" s="71"/>
      <c r="B7" s="215" t="s">
        <v>4</v>
      </c>
      <c r="C7" s="212" t="s">
        <v>18</v>
      </c>
      <c r="D7" s="213" t="s">
        <v>27</v>
      </c>
      <c r="E7" s="212" t="s">
        <v>18</v>
      </c>
      <c r="F7" s="213" t="s">
        <v>27</v>
      </c>
      <c r="G7" s="212" t="s">
        <v>18</v>
      </c>
      <c r="H7" s="213" t="s">
        <v>27</v>
      </c>
      <c r="I7" s="82"/>
      <c r="J7" s="77"/>
      <c r="K7" s="70"/>
      <c r="L7" s="83"/>
      <c r="M7" s="80"/>
      <c r="N7" s="84"/>
      <c r="O7" s="81"/>
    </row>
    <row r="8" spans="1:16" ht="16.5" customHeight="1" thickBot="1" x14ac:dyDescent="0.3">
      <c r="A8" s="71"/>
      <c r="B8" s="208"/>
      <c r="C8" s="209"/>
      <c r="D8" s="210" t="s">
        <v>5</v>
      </c>
      <c r="E8" s="209"/>
      <c r="F8" s="210" t="s">
        <v>5</v>
      </c>
      <c r="G8" s="209"/>
      <c r="H8" s="211" t="s">
        <v>5</v>
      </c>
      <c r="I8" s="85"/>
      <c r="J8" s="86"/>
      <c r="K8" s="87"/>
      <c r="L8" s="88"/>
      <c r="M8" s="89"/>
      <c r="N8" s="89"/>
      <c r="O8" s="90"/>
    </row>
    <row r="9" spans="1:16" s="97" customFormat="1" ht="20.25" customHeight="1" x14ac:dyDescent="0.2">
      <c r="A9" s="195"/>
      <c r="B9" s="198" t="str">
        <f>IFERROR(VLOOKUP(ROWS('suivi de production '!$B$10:'suivi de production '!B10),'suivi de production '!C9:E73,3,0),"")</f>
        <v>acétone</v>
      </c>
      <c r="C9" s="199">
        <f t="shared" ref="C9:C15" si="0">IFERROR(VLOOKUP(B9&amp;"_"&amp;1,ident,9,0),"")</f>
        <v>35</v>
      </c>
      <c r="D9" s="200">
        <f t="shared" ref="D9:D15" si="1">SUM(IFERROR(VLOOKUP($B9&amp;"_"&amp;1,ident,MATCH($C$5,ref,0),0),0),(IFERROR(VLOOKUP($B9&amp;"_"&amp;2,ident,MATCH($C$5,ref,0),0),0)),(IFERROR(VLOOKUP($B9&amp;"_"&amp;3,ident,MATCH($C$5,ref,0),0),0)),(IFERROR(VLOOKUP($B9&amp;"_"&amp;4,ident,MATCH($C$5,ref,0),0),0)),(IFERROR(VLOOKUP($B9&amp;"_"&amp;5,ident,MATCH($C$5,ref,0),0),0)),(IFERROR(VLOOKUP($B9&amp;"_"&amp;6,ident,MATCH($C$5,ref,0),0),0)),(IFERROR(VLOOKUP($B9&amp;"_"&amp;7,ident,MATCH($C$5,ref,0),0),0)),(IFERROR(VLOOKUP($B9&amp;"_"&amp;8,ident,MATCH($C$5,ref,0),0),0)),(IFERROR(VLOOKUP($B9&amp;"_"&amp;9,ident,MATCH($C$5,ref,0),0),0)),(IFERROR(VLOOKUP($B9&amp;"_"&amp;10,ident,MATCH($C$5,ref,0),0),0)))</f>
        <v>120</v>
      </c>
      <c r="E9" s="201">
        <f t="shared" ref="E9:E15" si="2">IFERROR(VLOOKUP(B9&amp;"_"&amp;1,ident,9,0),"")</f>
        <v>35</v>
      </c>
      <c r="F9" s="200">
        <f t="shared" ref="F9:F15" si="3">SUM(IFERROR(VLOOKUP($B9&amp;"_"&amp;1,ident,MATCH($E$5,ref,0),0),0),(IFERROR(VLOOKUP($B9&amp;"_"&amp;2,ident,MATCH($E$5,ref,0),0),0)),(IFERROR(VLOOKUP($B9&amp;"_"&amp;3,ident,MATCH($E$5,ref,0),0),0)),(IFERROR(VLOOKUP($B9&amp;"_"&amp;4,ident,MATCH($E$5,ref,0),0),0)),(IFERROR(VLOOKUP($B9&amp;"_"&amp;5,ident,MATCH($E$5,ref,0),0),0)),(IFERROR(VLOOKUP($B9&amp;"_"&amp;6,ident,MATCH($E$5,ref,0),0),0)),(IFERROR(VLOOKUP($B9&amp;"_"&amp;7,ident,MATCH($E$5,ref,0),0),0)),(IFERROR(VLOOKUP($B9&amp;"_"&amp;8,ident,MATCH($E$5,ref,0),0),0)),(IFERROR(VLOOKUP($B9&amp;"_"&amp;9,ident,MATCH($E$5,ref,0),0),0)),(IFERROR(VLOOKUP($B9&amp;"_"&amp;10,ident,MATCH($E$5,ref,0),0),0)))</f>
        <v>100</v>
      </c>
      <c r="G9" s="201" t="str">
        <f>IFERROR(VLOOKUP(B9&amp;"_"&amp;1,ident11,0),"")</f>
        <v/>
      </c>
      <c r="H9" s="202">
        <f t="shared" ref="H9:H15" si="4">SUM(IFERROR(VLOOKUP($B9&amp;"_"&amp;1,ident,MATCH($G$5,ref,0),0),0),(IFERROR(VLOOKUP($B9&amp;"_"&amp;2,ident,MATCH($G$5,ref,0),0),0)),(IFERROR(VLOOKUP($B9&amp;"_"&amp;3,ident,MATCH($G$5,ref,0),0),0)),(IFERROR(VLOOKUP($B9&amp;"_"&amp;4,ident,MATCH($G$5,ref,0),0),0)),(IFERROR(VLOOKUP($B9&amp;"_"&amp;5,ident,MATCH($G$5,ref,0),0),0)),(IFERROR(VLOOKUP($B9&amp;"_"&amp;6,ident,MATCH($G$5,ref,0),0),0)),(IFERROR(VLOOKUP($B9&amp;"_"&amp;7,ident,MATCH($G$5,ref,0),0),0)),(IFERROR(VLOOKUP($B9&amp;"_"&amp;8,ident,MATCH($G$5,ref,0),0),0)),(IFERROR(VLOOKUP($B9&amp;"_"&amp;9,ident,MATCH($G$5,ref,0),0),0)),(IFERROR(VLOOKUP($B9&amp;"_"&amp;10,ident,MATCH($G$5,ref,0),0),0)))</f>
        <v>100</v>
      </c>
      <c r="I9" s="91"/>
      <c r="J9" s="92"/>
      <c r="K9" s="93"/>
      <c r="L9" s="94"/>
      <c r="M9" s="95"/>
      <c r="N9" s="95"/>
      <c r="O9" s="96"/>
    </row>
    <row r="10" spans="1:16" s="102" customFormat="1" ht="20.25" customHeight="1" x14ac:dyDescent="0.2">
      <c r="A10" s="196"/>
      <c r="B10" s="203" t="str">
        <f>IFERROR(VLOOKUP(ROWS('suivi de production '!$B$10:'suivi de production '!B11),'suivi de production '!C10:E74,3,0),"")</f>
        <v>hydroxyde de sodium 30</v>
      </c>
      <c r="C10" s="118">
        <f t="shared" si="0"/>
        <v>25</v>
      </c>
      <c r="D10" s="103">
        <f t="shared" si="1"/>
        <v>25</v>
      </c>
      <c r="E10" s="197">
        <f t="shared" si="2"/>
        <v>25</v>
      </c>
      <c r="F10" s="103">
        <f t="shared" si="3"/>
        <v>25</v>
      </c>
      <c r="G10" s="197" t="str">
        <f>IFERROR(VLOOKUP(B10&amp;"_"&amp;1,ident11,0),"")</f>
        <v/>
      </c>
      <c r="H10" s="204">
        <f t="shared" si="4"/>
        <v>25</v>
      </c>
      <c r="I10" s="98"/>
      <c r="J10" s="92"/>
      <c r="K10" s="99"/>
      <c r="L10" s="94"/>
      <c r="M10" s="95"/>
      <c r="N10" s="100"/>
      <c r="O10" s="101"/>
    </row>
    <row r="11" spans="1:16" s="102" customFormat="1" ht="20.25" customHeight="1" x14ac:dyDescent="0.2">
      <c r="A11" s="196"/>
      <c r="B11" s="203" t="str">
        <f>IFERROR(VLOOKUP(ROWS('suivi de production '!$B$10:'suivi de production '!B12),'suivi de production '!C11:E75,3,0),"")</f>
        <v>Chlorure de sodium</v>
      </c>
      <c r="C11" s="118">
        <f t="shared" si="0"/>
        <v>10</v>
      </c>
      <c r="D11" s="103">
        <f t="shared" si="1"/>
        <v>10</v>
      </c>
      <c r="E11" s="197">
        <f t="shared" si="2"/>
        <v>10</v>
      </c>
      <c r="F11" s="103">
        <f t="shared" si="3"/>
        <v>10</v>
      </c>
      <c r="G11" s="197" t="str">
        <f>IFERROR(VLOOKUP(B11&amp;"_"&amp;1,ident11,0),"")</f>
        <v/>
      </c>
      <c r="H11" s="204">
        <f t="shared" si="4"/>
        <v>10</v>
      </c>
      <c r="I11" s="98"/>
      <c r="J11" s="92"/>
      <c r="K11" s="99"/>
      <c r="L11" s="94"/>
      <c r="M11" s="95"/>
      <c r="N11" s="100"/>
      <c r="O11" s="101"/>
    </row>
    <row r="12" spans="1:16" s="102" customFormat="1" ht="20.25" customHeight="1" x14ac:dyDescent="0.2">
      <c r="A12" s="196"/>
      <c r="B12" s="203" t="str">
        <f>IFERROR(VLOOKUP(ROWS('suivi de production '!$B$10:'suivi de production '!B13),'suivi de production '!C12:E76,3,0),"")</f>
        <v>Acide chlorhydrique 33%</v>
      </c>
      <c r="C12" s="118">
        <f t="shared" si="0"/>
        <v>20</v>
      </c>
      <c r="D12" s="103">
        <f t="shared" si="1"/>
        <v>20</v>
      </c>
      <c r="E12" s="197">
        <f t="shared" si="2"/>
        <v>20</v>
      </c>
      <c r="F12" s="103">
        <f t="shared" si="3"/>
        <v>20</v>
      </c>
      <c r="G12" s="197" t="str">
        <f>IFERROR(VLOOKUP(B12&amp;"_"&amp;1,ident11,0),"")</f>
        <v/>
      </c>
      <c r="H12" s="204">
        <f t="shared" si="4"/>
        <v>20</v>
      </c>
      <c r="I12" s="98"/>
      <c r="J12" s="104"/>
      <c r="K12" s="99"/>
      <c r="L12" s="105"/>
      <c r="M12" s="100"/>
      <c r="N12" s="100"/>
      <c r="O12" s="101"/>
      <c r="P12" s="106"/>
    </row>
    <row r="13" spans="1:16" s="102" customFormat="1" ht="20.25" customHeight="1" x14ac:dyDescent="0.2">
      <c r="A13" s="196"/>
      <c r="B13" s="203" t="str">
        <f>IFERROR(VLOOKUP(ROWS('suivi de production '!$B$10:'suivi de production '!B14),'suivi de production '!C13:E77,3,0),"")</f>
        <v>tamis moléculaire</v>
      </c>
      <c r="C13" s="118">
        <f t="shared" si="0"/>
        <v>24</v>
      </c>
      <c r="D13" s="103">
        <f t="shared" si="1"/>
        <v>29</v>
      </c>
      <c r="E13" s="197">
        <f t="shared" si="2"/>
        <v>24</v>
      </c>
      <c r="F13" s="103">
        <f t="shared" si="3"/>
        <v>29</v>
      </c>
      <c r="G13" s="197" t="str">
        <f>IFERROR(VLOOKUP(B13&amp;"_"&amp;1,ident11,0),"")</f>
        <v/>
      </c>
      <c r="H13" s="204">
        <f t="shared" si="4"/>
        <v>29</v>
      </c>
      <c r="I13" s="98"/>
      <c r="J13" s="104"/>
      <c r="K13" s="99"/>
      <c r="L13" s="105"/>
      <c r="M13" s="100"/>
      <c r="N13" s="100"/>
      <c r="O13" s="101"/>
      <c r="P13" s="106"/>
    </row>
    <row r="14" spans="1:16" s="102" customFormat="1" ht="20.25" customHeight="1" x14ac:dyDescent="0.2">
      <c r="A14" s="196"/>
      <c r="B14" s="203" t="str">
        <f>IFERROR(VLOOKUP(ROWS('suivi de production '!$B$10:'suivi de production '!B15),'suivi de production '!C14:E78,3,0),"")</f>
        <v>célite clarcel</v>
      </c>
      <c r="C14" s="118">
        <f t="shared" si="0"/>
        <v>5</v>
      </c>
      <c r="D14" s="103">
        <f t="shared" si="1"/>
        <v>5</v>
      </c>
      <c r="E14" s="197">
        <f t="shared" si="2"/>
        <v>5</v>
      </c>
      <c r="F14" s="103">
        <f t="shared" si="3"/>
        <v>5</v>
      </c>
      <c r="G14" s="197" t="str">
        <f>IFERROR(VLOOKUP(B14&amp;"_"&amp;1,ident11,0),"")</f>
        <v/>
      </c>
      <c r="H14" s="204">
        <f t="shared" si="4"/>
        <v>5</v>
      </c>
      <c r="I14" s="98"/>
      <c r="J14" s="104"/>
      <c r="K14" s="99"/>
      <c r="L14" s="105"/>
      <c r="M14" s="100"/>
      <c r="N14" s="100"/>
      <c r="O14" s="101"/>
      <c r="P14" s="106"/>
    </row>
    <row r="15" spans="1:16" s="102" customFormat="1" ht="20.25" customHeight="1" x14ac:dyDescent="0.2">
      <c r="A15" s="196"/>
      <c r="B15" s="203" t="str">
        <f>IFERROR(VLOOKUP(ROWS('suivi de production '!$B$10:'suivi de production '!B16),'suivi de production '!C15:E79,3,0),"")</f>
        <v>Produit humide</v>
      </c>
      <c r="C15" s="118">
        <f t="shared" si="0"/>
        <v>745</v>
      </c>
      <c r="D15" s="103">
        <f t="shared" si="1"/>
        <v>771</v>
      </c>
      <c r="E15" s="197">
        <f t="shared" si="2"/>
        <v>745</v>
      </c>
      <c r="F15" s="103">
        <f t="shared" si="3"/>
        <v>745</v>
      </c>
      <c r="G15" s="197" t="str">
        <f>IFERROR(VLOOKUP(B15&amp;"_"&amp;1,ident11,0),"")</f>
        <v/>
      </c>
      <c r="H15" s="204">
        <f t="shared" si="4"/>
        <v>756</v>
      </c>
      <c r="I15" s="98"/>
      <c r="J15" s="104"/>
      <c r="K15" s="99"/>
      <c r="L15" s="105"/>
      <c r="M15" s="100"/>
      <c r="N15" s="100"/>
      <c r="O15" s="101"/>
      <c r="P15" s="106"/>
    </row>
    <row r="18" spans="2:4" x14ac:dyDescent="0.2">
      <c r="B18" s="59" t="s">
        <v>84</v>
      </c>
      <c r="D18" s="69"/>
    </row>
    <row r="19" spans="2:4" x14ac:dyDescent="0.2">
      <c r="B19" s="69"/>
    </row>
    <row r="20" spans="2:4" x14ac:dyDescent="0.2">
      <c r="B20" s="69"/>
      <c r="C20" s="107"/>
    </row>
    <row r="21" spans="2:4" x14ac:dyDescent="0.2">
      <c r="B21" s="69" t="s">
        <v>85</v>
      </c>
      <c r="C21" s="107"/>
    </row>
    <row r="22" spans="2:4" x14ac:dyDescent="0.2">
      <c r="C22" s="107"/>
    </row>
    <row r="23" spans="2:4" x14ac:dyDescent="0.2">
      <c r="B23" s="59" t="s">
        <v>86</v>
      </c>
    </row>
    <row r="24" spans="2:4" x14ac:dyDescent="0.2">
      <c r="C24" s="107"/>
    </row>
    <row r="25" spans="2:4" x14ac:dyDescent="0.2">
      <c r="B25" s="59" t="s">
        <v>87</v>
      </c>
      <c r="C25" s="69"/>
    </row>
    <row r="27" spans="2:4" x14ac:dyDescent="0.2">
      <c r="B27" s="59" t="s">
        <v>88</v>
      </c>
    </row>
    <row r="29" spans="2:4" x14ac:dyDescent="0.2">
      <c r="B29" s="59" t="s">
        <v>82</v>
      </c>
    </row>
    <row r="31" spans="2:4" x14ac:dyDescent="0.2">
      <c r="B31" s="59" t="s">
        <v>83</v>
      </c>
    </row>
  </sheetData>
  <conditionalFormatting sqref="F9:F15 H9:H15 D9:D15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 de production </vt:lpstr>
      <vt:lpstr>analysis</vt:lpstr>
      <vt:lpstr>consommation spécifique </vt:lpstr>
      <vt:lpstr>ident</vt:lpstr>
      <vt:lpstr>ref</vt:lpstr>
    </vt:vector>
  </TitlesOfParts>
  <Company>Orgamol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allaman</dc:creator>
  <cp:lastModifiedBy>Nellen Laurent</cp:lastModifiedBy>
  <cp:lastPrinted>2019-12-03T12:23:11Z</cp:lastPrinted>
  <dcterms:created xsi:type="dcterms:W3CDTF">2007-01-04T08:37:11Z</dcterms:created>
  <dcterms:modified xsi:type="dcterms:W3CDTF">2019-12-12T14:02:29Z</dcterms:modified>
</cp:coreProperties>
</file>