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35" windowWidth="13380" windowHeight="9165" activeTab="2"/>
  </bookViews>
  <sheets>
    <sheet name="Garraud" sheetId="1" r:id="rId1"/>
    <sheet name="Vero" sheetId="2" r:id="rId2"/>
    <sheet name="Synthèse" sheetId="4" r:id="rId3"/>
    <sheet name="Données" sheetId="3" state="hidden" r:id="rId4"/>
  </sheets>
  <definedNames>
    <definedName name="Tableau10">Synthèse!$B$6:$D$15</definedName>
  </definedNames>
  <calcPr calcId="145621"/>
  <pivotCaches>
    <pivotCache cacheId="68" r:id="rId5"/>
    <pivotCache cacheId="78" r:id="rId6"/>
  </pivotCaches>
</workbook>
</file>

<file path=xl/calcChain.xml><?xml version="1.0" encoding="utf-8"?>
<calcChain xmlns="http://schemas.openxmlformats.org/spreadsheetml/2006/main">
  <c r="G68" i="2" l="1"/>
  <c r="E68" i="2"/>
  <c r="M68" i="2" s="1"/>
  <c r="G67" i="2"/>
  <c r="E67" i="2"/>
  <c r="J67" i="2" s="1"/>
  <c r="G66" i="2"/>
  <c r="E66" i="2"/>
  <c r="J66" i="2" s="1"/>
  <c r="J65" i="2"/>
  <c r="G65" i="2"/>
  <c r="E65" i="2"/>
  <c r="M65" i="2" s="1"/>
  <c r="G64" i="2"/>
  <c r="E64" i="2"/>
  <c r="M64" i="2" s="1"/>
  <c r="G63" i="2"/>
  <c r="E63" i="2"/>
  <c r="J63" i="2" s="1"/>
  <c r="G62" i="2"/>
  <c r="E62" i="2"/>
  <c r="J62" i="2" s="1"/>
  <c r="G61" i="2"/>
  <c r="E61" i="2"/>
  <c r="M61" i="2" s="1"/>
  <c r="G60" i="2"/>
  <c r="E60" i="2"/>
  <c r="M60" i="2" s="1"/>
  <c r="G59" i="2"/>
  <c r="E59" i="2"/>
  <c r="J59" i="2" s="1"/>
  <c r="G58" i="2"/>
  <c r="E58" i="2"/>
  <c r="J58" i="2" s="1"/>
  <c r="G57" i="2"/>
  <c r="E57" i="2"/>
  <c r="J57" i="2" s="1"/>
  <c r="G56" i="2"/>
  <c r="E56" i="2"/>
  <c r="J56" i="2" s="1"/>
  <c r="G55" i="2"/>
  <c r="E55" i="2"/>
  <c r="J55" i="2" s="1"/>
  <c r="G54" i="2"/>
  <c r="E54" i="2"/>
  <c r="J54" i="2" s="1"/>
  <c r="G53" i="2"/>
  <c r="E53" i="2"/>
  <c r="M53" i="2" s="1"/>
  <c r="G52" i="2"/>
  <c r="E52" i="2"/>
  <c r="M52" i="2" s="1"/>
  <c r="G51" i="2"/>
  <c r="E51" i="2"/>
  <c r="J51" i="2" s="1"/>
  <c r="G50" i="2"/>
  <c r="E50" i="2"/>
  <c r="J50" i="2" s="1"/>
  <c r="G49" i="2"/>
  <c r="E49" i="2"/>
  <c r="M49" i="2" s="1"/>
  <c r="G48" i="2"/>
  <c r="E48" i="2"/>
  <c r="M48" i="2" s="1"/>
  <c r="G47" i="2"/>
  <c r="E47" i="2"/>
  <c r="J47" i="2" s="1"/>
  <c r="G46" i="2"/>
  <c r="E46" i="2"/>
  <c r="J46" i="2" s="1"/>
  <c r="G45" i="2"/>
  <c r="E45" i="2"/>
  <c r="J45" i="2" s="1"/>
  <c r="G44" i="2"/>
  <c r="E44" i="2"/>
  <c r="J44" i="2" s="1"/>
  <c r="G43" i="2"/>
  <c r="E43" i="2"/>
  <c r="J43" i="2" s="1"/>
  <c r="G42" i="2"/>
  <c r="E42" i="2"/>
  <c r="J42" i="2" s="1"/>
  <c r="G41" i="2"/>
  <c r="E41" i="2"/>
  <c r="J41" i="2" s="1"/>
  <c r="G40" i="2"/>
  <c r="E40" i="2"/>
  <c r="J40" i="2" s="1"/>
  <c r="G39" i="2"/>
  <c r="E39" i="2"/>
  <c r="J39" i="2" s="1"/>
  <c r="G38" i="2"/>
  <c r="E38" i="2"/>
  <c r="J38" i="2" s="1"/>
  <c r="G37" i="2"/>
  <c r="E37" i="2"/>
  <c r="M37" i="2" s="1"/>
  <c r="G36" i="2"/>
  <c r="E36" i="2"/>
  <c r="M36" i="2" s="1"/>
  <c r="G35" i="2"/>
  <c r="E35" i="2"/>
  <c r="J35" i="2" s="1"/>
  <c r="G34" i="2"/>
  <c r="E34" i="2"/>
  <c r="J34" i="2" s="1"/>
  <c r="G33" i="2"/>
  <c r="E33" i="2"/>
  <c r="M33" i="2" s="1"/>
  <c r="G32" i="2"/>
  <c r="E32" i="2"/>
  <c r="M32" i="2" s="1"/>
  <c r="G31" i="2"/>
  <c r="E31" i="2"/>
  <c r="J31" i="2" s="1"/>
  <c r="G30" i="2"/>
  <c r="E30" i="2"/>
  <c r="J30" i="2" s="1"/>
  <c r="G29" i="2"/>
  <c r="E29" i="2"/>
  <c r="M29" i="2" s="1"/>
  <c r="G28" i="2"/>
  <c r="E28" i="2"/>
  <c r="M28" i="2" s="1"/>
  <c r="G27" i="2"/>
  <c r="E27" i="2"/>
  <c r="J27" i="2" s="1"/>
  <c r="G26" i="2"/>
  <c r="E26" i="2"/>
  <c r="M26" i="2" s="1"/>
  <c r="G25" i="2"/>
  <c r="E25" i="2"/>
  <c r="J25" i="2" s="1"/>
  <c r="G24" i="2"/>
  <c r="E24" i="2"/>
  <c r="J24" i="2" s="1"/>
  <c r="G23" i="2"/>
  <c r="E23" i="2"/>
  <c r="J23" i="2" s="1"/>
  <c r="G22" i="2"/>
  <c r="E22" i="2"/>
  <c r="J22" i="2" s="1"/>
  <c r="G21" i="2"/>
  <c r="E21" i="2"/>
  <c r="M21" i="2" s="1"/>
  <c r="G20" i="2"/>
  <c r="E20" i="2"/>
  <c r="M20" i="2" s="1"/>
  <c r="G19" i="2"/>
  <c r="E19" i="2"/>
  <c r="J19" i="2" s="1"/>
  <c r="G18" i="2"/>
  <c r="E18" i="2"/>
  <c r="M18" i="2" s="1"/>
  <c r="G17" i="2"/>
  <c r="E17" i="2"/>
  <c r="M17" i="2" s="1"/>
  <c r="G16" i="2"/>
  <c r="E16" i="2"/>
  <c r="M16" i="2" s="1"/>
  <c r="G15" i="2"/>
  <c r="E15" i="2"/>
  <c r="J15" i="2" s="1"/>
  <c r="G14" i="2"/>
  <c r="E14" i="2"/>
  <c r="M14" i="2" s="1"/>
  <c r="G13" i="2"/>
  <c r="E13" i="2"/>
  <c r="J13" i="2" s="1"/>
  <c r="G12" i="2"/>
  <c r="E12" i="2"/>
  <c r="J12" i="2" s="1"/>
  <c r="G11" i="2"/>
  <c r="E11" i="2"/>
  <c r="J11" i="2" s="1"/>
  <c r="J32" i="2" l="1"/>
  <c r="M25" i="2"/>
  <c r="J60" i="2"/>
  <c r="O60" i="2" s="1"/>
  <c r="J61" i="2"/>
  <c r="O61" i="2" s="1"/>
  <c r="J64" i="2"/>
  <c r="O64" i="2" s="1"/>
  <c r="M39" i="2"/>
  <c r="O39" i="2" s="1"/>
  <c r="M11" i="2"/>
  <c r="O11" i="2" s="1"/>
  <c r="J33" i="2"/>
  <c r="O33" i="2" s="1"/>
  <c r="M40" i="2"/>
  <c r="M12" i="2"/>
  <c r="O12" i="2" s="1"/>
  <c r="M45" i="2"/>
  <c r="O45" i="2" s="1"/>
  <c r="J29" i="2"/>
  <c r="O29" i="2" s="1"/>
  <c r="M13" i="2"/>
  <c r="O13" i="2" s="1"/>
  <c r="J28" i="2"/>
  <c r="O28" i="2" s="1"/>
  <c r="M43" i="2"/>
  <c r="O43" i="2" s="1"/>
  <c r="M44" i="2"/>
  <c r="O44" i="2" s="1"/>
  <c r="M57" i="2"/>
  <c r="O57" i="2" s="1"/>
  <c r="J16" i="2"/>
  <c r="M23" i="2"/>
  <c r="M41" i="2"/>
  <c r="O41" i="2" s="1"/>
  <c r="J48" i="2"/>
  <c r="O48" i="2" s="1"/>
  <c r="M55" i="2"/>
  <c r="O55" i="2" s="1"/>
  <c r="J17" i="2"/>
  <c r="M24" i="2"/>
  <c r="O24" i="2" s="1"/>
  <c r="M27" i="2"/>
  <c r="O27" i="2" s="1"/>
  <c r="O40" i="2"/>
  <c r="J49" i="2"/>
  <c r="O49" i="2" s="1"/>
  <c r="M56" i="2"/>
  <c r="O56" i="2" s="1"/>
  <c r="M59" i="2"/>
  <c r="O59" i="2" s="1"/>
  <c r="O16" i="2"/>
  <c r="M15" i="2"/>
  <c r="O15" i="2" s="1"/>
  <c r="J20" i="2"/>
  <c r="O20" i="2" s="1"/>
  <c r="J21" i="2"/>
  <c r="O21" i="2" s="1"/>
  <c r="M31" i="2"/>
  <c r="O31" i="2" s="1"/>
  <c r="J36" i="2"/>
  <c r="O36" i="2" s="1"/>
  <c r="J37" i="2"/>
  <c r="O37" i="2" s="1"/>
  <c r="M47" i="2"/>
  <c r="O47" i="2" s="1"/>
  <c r="J52" i="2"/>
  <c r="O52" i="2" s="1"/>
  <c r="J53" i="2"/>
  <c r="O53" i="2" s="1"/>
  <c r="M63" i="2"/>
  <c r="O63" i="2" s="1"/>
  <c r="J68" i="2"/>
  <c r="O68" i="2" s="1"/>
  <c r="O32" i="2"/>
  <c r="M19" i="2"/>
  <c r="O19" i="2" s="1"/>
  <c r="M35" i="2"/>
  <c r="O35" i="2" s="1"/>
  <c r="M51" i="2"/>
  <c r="O51" i="2" s="1"/>
  <c r="M67" i="2"/>
  <c r="O67" i="2" s="1"/>
  <c r="O23" i="2"/>
  <c r="O25" i="2"/>
  <c r="O17" i="2"/>
  <c r="O65" i="2"/>
  <c r="J14" i="2"/>
  <c r="O14" i="2" s="1"/>
  <c r="J18" i="2"/>
  <c r="O18" i="2" s="1"/>
  <c r="J26" i="2"/>
  <c r="O26" i="2" s="1"/>
  <c r="M22" i="2"/>
  <c r="O22" i="2" s="1"/>
  <c r="M30" i="2"/>
  <c r="O30" i="2" s="1"/>
  <c r="M34" i="2"/>
  <c r="O34" i="2" s="1"/>
  <c r="M38" i="2"/>
  <c r="O38" i="2" s="1"/>
  <c r="M42" i="2"/>
  <c r="O42" i="2" s="1"/>
  <c r="M46" i="2"/>
  <c r="O46" i="2" s="1"/>
  <c r="M50" i="2"/>
  <c r="O50" i="2" s="1"/>
  <c r="M54" i="2"/>
  <c r="O54" i="2" s="1"/>
  <c r="M58" i="2"/>
  <c r="O58" i="2" s="1"/>
  <c r="M62" i="2"/>
  <c r="O62" i="2" s="1"/>
  <c r="M66" i="2"/>
  <c r="O66" i="2" s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F6" i="4" l="1"/>
  <c r="H7" i="4"/>
  <c r="D7" i="4"/>
  <c r="F1" i="4" l="1"/>
  <c r="B6" i="4"/>
  <c r="E60" i="1" l="1"/>
  <c r="J60" i="1" s="1"/>
  <c r="E55" i="1"/>
  <c r="J55" i="1" s="1"/>
  <c r="E45" i="1"/>
  <c r="J45" i="1" s="1"/>
  <c r="E31" i="1"/>
  <c r="J31" i="1" s="1"/>
  <c r="E21" i="1"/>
  <c r="J21" i="1" s="1"/>
  <c r="E16" i="1"/>
  <c r="J16" i="1" s="1"/>
  <c r="E68" i="1"/>
  <c r="J68" i="1" s="1"/>
  <c r="E67" i="1"/>
  <c r="J67" i="1" s="1"/>
  <c r="E66" i="1"/>
  <c r="J66" i="1" s="1"/>
  <c r="E65" i="1"/>
  <c r="J65" i="1" s="1"/>
  <c r="E64" i="1"/>
  <c r="J64" i="1" s="1"/>
  <c r="E63" i="1"/>
  <c r="J63" i="1" s="1"/>
  <c r="E62" i="1"/>
  <c r="J62" i="1" s="1"/>
  <c r="E61" i="1"/>
  <c r="J61" i="1" s="1"/>
  <c r="E59" i="1"/>
  <c r="J59" i="1" s="1"/>
  <c r="E58" i="1"/>
  <c r="J58" i="1" s="1"/>
  <c r="E57" i="1"/>
  <c r="J57" i="1" s="1"/>
  <c r="E56" i="1"/>
  <c r="J56" i="1" s="1"/>
  <c r="E54" i="1"/>
  <c r="J54" i="1" s="1"/>
  <c r="E53" i="1"/>
  <c r="J53" i="1" s="1"/>
  <c r="E52" i="1"/>
  <c r="J52" i="1" s="1"/>
  <c r="E51" i="1"/>
  <c r="J51" i="1" s="1"/>
  <c r="E50" i="1"/>
  <c r="J50" i="1" s="1"/>
  <c r="E49" i="1"/>
  <c r="J49" i="1" s="1"/>
  <c r="E48" i="1"/>
  <c r="J48" i="1" s="1"/>
  <c r="E47" i="1"/>
  <c r="J47" i="1" s="1"/>
  <c r="E46" i="1"/>
  <c r="J46" i="1" s="1"/>
  <c r="E44" i="1"/>
  <c r="J44" i="1" s="1"/>
  <c r="E43" i="1"/>
  <c r="J43" i="1" s="1"/>
  <c r="E42" i="1"/>
  <c r="J42" i="1" s="1"/>
  <c r="E41" i="1"/>
  <c r="J41" i="1" s="1"/>
  <c r="E40" i="1"/>
  <c r="J40" i="1" s="1"/>
  <c r="E39" i="1"/>
  <c r="J39" i="1" s="1"/>
  <c r="E38" i="1"/>
  <c r="J38" i="1" s="1"/>
  <c r="E37" i="1"/>
  <c r="J37" i="1" s="1"/>
  <c r="E36" i="1"/>
  <c r="J36" i="1" s="1"/>
  <c r="E35" i="1"/>
  <c r="J35" i="1" s="1"/>
  <c r="E34" i="1"/>
  <c r="J34" i="1" s="1"/>
  <c r="E33" i="1"/>
  <c r="J33" i="1" s="1"/>
  <c r="E32" i="1"/>
  <c r="J32" i="1" s="1"/>
  <c r="E30" i="1"/>
  <c r="J30" i="1" s="1"/>
  <c r="E29" i="1"/>
  <c r="J29" i="1" s="1"/>
  <c r="E28" i="1"/>
  <c r="J28" i="1" s="1"/>
  <c r="E27" i="1"/>
  <c r="J27" i="1" s="1"/>
  <c r="E26" i="1"/>
  <c r="J26" i="1" s="1"/>
  <c r="E25" i="1"/>
  <c r="J25" i="1" s="1"/>
  <c r="E24" i="1"/>
  <c r="J24" i="1" s="1"/>
  <c r="E23" i="1"/>
  <c r="J23" i="1" s="1"/>
  <c r="E22" i="1"/>
  <c r="J22" i="1" s="1"/>
  <c r="E20" i="1"/>
  <c r="J20" i="1" s="1"/>
  <c r="E19" i="1"/>
  <c r="J19" i="1" s="1"/>
  <c r="E18" i="1"/>
  <c r="J18" i="1" s="1"/>
  <c r="E17" i="1"/>
  <c r="J17" i="1" s="1"/>
  <c r="E15" i="1"/>
  <c r="J15" i="1" s="1"/>
  <c r="E14" i="1"/>
  <c r="J14" i="1" s="1"/>
  <c r="E13" i="1"/>
  <c r="J13" i="1" s="1"/>
  <c r="E12" i="1"/>
  <c r="J12" i="1" s="1"/>
  <c r="E11" i="1"/>
  <c r="J11" i="1" s="1"/>
  <c r="M23" i="1" l="1"/>
  <c r="M40" i="1"/>
  <c r="M58" i="1"/>
  <c r="M67" i="1"/>
  <c r="M19" i="1"/>
  <c r="M28" i="1"/>
  <c r="M33" i="1"/>
  <c r="M37" i="1"/>
  <c r="M41" i="1"/>
  <c r="M46" i="1"/>
  <c r="M50" i="1"/>
  <c r="M54" i="1"/>
  <c r="M59" i="1"/>
  <c r="M64" i="1"/>
  <c r="M68" i="1"/>
  <c r="M45" i="1"/>
  <c r="M13" i="1"/>
  <c r="M27" i="1"/>
  <c r="M32" i="1"/>
  <c r="M36" i="1"/>
  <c r="M49" i="1"/>
  <c r="M53" i="1"/>
  <c r="M63" i="1"/>
  <c r="M31" i="1"/>
  <c r="M14" i="1"/>
  <c r="M24" i="1"/>
  <c r="M11" i="1"/>
  <c r="M15" i="1"/>
  <c r="M20" i="1"/>
  <c r="M25" i="1"/>
  <c r="M29" i="1"/>
  <c r="M34" i="1"/>
  <c r="M38" i="1"/>
  <c r="M42" i="1"/>
  <c r="M47" i="1"/>
  <c r="M51" i="1"/>
  <c r="M56" i="1"/>
  <c r="M61" i="1"/>
  <c r="M65" i="1"/>
  <c r="M16" i="1"/>
  <c r="M55" i="1"/>
  <c r="M18" i="1"/>
  <c r="M44" i="1"/>
  <c r="M12" i="1"/>
  <c r="M17" i="1"/>
  <c r="M22" i="1"/>
  <c r="M26" i="1"/>
  <c r="M30" i="1"/>
  <c r="M35" i="1"/>
  <c r="M39" i="1"/>
  <c r="M43" i="1"/>
  <c r="M48" i="1"/>
  <c r="M52" i="1"/>
  <c r="M57" i="1"/>
  <c r="M62" i="1"/>
  <c r="M66" i="1"/>
  <c r="M21" i="1"/>
  <c r="M60" i="1"/>
  <c r="O43" i="1" l="1"/>
  <c r="O55" i="1"/>
  <c r="O21" i="1"/>
  <c r="O35" i="1"/>
  <c r="O44" i="1"/>
  <c r="O62" i="1"/>
  <c r="O52" i="1"/>
  <c r="O26" i="1"/>
  <c r="O17" i="1"/>
  <c r="O65" i="1"/>
  <c r="O56" i="1"/>
  <c r="O47" i="1"/>
  <c r="O38" i="1"/>
  <c r="O29" i="1"/>
  <c r="O20" i="1"/>
  <c r="O11" i="1"/>
  <c r="O14" i="1"/>
  <c r="O63" i="1"/>
  <c r="O49" i="1"/>
  <c r="O32" i="1"/>
  <c r="O13" i="1"/>
  <c r="O68" i="1"/>
  <c r="O59" i="1"/>
  <c r="O50" i="1"/>
  <c r="O41" i="1"/>
  <c r="O33" i="1"/>
  <c r="O19" i="1"/>
  <c r="O58" i="1"/>
  <c r="O23" i="1"/>
  <c r="O60" i="1"/>
  <c r="O66" i="1"/>
  <c r="O57" i="1"/>
  <c r="O48" i="1"/>
  <c r="O39" i="1"/>
  <c r="O30" i="1"/>
  <c r="O22" i="1"/>
  <c r="O12" i="1"/>
  <c r="O18" i="1"/>
  <c r="O16" i="1"/>
  <c r="O61" i="1"/>
  <c r="O51" i="1"/>
  <c r="O42" i="1"/>
  <c r="O34" i="1"/>
  <c r="O25" i="1"/>
  <c r="O15" i="1"/>
  <c r="O24" i="1"/>
  <c r="O31" i="1"/>
  <c r="O53" i="1"/>
  <c r="O36" i="1"/>
  <c r="O27" i="1"/>
  <c r="O45" i="1"/>
  <c r="O64" i="1"/>
  <c r="O54" i="1"/>
  <c r="O46" i="1"/>
  <c r="O37" i="1"/>
  <c r="O28" i="1"/>
  <c r="O67" i="1"/>
  <c r="O40" i="1"/>
</calcChain>
</file>

<file path=xl/sharedStrings.xml><?xml version="1.0" encoding="utf-8"?>
<sst xmlns="http://schemas.openxmlformats.org/spreadsheetml/2006/main" count="236" uniqueCount="72">
  <si>
    <t>SEMAINE</t>
  </si>
  <si>
    <t>Taux</t>
  </si>
  <si>
    <t>ASTREINTES</t>
  </si>
  <si>
    <t>Taux 2</t>
  </si>
  <si>
    <t>NB</t>
  </si>
  <si>
    <t>Taux 3</t>
  </si>
  <si>
    <t>NB2 (H)</t>
  </si>
  <si>
    <t>TOTAL</t>
  </si>
  <si>
    <t>Astreinte samedi seul</t>
  </si>
  <si>
    <t>Hres de samedi (de 6h à 6h le lendemain)</t>
  </si>
  <si>
    <t>SITE</t>
  </si>
  <si>
    <t>NOM</t>
  </si>
  <si>
    <t>LOT</t>
  </si>
  <si>
    <t>NIVEAU</t>
  </si>
  <si>
    <t>Astreinte de nuit en semaine</t>
  </si>
  <si>
    <t>Hres de nuit en semaine du lundi au vendredi (de 22h à 6h)</t>
  </si>
  <si>
    <t>BELLEVILLE</t>
  </si>
  <si>
    <t>Technicien débutant</t>
  </si>
  <si>
    <t>Astreinte jour férié et dimanche seul</t>
  </si>
  <si>
    <t>BLAYAIS</t>
  </si>
  <si>
    <t>Technicien</t>
  </si>
  <si>
    <t>Hres de dimanche &amp; jours fériés (de 6h à 6h le lendemain)</t>
  </si>
  <si>
    <t>BUGEY</t>
  </si>
  <si>
    <t>Technicien expérimenté</t>
  </si>
  <si>
    <t>Forfait astreinte Week-end (samedi et dimanche)</t>
  </si>
  <si>
    <t>CATTENOM</t>
  </si>
  <si>
    <t>Technicien confirmé</t>
  </si>
  <si>
    <t>Forfait astreinte semaine (7 jours) hors jour férié</t>
  </si>
  <si>
    <t>CHINON</t>
  </si>
  <si>
    <t>Forfait astreinte semaine (7 jours) avec un jour férié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</si>
  <si>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</si>
  <si>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</si>
  <si>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</si>
  <si>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</si>
  <si>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</si>
  <si>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</si>
  <si>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</si>
  <si>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</si>
  <si>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>NOGENT</t>
  </si>
  <si>
    <t>PALUEL</t>
  </si>
  <si>
    <t>PENLY</t>
  </si>
  <si>
    <t>SAINT ALBAN</t>
  </si>
  <si>
    <t>SAINT LAURENT</t>
  </si>
  <si>
    <t>TRICASTIN</t>
  </si>
  <si>
    <t>GARRAUD</t>
  </si>
  <si>
    <t>TRAVAUX ET PRESTATIONS EXCEPTIONNELS</t>
  </si>
  <si>
    <t>JOURS TRAVAILLES</t>
  </si>
  <si>
    <t>VERO</t>
  </si>
  <si>
    <t>Total général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</si>
  <si>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</si>
  <si>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</si>
  <si>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</si>
  <si>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</si>
  <si>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</si>
  <si>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</si>
  <si>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</si>
  <si>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</si>
  <si>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</si>
  <si>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</si>
  <si>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</si>
  <si>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</si>
  <si>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</si>
  <si>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TPE</t>
  </si>
  <si>
    <t>Jours travaillés</t>
  </si>
  <si>
    <t>Synthèse jours travaillés et TPE</t>
  </si>
  <si>
    <t>Total jours travaillés &amp; TPE</t>
  </si>
  <si>
    <t>Hres supplémentaires</t>
  </si>
  <si>
    <t>HEURES MAJOREES 1</t>
  </si>
  <si>
    <t>NB1 (H)</t>
  </si>
  <si>
    <t>HEURES MAJOREES 2</t>
  </si>
  <si>
    <t>Taux 4</t>
  </si>
  <si>
    <t>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</si>
</sst>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medium">
        <color theme="9"/>
      </top>
      <bottom style="medium">
        <color theme="9"/>
      </bottom>
      <diagonal/>
    </border>
    <border>
      <left/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 style="medium">
        <color theme="9"/>
      </left>
      <right/>
      <top style="medium">
        <color theme="9"/>
      </top>
      <bottom style="medium">
        <color theme="9"/>
      </bottom>
      <diagonal/>
    </border>
  </borders>
  <cellStyleXfs count="5">
    <xf numFmtId="0" fontId="0" fillId="0" borderId="0"/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25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164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64" fontId="0" fillId="0" borderId="4" xfId="0" applyNumberFormat="1" applyBorder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5">
    <cellStyle name="Lien hypertexte 2" xfId="2"/>
    <cellStyle name="Lien hypertexte 2 2" xfId="3"/>
    <cellStyle name="Normal" xfId="0" builtinId="0"/>
    <cellStyle name="Normal 2" xfId="4"/>
    <cellStyle name="Normal 3" xfId="1"/>
  </cellStyles>
  <dxfs count="210"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#,##0.00\ &quot;€&quot;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6</xdr:row>
          <xdr:rowOff>95250</xdr:rowOff>
        </xdr:from>
        <xdr:to>
          <xdr:col>5</xdr:col>
          <xdr:colOff>1123950</xdr:colOff>
          <xdr:row>6</xdr:row>
          <xdr:rowOff>371475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ligne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6</xdr:row>
          <xdr:rowOff>95250</xdr:rowOff>
        </xdr:from>
        <xdr:to>
          <xdr:col>5</xdr:col>
          <xdr:colOff>1123950</xdr:colOff>
          <xdr:row>6</xdr:row>
          <xdr:rowOff>371475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ligne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47625</xdr:rowOff>
        </xdr:from>
        <xdr:to>
          <xdr:col>0</xdr:col>
          <xdr:colOff>962025</xdr:colOff>
          <xdr:row>1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Tableau client</a:t>
              </a:r>
            </a:p>
          </xdr:txBody>
        </xdr:sp>
        <xdr:clientData fLocksWithSheet="0"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Weill" refreshedDate="43619.777778819443" createdVersion="4" refreshedVersion="4" minRefreshableVersion="3" recordCount="58">
  <cacheSource type="worksheet">
    <worksheetSource name="Tableau13"/>
  </cacheSource>
  <cacheFields count="15"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SEMAINE" numFmtId="0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JOURS TRAVAILLES" numFmtId="0">
      <sharedItems containsString="0" containsBlank="1" containsNumber="1" containsInteger="1" minValue="0" maxValue="5"/>
    </cacheField>
    <cacheField name="OS" numFmtId="0">
      <sharedItems containsString="0" containsBlank="1" containsNumber="1" containsInteger="1" minValue="20147" maxValue="20147" count="2">
        <m/>
        <n v="20147"/>
      </sharedItems>
    </cacheField>
    <cacheField name="Taux" numFmtId="0">
      <sharedItems containsSemiMixedTypes="0" containsString="0" containsNumber="1" minValue="69.73" maxValue="69.73"/>
    </cacheField>
    <cacheField name="ASTREINTES" numFmtId="0">
      <sharedItems containsBlank="1"/>
    </cacheField>
    <cacheField name="Taux 2" numFmtId="0">
      <sharedItems containsSemiMixedTypes="0" containsString="0" containsNumber="1" containsInteger="1" minValue="1000" maxValue="1100"/>
    </cacheField>
    <cacheField name="NB" numFmtId="0">
      <sharedItems containsString="0" containsBlank="1" containsNumber="1" containsInteger="1" minValue="1" maxValue="1"/>
    </cacheField>
    <cacheField name="HEURES MAJOREES 1" numFmtId="0">
      <sharedItems containsNonDate="0" containsString="0" containsBlank="1"/>
    </cacheField>
    <cacheField name="Taux 3" numFmtId="0">
      <sharedItems containsSemiMixedTypes="0" containsString="0" containsNumber="1" minValue="153.40600000000003" maxValue="153.40600000000003"/>
    </cacheField>
    <cacheField name="NB1 (H)" numFmtId="0">
      <sharedItems containsNonDate="0" containsString="0" containsBlank="1"/>
    </cacheField>
    <cacheField name="HEURES MAJOREES 2" numFmtId="0">
      <sharedItems containsNonDate="0" containsString="0" containsBlank="1"/>
    </cacheField>
    <cacheField name="Taux 4" numFmtId="0">
      <sharedItems containsSemiMixedTypes="0" containsString="0" containsNumber="1" minValue="153.40600000000003" maxValue="153.40600000000003"/>
    </cacheField>
    <cacheField name="NB2 (H)" numFmtId="0">
      <sharedItems containsNonDate="0" containsString="0" containsBlank="1"/>
    </cacheField>
    <cacheField name="TOTAL" numFmtId="164">
      <sharedItems containsSemiMixedTypes="0" containsString="0" containsNumber="1" containsInteger="1" minValue="0" maxValue="1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Maxime Weill" refreshedDate="43626.686562499999" createdVersion="4" refreshedVersion="4" minRefreshableVersion="3" recordCount="58">
  <cacheSource type="worksheet">
    <worksheetSource name="Tableau1"/>
  </cacheSource>
  <cacheFields count="15">
    <cacheField name="Mois" numFmtId="0">
      <sharedItems containsBlank="1" count="13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  <m u="1"/>
      </sharedItems>
    </cacheField>
    <cacheField name="SEMAINE" numFmtId="0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JOURS TRAVAILLES" numFmtId="0">
      <sharedItems containsString="0" containsBlank="1" containsNumber="1" containsInteger="1" minValue="0" maxValue="5"/>
    </cacheField>
    <cacheField name="OS" numFmtId="0">
      <sharedItems containsString="0" containsBlank="1" containsNumber="1" containsInteger="1" minValue="12356" maxValue="12369" count="3">
        <m/>
        <n v="12356"/>
        <n v="12369"/>
      </sharedItems>
    </cacheField>
    <cacheField name="Taux" numFmtId="0">
      <sharedItems containsSemiMixedTypes="0" containsString="0" containsNumber="1" minValue="64.19" maxValue="64.19"/>
    </cacheField>
    <cacheField name="ASTREINTES" numFmtId="0">
      <sharedItems containsBlank="1"/>
    </cacheField>
    <cacheField name="Taux 2" numFmtId="0">
      <sharedItems containsSemiMixedTypes="0" containsString="0" containsNumber="1" containsInteger="1" minValue="1000" maxValue="1100"/>
    </cacheField>
    <cacheField name="NB" numFmtId="0">
      <sharedItems containsString="0" containsBlank="1" containsNumber="1" containsInteger="1" minValue="1" maxValue="1"/>
    </cacheField>
    <cacheField name="HEURES MAJOREES 1" numFmtId="0">
      <sharedItems containsNonDate="0" containsString="0" containsBlank="1"/>
    </cacheField>
    <cacheField name="Taux 3" numFmtId="0">
      <sharedItems containsSemiMixedTypes="0" containsString="0" containsNumber="1" minValue="141.21800000000002" maxValue="141.21800000000002"/>
    </cacheField>
    <cacheField name="NB1 (H)" numFmtId="0">
      <sharedItems containsNonDate="0" containsString="0" containsBlank="1"/>
    </cacheField>
    <cacheField name="HEURES MAJOREES 2" numFmtId="0">
      <sharedItems containsNonDate="0" containsString="0" containsBlank="1"/>
    </cacheField>
    <cacheField name="Taux 4" numFmtId="0">
      <sharedItems containsSemiMixedTypes="0" containsString="0" containsNumber="1" minValue="141.21800000000002" maxValue="141.21800000000002"/>
    </cacheField>
    <cacheField name="NB2 (H)" numFmtId="0">
      <sharedItems containsNonDate="0" containsString="0" containsBlank="1"/>
    </cacheField>
    <cacheField name="TOTAL" numFmtId="164">
      <sharedItems containsSemiMixedTypes="0" containsString="0" containsNumber="1" containsInteger="1" minValue="0" maxValue="11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">
  <r>
    <x v="0"/>
    <x v="0"/>
    <n v="0"/>
    <x v="0"/>
    <n v="69.73"/>
    <m/>
    <n v="1100"/>
    <m/>
    <m/>
    <n v="153.40600000000003"/>
    <m/>
    <m/>
    <n v="153.40600000000003"/>
    <m/>
    <n v="0"/>
  </r>
  <r>
    <x v="0"/>
    <x v="1"/>
    <n v="5"/>
    <x v="0"/>
    <n v="69.73"/>
    <m/>
    <n v="1100"/>
    <m/>
    <m/>
    <n v="153.40600000000003"/>
    <m/>
    <m/>
    <n v="153.40600000000003"/>
    <m/>
    <n v="0"/>
  </r>
  <r>
    <x v="0"/>
    <x v="2"/>
    <n v="5"/>
    <x v="0"/>
    <n v="69.73"/>
    <m/>
    <n v="1100"/>
    <m/>
    <m/>
    <n v="153.40600000000003"/>
    <m/>
    <m/>
    <n v="153.40600000000003"/>
    <m/>
    <n v="0"/>
  </r>
  <r>
    <x v="0"/>
    <x v="3"/>
    <n v="3"/>
    <x v="0"/>
    <n v="69.73"/>
    <m/>
    <n v="1100"/>
    <m/>
    <m/>
    <n v="153.40600000000003"/>
    <m/>
    <m/>
    <n v="153.40600000000003"/>
    <m/>
    <n v="0"/>
  </r>
  <r>
    <x v="0"/>
    <x v="4"/>
    <n v="3"/>
    <x v="0"/>
    <n v="69.73"/>
    <m/>
    <n v="1100"/>
    <m/>
    <m/>
    <n v="153.40600000000003"/>
    <m/>
    <m/>
    <n v="153.40600000000003"/>
    <m/>
    <n v="0"/>
  </r>
  <r>
    <x v="1"/>
    <x v="4"/>
    <n v="0"/>
    <x v="0"/>
    <n v="69.73"/>
    <m/>
    <n v="1100"/>
    <m/>
    <m/>
    <n v="153.40600000000003"/>
    <m/>
    <m/>
    <n v="153.40600000000003"/>
    <m/>
    <n v="0"/>
  </r>
  <r>
    <x v="1"/>
    <x v="5"/>
    <n v="5"/>
    <x v="0"/>
    <n v="69.73"/>
    <m/>
    <n v="1100"/>
    <m/>
    <m/>
    <n v="153.40600000000003"/>
    <m/>
    <m/>
    <n v="153.40600000000003"/>
    <m/>
    <n v="0"/>
  </r>
  <r>
    <x v="1"/>
    <x v="6"/>
    <n v="5"/>
    <x v="0"/>
    <n v="69.73"/>
    <m/>
    <n v="1100"/>
    <m/>
    <m/>
    <n v="153.40600000000003"/>
    <m/>
    <m/>
    <n v="153.40600000000003"/>
    <m/>
    <n v="0"/>
  </r>
  <r>
    <x v="1"/>
    <x v="7"/>
    <n v="4"/>
    <x v="0"/>
    <n v="69.73"/>
    <m/>
    <n v="1100"/>
    <m/>
    <m/>
    <n v="153.40600000000003"/>
    <m/>
    <m/>
    <n v="153.40600000000003"/>
    <m/>
    <n v="0"/>
  </r>
  <r>
    <x v="1"/>
    <x v="8"/>
    <n v="4"/>
    <x v="0"/>
    <n v="69.73"/>
    <m/>
    <n v="1100"/>
    <m/>
    <m/>
    <n v="153.40600000000003"/>
    <m/>
    <m/>
    <n v="153.40600000000003"/>
    <m/>
    <n v="0"/>
  </r>
  <r>
    <x v="2"/>
    <x v="8"/>
    <n v="1"/>
    <x v="0"/>
    <n v="69.73"/>
    <m/>
    <n v="1100"/>
    <m/>
    <m/>
    <n v="153.40600000000003"/>
    <m/>
    <m/>
    <n v="153.40600000000003"/>
    <m/>
    <n v="0"/>
  </r>
  <r>
    <x v="2"/>
    <x v="9"/>
    <n v="5"/>
    <x v="0"/>
    <n v="69.73"/>
    <m/>
    <n v="1100"/>
    <m/>
    <m/>
    <n v="153.40600000000003"/>
    <m/>
    <m/>
    <n v="153.40600000000003"/>
    <m/>
    <n v="0"/>
  </r>
  <r>
    <x v="2"/>
    <x v="10"/>
    <n v="5"/>
    <x v="0"/>
    <n v="69.73"/>
    <m/>
    <n v="1100"/>
    <m/>
    <m/>
    <n v="153.40600000000003"/>
    <m/>
    <m/>
    <n v="153.40600000000003"/>
    <m/>
    <n v="0"/>
  </r>
  <r>
    <x v="2"/>
    <x v="11"/>
    <n v="5"/>
    <x v="0"/>
    <n v="69.73"/>
    <m/>
    <n v="1100"/>
    <m/>
    <m/>
    <n v="153.40600000000003"/>
    <m/>
    <m/>
    <n v="153.40600000000003"/>
    <m/>
    <n v="0"/>
  </r>
  <r>
    <x v="2"/>
    <x v="12"/>
    <n v="5"/>
    <x v="0"/>
    <n v="69.73"/>
    <m/>
    <n v="1100"/>
    <m/>
    <m/>
    <n v="153.40600000000003"/>
    <m/>
    <m/>
    <n v="153.40600000000003"/>
    <m/>
    <n v="0"/>
  </r>
  <r>
    <x v="3"/>
    <x v="13"/>
    <n v="4"/>
    <x v="0"/>
    <n v="69.73"/>
    <m/>
    <n v="1100"/>
    <m/>
    <m/>
    <n v="153.40600000000003"/>
    <m/>
    <m/>
    <n v="153.40600000000003"/>
    <m/>
    <n v="0"/>
  </r>
  <r>
    <x v="3"/>
    <x v="14"/>
    <n v="5"/>
    <x v="0"/>
    <n v="69.73"/>
    <m/>
    <n v="1100"/>
    <m/>
    <m/>
    <n v="153.40600000000003"/>
    <m/>
    <m/>
    <n v="153.40600000000003"/>
    <m/>
    <n v="0"/>
  </r>
  <r>
    <x v="3"/>
    <x v="15"/>
    <n v="4"/>
    <x v="0"/>
    <n v="69.73"/>
    <m/>
    <n v="1100"/>
    <m/>
    <m/>
    <n v="153.40600000000003"/>
    <m/>
    <m/>
    <n v="153.40600000000003"/>
    <m/>
    <n v="0"/>
  </r>
  <r>
    <x v="3"/>
    <x v="16"/>
    <n v="4"/>
    <x v="0"/>
    <n v="69.73"/>
    <m/>
    <n v="1100"/>
    <m/>
    <m/>
    <n v="153.40600000000003"/>
    <m/>
    <m/>
    <n v="153.40600000000003"/>
    <m/>
    <n v="0"/>
  </r>
  <r>
    <x v="3"/>
    <x v="17"/>
    <n v="2"/>
    <x v="0"/>
    <n v="69.73"/>
    <m/>
    <n v="1100"/>
    <m/>
    <m/>
    <n v="153.40600000000003"/>
    <m/>
    <m/>
    <n v="153.40600000000003"/>
    <m/>
    <n v="0"/>
  </r>
  <r>
    <x v="4"/>
    <x v="17"/>
    <n v="2"/>
    <x v="0"/>
    <n v="69.73"/>
    <m/>
    <n v="1100"/>
    <m/>
    <m/>
    <n v="153.40600000000003"/>
    <m/>
    <m/>
    <n v="153.40600000000003"/>
    <m/>
    <n v="0"/>
  </r>
  <r>
    <x v="4"/>
    <x v="18"/>
    <n v="4"/>
    <x v="0"/>
    <n v="69.73"/>
    <m/>
    <n v="1100"/>
    <m/>
    <m/>
    <n v="153.40600000000003"/>
    <m/>
    <m/>
    <n v="153.40600000000003"/>
    <m/>
    <n v="0"/>
  </r>
  <r>
    <x v="4"/>
    <x v="19"/>
    <n v="5"/>
    <x v="0"/>
    <n v="69.73"/>
    <m/>
    <n v="1100"/>
    <m/>
    <m/>
    <n v="153.40600000000003"/>
    <m/>
    <m/>
    <n v="153.40600000000003"/>
    <m/>
    <n v="0"/>
  </r>
  <r>
    <x v="4"/>
    <x v="20"/>
    <n v="5"/>
    <x v="0"/>
    <n v="69.73"/>
    <m/>
    <n v="1100"/>
    <m/>
    <m/>
    <n v="153.40600000000003"/>
    <m/>
    <m/>
    <n v="153.40600000000003"/>
    <m/>
    <n v="0"/>
  </r>
  <r>
    <x v="4"/>
    <x v="21"/>
    <n v="4"/>
    <x v="0"/>
    <n v="69.73"/>
    <s v="Forfait astreinte semaine (7 jours) avec un jour férié"/>
    <n v="1100"/>
    <n v="1"/>
    <m/>
    <n v="153.40600000000003"/>
    <m/>
    <m/>
    <n v="153.40600000000003"/>
    <m/>
    <n v="1100"/>
  </r>
  <r>
    <x v="5"/>
    <x v="22"/>
    <m/>
    <x v="0"/>
    <n v="69.73"/>
    <m/>
    <n v="1100"/>
    <m/>
    <m/>
    <n v="153.40600000000003"/>
    <m/>
    <m/>
    <n v="153.40600000000003"/>
    <m/>
    <n v="0"/>
  </r>
  <r>
    <x v="5"/>
    <x v="23"/>
    <m/>
    <x v="0"/>
    <n v="69.73"/>
    <m/>
    <n v="1100"/>
    <m/>
    <m/>
    <n v="153.40600000000003"/>
    <m/>
    <m/>
    <n v="153.40600000000003"/>
    <m/>
    <n v="0"/>
  </r>
  <r>
    <x v="5"/>
    <x v="24"/>
    <m/>
    <x v="1"/>
    <n v="69.73"/>
    <s v="Forfait astreinte semaine (7 jours) hors jour férié"/>
    <n v="1000"/>
    <n v="1"/>
    <m/>
    <n v="153.40600000000003"/>
    <m/>
    <m/>
    <n v="153.40600000000003"/>
    <m/>
    <n v="1000"/>
  </r>
  <r>
    <x v="5"/>
    <x v="25"/>
    <m/>
    <x v="0"/>
    <n v="69.73"/>
    <m/>
    <n v="1100"/>
    <m/>
    <m/>
    <n v="153.40600000000003"/>
    <m/>
    <m/>
    <n v="153.40600000000003"/>
    <m/>
    <n v="0"/>
  </r>
  <r>
    <x v="6"/>
    <x v="26"/>
    <m/>
    <x v="0"/>
    <n v="69.73"/>
    <m/>
    <n v="1100"/>
    <m/>
    <m/>
    <n v="153.40600000000003"/>
    <m/>
    <m/>
    <n v="153.40600000000003"/>
    <m/>
    <n v="0"/>
  </r>
  <r>
    <x v="6"/>
    <x v="27"/>
    <m/>
    <x v="0"/>
    <n v="69.73"/>
    <s v="Forfait astreinte semaine (7 jours) avec un jour férié"/>
    <n v="1100"/>
    <n v="1"/>
    <m/>
    <n v="153.40600000000003"/>
    <m/>
    <m/>
    <n v="153.40600000000003"/>
    <m/>
    <n v="1100"/>
  </r>
  <r>
    <x v="6"/>
    <x v="28"/>
    <m/>
    <x v="0"/>
    <n v="69.73"/>
    <m/>
    <n v="1100"/>
    <m/>
    <m/>
    <n v="153.40600000000003"/>
    <m/>
    <m/>
    <n v="153.40600000000003"/>
    <m/>
    <n v="0"/>
  </r>
  <r>
    <x v="6"/>
    <x v="29"/>
    <m/>
    <x v="0"/>
    <n v="69.73"/>
    <m/>
    <n v="1100"/>
    <m/>
    <m/>
    <n v="153.40600000000003"/>
    <m/>
    <m/>
    <n v="153.40600000000003"/>
    <m/>
    <n v="0"/>
  </r>
  <r>
    <x v="6"/>
    <x v="30"/>
    <m/>
    <x v="0"/>
    <n v="69.73"/>
    <m/>
    <n v="1100"/>
    <m/>
    <m/>
    <n v="153.40600000000003"/>
    <m/>
    <m/>
    <n v="153.40600000000003"/>
    <m/>
    <n v="0"/>
  </r>
  <r>
    <x v="7"/>
    <x v="30"/>
    <m/>
    <x v="0"/>
    <n v="69.73"/>
    <m/>
    <n v="1100"/>
    <m/>
    <m/>
    <n v="153.40600000000003"/>
    <m/>
    <m/>
    <n v="153.40600000000003"/>
    <m/>
    <n v="0"/>
  </r>
  <r>
    <x v="7"/>
    <x v="31"/>
    <m/>
    <x v="0"/>
    <n v="69.73"/>
    <m/>
    <n v="1100"/>
    <m/>
    <m/>
    <n v="153.40600000000003"/>
    <m/>
    <m/>
    <n v="153.40600000000003"/>
    <m/>
    <n v="0"/>
  </r>
  <r>
    <x v="7"/>
    <x v="32"/>
    <m/>
    <x v="0"/>
    <n v="69.73"/>
    <m/>
    <n v="1100"/>
    <m/>
    <m/>
    <n v="153.40600000000003"/>
    <m/>
    <m/>
    <n v="153.40600000000003"/>
    <m/>
    <n v="0"/>
  </r>
  <r>
    <x v="7"/>
    <x v="33"/>
    <m/>
    <x v="0"/>
    <n v="69.73"/>
    <m/>
    <n v="1100"/>
    <m/>
    <m/>
    <n v="153.40600000000003"/>
    <m/>
    <m/>
    <n v="153.40600000000003"/>
    <m/>
    <n v="0"/>
  </r>
  <r>
    <x v="7"/>
    <x v="34"/>
    <m/>
    <x v="0"/>
    <n v="69.73"/>
    <m/>
    <n v="1100"/>
    <m/>
    <m/>
    <n v="153.40600000000003"/>
    <m/>
    <m/>
    <n v="153.40600000000003"/>
    <m/>
    <n v="0"/>
  </r>
  <r>
    <x v="8"/>
    <x v="35"/>
    <m/>
    <x v="0"/>
    <n v="69.73"/>
    <m/>
    <n v="1100"/>
    <m/>
    <m/>
    <n v="153.40600000000003"/>
    <m/>
    <m/>
    <n v="153.40600000000003"/>
    <m/>
    <n v="0"/>
  </r>
  <r>
    <x v="8"/>
    <x v="36"/>
    <m/>
    <x v="0"/>
    <n v="69.73"/>
    <m/>
    <n v="1100"/>
    <m/>
    <m/>
    <n v="153.40600000000003"/>
    <m/>
    <m/>
    <n v="153.40600000000003"/>
    <m/>
    <n v="0"/>
  </r>
  <r>
    <x v="8"/>
    <x v="37"/>
    <m/>
    <x v="0"/>
    <n v="69.73"/>
    <m/>
    <n v="1100"/>
    <m/>
    <m/>
    <n v="153.40600000000003"/>
    <m/>
    <m/>
    <n v="153.40600000000003"/>
    <m/>
    <n v="0"/>
  </r>
  <r>
    <x v="8"/>
    <x v="38"/>
    <m/>
    <x v="0"/>
    <n v="69.73"/>
    <m/>
    <n v="1100"/>
    <m/>
    <m/>
    <n v="153.40600000000003"/>
    <m/>
    <m/>
    <n v="153.40600000000003"/>
    <m/>
    <n v="0"/>
  </r>
  <r>
    <x v="8"/>
    <x v="39"/>
    <m/>
    <x v="0"/>
    <n v="69.73"/>
    <m/>
    <n v="1100"/>
    <m/>
    <m/>
    <n v="153.40600000000003"/>
    <m/>
    <m/>
    <n v="153.40600000000003"/>
    <m/>
    <n v="0"/>
  </r>
  <r>
    <x v="9"/>
    <x v="39"/>
    <m/>
    <x v="0"/>
    <n v="69.73"/>
    <m/>
    <n v="1100"/>
    <m/>
    <m/>
    <n v="153.40600000000003"/>
    <m/>
    <m/>
    <n v="153.40600000000003"/>
    <m/>
    <n v="0"/>
  </r>
  <r>
    <x v="9"/>
    <x v="40"/>
    <m/>
    <x v="0"/>
    <n v="69.73"/>
    <m/>
    <n v="1100"/>
    <m/>
    <m/>
    <n v="153.40600000000003"/>
    <m/>
    <m/>
    <n v="153.40600000000003"/>
    <m/>
    <n v="0"/>
  </r>
  <r>
    <x v="9"/>
    <x v="41"/>
    <m/>
    <x v="0"/>
    <n v="69.73"/>
    <m/>
    <n v="1100"/>
    <m/>
    <m/>
    <n v="153.40600000000003"/>
    <m/>
    <m/>
    <n v="153.40600000000003"/>
    <m/>
    <n v="0"/>
  </r>
  <r>
    <x v="9"/>
    <x v="42"/>
    <m/>
    <x v="0"/>
    <n v="69.73"/>
    <m/>
    <n v="1100"/>
    <m/>
    <m/>
    <n v="153.40600000000003"/>
    <m/>
    <m/>
    <n v="153.40600000000003"/>
    <m/>
    <n v="0"/>
  </r>
  <r>
    <x v="9"/>
    <x v="43"/>
    <m/>
    <x v="0"/>
    <n v="69.73"/>
    <m/>
    <n v="1100"/>
    <m/>
    <m/>
    <n v="153.40600000000003"/>
    <m/>
    <m/>
    <n v="153.40600000000003"/>
    <m/>
    <n v="0"/>
  </r>
  <r>
    <x v="10"/>
    <x v="43"/>
    <m/>
    <x v="0"/>
    <n v="69.73"/>
    <m/>
    <n v="1100"/>
    <m/>
    <m/>
    <n v="153.40600000000003"/>
    <m/>
    <m/>
    <n v="153.40600000000003"/>
    <m/>
    <n v="0"/>
  </r>
  <r>
    <x v="10"/>
    <x v="44"/>
    <m/>
    <x v="0"/>
    <n v="69.73"/>
    <m/>
    <n v="1100"/>
    <m/>
    <m/>
    <n v="153.40600000000003"/>
    <m/>
    <m/>
    <n v="153.40600000000003"/>
    <m/>
    <n v="0"/>
  </r>
  <r>
    <x v="10"/>
    <x v="45"/>
    <m/>
    <x v="0"/>
    <n v="69.73"/>
    <m/>
    <n v="1100"/>
    <m/>
    <m/>
    <n v="153.40600000000003"/>
    <m/>
    <m/>
    <n v="153.40600000000003"/>
    <m/>
    <n v="0"/>
  </r>
  <r>
    <x v="10"/>
    <x v="46"/>
    <m/>
    <x v="0"/>
    <n v="69.73"/>
    <m/>
    <n v="1100"/>
    <m/>
    <m/>
    <n v="153.40600000000003"/>
    <m/>
    <m/>
    <n v="153.40600000000003"/>
    <m/>
    <n v="0"/>
  </r>
  <r>
    <x v="10"/>
    <x v="47"/>
    <m/>
    <x v="0"/>
    <n v="69.73"/>
    <m/>
    <n v="1100"/>
    <m/>
    <m/>
    <n v="153.40600000000003"/>
    <m/>
    <m/>
    <n v="153.40600000000003"/>
    <m/>
    <n v="0"/>
  </r>
  <r>
    <x v="11"/>
    <x v="48"/>
    <m/>
    <x v="0"/>
    <n v="69.73"/>
    <m/>
    <n v="1100"/>
    <m/>
    <m/>
    <n v="153.40600000000003"/>
    <m/>
    <m/>
    <n v="153.40600000000003"/>
    <m/>
    <n v="0"/>
  </r>
  <r>
    <x v="11"/>
    <x v="49"/>
    <m/>
    <x v="0"/>
    <n v="69.73"/>
    <m/>
    <n v="1100"/>
    <m/>
    <m/>
    <n v="153.40600000000003"/>
    <m/>
    <m/>
    <n v="153.40600000000003"/>
    <m/>
    <n v="0"/>
  </r>
  <r>
    <x v="11"/>
    <x v="50"/>
    <m/>
    <x v="0"/>
    <n v="69.73"/>
    <m/>
    <n v="1100"/>
    <m/>
    <m/>
    <n v="153.40600000000003"/>
    <m/>
    <m/>
    <n v="153.40600000000003"/>
    <m/>
    <n v="0"/>
  </r>
  <r>
    <x v="11"/>
    <x v="51"/>
    <m/>
    <x v="0"/>
    <n v="69.73"/>
    <m/>
    <n v="1100"/>
    <m/>
    <m/>
    <n v="153.40600000000003"/>
    <m/>
    <m/>
    <n v="153.40600000000003"/>
    <m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8">
  <r>
    <x v="0"/>
    <x v="0"/>
    <n v="0"/>
    <x v="0"/>
    <n v="64.19"/>
    <m/>
    <n v="1100"/>
    <m/>
    <m/>
    <n v="141.21800000000002"/>
    <m/>
    <m/>
    <n v="141.21800000000002"/>
    <m/>
    <n v="0"/>
  </r>
  <r>
    <x v="0"/>
    <x v="1"/>
    <n v="5"/>
    <x v="0"/>
    <n v="64.19"/>
    <m/>
    <n v="1100"/>
    <m/>
    <m/>
    <n v="141.21800000000002"/>
    <m/>
    <m/>
    <n v="141.21800000000002"/>
    <m/>
    <n v="0"/>
  </r>
  <r>
    <x v="0"/>
    <x v="2"/>
    <n v="5"/>
    <x v="0"/>
    <n v="64.19"/>
    <m/>
    <n v="1100"/>
    <m/>
    <m/>
    <n v="141.21800000000002"/>
    <m/>
    <m/>
    <n v="141.21800000000002"/>
    <m/>
    <n v="0"/>
  </r>
  <r>
    <x v="0"/>
    <x v="3"/>
    <n v="5"/>
    <x v="0"/>
    <n v="64.19"/>
    <m/>
    <n v="1100"/>
    <m/>
    <m/>
    <n v="141.21800000000002"/>
    <m/>
    <m/>
    <n v="141.21800000000002"/>
    <m/>
    <n v="0"/>
  </r>
  <r>
    <x v="0"/>
    <x v="4"/>
    <n v="4"/>
    <x v="0"/>
    <n v="64.19"/>
    <m/>
    <n v="1100"/>
    <m/>
    <m/>
    <n v="141.21800000000002"/>
    <m/>
    <m/>
    <n v="141.21800000000002"/>
    <m/>
    <n v="0"/>
  </r>
  <r>
    <x v="1"/>
    <x v="4"/>
    <n v="1"/>
    <x v="0"/>
    <n v="64.19"/>
    <m/>
    <n v="1100"/>
    <m/>
    <m/>
    <n v="141.21800000000002"/>
    <m/>
    <m/>
    <n v="141.21800000000002"/>
    <m/>
    <n v="0"/>
  </r>
  <r>
    <x v="1"/>
    <x v="5"/>
    <n v="5"/>
    <x v="0"/>
    <n v="64.19"/>
    <m/>
    <n v="1100"/>
    <m/>
    <m/>
    <n v="141.21800000000002"/>
    <m/>
    <m/>
    <n v="141.21800000000002"/>
    <m/>
    <n v="0"/>
  </r>
  <r>
    <x v="1"/>
    <x v="6"/>
    <n v="4"/>
    <x v="0"/>
    <n v="64.19"/>
    <m/>
    <n v="1100"/>
    <m/>
    <m/>
    <n v="141.21800000000002"/>
    <m/>
    <m/>
    <n v="141.21800000000002"/>
    <m/>
    <n v="0"/>
  </r>
  <r>
    <x v="1"/>
    <x v="7"/>
    <n v="5"/>
    <x v="0"/>
    <n v="64.19"/>
    <m/>
    <n v="1100"/>
    <m/>
    <m/>
    <n v="141.21800000000002"/>
    <m/>
    <m/>
    <n v="141.21800000000002"/>
    <m/>
    <n v="0"/>
  </r>
  <r>
    <x v="1"/>
    <x v="8"/>
    <n v="4"/>
    <x v="0"/>
    <n v="64.19"/>
    <m/>
    <n v="1100"/>
    <m/>
    <m/>
    <n v="141.21800000000002"/>
    <m/>
    <m/>
    <n v="141.21800000000002"/>
    <m/>
    <n v="0"/>
  </r>
  <r>
    <x v="2"/>
    <x v="8"/>
    <n v="0"/>
    <x v="0"/>
    <n v="64.19"/>
    <m/>
    <n v="1100"/>
    <m/>
    <m/>
    <n v="141.21800000000002"/>
    <m/>
    <m/>
    <n v="141.21800000000002"/>
    <m/>
    <n v="0"/>
  </r>
  <r>
    <x v="2"/>
    <x v="9"/>
    <n v="5"/>
    <x v="0"/>
    <n v="64.19"/>
    <m/>
    <n v="1100"/>
    <m/>
    <m/>
    <n v="141.21800000000002"/>
    <m/>
    <m/>
    <n v="141.21800000000002"/>
    <m/>
    <n v="0"/>
  </r>
  <r>
    <x v="2"/>
    <x v="10"/>
    <n v="5"/>
    <x v="0"/>
    <n v="64.19"/>
    <m/>
    <n v="1100"/>
    <m/>
    <m/>
    <n v="141.21800000000002"/>
    <m/>
    <m/>
    <n v="141.21800000000002"/>
    <m/>
    <n v="0"/>
  </r>
  <r>
    <x v="2"/>
    <x v="11"/>
    <n v="5"/>
    <x v="0"/>
    <n v="64.19"/>
    <m/>
    <n v="1100"/>
    <m/>
    <m/>
    <n v="141.21800000000002"/>
    <m/>
    <m/>
    <n v="141.21800000000002"/>
    <m/>
    <n v="0"/>
  </r>
  <r>
    <x v="2"/>
    <x v="12"/>
    <n v="5"/>
    <x v="0"/>
    <n v="64.19"/>
    <m/>
    <n v="1100"/>
    <m/>
    <m/>
    <n v="141.21800000000002"/>
    <m/>
    <m/>
    <n v="141.21800000000002"/>
    <m/>
    <n v="0"/>
  </r>
  <r>
    <x v="3"/>
    <x v="13"/>
    <n v="2"/>
    <x v="0"/>
    <n v="64.19"/>
    <m/>
    <n v="1100"/>
    <m/>
    <m/>
    <n v="141.21800000000002"/>
    <m/>
    <m/>
    <n v="141.21800000000002"/>
    <m/>
    <n v="0"/>
  </r>
  <r>
    <x v="3"/>
    <x v="14"/>
    <n v="5"/>
    <x v="0"/>
    <n v="64.19"/>
    <m/>
    <n v="1100"/>
    <m/>
    <m/>
    <n v="141.21800000000002"/>
    <m/>
    <m/>
    <n v="141.21800000000002"/>
    <m/>
    <n v="0"/>
  </r>
  <r>
    <x v="3"/>
    <x v="15"/>
    <n v="4"/>
    <x v="0"/>
    <n v="64.19"/>
    <m/>
    <n v="1100"/>
    <m/>
    <m/>
    <n v="141.21800000000002"/>
    <m/>
    <m/>
    <n v="141.21800000000002"/>
    <m/>
    <n v="0"/>
  </r>
  <r>
    <x v="3"/>
    <x v="16"/>
    <n v="4"/>
    <x v="0"/>
    <n v="64.19"/>
    <m/>
    <n v="1100"/>
    <m/>
    <m/>
    <n v="141.21800000000002"/>
    <m/>
    <m/>
    <n v="141.21800000000002"/>
    <m/>
    <n v="0"/>
  </r>
  <r>
    <x v="3"/>
    <x v="17"/>
    <n v="2"/>
    <x v="0"/>
    <n v="64.19"/>
    <m/>
    <n v="1100"/>
    <m/>
    <m/>
    <n v="141.21800000000002"/>
    <m/>
    <m/>
    <n v="141.21800000000002"/>
    <m/>
    <n v="0"/>
  </r>
  <r>
    <x v="4"/>
    <x v="17"/>
    <m/>
    <x v="0"/>
    <n v="64.19"/>
    <m/>
    <n v="1100"/>
    <m/>
    <m/>
    <n v="141.21800000000002"/>
    <m/>
    <m/>
    <n v="141.21800000000002"/>
    <m/>
    <n v="0"/>
  </r>
  <r>
    <x v="4"/>
    <x v="18"/>
    <m/>
    <x v="0"/>
    <n v="64.19"/>
    <m/>
    <n v="1100"/>
    <m/>
    <m/>
    <n v="141.21800000000002"/>
    <m/>
    <m/>
    <n v="141.21800000000002"/>
    <m/>
    <n v="0"/>
  </r>
  <r>
    <x v="4"/>
    <x v="19"/>
    <m/>
    <x v="0"/>
    <n v="64.19"/>
    <m/>
    <n v="1100"/>
    <m/>
    <m/>
    <n v="141.21800000000002"/>
    <m/>
    <m/>
    <n v="141.21800000000002"/>
    <m/>
    <n v="0"/>
  </r>
  <r>
    <x v="4"/>
    <x v="20"/>
    <m/>
    <x v="0"/>
    <n v="64.19"/>
    <m/>
    <n v="1100"/>
    <m/>
    <m/>
    <n v="141.21800000000002"/>
    <m/>
    <m/>
    <n v="141.21800000000002"/>
    <m/>
    <n v="0"/>
  </r>
  <r>
    <x v="4"/>
    <x v="21"/>
    <m/>
    <x v="1"/>
    <n v="64.19"/>
    <s v="Forfait astreinte semaine (7 jours) avec un jour férié"/>
    <n v="1100"/>
    <n v="1"/>
    <m/>
    <n v="141.21800000000002"/>
    <m/>
    <m/>
    <n v="141.21800000000002"/>
    <m/>
    <n v="1100"/>
  </r>
  <r>
    <x v="5"/>
    <x v="22"/>
    <m/>
    <x v="0"/>
    <n v="64.19"/>
    <m/>
    <n v="1100"/>
    <m/>
    <m/>
    <n v="141.21800000000002"/>
    <m/>
    <m/>
    <n v="141.21800000000002"/>
    <m/>
    <n v="0"/>
  </r>
  <r>
    <x v="5"/>
    <x v="23"/>
    <m/>
    <x v="0"/>
    <n v="64.19"/>
    <m/>
    <n v="1100"/>
    <m/>
    <m/>
    <n v="141.21800000000002"/>
    <m/>
    <m/>
    <n v="141.21800000000002"/>
    <m/>
    <n v="0"/>
  </r>
  <r>
    <x v="5"/>
    <x v="24"/>
    <m/>
    <x v="2"/>
    <n v="64.19"/>
    <s v="Forfait astreinte semaine (7 jours) hors jour férié"/>
    <n v="1000"/>
    <n v="1"/>
    <m/>
    <n v="141.21800000000002"/>
    <m/>
    <m/>
    <n v="141.21800000000002"/>
    <m/>
    <n v="1000"/>
  </r>
  <r>
    <x v="5"/>
    <x v="25"/>
    <m/>
    <x v="0"/>
    <n v="64.19"/>
    <m/>
    <n v="1100"/>
    <m/>
    <m/>
    <n v="141.21800000000002"/>
    <m/>
    <m/>
    <n v="141.21800000000002"/>
    <m/>
    <n v="0"/>
  </r>
  <r>
    <x v="6"/>
    <x v="26"/>
    <m/>
    <x v="0"/>
    <n v="64.19"/>
    <m/>
    <n v="1100"/>
    <m/>
    <m/>
    <n v="141.21800000000002"/>
    <m/>
    <m/>
    <n v="141.21800000000002"/>
    <m/>
    <n v="0"/>
  </r>
  <r>
    <x v="6"/>
    <x v="27"/>
    <m/>
    <x v="0"/>
    <n v="64.19"/>
    <s v="Forfait astreinte semaine (7 jours) avec un jour férié"/>
    <n v="1100"/>
    <n v="1"/>
    <m/>
    <n v="141.21800000000002"/>
    <m/>
    <m/>
    <n v="141.21800000000002"/>
    <m/>
    <n v="1100"/>
  </r>
  <r>
    <x v="6"/>
    <x v="28"/>
    <m/>
    <x v="0"/>
    <n v="64.19"/>
    <m/>
    <n v="1100"/>
    <m/>
    <m/>
    <n v="141.21800000000002"/>
    <m/>
    <m/>
    <n v="141.21800000000002"/>
    <m/>
    <n v="0"/>
  </r>
  <r>
    <x v="6"/>
    <x v="29"/>
    <m/>
    <x v="0"/>
    <n v="64.19"/>
    <m/>
    <n v="1100"/>
    <m/>
    <m/>
    <n v="141.21800000000002"/>
    <m/>
    <m/>
    <n v="141.21800000000002"/>
    <m/>
    <n v="0"/>
  </r>
  <r>
    <x v="6"/>
    <x v="30"/>
    <m/>
    <x v="0"/>
    <n v="64.19"/>
    <m/>
    <n v="1100"/>
    <m/>
    <m/>
    <n v="141.21800000000002"/>
    <m/>
    <m/>
    <n v="141.21800000000002"/>
    <m/>
    <n v="0"/>
  </r>
  <r>
    <x v="7"/>
    <x v="30"/>
    <m/>
    <x v="0"/>
    <n v="64.19"/>
    <m/>
    <n v="1100"/>
    <m/>
    <m/>
    <n v="141.21800000000002"/>
    <m/>
    <m/>
    <n v="141.21800000000002"/>
    <m/>
    <n v="0"/>
  </r>
  <r>
    <x v="7"/>
    <x v="31"/>
    <m/>
    <x v="0"/>
    <n v="64.19"/>
    <m/>
    <n v="1100"/>
    <m/>
    <m/>
    <n v="141.21800000000002"/>
    <m/>
    <m/>
    <n v="141.21800000000002"/>
    <m/>
    <n v="0"/>
  </r>
  <r>
    <x v="7"/>
    <x v="32"/>
    <m/>
    <x v="0"/>
    <n v="64.19"/>
    <m/>
    <n v="1100"/>
    <m/>
    <m/>
    <n v="141.21800000000002"/>
    <m/>
    <m/>
    <n v="141.21800000000002"/>
    <m/>
    <n v="0"/>
  </r>
  <r>
    <x v="7"/>
    <x v="33"/>
    <m/>
    <x v="0"/>
    <n v="64.19"/>
    <m/>
    <n v="1100"/>
    <m/>
    <m/>
    <n v="141.21800000000002"/>
    <m/>
    <m/>
    <n v="141.21800000000002"/>
    <m/>
    <n v="0"/>
  </r>
  <r>
    <x v="7"/>
    <x v="34"/>
    <m/>
    <x v="0"/>
    <n v="64.19"/>
    <m/>
    <n v="1100"/>
    <m/>
    <m/>
    <n v="141.21800000000002"/>
    <m/>
    <m/>
    <n v="141.21800000000002"/>
    <m/>
    <n v="0"/>
  </r>
  <r>
    <x v="8"/>
    <x v="35"/>
    <m/>
    <x v="0"/>
    <n v="64.19"/>
    <m/>
    <n v="1100"/>
    <m/>
    <m/>
    <n v="141.21800000000002"/>
    <m/>
    <m/>
    <n v="141.21800000000002"/>
    <m/>
    <n v="0"/>
  </r>
  <r>
    <x v="8"/>
    <x v="36"/>
    <m/>
    <x v="0"/>
    <n v="64.19"/>
    <m/>
    <n v="1100"/>
    <m/>
    <m/>
    <n v="141.21800000000002"/>
    <m/>
    <m/>
    <n v="141.21800000000002"/>
    <m/>
    <n v="0"/>
  </r>
  <r>
    <x v="8"/>
    <x v="37"/>
    <m/>
    <x v="0"/>
    <n v="64.19"/>
    <m/>
    <n v="1100"/>
    <m/>
    <m/>
    <n v="141.21800000000002"/>
    <m/>
    <m/>
    <n v="141.21800000000002"/>
    <m/>
    <n v="0"/>
  </r>
  <r>
    <x v="8"/>
    <x v="38"/>
    <m/>
    <x v="0"/>
    <n v="64.19"/>
    <m/>
    <n v="1100"/>
    <m/>
    <m/>
    <n v="141.21800000000002"/>
    <m/>
    <m/>
    <n v="141.21800000000002"/>
    <m/>
    <n v="0"/>
  </r>
  <r>
    <x v="8"/>
    <x v="39"/>
    <m/>
    <x v="0"/>
    <n v="64.19"/>
    <m/>
    <n v="1100"/>
    <m/>
    <m/>
    <n v="141.21800000000002"/>
    <m/>
    <m/>
    <n v="141.21800000000002"/>
    <m/>
    <n v="0"/>
  </r>
  <r>
    <x v="9"/>
    <x v="39"/>
    <m/>
    <x v="0"/>
    <n v="64.19"/>
    <m/>
    <n v="1100"/>
    <m/>
    <m/>
    <n v="141.21800000000002"/>
    <m/>
    <m/>
    <n v="141.21800000000002"/>
    <m/>
    <n v="0"/>
  </r>
  <r>
    <x v="9"/>
    <x v="40"/>
    <m/>
    <x v="0"/>
    <n v="64.19"/>
    <m/>
    <n v="1100"/>
    <m/>
    <m/>
    <n v="141.21800000000002"/>
    <m/>
    <m/>
    <n v="141.21800000000002"/>
    <m/>
    <n v="0"/>
  </r>
  <r>
    <x v="9"/>
    <x v="41"/>
    <m/>
    <x v="0"/>
    <n v="64.19"/>
    <m/>
    <n v="1100"/>
    <m/>
    <m/>
    <n v="141.21800000000002"/>
    <m/>
    <m/>
    <n v="141.21800000000002"/>
    <m/>
    <n v="0"/>
  </r>
  <r>
    <x v="9"/>
    <x v="42"/>
    <m/>
    <x v="0"/>
    <n v="64.19"/>
    <m/>
    <n v="1100"/>
    <m/>
    <m/>
    <n v="141.21800000000002"/>
    <m/>
    <m/>
    <n v="141.21800000000002"/>
    <m/>
    <n v="0"/>
  </r>
  <r>
    <x v="9"/>
    <x v="43"/>
    <m/>
    <x v="0"/>
    <n v="64.19"/>
    <m/>
    <n v="1100"/>
    <m/>
    <m/>
    <n v="141.21800000000002"/>
    <m/>
    <m/>
    <n v="141.21800000000002"/>
    <m/>
    <n v="0"/>
  </r>
  <r>
    <x v="10"/>
    <x v="43"/>
    <m/>
    <x v="0"/>
    <n v="64.19"/>
    <m/>
    <n v="1100"/>
    <m/>
    <m/>
    <n v="141.21800000000002"/>
    <m/>
    <m/>
    <n v="141.21800000000002"/>
    <m/>
    <n v="0"/>
  </r>
  <r>
    <x v="10"/>
    <x v="44"/>
    <m/>
    <x v="0"/>
    <n v="64.19"/>
    <m/>
    <n v="1100"/>
    <m/>
    <m/>
    <n v="141.21800000000002"/>
    <m/>
    <m/>
    <n v="141.21800000000002"/>
    <m/>
    <n v="0"/>
  </r>
  <r>
    <x v="10"/>
    <x v="45"/>
    <m/>
    <x v="0"/>
    <n v="64.19"/>
    <m/>
    <n v="1100"/>
    <m/>
    <m/>
    <n v="141.21800000000002"/>
    <m/>
    <m/>
    <n v="141.21800000000002"/>
    <m/>
    <n v="0"/>
  </r>
  <r>
    <x v="10"/>
    <x v="46"/>
    <m/>
    <x v="0"/>
    <n v="64.19"/>
    <m/>
    <n v="1100"/>
    <m/>
    <m/>
    <n v="141.21800000000002"/>
    <m/>
    <m/>
    <n v="141.21800000000002"/>
    <m/>
    <n v="0"/>
  </r>
  <r>
    <x v="10"/>
    <x v="47"/>
    <m/>
    <x v="0"/>
    <n v="64.19"/>
    <m/>
    <n v="1100"/>
    <m/>
    <m/>
    <n v="141.21800000000002"/>
    <m/>
    <m/>
    <n v="141.21800000000002"/>
    <m/>
    <n v="0"/>
  </r>
  <r>
    <x v="11"/>
    <x v="48"/>
    <m/>
    <x v="0"/>
    <n v="64.19"/>
    <m/>
    <n v="1100"/>
    <m/>
    <m/>
    <n v="141.21800000000002"/>
    <m/>
    <m/>
    <n v="141.21800000000002"/>
    <m/>
    <n v="0"/>
  </r>
  <r>
    <x v="11"/>
    <x v="49"/>
    <m/>
    <x v="0"/>
    <n v="64.19"/>
    <m/>
    <n v="1100"/>
    <m/>
    <m/>
    <n v="141.21800000000002"/>
    <m/>
    <m/>
    <n v="141.21800000000002"/>
    <m/>
    <n v="0"/>
  </r>
  <r>
    <x v="11"/>
    <x v="50"/>
    <m/>
    <x v="0"/>
    <n v="64.19"/>
    <m/>
    <n v="1100"/>
    <m/>
    <m/>
    <n v="141.21800000000002"/>
    <m/>
    <m/>
    <n v="141.21800000000002"/>
    <m/>
    <n v="0"/>
  </r>
  <r>
    <x v="11"/>
    <x v="51"/>
    <m/>
    <x v="0"/>
    <n v="64.19"/>
    <m/>
    <n v="1100"/>
    <m/>
    <m/>
    <n v="141.21800000000002"/>
    <m/>
    <m/>
    <n v="141.21800000000002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74" cacheId="68" applyNumberFormats="0" applyBorderFormats="0" applyFontFormats="0" applyPatternFormats="0" applyAlignmentFormats="0" applyWidthHeightFormats="1" dataCaption="Valeurs" updatedVersion="4" minRefreshableVersion="3" itemPrintTitles="1" mergeItem="1" createdVersion="4" indent="0" outline="1" outlineData="1" multipleFieldFilters="0" rowHeaderCaption="Mois">
  <location ref="F8:H21" firstHeaderRow="0" firstDataRow="1" firstDataCol="1"/>
  <pivotFields count="15">
    <pivotField axis="axisRow" showAll="0">
      <items count="1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t="default" sd="0"/>
      </items>
    </pivotField>
    <pivotField axis="axisRow" subtotalTop="0" showAll="0" defaultSubtotal="0">
      <items count="5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</items>
    </pivotField>
    <pivotField dataField="1" showAll="0"/>
    <pivotField axis="axisRow" subtotalTop="0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numFmtId="164" showAll="0"/>
  </pivotFields>
  <rowFields count="3">
    <field x="0"/>
    <field x="1"/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Jours travaillés" fld="2" baseField="0" baseItem="0"/>
    <dataField name="TPE" fld="14" baseField="0" baseItem="0" numFmtId="164"/>
  </dataFields>
  <formats count="2">
    <format dxfId="173">
      <pivotArea outline="0" collapsedLevelsAreSubtotals="1" fieldPosition="0"/>
    </format>
    <format dxfId="172">
      <pivotArea outline="0" collapsedLevelsAreSubtotals="1" fieldPosition="0"/>
    </format>
  </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78" applyNumberFormats="0" applyBorderFormats="0" applyFontFormats="0" applyPatternFormats="0" applyAlignmentFormats="0" applyWidthHeightFormats="1" dataCaption="Valeurs" updatedVersion="4" minRefreshableVersion="3" itemPrintTitles="1" mergeItem="1" createdVersion="4" indent="0" outline="1" outlineData="1" multipleFieldFilters="0" rowHeaderCaption="Mois">
  <location ref="B8:D21" firstHeaderRow="0" firstDataRow="1" firstDataCol="1"/>
  <pivotFields count="15">
    <pivotField axis="axisRow" showAl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m="1" x="12"/>
        <item t="default" sd="0"/>
      </items>
    </pivotField>
    <pivotField axis="axisRow" subtotalTop="0" showAll="0" defaultSubtotal="0">
      <items count="52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</items>
    </pivotField>
    <pivotField dataField="1" showAll="0"/>
    <pivotField axis="axisRow" subtotalTop="0" showAll="0" defaultSubtotal="0">
      <items count="3">
        <item x="1"/>
        <item x="0"/>
        <item x="2"/>
      </items>
    </pivotField>
    <pivotField showAll="0"/>
    <pivotField showAll="0"/>
    <pivotField showAll="0"/>
    <pivotField showAl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numFmtId="164" showAll="0"/>
  </pivotFields>
  <rowFields count="3">
    <field x="0"/>
    <field x="1"/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Jours travaillés" fld="2" baseField="0" baseItem="0"/>
    <dataField name="TPE" fld="14" baseField="0" baseItem="0" numFmtId="164"/>
  </dataFields>
  <formats count="2">
    <format dxfId="175">
      <pivotArea outline="0" collapsedLevelsAreSubtotals="1" fieldPosition="0"/>
    </format>
    <format dxfId="174">
      <pivotArea outline="0" collapsedLevelsAreSubtotals="1" fieldPosition="0"/>
    </format>
  </formats>
  <pivotTableStyleInfo name="PivotStyleLight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0:O68" totalsRowShown="0" headerRowDxfId="209" dataDxfId="208">
  <autoFilter ref="A10:O68"/>
  <tableColumns count="15">
    <tableColumn id="12" name="Mois" dataDxfId="207"/>
    <tableColumn id="1" name="SEMAINE" dataDxfId="206"/>
    <tableColumn id="11" name="JOURS TRAVAILLES" dataDxfId="205"/>
    <tableColumn id="2" name="OS" dataDxfId="204"/>
    <tableColumn id="3" name="Taux" dataDxfId="203">
      <calculatedColumnFormula>IF(B$6=3,IF(B$7="Technicien débutant",54.73,IF(B$7="Technicien", 60.41, IF(B$7="Technicien expérimenté", 64.19, 69.73))),IF(B$7="Technicien débutant",54.05,IF(B$7="Technicien", 60.81, IF(B$7="Technicien expérimenté", 66.89, 71.62))))</calculatedColumnFormula>
    </tableColumn>
    <tableColumn id="4" name="ASTREINTES" dataDxfId="202"/>
    <tableColumn id="5" name="Taux 2" dataDxfId="201">
      <calculatedColumnFormula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calculatedColumnFormula>
    </tableColumn>
    <tableColumn id="6" name="NB" dataDxfId="200"/>
    <tableColumn id="7" name="HEURES MAJOREES 1" dataDxfId="199"/>
    <tableColumn id="8" name="Taux 3" dataDxfId="198">
      <calculatedColumnFormula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calculatedColumnFormula>
    </tableColumn>
    <tableColumn id="9" name="NB1 (H)" dataDxfId="197"/>
    <tableColumn id="13" name="HEURES MAJOREES 2" dataDxfId="196"/>
    <tableColumn id="15" name="Taux 4" dataDxfId="195">
      <calculatedColumnFormula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calculatedColumnFormula>
    </tableColumn>
    <tableColumn id="14" name="NB2 (H)" dataDxfId="194"/>
    <tableColumn id="10" name="TOTAL" dataDxfId="193">
      <calculatedColumnFormula>Tableau1[Taux 2]*Tableau1[NB]+Tableau1[Taux 3]*Tableau1[NB1 (H)]+Tableau1[Taux 4]*Tableau1[NB2 (H)]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0:O68" totalsRowShown="0" headerRowDxfId="192" dataDxfId="191">
  <autoFilter ref="A10:O68"/>
  <tableColumns count="15">
    <tableColumn id="12" name="Mois" dataDxfId="190"/>
    <tableColumn id="1" name="SEMAINE" dataDxfId="189"/>
    <tableColumn id="11" name="JOURS TRAVAILLES" dataDxfId="188"/>
    <tableColumn id="2" name="OS" dataDxfId="187"/>
    <tableColumn id="3" name="Taux" dataDxfId="186">
      <calculatedColumnFormula>IF(B$6=3,IF(B$7="Technicien débutant",54.73,IF(B$7="Technicien", 60.41, IF(B$7="Technicien expérimenté", 64.19, 69.73))),IF(B$7="Technicien débutant",54.05,IF(B$7="Technicien", 60.81, IF(B$7="Technicien expérimenté", 66.89, 71.62))))</calculatedColumnFormula>
    </tableColumn>
    <tableColumn id="4" name="ASTREINTES" dataDxfId="185"/>
    <tableColumn id="5" name="Taux 2" dataDxfId="184">
      <calculatedColumnFormula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calculatedColumnFormula>
    </tableColumn>
    <tableColumn id="6" name="NB" dataDxfId="183"/>
    <tableColumn id="7" name="HEURES MAJOREES 1" dataDxfId="182"/>
    <tableColumn id="8" name="Taux 3" dataDxfId="181">
      <calculatedColumnFormula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calculatedColumnFormula>
    </tableColumn>
    <tableColumn id="9" name="NB1 (H)" dataDxfId="180"/>
    <tableColumn id="13" name="HEURES MAJOREES 2" dataDxfId="179"/>
    <tableColumn id="15" name="Taux 4" dataDxfId="178">
      <calculatedColumnFormula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calculatedColumnFormula>
    </tableColumn>
    <tableColumn id="14" name="NB2 (H)" dataDxfId="177"/>
    <tableColumn id="10" name="TOTAL" dataDxfId="176">
      <calculatedColumnFormula>Tableau13[Taux 2]*Tableau13[NB]+Tableau13[Taux 3]*Tableau13[NB1 (H)]+Tableau13[Taux 4]*Tableau13[NB2 (H)]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3.xml"/><Relationship Id="rId5" Type="http://schemas.openxmlformats.org/officeDocument/2006/relationships/vmlDrawing" Target="../drawings/vmlDrawing3.v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68"/>
  <sheetViews>
    <sheetView workbookViewId="0">
      <pane ySplit="10" topLeftCell="A35" activePane="bottomLeft" state="frozen"/>
      <selection pane="bottomLeft" activeCell="C4" sqref="A1:XFD1048576"/>
    </sheetView>
  </sheetViews>
  <sheetFormatPr baseColWidth="10" defaultRowHeight="15" x14ac:dyDescent="0.25"/>
  <cols>
    <col min="1" max="1" width="14.140625" style="12" bestFit="1" customWidth="1"/>
    <col min="2" max="2" width="13" style="12" customWidth="1"/>
    <col min="3" max="3" width="15" style="12" customWidth="1"/>
    <col min="4" max="4" width="8" style="12" bestFit="1" customWidth="1"/>
    <col min="5" max="5" width="11.42578125" style="12" hidden="1" customWidth="1"/>
    <col min="6" max="6" width="23.85546875" style="12" customWidth="1"/>
    <col min="7" max="7" width="11.42578125" style="12" hidden="1" customWidth="1"/>
    <col min="8" max="8" width="8.140625" style="12" bestFit="1" customWidth="1"/>
    <col min="9" max="9" width="31.7109375" style="12" customWidth="1"/>
    <col min="10" max="10" width="11.42578125" style="12" hidden="1" customWidth="1"/>
    <col min="11" max="11" width="10" style="12" bestFit="1" customWidth="1"/>
    <col min="12" max="12" width="31.7109375" style="12" customWidth="1"/>
    <col min="13" max="13" width="11.42578125" style="12" hidden="1" customWidth="1"/>
    <col min="14" max="14" width="10" style="12" customWidth="1"/>
    <col min="15" max="15" width="11.42578125" style="12"/>
  </cols>
  <sheetData>
    <row r="1" spans="1:15" ht="21" customHeight="1" x14ac:dyDescent="0.35">
      <c r="A1" s="19" t="s">
        <v>45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</row>
    <row r="4" spans="1:15" ht="30" x14ac:dyDescent="0.25">
      <c r="A4" s="16" t="s">
        <v>10</v>
      </c>
      <c r="B4" s="13" t="s">
        <v>42</v>
      </c>
    </row>
    <row r="5" spans="1:15" x14ac:dyDescent="0.25">
      <c r="A5" s="16" t="s">
        <v>11</v>
      </c>
      <c r="B5" s="13" t="s">
        <v>44</v>
      </c>
    </row>
    <row r="6" spans="1:15" x14ac:dyDescent="0.25">
      <c r="A6" s="16" t="s">
        <v>12</v>
      </c>
      <c r="B6" s="13">
        <v>3</v>
      </c>
    </row>
    <row r="7" spans="1:15" ht="30" x14ac:dyDescent="0.25">
      <c r="A7" s="16" t="s">
        <v>13</v>
      </c>
      <c r="B7" s="13" t="s">
        <v>23</v>
      </c>
    </row>
    <row r="10" spans="1:15" ht="30" x14ac:dyDescent="0.25">
      <c r="A10" s="5" t="s">
        <v>49</v>
      </c>
      <c r="B10" s="5" t="s">
        <v>0</v>
      </c>
      <c r="C10" s="5" t="s">
        <v>46</v>
      </c>
      <c r="D10" s="5" t="s">
        <v>71</v>
      </c>
      <c r="E10" s="5" t="s">
        <v>1</v>
      </c>
      <c r="F10" s="5" t="s">
        <v>2</v>
      </c>
      <c r="G10" s="5" t="s">
        <v>3</v>
      </c>
      <c r="H10" s="5" t="s">
        <v>4</v>
      </c>
      <c r="I10" s="5" t="s">
        <v>67</v>
      </c>
      <c r="J10" s="5" t="s">
        <v>5</v>
      </c>
      <c r="K10" s="14" t="s">
        <v>68</v>
      </c>
      <c r="L10" s="5" t="s">
        <v>69</v>
      </c>
      <c r="M10" s="5" t="s">
        <v>70</v>
      </c>
      <c r="N10" s="14" t="s">
        <v>6</v>
      </c>
      <c r="O10" s="5" t="s">
        <v>7</v>
      </c>
    </row>
    <row r="11" spans="1:15" x14ac:dyDescent="0.25">
      <c r="A11" s="17" t="s">
        <v>50</v>
      </c>
      <c r="B11" s="5">
        <v>1</v>
      </c>
      <c r="C11" s="5">
        <v>0</v>
      </c>
      <c r="D11" s="5"/>
      <c r="E11" s="17">
        <f t="shared" ref="E11:E42" si="0">IF(B$6=3,IF(B$7="Technicien débutant",54.73,IF(B$7="Technicien", 60.41, IF(B$7="Technicien expérimenté", 64.19, 69.73))),IF(B$7="Technicien débutant",54.05,IF(B$7="Technicien", 60.81, IF(B$7="Technicien expérimenté", 66.89, 71.62))))</f>
        <v>64.19</v>
      </c>
      <c r="F11" s="5"/>
      <c r="G11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1" s="5"/>
      <c r="I11" s="5"/>
      <c r="J11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1" s="5"/>
      <c r="L11" s="5"/>
      <c r="M11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1" s="5"/>
      <c r="O11" s="15">
        <f>Tableau1[Taux 2]*Tableau1[NB]+Tableau1[Taux 3]*Tableau1[NB1 (H)]+Tableau1[Taux 4]*Tableau1[NB2 (H)]</f>
        <v>0</v>
      </c>
    </row>
    <row r="12" spans="1:15" x14ac:dyDescent="0.25">
      <c r="A12" s="17" t="s">
        <v>50</v>
      </c>
      <c r="B12" s="5">
        <v>2</v>
      </c>
      <c r="C12" s="5">
        <v>5</v>
      </c>
      <c r="D12" s="5"/>
      <c r="E12" s="17">
        <f t="shared" si="0"/>
        <v>64.19</v>
      </c>
      <c r="F12" s="5"/>
      <c r="G12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2" s="5"/>
      <c r="I12" s="5"/>
      <c r="J12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2" s="5"/>
      <c r="L12" s="5"/>
      <c r="M12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2" s="5"/>
      <c r="O12" s="15">
        <f>Tableau1[Taux 2]*Tableau1[NB]+Tableau1[Taux 3]*Tableau1[NB1 (H)]+Tableau1[Taux 4]*Tableau1[NB2 (H)]</f>
        <v>0</v>
      </c>
    </row>
    <row r="13" spans="1:15" x14ac:dyDescent="0.25">
      <c r="A13" s="17" t="s">
        <v>50</v>
      </c>
      <c r="B13" s="5">
        <v>3</v>
      </c>
      <c r="C13" s="5">
        <v>5</v>
      </c>
      <c r="D13" s="5"/>
      <c r="E13" s="17">
        <f t="shared" si="0"/>
        <v>64.19</v>
      </c>
      <c r="F13" s="5"/>
      <c r="G13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3" s="5"/>
      <c r="I13" s="5"/>
      <c r="J13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3" s="5"/>
      <c r="L13" s="5"/>
      <c r="M13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3" s="5"/>
      <c r="O13" s="15">
        <f>Tableau1[Taux 2]*Tableau1[NB]+Tableau1[Taux 3]*Tableau1[NB1 (H)]+Tableau1[Taux 4]*Tableau1[NB2 (H)]</f>
        <v>0</v>
      </c>
    </row>
    <row r="14" spans="1:15" x14ac:dyDescent="0.25">
      <c r="A14" s="17" t="s">
        <v>50</v>
      </c>
      <c r="B14" s="5">
        <v>4</v>
      </c>
      <c r="C14" s="5">
        <v>5</v>
      </c>
      <c r="D14" s="5"/>
      <c r="E14" s="17">
        <f t="shared" si="0"/>
        <v>64.19</v>
      </c>
      <c r="F14" s="5"/>
      <c r="G14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4" s="5"/>
      <c r="I14" s="5"/>
      <c r="J14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4" s="5"/>
      <c r="L14" s="5"/>
      <c r="M14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4" s="5"/>
      <c r="O14" s="15">
        <f>Tableau1[Taux 2]*Tableau1[NB]+Tableau1[Taux 3]*Tableau1[NB1 (H)]+Tableau1[Taux 4]*Tableau1[NB2 (H)]</f>
        <v>0</v>
      </c>
    </row>
    <row r="15" spans="1:15" x14ac:dyDescent="0.25">
      <c r="A15" s="17" t="s">
        <v>50</v>
      </c>
      <c r="B15" s="5">
        <v>5</v>
      </c>
      <c r="C15" s="5">
        <v>4</v>
      </c>
      <c r="D15" s="5"/>
      <c r="E15" s="17">
        <f t="shared" si="0"/>
        <v>64.19</v>
      </c>
      <c r="F15" s="5"/>
      <c r="G15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5" s="5"/>
      <c r="I15" s="5"/>
      <c r="J15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5" s="5"/>
      <c r="L15" s="5"/>
      <c r="M15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5" s="5"/>
      <c r="O15" s="15">
        <f>Tableau1[Taux 2]*Tableau1[NB]+Tableau1[Taux 3]*Tableau1[NB1 (H)]+Tableau1[Taux 4]*Tableau1[NB2 (H)]</f>
        <v>0</v>
      </c>
    </row>
    <row r="16" spans="1:15" s="2" customFormat="1" x14ac:dyDescent="0.25">
      <c r="A16" s="17" t="s">
        <v>51</v>
      </c>
      <c r="B16" s="5">
        <v>5</v>
      </c>
      <c r="C16" s="5">
        <v>1</v>
      </c>
      <c r="D16" s="5"/>
      <c r="E16" s="17">
        <f t="shared" si="0"/>
        <v>64.19</v>
      </c>
      <c r="F16" s="5"/>
      <c r="G16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6" s="5"/>
      <c r="I16" s="5"/>
      <c r="J16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6" s="5"/>
      <c r="L16" s="5"/>
      <c r="M16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6" s="5"/>
      <c r="O16" s="15">
        <f>Tableau1[Taux 2]*Tableau1[NB]+Tableau1[Taux 3]*Tableau1[NB1 (H)]+Tableau1[Taux 4]*Tableau1[NB2 (H)]</f>
        <v>0</v>
      </c>
    </row>
    <row r="17" spans="1:15" x14ac:dyDescent="0.25">
      <c r="A17" s="17" t="s">
        <v>51</v>
      </c>
      <c r="B17" s="5">
        <v>6</v>
      </c>
      <c r="C17" s="5">
        <v>5</v>
      </c>
      <c r="D17" s="5"/>
      <c r="E17" s="17">
        <f t="shared" si="0"/>
        <v>64.19</v>
      </c>
      <c r="F17" s="5"/>
      <c r="G17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7" s="5"/>
      <c r="I17" s="5"/>
      <c r="J17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7" s="5"/>
      <c r="L17" s="5"/>
      <c r="M17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7" s="5"/>
      <c r="O17" s="15">
        <f>Tableau1[Taux 2]*Tableau1[NB]+Tableau1[Taux 3]*Tableau1[NB1 (H)]+Tableau1[Taux 4]*Tableau1[NB2 (H)]</f>
        <v>0</v>
      </c>
    </row>
    <row r="18" spans="1:15" x14ac:dyDescent="0.25">
      <c r="A18" s="17" t="s">
        <v>51</v>
      </c>
      <c r="B18" s="5">
        <v>7</v>
      </c>
      <c r="C18" s="5">
        <v>4</v>
      </c>
      <c r="D18" s="5"/>
      <c r="E18" s="17">
        <f t="shared" si="0"/>
        <v>64.19</v>
      </c>
      <c r="F18" s="5"/>
      <c r="G18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8" s="5"/>
      <c r="I18" s="5"/>
      <c r="J18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8" s="5"/>
      <c r="L18" s="5"/>
      <c r="M18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8" s="5"/>
      <c r="O18" s="15">
        <f>Tableau1[Taux 2]*Tableau1[NB]+Tableau1[Taux 3]*Tableau1[NB1 (H)]+Tableau1[Taux 4]*Tableau1[NB2 (H)]</f>
        <v>0</v>
      </c>
    </row>
    <row r="19" spans="1:15" x14ac:dyDescent="0.25">
      <c r="A19" s="17" t="s">
        <v>51</v>
      </c>
      <c r="B19" s="5">
        <v>8</v>
      </c>
      <c r="C19" s="5">
        <v>5</v>
      </c>
      <c r="D19" s="5"/>
      <c r="E19" s="17">
        <f t="shared" si="0"/>
        <v>64.19</v>
      </c>
      <c r="F19" s="5"/>
      <c r="G19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19" s="5"/>
      <c r="I19" s="5"/>
      <c r="J19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19" s="5"/>
      <c r="L19" s="5"/>
      <c r="M19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19" s="5"/>
      <c r="O19" s="15">
        <f>Tableau1[Taux 2]*Tableau1[NB]+Tableau1[Taux 3]*Tableau1[NB1 (H)]+Tableau1[Taux 4]*Tableau1[NB2 (H)]</f>
        <v>0</v>
      </c>
    </row>
    <row r="20" spans="1:15" x14ac:dyDescent="0.25">
      <c r="A20" s="17" t="s">
        <v>51</v>
      </c>
      <c r="B20" s="5">
        <v>9</v>
      </c>
      <c r="C20" s="5">
        <v>4</v>
      </c>
      <c r="D20" s="5"/>
      <c r="E20" s="17">
        <f t="shared" si="0"/>
        <v>64.19</v>
      </c>
      <c r="F20" s="5"/>
      <c r="G20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0" s="5"/>
      <c r="I20" s="5"/>
      <c r="J20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0" s="5"/>
      <c r="L20" s="5"/>
      <c r="M20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0" s="5"/>
      <c r="O20" s="15">
        <f>Tableau1[Taux 2]*Tableau1[NB]+Tableau1[Taux 3]*Tableau1[NB1 (H)]+Tableau1[Taux 4]*Tableau1[NB2 (H)]</f>
        <v>0</v>
      </c>
    </row>
    <row r="21" spans="1:15" s="2" customFormat="1" x14ac:dyDescent="0.25">
      <c r="A21" s="17" t="s">
        <v>52</v>
      </c>
      <c r="B21" s="5">
        <v>9</v>
      </c>
      <c r="C21" s="5">
        <v>0</v>
      </c>
      <c r="D21" s="5"/>
      <c r="E21" s="17">
        <f t="shared" si="0"/>
        <v>64.19</v>
      </c>
      <c r="F21" s="5"/>
      <c r="G21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1" s="5"/>
      <c r="I21" s="5"/>
      <c r="J21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1" s="5"/>
      <c r="L21" s="5"/>
      <c r="M21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1" s="5"/>
      <c r="O21" s="15">
        <f>Tableau1[Taux 2]*Tableau1[NB]+Tableau1[Taux 3]*Tableau1[NB1 (H)]+Tableau1[Taux 4]*Tableau1[NB2 (H)]</f>
        <v>0</v>
      </c>
    </row>
    <row r="22" spans="1:15" x14ac:dyDescent="0.25">
      <c r="A22" s="17" t="s">
        <v>52</v>
      </c>
      <c r="B22" s="5">
        <v>10</v>
      </c>
      <c r="C22" s="5">
        <v>5</v>
      </c>
      <c r="D22" s="5"/>
      <c r="E22" s="17">
        <f t="shared" si="0"/>
        <v>64.19</v>
      </c>
      <c r="F22" s="5"/>
      <c r="G22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2" s="5"/>
      <c r="I22" s="5"/>
      <c r="J22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2" s="5"/>
      <c r="L22" s="5"/>
      <c r="M22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2" s="5"/>
      <c r="O22" s="15">
        <f>Tableau1[Taux 2]*Tableau1[NB]+Tableau1[Taux 3]*Tableau1[NB1 (H)]+Tableau1[Taux 4]*Tableau1[NB2 (H)]</f>
        <v>0</v>
      </c>
    </row>
    <row r="23" spans="1:15" x14ac:dyDescent="0.25">
      <c r="A23" s="17" t="s">
        <v>52</v>
      </c>
      <c r="B23" s="5">
        <v>11</v>
      </c>
      <c r="C23" s="5">
        <v>5</v>
      </c>
      <c r="D23" s="5"/>
      <c r="E23" s="17">
        <f t="shared" si="0"/>
        <v>64.19</v>
      </c>
      <c r="F23" s="5"/>
      <c r="G23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3" s="5"/>
      <c r="I23" s="5"/>
      <c r="J23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3" s="5"/>
      <c r="L23" s="5"/>
      <c r="M23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3" s="5"/>
      <c r="O23" s="15">
        <f>Tableau1[Taux 2]*Tableau1[NB]+Tableau1[Taux 3]*Tableau1[NB1 (H)]+Tableau1[Taux 4]*Tableau1[NB2 (H)]</f>
        <v>0</v>
      </c>
    </row>
    <row r="24" spans="1:15" x14ac:dyDescent="0.25">
      <c r="A24" s="17" t="s">
        <v>52</v>
      </c>
      <c r="B24" s="5">
        <v>12</v>
      </c>
      <c r="C24" s="5">
        <v>5</v>
      </c>
      <c r="D24" s="5"/>
      <c r="E24" s="17">
        <f t="shared" si="0"/>
        <v>64.19</v>
      </c>
      <c r="F24" s="5"/>
      <c r="G24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4" s="5"/>
      <c r="I24" s="5"/>
      <c r="J24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4" s="5"/>
      <c r="L24" s="5"/>
      <c r="M24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4" s="5"/>
      <c r="O24" s="15">
        <f>Tableau1[Taux 2]*Tableau1[NB]+Tableau1[Taux 3]*Tableau1[NB1 (H)]+Tableau1[Taux 4]*Tableau1[NB2 (H)]</f>
        <v>0</v>
      </c>
    </row>
    <row r="25" spans="1:15" x14ac:dyDescent="0.25">
      <c r="A25" s="17" t="s">
        <v>52</v>
      </c>
      <c r="B25" s="5">
        <v>13</v>
      </c>
      <c r="C25" s="5">
        <v>5</v>
      </c>
      <c r="D25" s="5"/>
      <c r="E25" s="17">
        <f t="shared" si="0"/>
        <v>64.19</v>
      </c>
      <c r="F25" s="5"/>
      <c r="G25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5" s="5"/>
      <c r="I25" s="5"/>
      <c r="J25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5" s="5"/>
      <c r="L25" s="5"/>
      <c r="M25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5" s="5"/>
      <c r="O25" s="15">
        <f>Tableau1[Taux 2]*Tableau1[NB]+Tableau1[Taux 3]*Tableau1[NB1 (H)]+Tableau1[Taux 4]*Tableau1[NB2 (H)]</f>
        <v>0</v>
      </c>
    </row>
    <row r="26" spans="1:15" x14ac:dyDescent="0.25">
      <c r="A26" s="17" t="s">
        <v>53</v>
      </c>
      <c r="B26" s="5">
        <v>14</v>
      </c>
      <c r="C26" s="5">
        <v>2</v>
      </c>
      <c r="D26" s="5"/>
      <c r="E26" s="17">
        <f t="shared" si="0"/>
        <v>64.19</v>
      </c>
      <c r="F26" s="5"/>
      <c r="G26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6" s="5"/>
      <c r="I26" s="5"/>
      <c r="J26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6" s="5"/>
      <c r="L26" s="5"/>
      <c r="M26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6" s="5"/>
      <c r="O26" s="15">
        <f>Tableau1[Taux 2]*Tableau1[NB]+Tableau1[Taux 3]*Tableau1[NB1 (H)]+Tableau1[Taux 4]*Tableau1[NB2 (H)]</f>
        <v>0</v>
      </c>
    </row>
    <row r="27" spans="1:15" x14ac:dyDescent="0.25">
      <c r="A27" s="17" t="s">
        <v>53</v>
      </c>
      <c r="B27" s="5">
        <v>15</v>
      </c>
      <c r="C27" s="5">
        <v>5</v>
      </c>
      <c r="D27" s="5"/>
      <c r="E27" s="17">
        <f t="shared" si="0"/>
        <v>64.19</v>
      </c>
      <c r="F27" s="5"/>
      <c r="G27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7" s="5"/>
      <c r="I27" s="5"/>
      <c r="J27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7" s="5"/>
      <c r="L27" s="5"/>
      <c r="M27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7" s="5"/>
      <c r="O27" s="15">
        <f>Tableau1[Taux 2]*Tableau1[NB]+Tableau1[Taux 3]*Tableau1[NB1 (H)]+Tableau1[Taux 4]*Tableau1[NB2 (H)]</f>
        <v>0</v>
      </c>
    </row>
    <row r="28" spans="1:15" x14ac:dyDescent="0.25">
      <c r="A28" s="17" t="s">
        <v>53</v>
      </c>
      <c r="B28" s="5">
        <v>16</v>
      </c>
      <c r="C28" s="5">
        <v>4</v>
      </c>
      <c r="D28" s="5"/>
      <c r="E28" s="17">
        <f t="shared" si="0"/>
        <v>64.19</v>
      </c>
      <c r="F28" s="5"/>
      <c r="G28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8" s="5"/>
      <c r="I28" s="5"/>
      <c r="J28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8" s="5"/>
      <c r="L28" s="5"/>
      <c r="M28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8" s="5"/>
      <c r="O28" s="15">
        <f>Tableau1[Taux 2]*Tableau1[NB]+Tableau1[Taux 3]*Tableau1[NB1 (H)]+Tableau1[Taux 4]*Tableau1[NB2 (H)]</f>
        <v>0</v>
      </c>
    </row>
    <row r="29" spans="1:15" x14ac:dyDescent="0.25">
      <c r="A29" s="17" t="s">
        <v>53</v>
      </c>
      <c r="B29" s="5">
        <v>17</v>
      </c>
      <c r="C29" s="5">
        <v>4</v>
      </c>
      <c r="D29" s="5"/>
      <c r="E29" s="17">
        <f t="shared" si="0"/>
        <v>64.19</v>
      </c>
      <c r="F29" s="5"/>
      <c r="G29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29" s="5"/>
      <c r="I29" s="5"/>
      <c r="J29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29" s="5"/>
      <c r="L29" s="5"/>
      <c r="M29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29" s="5"/>
      <c r="O29" s="15">
        <f>Tableau1[Taux 2]*Tableau1[NB]+Tableau1[Taux 3]*Tableau1[NB1 (H)]+Tableau1[Taux 4]*Tableau1[NB2 (H)]</f>
        <v>0</v>
      </c>
    </row>
    <row r="30" spans="1:15" x14ac:dyDescent="0.25">
      <c r="A30" s="17" t="s">
        <v>53</v>
      </c>
      <c r="B30" s="5">
        <v>18</v>
      </c>
      <c r="C30" s="5">
        <v>2</v>
      </c>
      <c r="D30" s="5"/>
      <c r="E30" s="17">
        <f t="shared" si="0"/>
        <v>64.19</v>
      </c>
      <c r="F30" s="5"/>
      <c r="G30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0" s="5"/>
      <c r="I30" s="5"/>
      <c r="J30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0" s="5"/>
      <c r="L30" s="5"/>
      <c r="M30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0" s="5"/>
      <c r="O30" s="15">
        <f>Tableau1[Taux 2]*Tableau1[NB]+Tableau1[Taux 3]*Tableau1[NB1 (H)]+Tableau1[Taux 4]*Tableau1[NB2 (H)]</f>
        <v>0</v>
      </c>
    </row>
    <row r="31" spans="1:15" s="2" customFormat="1" x14ac:dyDescent="0.25">
      <c r="A31" s="17" t="s">
        <v>54</v>
      </c>
      <c r="B31" s="5">
        <v>18</v>
      </c>
      <c r="C31" s="5"/>
      <c r="D31" s="5"/>
      <c r="E31" s="17">
        <f t="shared" si="0"/>
        <v>64.19</v>
      </c>
      <c r="F31" s="5"/>
      <c r="G31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1" s="5"/>
      <c r="I31" s="5"/>
      <c r="J31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1" s="5"/>
      <c r="L31" s="5"/>
      <c r="M31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1" s="5"/>
      <c r="O31" s="15">
        <f>Tableau1[Taux 2]*Tableau1[NB]+Tableau1[Taux 3]*Tableau1[NB1 (H)]+Tableau1[Taux 4]*Tableau1[NB2 (H)]</f>
        <v>0</v>
      </c>
    </row>
    <row r="32" spans="1:15" x14ac:dyDescent="0.25">
      <c r="A32" s="17" t="s">
        <v>54</v>
      </c>
      <c r="B32" s="5">
        <v>19</v>
      </c>
      <c r="C32" s="5"/>
      <c r="D32" s="5"/>
      <c r="E32" s="17">
        <f t="shared" si="0"/>
        <v>64.19</v>
      </c>
      <c r="F32" s="5"/>
      <c r="G32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2" s="5"/>
      <c r="I32" s="5"/>
      <c r="J32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2" s="5"/>
      <c r="L32" s="5"/>
      <c r="M32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2" s="5"/>
      <c r="O32" s="15">
        <f>Tableau1[Taux 2]*Tableau1[NB]+Tableau1[Taux 3]*Tableau1[NB1 (H)]+Tableau1[Taux 4]*Tableau1[NB2 (H)]</f>
        <v>0</v>
      </c>
    </row>
    <row r="33" spans="1:15" x14ac:dyDescent="0.25">
      <c r="A33" s="17" t="s">
        <v>54</v>
      </c>
      <c r="B33" s="5">
        <v>20</v>
      </c>
      <c r="C33" s="5"/>
      <c r="D33" s="5"/>
      <c r="E33" s="17">
        <f t="shared" si="0"/>
        <v>64.19</v>
      </c>
      <c r="F33" s="5"/>
      <c r="G33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3" s="5"/>
      <c r="I33" s="5"/>
      <c r="J33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3" s="5"/>
      <c r="L33" s="5"/>
      <c r="M33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3" s="5"/>
      <c r="O33" s="15">
        <f>Tableau1[Taux 2]*Tableau1[NB]+Tableau1[Taux 3]*Tableau1[NB1 (H)]+Tableau1[Taux 4]*Tableau1[NB2 (H)]</f>
        <v>0</v>
      </c>
    </row>
    <row r="34" spans="1:15" x14ac:dyDescent="0.25">
      <c r="A34" s="17" t="s">
        <v>54</v>
      </c>
      <c r="B34" s="5">
        <v>21</v>
      </c>
      <c r="C34" s="5"/>
      <c r="D34" s="5"/>
      <c r="E34" s="17">
        <f t="shared" si="0"/>
        <v>64.19</v>
      </c>
      <c r="F34" s="5"/>
      <c r="G34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4" s="5"/>
      <c r="I34" s="5"/>
      <c r="J34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4" s="5"/>
      <c r="L34" s="5"/>
      <c r="M34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4" s="5"/>
      <c r="O34" s="15">
        <f>Tableau1[Taux 2]*Tableau1[NB]+Tableau1[Taux 3]*Tableau1[NB1 (H)]+Tableau1[Taux 4]*Tableau1[NB2 (H)]</f>
        <v>0</v>
      </c>
    </row>
    <row r="35" spans="1:15" ht="45" x14ac:dyDescent="0.25">
      <c r="A35" s="17" t="s">
        <v>54</v>
      </c>
      <c r="B35" s="5">
        <v>22</v>
      </c>
      <c r="C35" s="5"/>
      <c r="D35" s="5">
        <v>12356</v>
      </c>
      <c r="E35" s="17">
        <f t="shared" si="0"/>
        <v>64.19</v>
      </c>
      <c r="F35" s="5" t="s">
        <v>29</v>
      </c>
      <c r="G35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5" s="5">
        <v>1</v>
      </c>
      <c r="I35" s="5"/>
      <c r="J35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5" s="5"/>
      <c r="L35" s="5"/>
      <c r="M35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5" s="5"/>
      <c r="O35" s="15">
        <f>Tableau1[Taux 2]*Tableau1[NB]+Tableau1[Taux 3]*Tableau1[NB1 (H)]+Tableau1[Taux 4]*Tableau1[NB2 (H)]</f>
        <v>1100</v>
      </c>
    </row>
    <row r="36" spans="1:15" x14ac:dyDescent="0.25">
      <c r="A36" s="17" t="s">
        <v>55</v>
      </c>
      <c r="B36" s="5">
        <v>23</v>
      </c>
      <c r="C36" s="5"/>
      <c r="D36" s="5"/>
      <c r="E36" s="17">
        <f t="shared" si="0"/>
        <v>64.19</v>
      </c>
      <c r="F36" s="5"/>
      <c r="G36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6" s="5"/>
      <c r="I36" s="5"/>
      <c r="J36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6" s="5"/>
      <c r="L36" s="5"/>
      <c r="M36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6" s="5"/>
      <c r="O36" s="15">
        <f>Tableau1[Taux 2]*Tableau1[NB]+Tableau1[Taux 3]*Tableau1[NB1 (H)]+Tableau1[Taux 4]*Tableau1[NB2 (H)]</f>
        <v>0</v>
      </c>
    </row>
    <row r="37" spans="1:15" x14ac:dyDescent="0.25">
      <c r="A37" s="17" t="s">
        <v>55</v>
      </c>
      <c r="B37" s="5">
        <v>24</v>
      </c>
      <c r="C37" s="5"/>
      <c r="D37" s="5"/>
      <c r="E37" s="17">
        <f t="shared" si="0"/>
        <v>64.19</v>
      </c>
      <c r="F37" s="5"/>
      <c r="G37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7" s="5"/>
      <c r="I37" s="5"/>
      <c r="J37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7" s="5"/>
      <c r="L37" s="5"/>
      <c r="M37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7" s="5"/>
      <c r="O37" s="15">
        <f>Tableau1[Taux 2]*Tableau1[NB]+Tableau1[Taux 3]*Tableau1[NB1 (H)]+Tableau1[Taux 4]*Tableau1[NB2 (H)]</f>
        <v>0</v>
      </c>
    </row>
    <row r="38" spans="1:15" ht="30" x14ac:dyDescent="0.25">
      <c r="A38" s="17" t="s">
        <v>55</v>
      </c>
      <c r="B38" s="5">
        <v>25</v>
      </c>
      <c r="C38" s="5"/>
      <c r="D38" s="5">
        <v>12369</v>
      </c>
      <c r="E38" s="17">
        <f t="shared" si="0"/>
        <v>64.19</v>
      </c>
      <c r="F38" s="5" t="s">
        <v>27</v>
      </c>
      <c r="G38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1000</v>
      </c>
      <c r="H38" s="5">
        <v>1</v>
      </c>
      <c r="I38" s="5"/>
      <c r="J38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8" s="5"/>
      <c r="L38" s="5"/>
      <c r="M38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8" s="5"/>
      <c r="O38" s="15">
        <f>Tableau1[Taux 2]*Tableau1[NB]+Tableau1[Taux 3]*Tableau1[NB1 (H)]+Tableau1[Taux 4]*Tableau1[NB2 (H)]</f>
        <v>1000</v>
      </c>
    </row>
    <row r="39" spans="1:15" x14ac:dyDescent="0.25">
      <c r="A39" s="17" t="s">
        <v>55</v>
      </c>
      <c r="B39" s="5">
        <v>26</v>
      </c>
      <c r="C39" s="5"/>
      <c r="D39" s="5"/>
      <c r="E39" s="17">
        <f t="shared" si="0"/>
        <v>64.19</v>
      </c>
      <c r="F39" s="5"/>
      <c r="G39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39" s="5"/>
      <c r="I39" s="5"/>
      <c r="J39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39" s="5"/>
      <c r="L39" s="5"/>
      <c r="M39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39" s="5"/>
      <c r="O39" s="15">
        <f>Tableau1[Taux 2]*Tableau1[NB]+Tableau1[Taux 3]*Tableau1[NB1 (H)]+Tableau1[Taux 4]*Tableau1[NB2 (H)]</f>
        <v>0</v>
      </c>
    </row>
    <row r="40" spans="1:15" x14ac:dyDescent="0.25">
      <c r="A40" s="17" t="s">
        <v>56</v>
      </c>
      <c r="B40" s="5">
        <v>27</v>
      </c>
      <c r="C40" s="5"/>
      <c r="D40" s="5"/>
      <c r="E40" s="17">
        <f t="shared" si="0"/>
        <v>64.19</v>
      </c>
      <c r="F40" s="5"/>
      <c r="G40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0" s="5"/>
      <c r="I40" s="5"/>
      <c r="J40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0" s="5"/>
      <c r="L40" s="5"/>
      <c r="M40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0" s="5"/>
      <c r="O40" s="15">
        <f>Tableau1[Taux 2]*Tableau1[NB]+Tableau1[Taux 3]*Tableau1[NB1 (H)]+Tableau1[Taux 4]*Tableau1[NB2 (H)]</f>
        <v>0</v>
      </c>
    </row>
    <row r="41" spans="1:15" ht="45" x14ac:dyDescent="0.25">
      <c r="A41" s="17" t="s">
        <v>56</v>
      </c>
      <c r="B41" s="5">
        <v>28</v>
      </c>
      <c r="C41" s="5"/>
      <c r="D41" s="5"/>
      <c r="E41" s="17">
        <f t="shared" si="0"/>
        <v>64.19</v>
      </c>
      <c r="F41" s="5" t="s">
        <v>29</v>
      </c>
      <c r="G41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1" s="5">
        <v>1</v>
      </c>
      <c r="I41" s="5"/>
      <c r="J41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1" s="5"/>
      <c r="L41" s="5"/>
      <c r="M41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1" s="5"/>
      <c r="O41" s="15">
        <f>Tableau1[Taux 2]*Tableau1[NB]+Tableau1[Taux 3]*Tableau1[NB1 (H)]+Tableau1[Taux 4]*Tableau1[NB2 (H)]</f>
        <v>1100</v>
      </c>
    </row>
    <row r="42" spans="1:15" x14ac:dyDescent="0.25">
      <c r="A42" s="17" t="s">
        <v>56</v>
      </c>
      <c r="B42" s="5">
        <v>29</v>
      </c>
      <c r="C42" s="5"/>
      <c r="D42" s="5"/>
      <c r="E42" s="17">
        <f t="shared" si="0"/>
        <v>64.19</v>
      </c>
      <c r="F42" s="5"/>
      <c r="G42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2" s="5"/>
      <c r="I42" s="5"/>
      <c r="J42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2" s="5"/>
      <c r="L42" s="5"/>
      <c r="M42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2" s="5"/>
      <c r="O42" s="15">
        <f>Tableau1[Taux 2]*Tableau1[NB]+Tableau1[Taux 3]*Tableau1[NB1 (H)]+Tableau1[Taux 4]*Tableau1[NB2 (H)]</f>
        <v>0</v>
      </c>
    </row>
    <row r="43" spans="1:15" x14ac:dyDescent="0.25">
      <c r="A43" s="17" t="s">
        <v>56</v>
      </c>
      <c r="B43" s="5">
        <v>30</v>
      </c>
      <c r="C43" s="5"/>
      <c r="D43" s="5"/>
      <c r="E43" s="17">
        <f t="shared" ref="E43:E68" si="1">IF(B$6=3,IF(B$7="Technicien débutant",54.73,IF(B$7="Technicien", 60.41, IF(B$7="Technicien expérimenté", 64.19, 69.73))),IF(B$7="Technicien débutant",54.05,IF(B$7="Technicien", 60.81, IF(B$7="Technicien expérimenté", 66.89, 71.62))))</f>
        <v>64.19</v>
      </c>
      <c r="F43" s="5"/>
      <c r="G43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3" s="5"/>
      <c r="I43" s="5"/>
      <c r="J43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3" s="5"/>
      <c r="L43" s="5"/>
      <c r="M43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3" s="5"/>
      <c r="O43" s="15">
        <f>Tableau1[Taux 2]*Tableau1[NB]+Tableau1[Taux 3]*Tableau1[NB1 (H)]+Tableau1[Taux 4]*Tableau1[NB2 (H)]</f>
        <v>0</v>
      </c>
    </row>
    <row r="44" spans="1:15" x14ac:dyDescent="0.25">
      <c r="A44" s="17" t="s">
        <v>56</v>
      </c>
      <c r="B44" s="5">
        <v>31</v>
      </c>
      <c r="C44" s="5"/>
      <c r="D44" s="5"/>
      <c r="E44" s="17">
        <f t="shared" si="1"/>
        <v>64.19</v>
      </c>
      <c r="F44" s="5"/>
      <c r="G44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4" s="5"/>
      <c r="I44" s="5"/>
      <c r="J44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4" s="5"/>
      <c r="L44" s="5"/>
      <c r="M44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4" s="5"/>
      <c r="O44" s="15">
        <f>Tableau1[Taux 2]*Tableau1[NB]+Tableau1[Taux 3]*Tableau1[NB1 (H)]+Tableau1[Taux 4]*Tableau1[NB2 (H)]</f>
        <v>0</v>
      </c>
    </row>
    <row r="45" spans="1:15" s="2" customFormat="1" x14ac:dyDescent="0.25">
      <c r="A45" s="17" t="s">
        <v>57</v>
      </c>
      <c r="B45" s="5">
        <v>31</v>
      </c>
      <c r="C45" s="5"/>
      <c r="D45" s="5"/>
      <c r="E45" s="17">
        <f t="shared" si="1"/>
        <v>64.19</v>
      </c>
      <c r="F45" s="5"/>
      <c r="G45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5" s="5"/>
      <c r="I45" s="5"/>
      <c r="J45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5" s="5"/>
      <c r="L45" s="5"/>
      <c r="M45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5" s="5"/>
      <c r="O45" s="15">
        <f>Tableau1[Taux 2]*Tableau1[NB]+Tableau1[Taux 3]*Tableau1[NB1 (H)]+Tableau1[Taux 4]*Tableau1[NB2 (H)]</f>
        <v>0</v>
      </c>
    </row>
    <row r="46" spans="1:15" x14ac:dyDescent="0.25">
      <c r="A46" s="17" t="s">
        <v>57</v>
      </c>
      <c r="B46" s="5">
        <v>32</v>
      </c>
      <c r="C46" s="5"/>
      <c r="D46" s="5"/>
      <c r="E46" s="17">
        <f t="shared" si="1"/>
        <v>64.19</v>
      </c>
      <c r="F46" s="5"/>
      <c r="G46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6" s="5"/>
      <c r="I46" s="5"/>
      <c r="J46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6" s="5"/>
      <c r="L46" s="5"/>
      <c r="M46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6" s="5"/>
      <c r="O46" s="15">
        <f>Tableau1[Taux 2]*Tableau1[NB]+Tableau1[Taux 3]*Tableau1[NB1 (H)]+Tableau1[Taux 4]*Tableau1[NB2 (H)]</f>
        <v>0</v>
      </c>
    </row>
    <row r="47" spans="1:15" x14ac:dyDescent="0.25">
      <c r="A47" s="17" t="s">
        <v>57</v>
      </c>
      <c r="B47" s="5">
        <v>33</v>
      </c>
      <c r="C47" s="5"/>
      <c r="D47" s="5"/>
      <c r="E47" s="17">
        <f t="shared" si="1"/>
        <v>64.19</v>
      </c>
      <c r="F47" s="5"/>
      <c r="G47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7" s="5"/>
      <c r="I47" s="5"/>
      <c r="J47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7" s="5"/>
      <c r="L47" s="5"/>
      <c r="M47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7" s="5"/>
      <c r="O47" s="15">
        <f>Tableau1[Taux 2]*Tableau1[NB]+Tableau1[Taux 3]*Tableau1[NB1 (H)]+Tableau1[Taux 4]*Tableau1[NB2 (H)]</f>
        <v>0</v>
      </c>
    </row>
    <row r="48" spans="1:15" x14ac:dyDescent="0.25">
      <c r="A48" s="17" t="s">
        <v>57</v>
      </c>
      <c r="B48" s="5">
        <v>34</v>
      </c>
      <c r="C48" s="5"/>
      <c r="D48" s="5"/>
      <c r="E48" s="17">
        <f t="shared" si="1"/>
        <v>64.19</v>
      </c>
      <c r="F48" s="5"/>
      <c r="G48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8" s="5"/>
      <c r="I48" s="5"/>
      <c r="J48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8" s="5"/>
      <c r="L48" s="5"/>
      <c r="M48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8" s="5"/>
      <c r="O48" s="15">
        <f>Tableau1[Taux 2]*Tableau1[NB]+Tableau1[Taux 3]*Tableau1[NB1 (H)]+Tableau1[Taux 4]*Tableau1[NB2 (H)]</f>
        <v>0</v>
      </c>
    </row>
    <row r="49" spans="1:15" x14ac:dyDescent="0.25">
      <c r="A49" s="17" t="s">
        <v>57</v>
      </c>
      <c r="B49" s="5">
        <v>35</v>
      </c>
      <c r="C49" s="5"/>
      <c r="D49" s="5"/>
      <c r="E49" s="17">
        <f t="shared" si="1"/>
        <v>64.19</v>
      </c>
      <c r="F49" s="5"/>
      <c r="G49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49" s="5"/>
      <c r="I49" s="5"/>
      <c r="J49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49" s="5"/>
      <c r="L49" s="5"/>
      <c r="M49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49" s="5"/>
      <c r="O49" s="15">
        <f>Tableau1[Taux 2]*Tableau1[NB]+Tableau1[Taux 3]*Tableau1[NB1 (H)]+Tableau1[Taux 4]*Tableau1[NB2 (H)]</f>
        <v>0</v>
      </c>
    </row>
    <row r="50" spans="1:15" x14ac:dyDescent="0.25">
      <c r="A50" s="17" t="s">
        <v>58</v>
      </c>
      <c r="B50" s="5">
        <v>36</v>
      </c>
      <c r="C50" s="5"/>
      <c r="D50" s="5"/>
      <c r="E50" s="17">
        <f t="shared" si="1"/>
        <v>64.19</v>
      </c>
      <c r="F50" s="5"/>
      <c r="G50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0" s="5"/>
      <c r="I50" s="5"/>
      <c r="J50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0" s="5"/>
      <c r="L50" s="5"/>
      <c r="M50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0" s="5"/>
      <c r="O50" s="15">
        <f>Tableau1[Taux 2]*Tableau1[NB]+Tableau1[Taux 3]*Tableau1[NB1 (H)]+Tableau1[Taux 4]*Tableau1[NB2 (H)]</f>
        <v>0</v>
      </c>
    </row>
    <row r="51" spans="1:15" x14ac:dyDescent="0.25">
      <c r="A51" s="17" t="s">
        <v>58</v>
      </c>
      <c r="B51" s="5">
        <v>37</v>
      </c>
      <c r="C51" s="5"/>
      <c r="D51" s="5"/>
      <c r="E51" s="17">
        <f t="shared" si="1"/>
        <v>64.19</v>
      </c>
      <c r="F51" s="5"/>
      <c r="G51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1" s="5"/>
      <c r="I51" s="5"/>
      <c r="J51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1" s="5"/>
      <c r="L51" s="5"/>
      <c r="M51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1" s="5"/>
      <c r="O51" s="15">
        <f>Tableau1[Taux 2]*Tableau1[NB]+Tableau1[Taux 3]*Tableau1[NB1 (H)]+Tableau1[Taux 4]*Tableau1[NB2 (H)]</f>
        <v>0</v>
      </c>
    </row>
    <row r="52" spans="1:15" x14ac:dyDescent="0.25">
      <c r="A52" s="17" t="s">
        <v>58</v>
      </c>
      <c r="B52" s="5">
        <v>38</v>
      </c>
      <c r="C52" s="5"/>
      <c r="D52" s="5"/>
      <c r="E52" s="17">
        <f t="shared" si="1"/>
        <v>64.19</v>
      </c>
      <c r="F52" s="5"/>
      <c r="G52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2" s="5"/>
      <c r="I52" s="5"/>
      <c r="J52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2" s="5"/>
      <c r="L52" s="5"/>
      <c r="M52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2" s="5"/>
      <c r="O52" s="15">
        <f>Tableau1[Taux 2]*Tableau1[NB]+Tableau1[Taux 3]*Tableau1[NB1 (H)]+Tableau1[Taux 4]*Tableau1[NB2 (H)]</f>
        <v>0</v>
      </c>
    </row>
    <row r="53" spans="1:15" x14ac:dyDescent="0.25">
      <c r="A53" s="17" t="s">
        <v>58</v>
      </c>
      <c r="B53" s="5">
        <v>39</v>
      </c>
      <c r="C53" s="5"/>
      <c r="D53" s="5"/>
      <c r="E53" s="17">
        <f t="shared" si="1"/>
        <v>64.19</v>
      </c>
      <c r="F53" s="5"/>
      <c r="G53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3" s="5"/>
      <c r="I53" s="5"/>
      <c r="J53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3" s="5"/>
      <c r="L53" s="5"/>
      <c r="M53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3" s="5"/>
      <c r="O53" s="15">
        <f>Tableau1[Taux 2]*Tableau1[NB]+Tableau1[Taux 3]*Tableau1[NB1 (H)]+Tableau1[Taux 4]*Tableau1[NB2 (H)]</f>
        <v>0</v>
      </c>
    </row>
    <row r="54" spans="1:15" x14ac:dyDescent="0.25">
      <c r="A54" s="17" t="s">
        <v>58</v>
      </c>
      <c r="B54" s="5">
        <v>40</v>
      </c>
      <c r="C54" s="5"/>
      <c r="D54" s="5"/>
      <c r="E54" s="17">
        <f t="shared" si="1"/>
        <v>64.19</v>
      </c>
      <c r="F54" s="5"/>
      <c r="G54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4" s="5"/>
      <c r="I54" s="5"/>
      <c r="J54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4" s="5"/>
      <c r="L54" s="5"/>
      <c r="M54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4" s="5"/>
      <c r="O54" s="15">
        <f>Tableau1[Taux 2]*Tableau1[NB]+Tableau1[Taux 3]*Tableau1[NB1 (H)]+Tableau1[Taux 4]*Tableau1[NB2 (H)]</f>
        <v>0</v>
      </c>
    </row>
    <row r="55" spans="1:15" s="2" customFormat="1" x14ac:dyDescent="0.25">
      <c r="A55" s="17" t="s">
        <v>59</v>
      </c>
      <c r="B55" s="5">
        <v>40</v>
      </c>
      <c r="C55" s="5"/>
      <c r="D55" s="5"/>
      <c r="E55" s="17">
        <f t="shared" si="1"/>
        <v>64.19</v>
      </c>
      <c r="F55" s="5"/>
      <c r="G55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5" s="5"/>
      <c r="I55" s="5"/>
      <c r="J55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5" s="5"/>
      <c r="L55" s="5"/>
      <c r="M55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5" s="5"/>
      <c r="O55" s="15">
        <f>Tableau1[Taux 2]*Tableau1[NB]+Tableau1[Taux 3]*Tableau1[NB1 (H)]+Tableau1[Taux 4]*Tableau1[NB2 (H)]</f>
        <v>0</v>
      </c>
    </row>
    <row r="56" spans="1:15" x14ac:dyDescent="0.25">
      <c r="A56" s="17" t="s">
        <v>59</v>
      </c>
      <c r="B56" s="5">
        <v>41</v>
      </c>
      <c r="C56" s="5"/>
      <c r="D56" s="5"/>
      <c r="E56" s="17">
        <f t="shared" si="1"/>
        <v>64.19</v>
      </c>
      <c r="F56" s="5"/>
      <c r="G56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6" s="5"/>
      <c r="I56" s="5"/>
      <c r="J56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6" s="5"/>
      <c r="L56" s="5"/>
      <c r="M56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6" s="5"/>
      <c r="O56" s="15">
        <f>Tableau1[Taux 2]*Tableau1[NB]+Tableau1[Taux 3]*Tableau1[NB1 (H)]+Tableau1[Taux 4]*Tableau1[NB2 (H)]</f>
        <v>0</v>
      </c>
    </row>
    <row r="57" spans="1:15" x14ac:dyDescent="0.25">
      <c r="A57" s="17" t="s">
        <v>59</v>
      </c>
      <c r="B57" s="5">
        <v>42</v>
      </c>
      <c r="C57" s="5"/>
      <c r="D57" s="5"/>
      <c r="E57" s="17">
        <f t="shared" si="1"/>
        <v>64.19</v>
      </c>
      <c r="F57" s="5"/>
      <c r="G57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7" s="5"/>
      <c r="I57" s="5"/>
      <c r="J57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7" s="5"/>
      <c r="L57" s="5"/>
      <c r="M57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7" s="5"/>
      <c r="O57" s="15">
        <f>Tableau1[Taux 2]*Tableau1[NB]+Tableau1[Taux 3]*Tableau1[NB1 (H)]+Tableau1[Taux 4]*Tableau1[NB2 (H)]</f>
        <v>0</v>
      </c>
    </row>
    <row r="58" spans="1:15" x14ac:dyDescent="0.25">
      <c r="A58" s="17" t="s">
        <v>59</v>
      </c>
      <c r="B58" s="5">
        <v>43</v>
      </c>
      <c r="C58" s="5"/>
      <c r="D58" s="5"/>
      <c r="E58" s="17">
        <f t="shared" si="1"/>
        <v>64.19</v>
      </c>
      <c r="F58" s="5"/>
      <c r="G58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8" s="5"/>
      <c r="I58" s="5"/>
      <c r="J58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8" s="5"/>
      <c r="L58" s="5"/>
      <c r="M58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8" s="5"/>
      <c r="O58" s="15">
        <f>Tableau1[Taux 2]*Tableau1[NB]+Tableau1[Taux 3]*Tableau1[NB1 (H)]+Tableau1[Taux 4]*Tableau1[NB2 (H)]</f>
        <v>0</v>
      </c>
    </row>
    <row r="59" spans="1:15" x14ac:dyDescent="0.25">
      <c r="A59" s="17" t="s">
        <v>59</v>
      </c>
      <c r="B59" s="5">
        <v>44</v>
      </c>
      <c r="C59" s="5"/>
      <c r="D59" s="5"/>
      <c r="E59" s="17">
        <f t="shared" si="1"/>
        <v>64.19</v>
      </c>
      <c r="F59" s="5"/>
      <c r="G59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59" s="5"/>
      <c r="I59" s="5"/>
      <c r="J59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59" s="5"/>
      <c r="L59" s="5"/>
      <c r="M59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59" s="5"/>
      <c r="O59" s="15">
        <f>Tableau1[Taux 2]*Tableau1[NB]+Tableau1[Taux 3]*Tableau1[NB1 (H)]+Tableau1[Taux 4]*Tableau1[NB2 (H)]</f>
        <v>0</v>
      </c>
    </row>
    <row r="60" spans="1:15" s="2" customFormat="1" x14ac:dyDescent="0.25">
      <c r="A60" s="17" t="s">
        <v>60</v>
      </c>
      <c r="B60" s="5">
        <v>44</v>
      </c>
      <c r="C60" s="5"/>
      <c r="D60" s="5"/>
      <c r="E60" s="17">
        <f t="shared" si="1"/>
        <v>64.19</v>
      </c>
      <c r="F60" s="5"/>
      <c r="G60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0" s="5"/>
      <c r="I60" s="5"/>
      <c r="J60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0" s="5"/>
      <c r="L60" s="5"/>
      <c r="M60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0" s="5"/>
      <c r="O60" s="15">
        <f>Tableau1[Taux 2]*Tableau1[NB]+Tableau1[Taux 3]*Tableau1[NB1 (H)]+Tableau1[Taux 4]*Tableau1[NB2 (H)]</f>
        <v>0</v>
      </c>
    </row>
    <row r="61" spans="1:15" x14ac:dyDescent="0.25">
      <c r="A61" s="17" t="s">
        <v>60</v>
      </c>
      <c r="B61" s="5">
        <v>45</v>
      </c>
      <c r="C61" s="5"/>
      <c r="D61" s="5"/>
      <c r="E61" s="17">
        <f t="shared" si="1"/>
        <v>64.19</v>
      </c>
      <c r="F61" s="5"/>
      <c r="G61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1" s="5"/>
      <c r="I61" s="5"/>
      <c r="J61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1" s="5"/>
      <c r="L61" s="5"/>
      <c r="M61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1" s="5"/>
      <c r="O61" s="15">
        <f>Tableau1[Taux 2]*Tableau1[NB]+Tableau1[Taux 3]*Tableau1[NB1 (H)]+Tableau1[Taux 4]*Tableau1[NB2 (H)]</f>
        <v>0</v>
      </c>
    </row>
    <row r="62" spans="1:15" x14ac:dyDescent="0.25">
      <c r="A62" s="17" t="s">
        <v>60</v>
      </c>
      <c r="B62" s="5">
        <v>46</v>
      </c>
      <c r="C62" s="5"/>
      <c r="D62" s="5"/>
      <c r="E62" s="17">
        <f t="shared" si="1"/>
        <v>64.19</v>
      </c>
      <c r="F62" s="5"/>
      <c r="G62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2" s="5"/>
      <c r="I62" s="5"/>
      <c r="J62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2" s="5"/>
      <c r="L62" s="5"/>
      <c r="M62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2" s="5"/>
      <c r="O62" s="15">
        <f>Tableau1[Taux 2]*Tableau1[NB]+Tableau1[Taux 3]*Tableau1[NB1 (H)]+Tableau1[Taux 4]*Tableau1[NB2 (H)]</f>
        <v>0</v>
      </c>
    </row>
    <row r="63" spans="1:15" x14ac:dyDescent="0.25">
      <c r="A63" s="17" t="s">
        <v>60</v>
      </c>
      <c r="B63" s="5">
        <v>47</v>
      </c>
      <c r="C63" s="5"/>
      <c r="D63" s="5"/>
      <c r="E63" s="17">
        <f t="shared" si="1"/>
        <v>64.19</v>
      </c>
      <c r="F63" s="5"/>
      <c r="G63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3" s="5"/>
      <c r="I63" s="5"/>
      <c r="J63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3" s="5"/>
      <c r="L63" s="5"/>
      <c r="M63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3" s="5"/>
      <c r="O63" s="15">
        <f>Tableau1[Taux 2]*Tableau1[NB]+Tableau1[Taux 3]*Tableau1[NB1 (H)]+Tableau1[Taux 4]*Tableau1[NB2 (H)]</f>
        <v>0</v>
      </c>
    </row>
    <row r="64" spans="1:15" x14ac:dyDescent="0.25">
      <c r="A64" s="17" t="s">
        <v>60</v>
      </c>
      <c r="B64" s="5">
        <v>48</v>
      </c>
      <c r="C64" s="5"/>
      <c r="D64" s="5"/>
      <c r="E64" s="17">
        <f t="shared" si="1"/>
        <v>64.19</v>
      </c>
      <c r="F64" s="5"/>
      <c r="G64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4" s="5"/>
      <c r="I64" s="5"/>
      <c r="J64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4" s="5"/>
      <c r="L64" s="5"/>
      <c r="M64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4" s="5"/>
      <c r="O64" s="15">
        <f>Tableau1[Taux 2]*Tableau1[NB]+Tableau1[Taux 3]*Tableau1[NB1 (H)]+Tableau1[Taux 4]*Tableau1[NB2 (H)]</f>
        <v>0</v>
      </c>
    </row>
    <row r="65" spans="1:15" x14ac:dyDescent="0.25">
      <c r="A65" s="17" t="s">
        <v>61</v>
      </c>
      <c r="B65" s="5">
        <v>49</v>
      </c>
      <c r="C65" s="5"/>
      <c r="D65" s="5"/>
      <c r="E65" s="17">
        <f t="shared" si="1"/>
        <v>64.19</v>
      </c>
      <c r="F65" s="5"/>
      <c r="G65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5" s="5"/>
      <c r="I65" s="5"/>
      <c r="J65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5" s="5"/>
      <c r="L65" s="5"/>
      <c r="M65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5" s="5"/>
      <c r="O65" s="15">
        <f>Tableau1[Taux 2]*Tableau1[NB]+Tableau1[Taux 3]*Tableau1[NB1 (H)]+Tableau1[Taux 4]*Tableau1[NB2 (H)]</f>
        <v>0</v>
      </c>
    </row>
    <row r="66" spans="1:15" x14ac:dyDescent="0.25">
      <c r="A66" s="17" t="s">
        <v>61</v>
      </c>
      <c r="B66" s="5">
        <v>50</v>
      </c>
      <c r="C66" s="5"/>
      <c r="D66" s="5"/>
      <c r="E66" s="17">
        <f t="shared" si="1"/>
        <v>64.19</v>
      </c>
      <c r="F66" s="5"/>
      <c r="G66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6" s="5"/>
      <c r="I66" s="5"/>
      <c r="J66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6" s="5"/>
      <c r="L66" s="5"/>
      <c r="M66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6" s="5"/>
      <c r="O66" s="15">
        <f>Tableau1[Taux 2]*Tableau1[NB]+Tableau1[Taux 3]*Tableau1[NB1 (H)]+Tableau1[Taux 4]*Tableau1[NB2 (H)]</f>
        <v>0</v>
      </c>
    </row>
    <row r="67" spans="1:15" x14ac:dyDescent="0.25">
      <c r="A67" s="17" t="s">
        <v>61</v>
      </c>
      <c r="B67" s="5">
        <v>51</v>
      </c>
      <c r="C67" s="5"/>
      <c r="D67" s="5"/>
      <c r="E67" s="17">
        <f t="shared" si="1"/>
        <v>64.19</v>
      </c>
      <c r="F67" s="5"/>
      <c r="G67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7" s="5"/>
      <c r="I67" s="5"/>
      <c r="J67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7" s="5"/>
      <c r="L67" s="5"/>
      <c r="M67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7" s="5"/>
      <c r="O67" s="15">
        <f>Tableau1[Taux 2]*Tableau1[NB]+Tableau1[Taux 3]*Tableau1[NB1 (H)]+Tableau1[Taux 4]*Tableau1[NB2 (H)]</f>
        <v>0</v>
      </c>
    </row>
    <row r="68" spans="1:15" x14ac:dyDescent="0.25">
      <c r="A68" s="17" t="s">
        <v>61</v>
      </c>
      <c r="B68" s="5">
        <v>52</v>
      </c>
      <c r="C68" s="5"/>
      <c r="D68" s="5"/>
      <c r="E68" s="17">
        <f t="shared" si="1"/>
        <v>64.19</v>
      </c>
      <c r="F68" s="5"/>
      <c r="G68" s="17">
        <f>IF(Tableau1[ASTREINTES]="Astreinte de nuit en semaine", 120, IF(Tableau1[ASTREINTES]="Astreinte jour férié et dimanche seul", 320, IF(Tableau1[ASTREINTES]="Astreinte samedi seul", 210, IF(Tableau1[ASTREINTES]="Forfait astreinte Week-end (samedi et dimanche)", 530, IF(Tableau1[ASTREINTES]="Forfait astreinte semaine (7 jours) hors jour férié", 1000, 1100)))))</f>
        <v>1100</v>
      </c>
      <c r="H68" s="5"/>
      <c r="I68" s="5"/>
      <c r="J68" s="17">
        <f>IF(Tableau1[HEURES MAJOREES 1]="Hres de nuit en semaine du lundi au vendredi (de 22h à 6h)", Tableau1[Taux]*1.6, IF(Tableau1[HEURES MAJOREES 1]="Hres de samedi (de 6h à 6h le lendemain)", Tableau1[Taux]*1.75, IF(Tableau1[HEURES MAJOREES 1]="Hres supplémentaires", Tableau1[Taux]*1.1, Tableau1[Taux]*2.2)))</f>
        <v>141.21800000000002</v>
      </c>
      <c r="K68" s="5"/>
      <c r="L68" s="5"/>
      <c r="M68" s="17">
        <f>IF(Tableau1[HEURES MAJOREES 2]="Hres de nuit en semaine du lundi au vendredi (de 22h à 6h)", Tableau1[Taux]*1.6, IF(Tableau1[HEURES MAJOREES 2]="Hres de samedi (de 6h à 6h le lendemain)", Tableau1[Taux]*1.75, IF(Tableau1[HEURES MAJOREES 2]="Hres supplémentaires", Tableau1[Taux]*1.1, Tableau1[Taux]*2.2)))</f>
        <v>141.21800000000002</v>
      </c>
      <c r="N68" s="5"/>
      <c r="O68" s="15">
        <f>Tableau1[Taux 2]*Tableau1[NB]+Tableau1[Taux 3]*Tableau1[NB1 (H)]+Tableau1[Taux 4]*Tableau1[NB2 (H)]</f>
        <v>0</v>
      </c>
    </row>
  </sheetData>
  <mergeCells count="1">
    <mergeCell ref="A1:O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3" r:id="rId4" name="Button 17">
              <controlPr locked="0" defaultSize="0" print="0" autoFill="0" autoPict="0" macro="[0]!Ligne">
                <anchor moveWithCells="1" sizeWithCells="1">
                  <from>
                    <xdr:col>5</xdr:col>
                    <xdr:colOff>209550</xdr:colOff>
                    <xdr:row>6</xdr:row>
                    <xdr:rowOff>95250</xdr:rowOff>
                  </from>
                  <to>
                    <xdr:col>5</xdr:col>
                    <xdr:colOff>1123950</xdr:colOff>
                    <xdr:row>6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Données!$C$1:$C$19</xm:f>
          </x14:formula1>
          <xm:sqref>B4</xm:sqref>
        </x14:dataValidation>
        <x14:dataValidation type="list" allowBlank="1" showInputMessage="1" showErrorMessage="1">
          <x14:formula1>
            <xm:f>Données!$E$1:$E$2</xm:f>
          </x14:formula1>
          <xm:sqref>B6</xm:sqref>
        </x14:dataValidation>
        <x14:dataValidation type="list" allowBlank="1" showInputMessage="1" showErrorMessage="1">
          <x14:formula1>
            <xm:f>Données!$D$1:$D$4</xm:f>
          </x14:formula1>
          <xm:sqref>B7</xm:sqref>
        </x14:dataValidation>
        <x14:dataValidation type="list" allowBlank="1" showInputMessage="1" showErrorMessage="1">
          <x14:formula1>
            <xm:f>Données!$A$1:$A$6</xm:f>
          </x14:formula1>
          <xm:sqref>F11:F68</xm:sqref>
        </x14:dataValidation>
        <x14:dataValidation type="list" allowBlank="1" showInputMessage="1" showErrorMessage="1">
          <x14:formula1>
            <xm:f>Données!$B$1:$B$4</xm:f>
          </x14:formula1>
          <xm:sqref>L11:L68 I11:I68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68"/>
  <sheetViews>
    <sheetView workbookViewId="0">
      <pane ySplit="10" topLeftCell="A39" activePane="bottomLeft" state="frozen"/>
      <selection pane="bottomLeft" activeCell="C8" sqref="A1:XFD1048576"/>
    </sheetView>
  </sheetViews>
  <sheetFormatPr baseColWidth="10" defaultRowHeight="15" x14ac:dyDescent="0.25"/>
  <cols>
    <col min="1" max="1" width="14.140625" style="12" bestFit="1" customWidth="1"/>
    <col min="2" max="2" width="13" style="12" customWidth="1"/>
    <col min="3" max="3" width="15" style="12" customWidth="1"/>
    <col min="4" max="4" width="8" style="12" bestFit="1" customWidth="1"/>
    <col min="5" max="5" width="11.42578125" style="12" hidden="1" customWidth="1"/>
    <col min="6" max="6" width="23.85546875" style="12" customWidth="1"/>
    <col min="7" max="7" width="11.42578125" style="12" hidden="1" customWidth="1"/>
    <col min="8" max="8" width="8.140625" style="12" bestFit="1" customWidth="1"/>
    <col min="9" max="9" width="31.7109375" style="12" customWidth="1"/>
    <col min="10" max="10" width="11.42578125" style="12" hidden="1" customWidth="1"/>
    <col min="11" max="11" width="10" style="12" bestFit="1" customWidth="1"/>
    <col min="12" max="12" width="31.7109375" style="12" customWidth="1"/>
    <col min="13" max="13" width="11.42578125" style="12" hidden="1" customWidth="1"/>
    <col min="14" max="14" width="10" style="12" customWidth="1"/>
    <col min="15" max="15" width="11.42578125" style="12"/>
    <col min="16" max="16384" width="11.42578125" style="2"/>
  </cols>
  <sheetData>
    <row r="1" spans="1:15" ht="21" customHeight="1" x14ac:dyDescent="0.35">
      <c r="A1" s="19" t="s">
        <v>45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</row>
    <row r="4" spans="1:15" ht="30" x14ac:dyDescent="0.25">
      <c r="A4" s="16" t="s">
        <v>10</v>
      </c>
      <c r="B4" s="13" t="s">
        <v>42</v>
      </c>
    </row>
    <row r="5" spans="1:15" x14ac:dyDescent="0.25">
      <c r="A5" s="16" t="s">
        <v>11</v>
      </c>
      <c r="B5" s="13" t="s">
        <v>47</v>
      </c>
    </row>
    <row r="6" spans="1:15" x14ac:dyDescent="0.25">
      <c r="A6" s="16" t="s">
        <v>12</v>
      </c>
      <c r="B6" s="13">
        <v>3</v>
      </c>
    </row>
    <row r="7" spans="1:15" ht="30" x14ac:dyDescent="0.25">
      <c r="A7" s="16" t="s">
        <v>13</v>
      </c>
      <c r="B7" s="13" t="s">
        <v>26</v>
      </c>
    </row>
    <row r="10" spans="1:15" ht="30" x14ac:dyDescent="0.25">
      <c r="A10" s="5" t="s">
        <v>49</v>
      </c>
      <c r="B10" s="5" t="s">
        <v>0</v>
      </c>
      <c r="C10" s="5" t="s">
        <v>46</v>
      </c>
      <c r="D10" s="5" t="s">
        <v>71</v>
      </c>
      <c r="E10" s="5" t="s">
        <v>1</v>
      </c>
      <c r="F10" s="5" t="s">
        <v>2</v>
      </c>
      <c r="G10" s="5" t="s">
        <v>3</v>
      </c>
      <c r="H10" s="5" t="s">
        <v>4</v>
      </c>
      <c r="I10" s="5" t="s">
        <v>67</v>
      </c>
      <c r="J10" s="5" t="s">
        <v>5</v>
      </c>
      <c r="K10" s="14" t="s">
        <v>68</v>
      </c>
      <c r="L10" s="5" t="s">
        <v>69</v>
      </c>
      <c r="M10" s="5" t="s">
        <v>70</v>
      </c>
      <c r="N10" s="14" t="s">
        <v>6</v>
      </c>
      <c r="O10" s="5" t="s">
        <v>7</v>
      </c>
    </row>
    <row r="11" spans="1:15" x14ac:dyDescent="0.25">
      <c r="A11" s="17" t="s">
        <v>50</v>
      </c>
      <c r="B11" s="5">
        <v>1</v>
      </c>
      <c r="C11" s="5">
        <v>0</v>
      </c>
      <c r="D11" s="5"/>
      <c r="E11" s="17">
        <f t="shared" ref="E11:E68" si="0">IF(B$6=3,IF(B$7="Technicien débutant",54.73,IF(B$7="Technicien", 60.41, IF(B$7="Technicien expérimenté", 64.19, 69.73))),IF(B$7="Technicien débutant",54.05,IF(B$7="Technicien", 60.81, IF(B$7="Technicien expérimenté", 66.89, 71.62))))</f>
        <v>69.73</v>
      </c>
      <c r="F11" s="5"/>
      <c r="G11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1" s="5"/>
      <c r="I11" s="5"/>
      <c r="J11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1" s="5"/>
      <c r="L11" s="5"/>
      <c r="M11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1" s="5"/>
      <c r="O11" s="15">
        <f>Tableau13[Taux 2]*Tableau13[NB]+Tableau13[Taux 3]*Tableau13[NB1 (H)]+Tableau13[Taux 4]*Tableau13[NB2 (H)]</f>
        <v>0</v>
      </c>
    </row>
    <row r="12" spans="1:15" x14ac:dyDescent="0.25">
      <c r="A12" s="17" t="s">
        <v>50</v>
      </c>
      <c r="B12" s="5">
        <v>2</v>
      </c>
      <c r="C12" s="5">
        <v>5</v>
      </c>
      <c r="D12" s="5"/>
      <c r="E12" s="17">
        <f t="shared" si="0"/>
        <v>69.73</v>
      </c>
      <c r="F12" s="5"/>
      <c r="G12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2" s="5"/>
      <c r="I12" s="5"/>
      <c r="J12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2" s="5"/>
      <c r="L12" s="5"/>
      <c r="M12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2" s="5"/>
      <c r="O12" s="15">
        <f>Tableau13[Taux 2]*Tableau13[NB]+Tableau13[Taux 3]*Tableau13[NB1 (H)]+Tableau13[Taux 4]*Tableau13[NB2 (H)]</f>
        <v>0</v>
      </c>
    </row>
    <row r="13" spans="1:15" x14ac:dyDescent="0.25">
      <c r="A13" s="17" t="s">
        <v>50</v>
      </c>
      <c r="B13" s="5">
        <v>3</v>
      </c>
      <c r="C13" s="5">
        <v>5</v>
      </c>
      <c r="D13" s="5"/>
      <c r="E13" s="17">
        <f t="shared" si="0"/>
        <v>69.73</v>
      </c>
      <c r="F13" s="5"/>
      <c r="G13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3" s="5"/>
      <c r="I13" s="5"/>
      <c r="J13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3" s="5"/>
      <c r="L13" s="5"/>
      <c r="M13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3" s="5"/>
      <c r="O13" s="15">
        <f>Tableau13[Taux 2]*Tableau13[NB]+Tableau13[Taux 3]*Tableau13[NB1 (H)]+Tableau13[Taux 4]*Tableau13[NB2 (H)]</f>
        <v>0</v>
      </c>
    </row>
    <row r="14" spans="1:15" x14ac:dyDescent="0.25">
      <c r="A14" s="17" t="s">
        <v>50</v>
      </c>
      <c r="B14" s="5">
        <v>4</v>
      </c>
      <c r="C14" s="5">
        <v>3</v>
      </c>
      <c r="D14" s="5"/>
      <c r="E14" s="17">
        <f t="shared" si="0"/>
        <v>69.73</v>
      </c>
      <c r="F14" s="5"/>
      <c r="G14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4" s="5"/>
      <c r="I14" s="5"/>
      <c r="J14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4" s="5"/>
      <c r="L14" s="5"/>
      <c r="M14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4" s="5"/>
      <c r="O14" s="15">
        <f>Tableau13[Taux 2]*Tableau13[NB]+Tableau13[Taux 3]*Tableau13[NB1 (H)]+Tableau13[Taux 4]*Tableau13[NB2 (H)]</f>
        <v>0</v>
      </c>
    </row>
    <row r="15" spans="1:15" x14ac:dyDescent="0.25">
      <c r="A15" s="17" t="s">
        <v>50</v>
      </c>
      <c r="B15" s="5">
        <v>5</v>
      </c>
      <c r="C15" s="5">
        <v>3</v>
      </c>
      <c r="D15" s="5"/>
      <c r="E15" s="17">
        <f t="shared" si="0"/>
        <v>69.73</v>
      </c>
      <c r="F15" s="5"/>
      <c r="G15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5" s="5"/>
      <c r="I15" s="5"/>
      <c r="J15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5" s="5"/>
      <c r="L15" s="5"/>
      <c r="M15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5" s="5"/>
      <c r="O15" s="15">
        <f>Tableau13[Taux 2]*Tableau13[NB]+Tableau13[Taux 3]*Tableau13[NB1 (H)]+Tableau13[Taux 4]*Tableau13[NB2 (H)]</f>
        <v>0</v>
      </c>
    </row>
    <row r="16" spans="1:15" x14ac:dyDescent="0.25">
      <c r="A16" s="17" t="s">
        <v>51</v>
      </c>
      <c r="B16" s="5">
        <v>5</v>
      </c>
      <c r="C16" s="5">
        <v>0</v>
      </c>
      <c r="D16" s="5"/>
      <c r="E16" s="17">
        <f t="shared" si="0"/>
        <v>69.73</v>
      </c>
      <c r="F16" s="5"/>
      <c r="G16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6" s="5"/>
      <c r="I16" s="5"/>
      <c r="J16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6" s="5"/>
      <c r="L16" s="5"/>
      <c r="M16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6" s="5"/>
      <c r="O16" s="15">
        <f>Tableau13[Taux 2]*Tableau13[NB]+Tableau13[Taux 3]*Tableau13[NB1 (H)]+Tableau13[Taux 4]*Tableau13[NB2 (H)]</f>
        <v>0</v>
      </c>
    </row>
    <row r="17" spans="1:15" x14ac:dyDescent="0.25">
      <c r="A17" s="17" t="s">
        <v>51</v>
      </c>
      <c r="B17" s="5">
        <v>6</v>
      </c>
      <c r="C17" s="5">
        <v>5</v>
      </c>
      <c r="D17" s="5"/>
      <c r="E17" s="17">
        <f t="shared" si="0"/>
        <v>69.73</v>
      </c>
      <c r="F17" s="5"/>
      <c r="G17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7" s="5"/>
      <c r="I17" s="5"/>
      <c r="J17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7" s="5"/>
      <c r="L17" s="5"/>
      <c r="M17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7" s="5"/>
      <c r="O17" s="15">
        <f>Tableau13[Taux 2]*Tableau13[NB]+Tableau13[Taux 3]*Tableau13[NB1 (H)]+Tableau13[Taux 4]*Tableau13[NB2 (H)]</f>
        <v>0</v>
      </c>
    </row>
    <row r="18" spans="1:15" x14ac:dyDescent="0.25">
      <c r="A18" s="17" t="s">
        <v>51</v>
      </c>
      <c r="B18" s="5">
        <v>7</v>
      </c>
      <c r="C18" s="5">
        <v>5</v>
      </c>
      <c r="D18" s="5"/>
      <c r="E18" s="17">
        <f t="shared" si="0"/>
        <v>69.73</v>
      </c>
      <c r="F18" s="5"/>
      <c r="G18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8" s="5"/>
      <c r="I18" s="5"/>
      <c r="J18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8" s="5"/>
      <c r="L18" s="5"/>
      <c r="M18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8" s="5"/>
      <c r="O18" s="15">
        <f>Tableau13[Taux 2]*Tableau13[NB]+Tableau13[Taux 3]*Tableau13[NB1 (H)]+Tableau13[Taux 4]*Tableau13[NB2 (H)]</f>
        <v>0</v>
      </c>
    </row>
    <row r="19" spans="1:15" x14ac:dyDescent="0.25">
      <c r="A19" s="17" t="s">
        <v>51</v>
      </c>
      <c r="B19" s="5">
        <v>8</v>
      </c>
      <c r="C19" s="5">
        <v>4</v>
      </c>
      <c r="D19" s="5"/>
      <c r="E19" s="17">
        <f t="shared" si="0"/>
        <v>69.73</v>
      </c>
      <c r="F19" s="5"/>
      <c r="G19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19" s="5"/>
      <c r="I19" s="5"/>
      <c r="J19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19" s="5"/>
      <c r="L19" s="5"/>
      <c r="M19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19" s="5"/>
      <c r="O19" s="15">
        <f>Tableau13[Taux 2]*Tableau13[NB]+Tableau13[Taux 3]*Tableau13[NB1 (H)]+Tableau13[Taux 4]*Tableau13[NB2 (H)]</f>
        <v>0</v>
      </c>
    </row>
    <row r="20" spans="1:15" x14ac:dyDescent="0.25">
      <c r="A20" s="17" t="s">
        <v>51</v>
      </c>
      <c r="B20" s="5">
        <v>9</v>
      </c>
      <c r="C20" s="5">
        <v>4</v>
      </c>
      <c r="D20" s="5"/>
      <c r="E20" s="17">
        <f t="shared" si="0"/>
        <v>69.73</v>
      </c>
      <c r="F20" s="5"/>
      <c r="G20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0" s="5"/>
      <c r="I20" s="5"/>
      <c r="J20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0" s="5"/>
      <c r="L20" s="5"/>
      <c r="M20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0" s="5"/>
      <c r="O20" s="15">
        <f>Tableau13[Taux 2]*Tableau13[NB]+Tableau13[Taux 3]*Tableau13[NB1 (H)]+Tableau13[Taux 4]*Tableau13[NB2 (H)]</f>
        <v>0</v>
      </c>
    </row>
    <row r="21" spans="1:15" x14ac:dyDescent="0.25">
      <c r="A21" s="17" t="s">
        <v>52</v>
      </c>
      <c r="B21" s="5">
        <v>9</v>
      </c>
      <c r="C21" s="5">
        <v>1</v>
      </c>
      <c r="D21" s="5"/>
      <c r="E21" s="17">
        <f t="shared" si="0"/>
        <v>69.73</v>
      </c>
      <c r="F21" s="5"/>
      <c r="G21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1" s="5"/>
      <c r="I21" s="5"/>
      <c r="J21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1" s="5"/>
      <c r="L21" s="5"/>
      <c r="M21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1" s="5"/>
      <c r="O21" s="15">
        <f>Tableau13[Taux 2]*Tableau13[NB]+Tableau13[Taux 3]*Tableau13[NB1 (H)]+Tableau13[Taux 4]*Tableau13[NB2 (H)]</f>
        <v>0</v>
      </c>
    </row>
    <row r="22" spans="1:15" x14ac:dyDescent="0.25">
      <c r="A22" s="17" t="s">
        <v>52</v>
      </c>
      <c r="B22" s="5">
        <v>10</v>
      </c>
      <c r="C22" s="5">
        <v>5</v>
      </c>
      <c r="D22" s="5"/>
      <c r="E22" s="17">
        <f t="shared" si="0"/>
        <v>69.73</v>
      </c>
      <c r="F22" s="5"/>
      <c r="G22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2" s="5"/>
      <c r="I22" s="5"/>
      <c r="J22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2" s="5"/>
      <c r="L22" s="5"/>
      <c r="M22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2" s="5"/>
      <c r="O22" s="15">
        <f>Tableau13[Taux 2]*Tableau13[NB]+Tableau13[Taux 3]*Tableau13[NB1 (H)]+Tableau13[Taux 4]*Tableau13[NB2 (H)]</f>
        <v>0</v>
      </c>
    </row>
    <row r="23" spans="1:15" x14ac:dyDescent="0.25">
      <c r="A23" s="17" t="s">
        <v>52</v>
      </c>
      <c r="B23" s="5">
        <v>11</v>
      </c>
      <c r="C23" s="5">
        <v>5</v>
      </c>
      <c r="D23" s="5"/>
      <c r="E23" s="17">
        <f t="shared" si="0"/>
        <v>69.73</v>
      </c>
      <c r="F23" s="5"/>
      <c r="G23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3" s="5"/>
      <c r="I23" s="5"/>
      <c r="J23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3" s="5"/>
      <c r="L23" s="5"/>
      <c r="M23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3" s="5"/>
      <c r="O23" s="15">
        <f>Tableau13[Taux 2]*Tableau13[NB]+Tableau13[Taux 3]*Tableau13[NB1 (H)]+Tableau13[Taux 4]*Tableau13[NB2 (H)]</f>
        <v>0</v>
      </c>
    </row>
    <row r="24" spans="1:15" x14ac:dyDescent="0.25">
      <c r="A24" s="17" t="s">
        <v>52</v>
      </c>
      <c r="B24" s="5">
        <v>12</v>
      </c>
      <c r="C24" s="5">
        <v>5</v>
      </c>
      <c r="D24" s="5"/>
      <c r="E24" s="17">
        <f t="shared" si="0"/>
        <v>69.73</v>
      </c>
      <c r="F24" s="5"/>
      <c r="G24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4" s="5"/>
      <c r="I24" s="5"/>
      <c r="J24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4" s="5"/>
      <c r="L24" s="5"/>
      <c r="M24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4" s="5"/>
      <c r="O24" s="15">
        <f>Tableau13[Taux 2]*Tableau13[NB]+Tableau13[Taux 3]*Tableau13[NB1 (H)]+Tableau13[Taux 4]*Tableau13[NB2 (H)]</f>
        <v>0</v>
      </c>
    </row>
    <row r="25" spans="1:15" x14ac:dyDescent="0.25">
      <c r="A25" s="17" t="s">
        <v>52</v>
      </c>
      <c r="B25" s="5">
        <v>13</v>
      </c>
      <c r="C25" s="5">
        <v>5</v>
      </c>
      <c r="D25" s="5"/>
      <c r="E25" s="17">
        <f t="shared" si="0"/>
        <v>69.73</v>
      </c>
      <c r="F25" s="5"/>
      <c r="G25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5" s="5"/>
      <c r="I25" s="5"/>
      <c r="J25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5" s="5"/>
      <c r="L25" s="5"/>
      <c r="M25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5" s="5"/>
      <c r="O25" s="15">
        <f>Tableau13[Taux 2]*Tableau13[NB]+Tableau13[Taux 3]*Tableau13[NB1 (H)]+Tableau13[Taux 4]*Tableau13[NB2 (H)]</f>
        <v>0</v>
      </c>
    </row>
    <row r="26" spans="1:15" x14ac:dyDescent="0.25">
      <c r="A26" s="17" t="s">
        <v>53</v>
      </c>
      <c r="B26" s="5">
        <v>14</v>
      </c>
      <c r="C26" s="5">
        <v>4</v>
      </c>
      <c r="D26" s="5"/>
      <c r="E26" s="17">
        <f t="shared" si="0"/>
        <v>69.73</v>
      </c>
      <c r="F26" s="5"/>
      <c r="G26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6" s="5"/>
      <c r="I26" s="5"/>
      <c r="J26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6" s="5"/>
      <c r="L26" s="5"/>
      <c r="M26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6" s="5"/>
      <c r="O26" s="15">
        <f>Tableau13[Taux 2]*Tableau13[NB]+Tableau13[Taux 3]*Tableau13[NB1 (H)]+Tableau13[Taux 4]*Tableau13[NB2 (H)]</f>
        <v>0</v>
      </c>
    </row>
    <row r="27" spans="1:15" x14ac:dyDescent="0.25">
      <c r="A27" s="17" t="s">
        <v>53</v>
      </c>
      <c r="B27" s="5">
        <v>15</v>
      </c>
      <c r="C27" s="5">
        <v>5</v>
      </c>
      <c r="D27" s="5"/>
      <c r="E27" s="17">
        <f t="shared" si="0"/>
        <v>69.73</v>
      </c>
      <c r="F27" s="5"/>
      <c r="G27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7" s="5"/>
      <c r="I27" s="5"/>
      <c r="J27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7" s="5"/>
      <c r="L27" s="5"/>
      <c r="M27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7" s="5"/>
      <c r="O27" s="15">
        <f>Tableau13[Taux 2]*Tableau13[NB]+Tableau13[Taux 3]*Tableau13[NB1 (H)]+Tableau13[Taux 4]*Tableau13[NB2 (H)]</f>
        <v>0</v>
      </c>
    </row>
    <row r="28" spans="1:15" x14ac:dyDescent="0.25">
      <c r="A28" s="17" t="s">
        <v>53</v>
      </c>
      <c r="B28" s="5">
        <v>16</v>
      </c>
      <c r="C28" s="5">
        <v>4</v>
      </c>
      <c r="D28" s="5"/>
      <c r="E28" s="17">
        <f t="shared" si="0"/>
        <v>69.73</v>
      </c>
      <c r="F28" s="5"/>
      <c r="G28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8" s="5"/>
      <c r="I28" s="5"/>
      <c r="J28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8" s="5"/>
      <c r="L28" s="5"/>
      <c r="M28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8" s="5"/>
      <c r="O28" s="15">
        <f>Tableau13[Taux 2]*Tableau13[NB]+Tableau13[Taux 3]*Tableau13[NB1 (H)]+Tableau13[Taux 4]*Tableau13[NB2 (H)]</f>
        <v>0</v>
      </c>
    </row>
    <row r="29" spans="1:15" x14ac:dyDescent="0.25">
      <c r="A29" s="17" t="s">
        <v>53</v>
      </c>
      <c r="B29" s="5">
        <v>17</v>
      </c>
      <c r="C29" s="5">
        <v>4</v>
      </c>
      <c r="D29" s="5"/>
      <c r="E29" s="17">
        <f t="shared" si="0"/>
        <v>69.73</v>
      </c>
      <c r="F29" s="5"/>
      <c r="G29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29" s="5"/>
      <c r="I29" s="5"/>
      <c r="J29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29" s="5"/>
      <c r="L29" s="5"/>
      <c r="M29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29" s="5"/>
      <c r="O29" s="15">
        <f>Tableau13[Taux 2]*Tableau13[NB]+Tableau13[Taux 3]*Tableau13[NB1 (H)]+Tableau13[Taux 4]*Tableau13[NB2 (H)]</f>
        <v>0</v>
      </c>
    </row>
    <row r="30" spans="1:15" x14ac:dyDescent="0.25">
      <c r="A30" s="17" t="s">
        <v>53</v>
      </c>
      <c r="B30" s="5">
        <v>18</v>
      </c>
      <c r="C30" s="5">
        <v>2</v>
      </c>
      <c r="D30" s="5"/>
      <c r="E30" s="17">
        <f t="shared" si="0"/>
        <v>69.73</v>
      </c>
      <c r="F30" s="5"/>
      <c r="G30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0" s="5"/>
      <c r="I30" s="5"/>
      <c r="J30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0" s="5"/>
      <c r="L30" s="5"/>
      <c r="M30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0" s="5"/>
      <c r="O30" s="15">
        <f>Tableau13[Taux 2]*Tableau13[NB]+Tableau13[Taux 3]*Tableau13[NB1 (H)]+Tableau13[Taux 4]*Tableau13[NB2 (H)]</f>
        <v>0</v>
      </c>
    </row>
    <row r="31" spans="1:15" x14ac:dyDescent="0.25">
      <c r="A31" s="17" t="s">
        <v>54</v>
      </c>
      <c r="B31" s="5">
        <v>18</v>
      </c>
      <c r="C31" s="5">
        <v>2</v>
      </c>
      <c r="D31" s="5"/>
      <c r="E31" s="17">
        <f t="shared" si="0"/>
        <v>69.73</v>
      </c>
      <c r="F31" s="5"/>
      <c r="G31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1" s="5"/>
      <c r="I31" s="5"/>
      <c r="J31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1" s="5"/>
      <c r="L31" s="5"/>
      <c r="M31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1" s="5"/>
      <c r="O31" s="15">
        <f>Tableau13[Taux 2]*Tableau13[NB]+Tableau13[Taux 3]*Tableau13[NB1 (H)]+Tableau13[Taux 4]*Tableau13[NB2 (H)]</f>
        <v>0</v>
      </c>
    </row>
    <row r="32" spans="1:15" x14ac:dyDescent="0.25">
      <c r="A32" s="17" t="s">
        <v>54</v>
      </c>
      <c r="B32" s="5">
        <v>19</v>
      </c>
      <c r="C32" s="5">
        <v>4</v>
      </c>
      <c r="D32" s="5"/>
      <c r="E32" s="17">
        <f t="shared" si="0"/>
        <v>69.73</v>
      </c>
      <c r="F32" s="5"/>
      <c r="G32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2" s="5"/>
      <c r="I32" s="5"/>
      <c r="J32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2" s="5"/>
      <c r="L32" s="5"/>
      <c r="M32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2" s="5"/>
      <c r="O32" s="15">
        <f>Tableau13[Taux 2]*Tableau13[NB]+Tableau13[Taux 3]*Tableau13[NB1 (H)]+Tableau13[Taux 4]*Tableau13[NB2 (H)]</f>
        <v>0</v>
      </c>
    </row>
    <row r="33" spans="1:15" x14ac:dyDescent="0.25">
      <c r="A33" s="17" t="s">
        <v>54</v>
      </c>
      <c r="B33" s="5">
        <v>20</v>
      </c>
      <c r="C33" s="5">
        <v>5</v>
      </c>
      <c r="D33" s="5"/>
      <c r="E33" s="17">
        <f t="shared" si="0"/>
        <v>69.73</v>
      </c>
      <c r="F33" s="5"/>
      <c r="G33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3" s="5"/>
      <c r="I33" s="5"/>
      <c r="J33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3" s="5"/>
      <c r="L33" s="5"/>
      <c r="M33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3" s="5"/>
      <c r="O33" s="15">
        <f>Tableau13[Taux 2]*Tableau13[NB]+Tableau13[Taux 3]*Tableau13[NB1 (H)]+Tableau13[Taux 4]*Tableau13[NB2 (H)]</f>
        <v>0</v>
      </c>
    </row>
    <row r="34" spans="1:15" x14ac:dyDescent="0.25">
      <c r="A34" s="17" t="s">
        <v>54</v>
      </c>
      <c r="B34" s="5">
        <v>21</v>
      </c>
      <c r="C34" s="5">
        <v>5</v>
      </c>
      <c r="D34" s="5"/>
      <c r="E34" s="17">
        <f t="shared" si="0"/>
        <v>69.73</v>
      </c>
      <c r="F34" s="5"/>
      <c r="G34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4" s="5"/>
      <c r="I34" s="5"/>
      <c r="J34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4" s="5"/>
      <c r="L34" s="5"/>
      <c r="M34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4" s="5"/>
      <c r="O34" s="15">
        <f>Tableau13[Taux 2]*Tableau13[NB]+Tableau13[Taux 3]*Tableau13[NB1 (H)]+Tableau13[Taux 4]*Tableau13[NB2 (H)]</f>
        <v>0</v>
      </c>
    </row>
    <row r="35" spans="1:15" ht="45" x14ac:dyDescent="0.25">
      <c r="A35" s="17" t="s">
        <v>54</v>
      </c>
      <c r="B35" s="5">
        <v>22</v>
      </c>
      <c r="C35" s="5">
        <v>4</v>
      </c>
      <c r="D35" s="5"/>
      <c r="E35" s="17">
        <f t="shared" si="0"/>
        <v>69.73</v>
      </c>
      <c r="F35" s="5" t="s">
        <v>29</v>
      </c>
      <c r="G35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5" s="5">
        <v>1</v>
      </c>
      <c r="I35" s="5"/>
      <c r="J35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5" s="5"/>
      <c r="L35" s="5"/>
      <c r="M35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5" s="5"/>
      <c r="O35" s="15">
        <f>Tableau13[Taux 2]*Tableau13[NB]+Tableau13[Taux 3]*Tableau13[NB1 (H)]+Tableau13[Taux 4]*Tableau13[NB2 (H)]</f>
        <v>1100</v>
      </c>
    </row>
    <row r="36" spans="1:15" x14ac:dyDescent="0.25">
      <c r="A36" s="17" t="s">
        <v>55</v>
      </c>
      <c r="B36" s="5">
        <v>23</v>
      </c>
      <c r="C36" s="5"/>
      <c r="D36" s="5"/>
      <c r="E36" s="17">
        <f t="shared" si="0"/>
        <v>69.73</v>
      </c>
      <c r="F36" s="5"/>
      <c r="G36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6" s="5"/>
      <c r="I36" s="5"/>
      <c r="J36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6" s="5"/>
      <c r="L36" s="5"/>
      <c r="M36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6" s="5"/>
      <c r="O36" s="15">
        <f>Tableau13[Taux 2]*Tableau13[NB]+Tableau13[Taux 3]*Tableau13[NB1 (H)]+Tableau13[Taux 4]*Tableau13[NB2 (H)]</f>
        <v>0</v>
      </c>
    </row>
    <row r="37" spans="1:15" x14ac:dyDescent="0.25">
      <c r="A37" s="17" t="s">
        <v>55</v>
      </c>
      <c r="B37" s="5">
        <v>24</v>
      </c>
      <c r="C37" s="5"/>
      <c r="D37" s="5"/>
      <c r="E37" s="17">
        <f t="shared" si="0"/>
        <v>69.73</v>
      </c>
      <c r="F37" s="5"/>
      <c r="G37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7" s="5"/>
      <c r="I37" s="5"/>
      <c r="J37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7" s="5"/>
      <c r="L37" s="5"/>
      <c r="M37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7" s="5"/>
      <c r="O37" s="15">
        <f>Tableau13[Taux 2]*Tableau13[NB]+Tableau13[Taux 3]*Tableau13[NB1 (H)]+Tableau13[Taux 4]*Tableau13[NB2 (H)]</f>
        <v>0</v>
      </c>
    </row>
    <row r="38" spans="1:15" ht="30" x14ac:dyDescent="0.25">
      <c r="A38" s="17" t="s">
        <v>55</v>
      </c>
      <c r="B38" s="5">
        <v>25</v>
      </c>
      <c r="C38" s="5"/>
      <c r="D38" s="5">
        <v>20147</v>
      </c>
      <c r="E38" s="17">
        <f t="shared" si="0"/>
        <v>69.73</v>
      </c>
      <c r="F38" s="5" t="s">
        <v>27</v>
      </c>
      <c r="G38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1000</v>
      </c>
      <c r="H38" s="5">
        <v>1</v>
      </c>
      <c r="I38" s="5"/>
      <c r="J38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8" s="5"/>
      <c r="L38" s="5"/>
      <c r="M38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8" s="5"/>
      <c r="O38" s="15">
        <f>Tableau13[Taux 2]*Tableau13[NB]+Tableau13[Taux 3]*Tableau13[NB1 (H)]+Tableau13[Taux 4]*Tableau13[NB2 (H)]</f>
        <v>1000</v>
      </c>
    </row>
    <row r="39" spans="1:15" x14ac:dyDescent="0.25">
      <c r="A39" s="17" t="s">
        <v>55</v>
      </c>
      <c r="B39" s="5">
        <v>26</v>
      </c>
      <c r="C39" s="5"/>
      <c r="D39" s="5"/>
      <c r="E39" s="17">
        <f t="shared" si="0"/>
        <v>69.73</v>
      </c>
      <c r="F39" s="5"/>
      <c r="G39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39" s="5"/>
      <c r="I39" s="5"/>
      <c r="J39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39" s="5"/>
      <c r="L39" s="5"/>
      <c r="M39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39" s="5"/>
      <c r="O39" s="15">
        <f>Tableau13[Taux 2]*Tableau13[NB]+Tableau13[Taux 3]*Tableau13[NB1 (H)]+Tableau13[Taux 4]*Tableau13[NB2 (H)]</f>
        <v>0</v>
      </c>
    </row>
    <row r="40" spans="1:15" x14ac:dyDescent="0.25">
      <c r="A40" s="17" t="s">
        <v>56</v>
      </c>
      <c r="B40" s="5">
        <v>27</v>
      </c>
      <c r="C40" s="5"/>
      <c r="D40" s="5"/>
      <c r="E40" s="17">
        <f t="shared" si="0"/>
        <v>69.73</v>
      </c>
      <c r="F40" s="5"/>
      <c r="G40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0" s="5"/>
      <c r="I40" s="5"/>
      <c r="J40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0" s="5"/>
      <c r="L40" s="5"/>
      <c r="M40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0" s="5"/>
      <c r="O40" s="15">
        <f>Tableau13[Taux 2]*Tableau13[NB]+Tableau13[Taux 3]*Tableau13[NB1 (H)]+Tableau13[Taux 4]*Tableau13[NB2 (H)]</f>
        <v>0</v>
      </c>
    </row>
    <row r="41" spans="1:15" ht="45" x14ac:dyDescent="0.25">
      <c r="A41" s="17" t="s">
        <v>56</v>
      </c>
      <c r="B41" s="5">
        <v>28</v>
      </c>
      <c r="C41" s="5"/>
      <c r="D41" s="5"/>
      <c r="E41" s="17">
        <f t="shared" si="0"/>
        <v>69.73</v>
      </c>
      <c r="F41" s="5" t="s">
        <v>29</v>
      </c>
      <c r="G41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1" s="5">
        <v>1</v>
      </c>
      <c r="I41" s="5"/>
      <c r="J41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1" s="5"/>
      <c r="L41" s="5"/>
      <c r="M41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1" s="5"/>
      <c r="O41" s="15">
        <f>Tableau13[Taux 2]*Tableau13[NB]+Tableau13[Taux 3]*Tableau13[NB1 (H)]+Tableau13[Taux 4]*Tableau13[NB2 (H)]</f>
        <v>1100</v>
      </c>
    </row>
    <row r="42" spans="1:15" x14ac:dyDescent="0.25">
      <c r="A42" s="17" t="s">
        <v>56</v>
      </c>
      <c r="B42" s="5">
        <v>29</v>
      </c>
      <c r="C42" s="5"/>
      <c r="D42" s="5"/>
      <c r="E42" s="17">
        <f t="shared" si="0"/>
        <v>69.73</v>
      </c>
      <c r="F42" s="5"/>
      <c r="G42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2" s="5"/>
      <c r="I42" s="5"/>
      <c r="J42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2" s="5"/>
      <c r="L42" s="5"/>
      <c r="M42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2" s="5"/>
      <c r="O42" s="15">
        <f>Tableau13[Taux 2]*Tableau13[NB]+Tableau13[Taux 3]*Tableau13[NB1 (H)]+Tableau13[Taux 4]*Tableau13[NB2 (H)]</f>
        <v>0</v>
      </c>
    </row>
    <row r="43" spans="1:15" x14ac:dyDescent="0.25">
      <c r="A43" s="17" t="s">
        <v>56</v>
      </c>
      <c r="B43" s="5">
        <v>30</v>
      </c>
      <c r="C43" s="5"/>
      <c r="D43" s="5"/>
      <c r="E43" s="17">
        <f t="shared" si="0"/>
        <v>69.73</v>
      </c>
      <c r="F43" s="5"/>
      <c r="G43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3" s="5"/>
      <c r="I43" s="5"/>
      <c r="J43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3" s="5"/>
      <c r="L43" s="5"/>
      <c r="M43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3" s="5"/>
      <c r="O43" s="15">
        <f>Tableau13[Taux 2]*Tableau13[NB]+Tableau13[Taux 3]*Tableau13[NB1 (H)]+Tableau13[Taux 4]*Tableau13[NB2 (H)]</f>
        <v>0</v>
      </c>
    </row>
    <row r="44" spans="1:15" x14ac:dyDescent="0.25">
      <c r="A44" s="17" t="s">
        <v>56</v>
      </c>
      <c r="B44" s="5">
        <v>31</v>
      </c>
      <c r="C44" s="5"/>
      <c r="D44" s="5"/>
      <c r="E44" s="17">
        <f t="shared" si="0"/>
        <v>69.73</v>
      </c>
      <c r="F44" s="5"/>
      <c r="G44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4" s="5"/>
      <c r="I44" s="5"/>
      <c r="J44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4" s="5"/>
      <c r="L44" s="5"/>
      <c r="M44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4" s="5"/>
      <c r="O44" s="15">
        <f>Tableau13[Taux 2]*Tableau13[NB]+Tableau13[Taux 3]*Tableau13[NB1 (H)]+Tableau13[Taux 4]*Tableau13[NB2 (H)]</f>
        <v>0</v>
      </c>
    </row>
    <row r="45" spans="1:15" x14ac:dyDescent="0.25">
      <c r="A45" s="17" t="s">
        <v>57</v>
      </c>
      <c r="B45" s="5">
        <v>31</v>
      </c>
      <c r="C45" s="5"/>
      <c r="D45" s="5"/>
      <c r="E45" s="17">
        <f t="shared" si="0"/>
        <v>69.73</v>
      </c>
      <c r="F45" s="5"/>
      <c r="G45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5" s="5"/>
      <c r="I45" s="5"/>
      <c r="J45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5" s="5"/>
      <c r="L45" s="5"/>
      <c r="M45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5" s="5"/>
      <c r="O45" s="15">
        <f>Tableau13[Taux 2]*Tableau13[NB]+Tableau13[Taux 3]*Tableau13[NB1 (H)]+Tableau13[Taux 4]*Tableau13[NB2 (H)]</f>
        <v>0</v>
      </c>
    </row>
    <row r="46" spans="1:15" x14ac:dyDescent="0.25">
      <c r="A46" s="17" t="s">
        <v>57</v>
      </c>
      <c r="B46" s="5">
        <v>32</v>
      </c>
      <c r="C46" s="5"/>
      <c r="D46" s="5"/>
      <c r="E46" s="17">
        <f t="shared" si="0"/>
        <v>69.73</v>
      </c>
      <c r="F46" s="5"/>
      <c r="G46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6" s="5"/>
      <c r="I46" s="5"/>
      <c r="J46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6" s="5"/>
      <c r="L46" s="5"/>
      <c r="M46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6" s="5"/>
      <c r="O46" s="15">
        <f>Tableau13[Taux 2]*Tableau13[NB]+Tableau13[Taux 3]*Tableau13[NB1 (H)]+Tableau13[Taux 4]*Tableau13[NB2 (H)]</f>
        <v>0</v>
      </c>
    </row>
    <row r="47" spans="1:15" x14ac:dyDescent="0.25">
      <c r="A47" s="17" t="s">
        <v>57</v>
      </c>
      <c r="B47" s="5">
        <v>33</v>
      </c>
      <c r="C47" s="5"/>
      <c r="D47" s="5"/>
      <c r="E47" s="17">
        <f t="shared" si="0"/>
        <v>69.73</v>
      </c>
      <c r="F47" s="5"/>
      <c r="G47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7" s="5"/>
      <c r="I47" s="5"/>
      <c r="J47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7" s="5"/>
      <c r="L47" s="5"/>
      <c r="M47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7" s="5"/>
      <c r="O47" s="15">
        <f>Tableau13[Taux 2]*Tableau13[NB]+Tableau13[Taux 3]*Tableau13[NB1 (H)]+Tableau13[Taux 4]*Tableau13[NB2 (H)]</f>
        <v>0</v>
      </c>
    </row>
    <row r="48" spans="1:15" x14ac:dyDescent="0.25">
      <c r="A48" s="17" t="s">
        <v>57</v>
      </c>
      <c r="B48" s="5">
        <v>34</v>
      </c>
      <c r="C48" s="5"/>
      <c r="D48" s="5"/>
      <c r="E48" s="17">
        <f t="shared" si="0"/>
        <v>69.73</v>
      </c>
      <c r="F48" s="5"/>
      <c r="G48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8" s="5"/>
      <c r="I48" s="5"/>
      <c r="J48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8" s="5"/>
      <c r="L48" s="5"/>
      <c r="M48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8" s="5"/>
      <c r="O48" s="15">
        <f>Tableau13[Taux 2]*Tableau13[NB]+Tableau13[Taux 3]*Tableau13[NB1 (H)]+Tableau13[Taux 4]*Tableau13[NB2 (H)]</f>
        <v>0</v>
      </c>
    </row>
    <row r="49" spans="1:15" x14ac:dyDescent="0.25">
      <c r="A49" s="17" t="s">
        <v>57</v>
      </c>
      <c r="B49" s="5">
        <v>35</v>
      </c>
      <c r="C49" s="5"/>
      <c r="D49" s="5"/>
      <c r="E49" s="17">
        <f t="shared" si="0"/>
        <v>69.73</v>
      </c>
      <c r="F49" s="5"/>
      <c r="G49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49" s="5"/>
      <c r="I49" s="5"/>
      <c r="J49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49" s="5"/>
      <c r="L49" s="5"/>
      <c r="M49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49" s="5"/>
      <c r="O49" s="15">
        <f>Tableau13[Taux 2]*Tableau13[NB]+Tableau13[Taux 3]*Tableau13[NB1 (H)]+Tableau13[Taux 4]*Tableau13[NB2 (H)]</f>
        <v>0</v>
      </c>
    </row>
    <row r="50" spans="1:15" x14ac:dyDescent="0.25">
      <c r="A50" s="17" t="s">
        <v>58</v>
      </c>
      <c r="B50" s="5">
        <v>36</v>
      </c>
      <c r="C50" s="5"/>
      <c r="D50" s="5"/>
      <c r="E50" s="17">
        <f t="shared" si="0"/>
        <v>69.73</v>
      </c>
      <c r="F50" s="5"/>
      <c r="G50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0" s="5"/>
      <c r="I50" s="5"/>
      <c r="J50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0" s="5"/>
      <c r="L50" s="5"/>
      <c r="M50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0" s="5"/>
      <c r="O50" s="15">
        <f>Tableau13[Taux 2]*Tableau13[NB]+Tableau13[Taux 3]*Tableau13[NB1 (H)]+Tableau13[Taux 4]*Tableau13[NB2 (H)]</f>
        <v>0</v>
      </c>
    </row>
    <row r="51" spans="1:15" x14ac:dyDescent="0.25">
      <c r="A51" s="17" t="s">
        <v>58</v>
      </c>
      <c r="B51" s="5">
        <v>37</v>
      </c>
      <c r="C51" s="5"/>
      <c r="D51" s="5"/>
      <c r="E51" s="17">
        <f t="shared" si="0"/>
        <v>69.73</v>
      </c>
      <c r="F51" s="5"/>
      <c r="G51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1" s="5"/>
      <c r="I51" s="5"/>
      <c r="J51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1" s="5"/>
      <c r="L51" s="5"/>
      <c r="M51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1" s="5"/>
      <c r="O51" s="15">
        <f>Tableau13[Taux 2]*Tableau13[NB]+Tableau13[Taux 3]*Tableau13[NB1 (H)]+Tableau13[Taux 4]*Tableau13[NB2 (H)]</f>
        <v>0</v>
      </c>
    </row>
    <row r="52" spans="1:15" x14ac:dyDescent="0.25">
      <c r="A52" s="17" t="s">
        <v>58</v>
      </c>
      <c r="B52" s="5">
        <v>38</v>
      </c>
      <c r="C52" s="5"/>
      <c r="D52" s="5"/>
      <c r="E52" s="17">
        <f t="shared" si="0"/>
        <v>69.73</v>
      </c>
      <c r="F52" s="5"/>
      <c r="G52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2" s="5"/>
      <c r="I52" s="5"/>
      <c r="J52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2" s="5"/>
      <c r="L52" s="5"/>
      <c r="M52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2" s="5"/>
      <c r="O52" s="15">
        <f>Tableau13[Taux 2]*Tableau13[NB]+Tableau13[Taux 3]*Tableau13[NB1 (H)]+Tableau13[Taux 4]*Tableau13[NB2 (H)]</f>
        <v>0</v>
      </c>
    </row>
    <row r="53" spans="1:15" x14ac:dyDescent="0.25">
      <c r="A53" s="17" t="s">
        <v>58</v>
      </c>
      <c r="B53" s="5">
        <v>39</v>
      </c>
      <c r="C53" s="5"/>
      <c r="D53" s="5"/>
      <c r="E53" s="17">
        <f t="shared" si="0"/>
        <v>69.73</v>
      </c>
      <c r="F53" s="5"/>
      <c r="G53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3" s="5"/>
      <c r="I53" s="5"/>
      <c r="J53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3" s="5"/>
      <c r="L53" s="5"/>
      <c r="M53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3" s="5"/>
      <c r="O53" s="15">
        <f>Tableau13[Taux 2]*Tableau13[NB]+Tableau13[Taux 3]*Tableau13[NB1 (H)]+Tableau13[Taux 4]*Tableau13[NB2 (H)]</f>
        <v>0</v>
      </c>
    </row>
    <row r="54" spans="1:15" x14ac:dyDescent="0.25">
      <c r="A54" s="17" t="s">
        <v>58</v>
      </c>
      <c r="B54" s="5">
        <v>40</v>
      </c>
      <c r="C54" s="5"/>
      <c r="D54" s="5"/>
      <c r="E54" s="17">
        <f t="shared" si="0"/>
        <v>69.73</v>
      </c>
      <c r="F54" s="5"/>
      <c r="G54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4" s="5"/>
      <c r="I54" s="5"/>
      <c r="J54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4" s="5"/>
      <c r="L54" s="5"/>
      <c r="M54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4" s="5"/>
      <c r="O54" s="15">
        <f>Tableau13[Taux 2]*Tableau13[NB]+Tableau13[Taux 3]*Tableau13[NB1 (H)]+Tableau13[Taux 4]*Tableau13[NB2 (H)]</f>
        <v>0</v>
      </c>
    </row>
    <row r="55" spans="1:15" x14ac:dyDescent="0.25">
      <c r="A55" s="17" t="s">
        <v>59</v>
      </c>
      <c r="B55" s="5">
        <v>40</v>
      </c>
      <c r="C55" s="5"/>
      <c r="D55" s="5"/>
      <c r="E55" s="17">
        <f t="shared" si="0"/>
        <v>69.73</v>
      </c>
      <c r="F55" s="5"/>
      <c r="G55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5" s="5"/>
      <c r="I55" s="5"/>
      <c r="J55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5" s="5"/>
      <c r="L55" s="5"/>
      <c r="M55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5" s="5"/>
      <c r="O55" s="15">
        <f>Tableau13[Taux 2]*Tableau13[NB]+Tableau13[Taux 3]*Tableau13[NB1 (H)]+Tableau13[Taux 4]*Tableau13[NB2 (H)]</f>
        <v>0</v>
      </c>
    </row>
    <row r="56" spans="1:15" x14ac:dyDescent="0.25">
      <c r="A56" s="17" t="s">
        <v>59</v>
      </c>
      <c r="B56" s="5">
        <v>41</v>
      </c>
      <c r="C56" s="5"/>
      <c r="D56" s="5"/>
      <c r="E56" s="17">
        <f t="shared" si="0"/>
        <v>69.73</v>
      </c>
      <c r="F56" s="5"/>
      <c r="G56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6" s="5"/>
      <c r="I56" s="5"/>
      <c r="J56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6" s="5"/>
      <c r="L56" s="5"/>
      <c r="M56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6" s="5"/>
      <c r="O56" s="15">
        <f>Tableau13[Taux 2]*Tableau13[NB]+Tableau13[Taux 3]*Tableau13[NB1 (H)]+Tableau13[Taux 4]*Tableau13[NB2 (H)]</f>
        <v>0</v>
      </c>
    </row>
    <row r="57" spans="1:15" x14ac:dyDescent="0.25">
      <c r="A57" s="17" t="s">
        <v>59</v>
      </c>
      <c r="B57" s="5">
        <v>42</v>
      </c>
      <c r="C57" s="5"/>
      <c r="D57" s="5"/>
      <c r="E57" s="17">
        <f t="shared" si="0"/>
        <v>69.73</v>
      </c>
      <c r="F57" s="5"/>
      <c r="G57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7" s="5"/>
      <c r="I57" s="5"/>
      <c r="J57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7" s="5"/>
      <c r="L57" s="5"/>
      <c r="M57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7" s="5"/>
      <c r="O57" s="15">
        <f>Tableau13[Taux 2]*Tableau13[NB]+Tableau13[Taux 3]*Tableau13[NB1 (H)]+Tableau13[Taux 4]*Tableau13[NB2 (H)]</f>
        <v>0</v>
      </c>
    </row>
    <row r="58" spans="1:15" x14ac:dyDescent="0.25">
      <c r="A58" s="17" t="s">
        <v>59</v>
      </c>
      <c r="B58" s="5">
        <v>43</v>
      </c>
      <c r="C58" s="5"/>
      <c r="D58" s="5"/>
      <c r="E58" s="17">
        <f t="shared" si="0"/>
        <v>69.73</v>
      </c>
      <c r="F58" s="5"/>
      <c r="G58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8" s="5"/>
      <c r="I58" s="5"/>
      <c r="J58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8" s="5"/>
      <c r="L58" s="5"/>
      <c r="M58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8" s="5"/>
      <c r="O58" s="15">
        <f>Tableau13[Taux 2]*Tableau13[NB]+Tableau13[Taux 3]*Tableau13[NB1 (H)]+Tableau13[Taux 4]*Tableau13[NB2 (H)]</f>
        <v>0</v>
      </c>
    </row>
    <row r="59" spans="1:15" x14ac:dyDescent="0.25">
      <c r="A59" s="17" t="s">
        <v>59</v>
      </c>
      <c r="B59" s="5">
        <v>44</v>
      </c>
      <c r="C59" s="5"/>
      <c r="D59" s="5"/>
      <c r="E59" s="17">
        <f t="shared" si="0"/>
        <v>69.73</v>
      </c>
      <c r="F59" s="5"/>
      <c r="G59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59" s="5"/>
      <c r="I59" s="5"/>
      <c r="J59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59" s="5"/>
      <c r="L59" s="5"/>
      <c r="M59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59" s="5"/>
      <c r="O59" s="15">
        <f>Tableau13[Taux 2]*Tableau13[NB]+Tableau13[Taux 3]*Tableau13[NB1 (H)]+Tableau13[Taux 4]*Tableau13[NB2 (H)]</f>
        <v>0</v>
      </c>
    </row>
    <row r="60" spans="1:15" x14ac:dyDescent="0.25">
      <c r="A60" s="17" t="s">
        <v>60</v>
      </c>
      <c r="B60" s="5">
        <v>44</v>
      </c>
      <c r="C60" s="5"/>
      <c r="D60" s="5"/>
      <c r="E60" s="17">
        <f t="shared" si="0"/>
        <v>69.73</v>
      </c>
      <c r="F60" s="5"/>
      <c r="G60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0" s="5"/>
      <c r="I60" s="5"/>
      <c r="J60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0" s="5"/>
      <c r="L60" s="5"/>
      <c r="M60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0" s="5"/>
      <c r="O60" s="15">
        <f>Tableau13[Taux 2]*Tableau13[NB]+Tableau13[Taux 3]*Tableau13[NB1 (H)]+Tableau13[Taux 4]*Tableau13[NB2 (H)]</f>
        <v>0</v>
      </c>
    </row>
    <row r="61" spans="1:15" x14ac:dyDescent="0.25">
      <c r="A61" s="17" t="s">
        <v>60</v>
      </c>
      <c r="B61" s="5">
        <v>45</v>
      </c>
      <c r="C61" s="5"/>
      <c r="D61" s="5"/>
      <c r="E61" s="17">
        <f t="shared" si="0"/>
        <v>69.73</v>
      </c>
      <c r="F61" s="5"/>
      <c r="G61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1" s="5"/>
      <c r="I61" s="5"/>
      <c r="J61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1" s="5"/>
      <c r="L61" s="5"/>
      <c r="M61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1" s="5"/>
      <c r="O61" s="15">
        <f>Tableau13[Taux 2]*Tableau13[NB]+Tableau13[Taux 3]*Tableau13[NB1 (H)]+Tableau13[Taux 4]*Tableau13[NB2 (H)]</f>
        <v>0</v>
      </c>
    </row>
    <row r="62" spans="1:15" x14ac:dyDescent="0.25">
      <c r="A62" s="17" t="s">
        <v>60</v>
      </c>
      <c r="B62" s="5">
        <v>46</v>
      </c>
      <c r="C62" s="5"/>
      <c r="D62" s="5"/>
      <c r="E62" s="17">
        <f t="shared" si="0"/>
        <v>69.73</v>
      </c>
      <c r="F62" s="5"/>
      <c r="G62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2" s="5"/>
      <c r="I62" s="5"/>
      <c r="J62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2" s="5"/>
      <c r="L62" s="5"/>
      <c r="M62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2" s="5"/>
      <c r="O62" s="15">
        <f>Tableau13[Taux 2]*Tableau13[NB]+Tableau13[Taux 3]*Tableau13[NB1 (H)]+Tableau13[Taux 4]*Tableau13[NB2 (H)]</f>
        <v>0</v>
      </c>
    </row>
    <row r="63" spans="1:15" x14ac:dyDescent="0.25">
      <c r="A63" s="17" t="s">
        <v>60</v>
      </c>
      <c r="B63" s="5">
        <v>47</v>
      </c>
      <c r="C63" s="5"/>
      <c r="D63" s="5"/>
      <c r="E63" s="17">
        <f t="shared" si="0"/>
        <v>69.73</v>
      </c>
      <c r="F63" s="5"/>
      <c r="G63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3" s="5"/>
      <c r="I63" s="5"/>
      <c r="J63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3" s="5"/>
      <c r="L63" s="5"/>
      <c r="M63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3" s="5"/>
      <c r="O63" s="15">
        <f>Tableau13[Taux 2]*Tableau13[NB]+Tableau13[Taux 3]*Tableau13[NB1 (H)]+Tableau13[Taux 4]*Tableau13[NB2 (H)]</f>
        <v>0</v>
      </c>
    </row>
    <row r="64" spans="1:15" x14ac:dyDescent="0.25">
      <c r="A64" s="17" t="s">
        <v>60</v>
      </c>
      <c r="B64" s="5">
        <v>48</v>
      </c>
      <c r="C64" s="5"/>
      <c r="D64" s="5"/>
      <c r="E64" s="17">
        <f t="shared" si="0"/>
        <v>69.73</v>
      </c>
      <c r="F64" s="5"/>
      <c r="G64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4" s="5"/>
      <c r="I64" s="5"/>
      <c r="J64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4" s="5"/>
      <c r="L64" s="5"/>
      <c r="M64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4" s="5"/>
      <c r="O64" s="15">
        <f>Tableau13[Taux 2]*Tableau13[NB]+Tableau13[Taux 3]*Tableau13[NB1 (H)]+Tableau13[Taux 4]*Tableau13[NB2 (H)]</f>
        <v>0</v>
      </c>
    </row>
    <row r="65" spans="1:15" x14ac:dyDescent="0.25">
      <c r="A65" s="17" t="s">
        <v>61</v>
      </c>
      <c r="B65" s="5">
        <v>49</v>
      </c>
      <c r="C65" s="5"/>
      <c r="D65" s="5"/>
      <c r="E65" s="17">
        <f t="shared" si="0"/>
        <v>69.73</v>
      </c>
      <c r="F65" s="5"/>
      <c r="G65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5" s="5"/>
      <c r="I65" s="5"/>
      <c r="J65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5" s="5"/>
      <c r="L65" s="5"/>
      <c r="M65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5" s="5"/>
      <c r="O65" s="15">
        <f>Tableau13[Taux 2]*Tableau13[NB]+Tableau13[Taux 3]*Tableau13[NB1 (H)]+Tableau13[Taux 4]*Tableau13[NB2 (H)]</f>
        <v>0</v>
      </c>
    </row>
    <row r="66" spans="1:15" x14ac:dyDescent="0.25">
      <c r="A66" s="17" t="s">
        <v>61</v>
      </c>
      <c r="B66" s="5">
        <v>50</v>
      </c>
      <c r="C66" s="5"/>
      <c r="D66" s="5"/>
      <c r="E66" s="17">
        <f t="shared" si="0"/>
        <v>69.73</v>
      </c>
      <c r="F66" s="5"/>
      <c r="G66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6" s="5"/>
      <c r="I66" s="5"/>
      <c r="J66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6" s="5"/>
      <c r="L66" s="5"/>
      <c r="M66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6" s="5"/>
      <c r="O66" s="15">
        <f>Tableau13[Taux 2]*Tableau13[NB]+Tableau13[Taux 3]*Tableau13[NB1 (H)]+Tableau13[Taux 4]*Tableau13[NB2 (H)]</f>
        <v>0</v>
      </c>
    </row>
    <row r="67" spans="1:15" x14ac:dyDescent="0.25">
      <c r="A67" s="17" t="s">
        <v>61</v>
      </c>
      <c r="B67" s="5">
        <v>51</v>
      </c>
      <c r="C67" s="5"/>
      <c r="D67" s="5"/>
      <c r="E67" s="17">
        <f t="shared" si="0"/>
        <v>69.73</v>
      </c>
      <c r="F67" s="5"/>
      <c r="G67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7" s="5"/>
      <c r="I67" s="5"/>
      <c r="J67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7" s="5"/>
      <c r="L67" s="5"/>
      <c r="M67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7" s="5"/>
      <c r="O67" s="15">
        <f>Tableau13[Taux 2]*Tableau13[NB]+Tableau13[Taux 3]*Tableau13[NB1 (H)]+Tableau13[Taux 4]*Tableau13[NB2 (H)]</f>
        <v>0</v>
      </c>
    </row>
    <row r="68" spans="1:15" x14ac:dyDescent="0.25">
      <c r="A68" s="17" t="s">
        <v>61</v>
      </c>
      <c r="B68" s="5">
        <v>52</v>
      </c>
      <c r="C68" s="5"/>
      <c r="D68" s="5"/>
      <c r="E68" s="17">
        <f t="shared" si="0"/>
        <v>69.73</v>
      </c>
      <c r="F68" s="5"/>
      <c r="G68" s="17">
        <f>IF(Tableau13[ASTREINTES]="Astreinte de nuit en semaine", 120, IF(Tableau13[ASTREINTES]="Astreinte jour férié et dimanche seul", 320, IF(Tableau13[ASTREINTES]="Astreinte samedi seul", 210, IF(Tableau13[ASTREINTES]="Forfait astreinte Week-end (samedi et dimanche)", 530, IF(Tableau13[ASTREINTES]="Forfait astreinte semaine (7 jours) hors jour férié", 1000, 1100)))))</f>
        <v>1100</v>
      </c>
      <c r="H68" s="5"/>
      <c r="I68" s="5"/>
      <c r="J68" s="17">
        <f>IF(Tableau13[HEURES MAJOREES 1]="Hres de nuit en semaine du lundi au vendredi (de 22h à 6h)", Tableau13[Taux]*1.6, IF(Tableau13[HEURES MAJOREES 1]="Hres de samedi (de 6h à 6h le lendemain)", Tableau13[Taux]*1.75, IF(Tableau13[HEURES MAJOREES 1]="Hres supplémentaires", Tableau13[Taux]*1.1, Tableau13[Taux]*2.2)))</f>
        <v>153.40600000000003</v>
      </c>
      <c r="K68" s="5"/>
      <c r="L68" s="5"/>
      <c r="M68" s="17">
        <f>IF(Tableau13[HEURES MAJOREES 2]="Hres de nuit en semaine du lundi au vendredi (de 22h à 6h)", Tableau13[Taux]*1.6, IF(Tableau13[HEURES MAJOREES 2]="Hres de samedi (de 6h à 6h le lendemain)", Tableau13[Taux]*1.75, IF(Tableau13[HEURES MAJOREES 2]="Hres supplémentaires", Tableau13[Taux]*1.1, Tableau13[Taux]*2.2)))</f>
        <v>153.40600000000003</v>
      </c>
      <c r="N68" s="5"/>
      <c r="O68" s="15">
        <f>Tableau13[Taux 2]*Tableau13[NB]+Tableau13[Taux 3]*Tableau13[NB1 (H)]+Tableau13[Taux 4]*Tableau13[NB2 (H)]</f>
        <v>0</v>
      </c>
    </row>
  </sheetData>
  <mergeCells count="1">
    <mergeCell ref="A1:O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3" name="Button 6">
              <controlPr locked="0" defaultSize="0" print="0" autoFill="0" autoPict="0" macro="[0]!Ligne">
                <anchor moveWithCells="1" sizeWithCells="1">
                  <from>
                    <xdr:col>5</xdr:col>
                    <xdr:colOff>209550</xdr:colOff>
                    <xdr:row>6</xdr:row>
                    <xdr:rowOff>95250</xdr:rowOff>
                  </from>
                  <to>
                    <xdr:col>5</xdr:col>
                    <xdr:colOff>1123950</xdr:colOff>
                    <xdr:row>6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Données!$D$1:$D$4</xm:f>
          </x14:formula1>
          <xm:sqref>B7</xm:sqref>
        </x14:dataValidation>
        <x14:dataValidation type="list" allowBlank="1" showInputMessage="1" showErrorMessage="1">
          <x14:formula1>
            <xm:f>Données!$E$1:$E$2</xm:f>
          </x14:formula1>
          <xm:sqref>B6</xm:sqref>
        </x14:dataValidation>
        <x14:dataValidation type="list" allowBlank="1" showInputMessage="1" showErrorMessage="1">
          <x14:formula1>
            <xm:f>Données!$C$1:$C$19</xm:f>
          </x14:formula1>
          <xm:sqref>B4</xm:sqref>
        </x14:dataValidation>
        <x14:dataValidation type="list" allowBlank="1" showInputMessage="1" showErrorMessage="1">
          <x14:formula1>
            <xm:f>Données!$A$1:$A$6</xm:f>
          </x14:formula1>
          <xm:sqref>F11:F68</xm:sqref>
        </x14:dataValidation>
        <x14:dataValidation type="list" allowBlank="1" showInputMessage="1" showErrorMessage="1">
          <x14:formula1>
            <xm:f>Données!$B$1:$B$4</xm:f>
          </x14:formula1>
          <xm:sqref>L11:L68 I11:I68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21"/>
  <sheetViews>
    <sheetView tabSelected="1" workbookViewId="0">
      <selection activeCell="J12" sqref="J12"/>
    </sheetView>
  </sheetViews>
  <sheetFormatPr baseColWidth="10" defaultRowHeight="15" x14ac:dyDescent="0.25"/>
  <cols>
    <col min="1" max="1" width="15" style="2" customWidth="1"/>
    <col min="2" max="2" width="13.28515625" customWidth="1"/>
    <col min="3" max="3" width="14.140625" customWidth="1"/>
    <col min="4" max="4" width="11.42578125" customWidth="1"/>
    <col min="6" max="6" width="12.7109375" bestFit="1" customWidth="1"/>
    <col min="7" max="7" width="14.140625" bestFit="1" customWidth="1"/>
    <col min="8" max="8" width="11.42578125" customWidth="1"/>
    <col min="9" max="9" width="10.42578125" bestFit="1" customWidth="1"/>
    <col min="11" max="11" width="13.28515625" bestFit="1" customWidth="1"/>
    <col min="12" max="12" width="14.140625" bestFit="1" customWidth="1"/>
    <col min="13" max="13" width="9.42578125" customWidth="1"/>
  </cols>
  <sheetData>
    <row r="1" spans="2:14" ht="18.75" x14ac:dyDescent="0.3">
      <c r="C1" s="21" t="s">
        <v>64</v>
      </c>
      <c r="D1" s="21"/>
      <c r="E1" s="21"/>
      <c r="F1" s="21" t="str">
        <f>Garraud!$B$4</f>
        <v>SAINT LAURENT</v>
      </c>
      <c r="G1" s="21"/>
      <c r="H1" s="6"/>
      <c r="I1" s="6"/>
    </row>
    <row r="2" spans="2:14" s="2" customFormat="1" x14ac:dyDescent="0.25">
      <c r="B2" s="3"/>
      <c r="C2" s="3"/>
      <c r="D2" s="20"/>
      <c r="E2" s="20"/>
      <c r="G2" s="6"/>
      <c r="H2" s="3"/>
      <c r="I2" s="3"/>
    </row>
    <row r="3" spans="2:14" s="2" customFormat="1" x14ac:dyDescent="0.25">
      <c r="B3" s="3"/>
      <c r="C3" s="3"/>
      <c r="D3" s="3"/>
      <c r="E3" s="3"/>
      <c r="F3" s="3"/>
      <c r="G3" s="3"/>
      <c r="H3" s="3"/>
      <c r="I3" s="3"/>
    </row>
    <row r="4" spans="2:14" s="2" customFormat="1" x14ac:dyDescent="0.25">
      <c r="B4" s="3"/>
      <c r="C4" s="3"/>
      <c r="D4" s="3"/>
      <c r="E4" s="3"/>
      <c r="F4" s="3"/>
      <c r="G4" s="3"/>
      <c r="H4" s="3"/>
      <c r="I4" s="3"/>
    </row>
    <row r="5" spans="2:14" s="2" customFormat="1" ht="15.75" thickBot="1" x14ac:dyDescent="0.3">
      <c r="B5" s="3"/>
      <c r="C5" s="3"/>
      <c r="D5" s="3"/>
      <c r="E5" s="3"/>
      <c r="F5" s="3"/>
      <c r="G5" s="3"/>
      <c r="H5" s="3"/>
      <c r="I5" s="3"/>
      <c r="K5" s="20"/>
      <c r="L5" s="20"/>
      <c r="M5" s="20"/>
      <c r="N5" s="20"/>
    </row>
    <row r="6" spans="2:14" s="2" customFormat="1" ht="15.75" thickBot="1" x14ac:dyDescent="0.3">
      <c r="B6" s="22" t="str">
        <f>Garraud!$B$5</f>
        <v>GARRAUD</v>
      </c>
      <c r="C6" s="23"/>
      <c r="D6" s="24"/>
      <c r="F6" s="22" t="str">
        <f>Vero!$B$5</f>
        <v>VERO</v>
      </c>
      <c r="G6" s="23"/>
      <c r="H6" s="24"/>
      <c r="I6" s="9"/>
    </row>
    <row r="7" spans="2:14" ht="15.75" thickBot="1" x14ac:dyDescent="0.3">
      <c r="B7" s="22" t="s">
        <v>65</v>
      </c>
      <c r="C7" s="24"/>
      <c r="D7" s="10">
        <f>GETPIVOTDATA("Jours travaillés",$B$8)*475+GETPIVOTDATA("TPE",$B$8)</f>
        <v>38825</v>
      </c>
      <c r="F7" s="22" t="s">
        <v>65</v>
      </c>
      <c r="G7" s="24"/>
      <c r="H7" s="10">
        <f>GETPIVOTDATA("Jours travaillés",$F$8)*516+GETPIVOTDATA("TPE",$F$8)</f>
        <v>51704</v>
      </c>
      <c r="I7" s="9"/>
    </row>
    <row r="8" spans="2:14" x14ac:dyDescent="0.25">
      <c r="B8" s="8" t="s">
        <v>49</v>
      </c>
      <c r="C8" s="18" t="s">
        <v>63</v>
      </c>
      <c r="D8" s="18" t="s">
        <v>62</v>
      </c>
      <c r="F8" s="8" t="s">
        <v>49</v>
      </c>
      <c r="G8" s="18" t="s">
        <v>63</v>
      </c>
      <c r="H8" s="18" t="s">
        <v>62</v>
      </c>
      <c r="I8" s="9"/>
    </row>
    <row r="9" spans="2:14" x14ac:dyDescent="0.25">
      <c r="B9" s="4" t="s">
        <v>50</v>
      </c>
      <c r="C9" s="11">
        <v>19</v>
      </c>
      <c r="D9" s="7">
        <v>0</v>
      </c>
      <c r="F9" s="4" t="s">
        <v>50</v>
      </c>
      <c r="G9" s="11">
        <v>16</v>
      </c>
      <c r="H9" s="7">
        <v>0</v>
      </c>
      <c r="I9" s="7"/>
    </row>
    <row r="10" spans="2:14" x14ac:dyDescent="0.25">
      <c r="B10" s="4" t="s">
        <v>51</v>
      </c>
      <c r="C10" s="11">
        <v>19</v>
      </c>
      <c r="D10" s="7">
        <v>0</v>
      </c>
      <c r="F10" s="4" t="s">
        <v>51</v>
      </c>
      <c r="G10" s="11">
        <v>18</v>
      </c>
      <c r="H10" s="7">
        <v>0</v>
      </c>
      <c r="I10" s="7"/>
    </row>
    <row r="11" spans="2:14" x14ac:dyDescent="0.25">
      <c r="B11" s="4" t="s">
        <v>52</v>
      </c>
      <c r="C11" s="11">
        <v>20</v>
      </c>
      <c r="D11" s="7">
        <v>0</v>
      </c>
      <c r="F11" s="4" t="s">
        <v>52</v>
      </c>
      <c r="G11" s="11">
        <v>21</v>
      </c>
      <c r="H11" s="7">
        <v>0</v>
      </c>
      <c r="I11" s="7"/>
    </row>
    <row r="12" spans="2:14" x14ac:dyDescent="0.25">
      <c r="B12" s="4" t="s">
        <v>53</v>
      </c>
      <c r="C12" s="11">
        <v>17</v>
      </c>
      <c r="D12" s="7">
        <v>0</v>
      </c>
      <c r="F12" s="4" t="s">
        <v>53</v>
      </c>
      <c r="G12" s="11">
        <v>19</v>
      </c>
      <c r="H12" s="7">
        <v>0</v>
      </c>
      <c r="I12" s="7"/>
    </row>
    <row r="13" spans="2:14" x14ac:dyDescent="0.25">
      <c r="B13" s="4" t="s">
        <v>54</v>
      </c>
      <c r="C13" s="11"/>
      <c r="D13" s="7">
        <v>1100</v>
      </c>
      <c r="F13" s="4" t="s">
        <v>54</v>
      </c>
      <c r="G13" s="11">
        <v>20</v>
      </c>
      <c r="H13" s="7">
        <v>1100</v>
      </c>
      <c r="I13" s="7"/>
    </row>
    <row r="14" spans="2:14" x14ac:dyDescent="0.25">
      <c r="B14" s="4" t="s">
        <v>55</v>
      </c>
      <c r="C14" s="11"/>
      <c r="D14" s="7">
        <v>1000</v>
      </c>
      <c r="F14" s="4" t="s">
        <v>55</v>
      </c>
      <c r="G14" s="11"/>
      <c r="H14" s="7">
        <v>1000</v>
      </c>
      <c r="I14" s="7"/>
    </row>
    <row r="15" spans="2:14" x14ac:dyDescent="0.25">
      <c r="B15" s="4" t="s">
        <v>56</v>
      </c>
      <c r="C15" s="11"/>
      <c r="D15" s="7">
        <v>1100</v>
      </c>
      <c r="F15" s="4" t="s">
        <v>56</v>
      </c>
      <c r="G15" s="11"/>
      <c r="H15" s="7">
        <v>1100</v>
      </c>
      <c r="I15" s="7"/>
    </row>
    <row r="16" spans="2:14" x14ac:dyDescent="0.25">
      <c r="B16" s="4" t="s">
        <v>57</v>
      </c>
      <c r="C16" s="11"/>
      <c r="D16" s="7">
        <v>0</v>
      </c>
      <c r="F16" s="4" t="s">
        <v>57</v>
      </c>
      <c r="G16" s="11"/>
      <c r="H16" s="7">
        <v>0</v>
      </c>
      <c r="I16" s="7"/>
    </row>
    <row r="17" spans="2:9" x14ac:dyDescent="0.25">
      <c r="B17" s="4" t="s">
        <v>58</v>
      </c>
      <c r="C17" s="11"/>
      <c r="D17" s="7">
        <v>0</v>
      </c>
      <c r="F17" s="4" t="s">
        <v>58</v>
      </c>
      <c r="G17" s="11"/>
      <c r="H17" s="7">
        <v>0</v>
      </c>
      <c r="I17" s="7"/>
    </row>
    <row r="18" spans="2:9" x14ac:dyDescent="0.25">
      <c r="B18" s="4" t="s">
        <v>59</v>
      </c>
      <c r="C18" s="11"/>
      <c r="D18" s="7">
        <v>0</v>
      </c>
      <c r="F18" s="4" t="s">
        <v>59</v>
      </c>
      <c r="G18" s="11"/>
      <c r="H18" s="7">
        <v>0</v>
      </c>
      <c r="I18" s="7"/>
    </row>
    <row r="19" spans="2:9" x14ac:dyDescent="0.25">
      <c r="B19" s="4" t="s">
        <v>60</v>
      </c>
      <c r="C19" s="11"/>
      <c r="D19" s="7">
        <v>0</v>
      </c>
      <c r="F19" s="4" t="s">
        <v>60</v>
      </c>
      <c r="G19" s="11"/>
      <c r="H19" s="7">
        <v>0</v>
      </c>
      <c r="I19" s="7"/>
    </row>
    <row r="20" spans="2:9" x14ac:dyDescent="0.25">
      <c r="B20" s="4" t="s">
        <v>61</v>
      </c>
      <c r="C20" s="11"/>
      <c r="D20" s="7">
        <v>0</v>
      </c>
      <c r="F20" s="4" t="s">
        <v>61</v>
      </c>
      <c r="G20" s="11"/>
      <c r="H20" s="7">
        <v>0</v>
      </c>
      <c r="I20" s="7"/>
    </row>
    <row r="21" spans="2:9" x14ac:dyDescent="0.25">
      <c r="B21" s="4" t="s">
        <v>48</v>
      </c>
      <c r="C21" s="11">
        <v>75</v>
      </c>
      <c r="D21" s="7">
        <v>3200</v>
      </c>
      <c r="F21" s="4" t="s">
        <v>48</v>
      </c>
      <c r="G21" s="11">
        <v>94</v>
      </c>
      <c r="H21" s="7">
        <v>3200</v>
      </c>
      <c r="I21" s="7"/>
    </row>
  </sheetData>
  <mergeCells count="8">
    <mergeCell ref="K5:N5"/>
    <mergeCell ref="F1:G1"/>
    <mergeCell ref="C1:E1"/>
    <mergeCell ref="F6:H6"/>
    <mergeCell ref="F7:G7"/>
    <mergeCell ref="D2:E2"/>
    <mergeCell ref="B6:D6"/>
    <mergeCell ref="B7:C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6" name="Button 2">
              <controlPr locked="0" defaultSize="0" print="0" autoFill="0" autoPict="0" macro="[0]!AppelerUserForm">
                <anchor moveWithCells="1" sizeWithCells="1">
                  <from>
                    <xdr:col>0</xdr:col>
                    <xdr:colOff>47625</xdr:colOff>
                    <xdr:row>0</xdr:row>
                    <xdr:rowOff>47625</xdr:rowOff>
                  </from>
                  <to>
                    <xdr:col>0</xdr:col>
                    <xdr:colOff>962025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9"/>
  <sheetViews>
    <sheetView workbookViewId="0">
      <selection activeCell="B5" sqref="B5"/>
    </sheetView>
  </sheetViews>
  <sheetFormatPr baseColWidth="10" defaultRowHeight="15" x14ac:dyDescent="0.25"/>
  <cols>
    <col min="1" max="1" width="47.85546875" bestFit="1" customWidth="1"/>
    <col min="2" max="2" width="54" bestFit="1" customWidth="1"/>
    <col min="3" max="3" width="14.7109375" bestFit="1" customWidth="1"/>
    <col min="4" max="4" width="22.85546875" bestFit="1" customWidth="1"/>
  </cols>
  <sheetData>
    <row r="1" spans="1:5" x14ac:dyDescent="0.25">
      <c r="A1" s="1" t="s">
        <v>14</v>
      </c>
      <c r="B1" s="1" t="s">
        <v>15</v>
      </c>
      <c r="C1" s="1" t="s">
        <v>16</v>
      </c>
      <c r="D1" s="1" t="s">
        <v>17</v>
      </c>
      <c r="E1" s="1">
        <v>3</v>
      </c>
    </row>
    <row r="2" spans="1:5" x14ac:dyDescent="0.25">
      <c r="A2" s="1" t="s">
        <v>18</v>
      </c>
      <c r="B2" s="1" t="s">
        <v>9</v>
      </c>
      <c r="C2" s="1" t="s">
        <v>19</v>
      </c>
      <c r="D2" s="1" t="s">
        <v>20</v>
      </c>
      <c r="E2" s="1">
        <v>4</v>
      </c>
    </row>
    <row r="3" spans="1:5" x14ac:dyDescent="0.25">
      <c r="A3" s="1" t="s">
        <v>8</v>
      </c>
      <c r="B3" s="1" t="s">
        <v>21</v>
      </c>
      <c r="C3" s="1" t="s">
        <v>22</v>
      </c>
      <c r="D3" s="1" t="s">
        <v>23</v>
      </c>
      <c r="E3" s="1"/>
    </row>
    <row r="4" spans="1:5" x14ac:dyDescent="0.25">
      <c r="A4" s="1" t="s">
        <v>24</v>
      </c>
      <c r="B4" s="1" t="s">
        <v>66</v>
      </c>
      <c r="C4" s="1" t="s">
        <v>25</v>
      </c>
      <c r="D4" s="1" t="s">
        <v>26</v>
      </c>
      <c r="E4" s="1"/>
    </row>
    <row r="5" spans="1:5" x14ac:dyDescent="0.25">
      <c r="A5" s="1" t="s">
        <v>27</v>
      </c>
      <c r="B5" s="1"/>
      <c r="C5" s="1" t="s">
        <v>28</v>
      </c>
      <c r="D5" s="1"/>
      <c r="E5" s="1"/>
    </row>
    <row r="6" spans="1:5" x14ac:dyDescent="0.25">
      <c r="A6" s="1" t="s">
        <v>29</v>
      </c>
      <c r="B6" s="1"/>
      <c r="C6" s="1" t="s">
        <v>30</v>
      </c>
      <c r="D6" s="1"/>
      <c r="E6" s="1"/>
    </row>
    <row r="7" spans="1:5" x14ac:dyDescent="0.25">
      <c r="A7" s="1"/>
      <c r="B7" s="1"/>
      <c r="C7" s="1" t="s">
        <v>31</v>
      </c>
      <c r="D7" s="1"/>
      <c r="E7" s="1"/>
    </row>
    <row r="8" spans="1:5" x14ac:dyDescent="0.25">
      <c r="A8" s="1"/>
      <c r="B8" s="1"/>
      <c r="C8" s="1" t="s">
        <v>32</v>
      </c>
      <c r="D8" s="1"/>
      <c r="E8" s="1"/>
    </row>
    <row r="9" spans="1:5" x14ac:dyDescent="0.25">
      <c r="A9" s="1"/>
      <c r="B9" s="1"/>
      <c r="C9" s="1" t="s">
        <v>33</v>
      </c>
      <c r="D9" s="1"/>
      <c r="E9" s="1"/>
    </row>
    <row r="10" spans="1:5" x14ac:dyDescent="0.25">
      <c r="A10" s="1"/>
      <c r="B10" s="1"/>
      <c r="C10" s="1" t="s">
        <v>34</v>
      </c>
      <c r="D10" s="1"/>
      <c r="E10" s="1"/>
    </row>
    <row r="11" spans="1:5" x14ac:dyDescent="0.25">
      <c r="A11" s="1"/>
      <c r="B11" s="1"/>
      <c r="C11" s="1" t="s">
        <v>35</v>
      </c>
      <c r="D11" s="1"/>
      <c r="E11" s="1"/>
    </row>
    <row r="12" spans="1:5" x14ac:dyDescent="0.25">
      <c r="A12" s="1"/>
      <c r="B12" s="1"/>
      <c r="C12" s="1" t="s">
        <v>36</v>
      </c>
      <c r="D12" s="1"/>
      <c r="E12" s="1"/>
    </row>
    <row r="13" spans="1:5" x14ac:dyDescent="0.25">
      <c r="A13" s="1"/>
      <c r="B13" s="1"/>
      <c r="C13" s="1" t="s">
        <v>37</v>
      </c>
      <c r="D13" s="1"/>
      <c r="E13" s="1"/>
    </row>
    <row r="14" spans="1:5" x14ac:dyDescent="0.25">
      <c r="A14" s="1"/>
      <c r="B14" s="1"/>
      <c r="C14" s="1" t="s">
        <v>38</v>
      </c>
      <c r="D14" s="1"/>
      <c r="E14" s="1"/>
    </row>
    <row r="15" spans="1:5" x14ac:dyDescent="0.25">
      <c r="A15" s="1"/>
      <c r="B15" s="1"/>
      <c r="C15" s="1" t="s">
        <v>39</v>
      </c>
      <c r="D15" s="1"/>
      <c r="E15" s="1"/>
    </row>
    <row r="16" spans="1:5" x14ac:dyDescent="0.25">
      <c r="A16" s="1"/>
      <c r="B16" s="1"/>
      <c r="C16" s="1" t="s">
        <v>40</v>
      </c>
      <c r="D16" s="1"/>
      <c r="E16" s="1"/>
    </row>
    <row r="17" spans="3:3" x14ac:dyDescent="0.25">
      <c r="C17" s="1" t="s">
        <v>41</v>
      </c>
    </row>
    <row r="18" spans="3:3" x14ac:dyDescent="0.25">
      <c r="C18" s="1" t="s">
        <v>42</v>
      </c>
    </row>
    <row r="19" spans="3:3" x14ac:dyDescent="0.25">
      <c r="C19" s="1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Garraud</vt:lpstr>
      <vt:lpstr>Vero</vt:lpstr>
      <vt:lpstr>Synthèse</vt:lpstr>
      <vt:lpstr>Données</vt:lpstr>
      <vt:lpstr>Tableau10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Weill</dc:creator>
  <cp:lastModifiedBy>Maxime Weill</cp:lastModifiedBy>
  <cp:lastPrinted>2019-04-01T15:43:46Z</cp:lastPrinted>
  <dcterms:created xsi:type="dcterms:W3CDTF">2019-04-01T14:28:18Z</dcterms:created>
  <dcterms:modified xsi:type="dcterms:W3CDTF">2019-06-11T08:00:41Z</dcterms:modified>
</cp:coreProperties>
</file>