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slicers/slicer1.xml" ContentType="application/vnd.ms-excel.slicer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printerSettings/printerSettings1.bin" ContentType="application/vnd.openxmlformats-officedocument.spreadsheetml.printerSettings"/>
  <Override PartName="/xl/drawings/drawing3.xml" ContentType="application/vnd.openxmlformats-officedocument.drawing+xml"/>
  <Override PartName="/xl/ctrlProps/ctrlProp12.xml" ContentType="application/vnd.ms-excel.controlproperties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drawings/drawing6.xml" ContentType="application/vnd.openxmlformats-officedocument.drawing+xml"/>
  <Override PartName="/xl/charts/chart3.xml" ContentType="application/vnd.openxmlformats-officedocument.drawingml.char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rinterSettings/printerSettings2.bin" ContentType="application/vnd.openxmlformats-officedocument.spreadsheetml.printerSettings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ulis-user-2\ENR-PLASMA\RSA\Christophe Bouleau\Affichage\Projet\"/>
    </mc:Choice>
  </mc:AlternateContent>
  <xr:revisionPtr revIDLastSave="0" documentId="14_{727390EF-E377-4A8C-AB8D-D715721F4AD9}" xr6:coauthVersionLast="45" xr6:coauthVersionMax="45" xr10:uidLastSave="{00000000-0000-0000-0000-000000000000}"/>
  <bookViews>
    <workbookView xWindow="-120" yWindow="-120" windowWidth="29040" windowHeight="15990" tabRatio="603" xr2:uid="{00000000-000D-0000-FFFF-FFFF00000000}"/>
  </bookViews>
  <sheets>
    <sheet name="Nouveau" sheetId="24" r:id="rId1"/>
    <sheet name="FirstMana" sheetId="34" state="hidden" r:id="rId2"/>
    <sheet name="Data décalage" sheetId="4" state="hidden" r:id="rId3"/>
    <sheet name="PARETO - Causes décalages" sheetId="27" state="hidden" r:id="rId4"/>
    <sheet name="PARETO - Décalages par services" sheetId="28" state="hidden" r:id="rId5"/>
    <sheet name="PARETO - Heure par cause" sheetId="40" state="hidden" r:id="rId6"/>
    <sheet name="TCD Causes " sheetId="6" state="hidden" r:id="rId7"/>
    <sheet name="TCD cause" sheetId="32" state="hidden" r:id="rId8"/>
    <sheet name="TCD Services" sheetId="18" state="hidden" r:id="rId9"/>
    <sheet name="Dénomination" sheetId="25" r:id="rId10"/>
    <sheet name="Types décalage" sheetId="13" state="hidden" r:id="rId11"/>
  </sheets>
  <definedNames>
    <definedName name="_xlnm._FilterDatabase" localSheetId="2" hidden="1">'Data décalage'!$B$2:$I$7</definedName>
    <definedName name="Atelier">Tableau3[]</definedName>
    <definedName name="Codification">Codification</definedName>
    <definedName name="Equipes">Tableau4[]</definedName>
    <definedName name="Segment_CODIFICATION">#N/A</definedName>
    <definedName name="Type_décalage">'Types décalage'!$D$17:$F$38</definedName>
  </definedNames>
  <calcPr calcId="191029"/>
  <pivotCaches>
    <pivotCache cacheId="93" r:id="rId12"/>
    <pivotCache cacheId="102" r:id="rId13"/>
  </pivotCaches>
  <extLst>
    <ext xmlns:x14="http://schemas.microsoft.com/office/spreadsheetml/2009/9/main" uri="{BBE1A952-AA13-448e-AADC-164F8A28A991}">
      <x14:slicerCaches>
        <x14:slicerCache r:id="rId1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" i="24" l="1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9" i="4"/>
  <c r="D220" i="4"/>
  <c r="D221" i="4"/>
  <c r="D222" i="4"/>
  <c r="D223" i="4"/>
  <c r="D224" i="4"/>
  <c r="D225" i="4"/>
  <c r="D226" i="4"/>
  <c r="B7" i="24" l="1"/>
  <c r="D36" i="13" l="1"/>
  <c r="D35" i="13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B11" i="24" l="1"/>
  <c r="E217" i="4" l="1"/>
  <c r="E212" i="4" l="1"/>
  <c r="E213" i="4"/>
  <c r="E214" i="4"/>
  <c r="E215" i="4"/>
  <c r="E216" i="4"/>
  <c r="E207" i="4"/>
  <c r="E208" i="4"/>
  <c r="E209" i="4"/>
  <c r="E210" i="4"/>
  <c r="E211" i="4"/>
  <c r="E10" i="4" l="1"/>
  <c r="E164" i="4"/>
  <c r="E206" i="4"/>
  <c r="E11" i="4"/>
  <c r="E59" i="4"/>
  <c r="E3" i="4"/>
  <c r="E4" i="4"/>
  <c r="E5" i="4"/>
  <c r="E6" i="4"/>
  <c r="E7" i="4"/>
  <c r="E12" i="4"/>
  <c r="E13" i="4"/>
  <c r="E14" i="4"/>
  <c r="E15" i="4"/>
  <c r="E16" i="4"/>
  <c r="E21" i="4"/>
  <c r="E22" i="4"/>
  <c r="E23" i="4"/>
  <c r="E24" i="4"/>
  <c r="E25" i="4"/>
  <c r="E26" i="4"/>
  <c r="E27" i="4"/>
  <c r="E28" i="4"/>
  <c r="E29" i="4"/>
  <c r="E33" i="4"/>
  <c r="E34" i="4"/>
  <c r="E37" i="4"/>
  <c r="E38" i="4"/>
  <c r="E39" i="4"/>
  <c r="E40" i="4"/>
  <c r="E41" i="4"/>
  <c r="E42" i="4"/>
  <c r="E46" i="4"/>
  <c r="E47" i="4"/>
  <c r="E48" i="4"/>
  <c r="E49" i="4"/>
  <c r="E50" i="4"/>
  <c r="E51" i="4"/>
  <c r="E52" i="4"/>
  <c r="E53" i="4"/>
  <c r="E54" i="4"/>
  <c r="E55" i="4"/>
  <c r="E60" i="4"/>
  <c r="E61" i="4"/>
  <c r="E62" i="4"/>
  <c r="E63" i="4"/>
  <c r="E64" i="4"/>
  <c r="E65" i="4"/>
  <c r="E67" i="4"/>
  <c r="E68" i="4"/>
  <c r="E69" i="4"/>
  <c r="E70" i="4"/>
  <c r="E71" i="4"/>
  <c r="E72" i="4"/>
  <c r="E74" i="4"/>
  <c r="E75" i="4"/>
  <c r="E76" i="4"/>
  <c r="E77" i="4"/>
  <c r="E78" i="4"/>
  <c r="E79" i="4"/>
  <c r="E80" i="4"/>
  <c r="E86" i="4"/>
  <c r="E87" i="4"/>
  <c r="E88" i="4"/>
  <c r="E89" i="4"/>
  <c r="E90" i="4"/>
  <c r="E91" i="4"/>
  <c r="E92" i="4"/>
  <c r="E95" i="4"/>
  <c r="E96" i="4"/>
  <c r="E97" i="4"/>
  <c r="E98" i="4"/>
  <c r="E99" i="4"/>
  <c r="E100" i="4"/>
  <c r="E101" i="4"/>
  <c r="E102" i="4"/>
  <c r="E103" i="4"/>
  <c r="E104" i="4"/>
  <c r="E105" i="4"/>
  <c r="E110" i="4"/>
  <c r="E111" i="4"/>
  <c r="E112" i="4"/>
  <c r="E113" i="4"/>
  <c r="E114" i="4"/>
  <c r="E115" i="4"/>
  <c r="E116" i="4"/>
  <c r="E119" i="4"/>
  <c r="E120" i="4"/>
  <c r="E121" i="4"/>
  <c r="E122" i="4"/>
  <c r="E123" i="4"/>
  <c r="E126" i="4"/>
  <c r="E127" i="4"/>
  <c r="E128" i="4"/>
  <c r="E129" i="4"/>
  <c r="E130" i="4"/>
  <c r="E131" i="4"/>
  <c r="E132" i="4"/>
  <c r="E136" i="4"/>
  <c r="E137" i="4"/>
  <c r="E138" i="4"/>
  <c r="E139" i="4"/>
  <c r="E140" i="4"/>
  <c r="E141" i="4"/>
  <c r="E142" i="4"/>
  <c r="E143" i="4"/>
  <c r="E144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5" i="4"/>
  <c r="E186" i="4"/>
  <c r="E187" i="4"/>
  <c r="E188" i="4"/>
  <c r="E189" i="4"/>
  <c r="E190" i="4"/>
  <c r="E191" i="4"/>
  <c r="E194" i="4"/>
  <c r="E195" i="4"/>
  <c r="E196" i="4"/>
  <c r="E197" i="4"/>
  <c r="E198" i="4"/>
  <c r="E199" i="4"/>
  <c r="E200" i="4"/>
  <c r="E201" i="4"/>
  <c r="E81" i="4"/>
  <c r="E82" i="4"/>
  <c r="E83" i="4"/>
  <c r="E133" i="4"/>
  <c r="E84" i="4"/>
  <c r="E30" i="4"/>
  <c r="E56" i="4"/>
  <c r="E73" i="4"/>
  <c r="E106" i="4"/>
  <c r="E161" i="4"/>
  <c r="E192" i="4"/>
  <c r="E35" i="4"/>
  <c r="E43" i="4"/>
  <c r="E66" i="4"/>
  <c r="E124" i="4"/>
  <c r="E145" i="4"/>
  <c r="E182" i="4"/>
  <c r="E193" i="4"/>
  <c r="E8" i="4"/>
  <c r="E57" i="4"/>
  <c r="E36" i="4"/>
  <c r="E93" i="4"/>
  <c r="E117" i="4"/>
  <c r="E125" i="4"/>
  <c r="E146" i="4"/>
  <c r="E162" i="4"/>
  <c r="E202" i="4"/>
  <c r="E147" i="4"/>
  <c r="E31" i="4"/>
  <c r="E183" i="4"/>
  <c r="E44" i="4"/>
  <c r="E58" i="4"/>
  <c r="E17" i="4"/>
  <c r="E107" i="4"/>
  <c r="E118" i="4"/>
  <c r="E203" i="4"/>
  <c r="E85" i="4"/>
  <c r="E94" i="4"/>
  <c r="E108" i="4"/>
  <c r="E9" i="4"/>
  <c r="E20" i="4"/>
  <c r="E32" i="4"/>
  <c r="E109" i="4"/>
  <c r="E134" i="4"/>
  <c r="E184" i="4"/>
  <c r="E204" i="4"/>
  <c r="E205" i="4"/>
  <c r="E18" i="4"/>
  <c r="E19" i="4"/>
  <c r="E45" i="4"/>
  <c r="E135" i="4"/>
  <c r="E163" i="4"/>
  <c r="D29" i="13"/>
  <c r="D22" i="13"/>
  <c r="H3" i="4" l="1"/>
  <c r="C218" i="4" l="1"/>
  <c r="D37" i="13"/>
  <c r="E218" i="4" l="1"/>
  <c r="D218" i="4"/>
  <c r="D17" i="13"/>
  <c r="D18" i="13"/>
  <c r="D19" i="13"/>
  <c r="D20" i="13"/>
  <c r="D21" i="13"/>
  <c r="D23" i="13"/>
  <c r="D24" i="13"/>
  <c r="D25" i="13"/>
  <c r="D26" i="13"/>
  <c r="D27" i="13"/>
  <c r="D28" i="13"/>
  <c r="D30" i="13"/>
  <c r="D31" i="13"/>
  <c r="D32" i="13"/>
  <c r="D33" i="13"/>
  <c r="D34" i="13"/>
  <c r="D38" i="13"/>
  <c r="B12" i="24" l="1"/>
  <c r="B13" i="24"/>
  <c r="B10" i="24" l="1"/>
</calcChain>
</file>

<file path=xl/sharedStrings.xml><?xml version="1.0" encoding="utf-8"?>
<sst xmlns="http://schemas.openxmlformats.org/spreadsheetml/2006/main" count="2018" uniqueCount="261">
  <si>
    <t>DENOMINATION</t>
  </si>
  <si>
    <t>CATEGORIE</t>
  </si>
  <si>
    <t>Equipe</t>
  </si>
  <si>
    <t>DATE</t>
  </si>
  <si>
    <t>Total général</t>
  </si>
  <si>
    <t>Atelier</t>
  </si>
  <si>
    <t>ABREV°</t>
  </si>
  <si>
    <t>Equipe SD</t>
  </si>
  <si>
    <t>Equipe JVS</t>
  </si>
  <si>
    <t>Equipe Nuit</t>
  </si>
  <si>
    <t>Equipe Matin</t>
  </si>
  <si>
    <t>Equipe Après midi</t>
  </si>
  <si>
    <t>Commentaires</t>
  </si>
  <si>
    <t>Heure (format calcul)</t>
  </si>
  <si>
    <t>Tranches horaires</t>
  </si>
  <si>
    <t>Ateliers</t>
  </si>
  <si>
    <t>CODIFICATION</t>
  </si>
  <si>
    <t>Mois</t>
  </si>
  <si>
    <t>MOIS</t>
  </si>
  <si>
    <t>Étiquettes de colonnes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</si>
  <si>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</si>
  <si>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</si>
  <si>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</si>
  <si>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</si>
  <si>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</si>
  <si>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</si>
  <si>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</si>
  <si>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</si>
  <si>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</si>
  <si>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</si>
  <si>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</si>
  <si>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</si>
  <si>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Nombre de lot/mois (charge atelier)</t>
  </si>
  <si>
    <t>Nombre lot/mois</t>
  </si>
  <si>
    <t>Temps 
hh/mm/ss</t>
  </si>
  <si>
    <t>(Tous)</t>
  </si>
  <si>
    <t>CAUSE DE DECALAGE</t>
  </si>
  <si>
    <t>ABSENCE D'INFORMATIONS</t>
  </si>
  <si>
    <t>A-1</t>
  </si>
  <si>
    <t>Inconnu</t>
  </si>
  <si>
    <t>Pour mettre à jour le tableau dynamique :</t>
  </si>
  <si>
    <t>1.Cliquez sur le tableau</t>
  </si>
  <si>
    <t>2.Cliquez sur "option" dans l'onglet rose du ruban</t>
  </si>
  <si>
    <t>3.Dans la catégorie "Données", cliquez sur l'icone "Actualiser"</t>
  </si>
  <si>
    <t>??</t>
  </si>
  <si>
    <t>Hide</t>
  </si>
  <si>
    <t>Demander si utile</t>
  </si>
  <si>
    <t>Biolog</t>
  </si>
  <si>
    <t>Flexnet</t>
  </si>
  <si>
    <t>Nombre de CAUSE DE DECALAGE</t>
  </si>
  <si>
    <t>Ne pas effacer ce texte</t>
  </si>
  <si>
    <t>Heure 
(format calcul)</t>
  </si>
  <si>
    <t>Temps 
hh:mm:ss</t>
  </si>
  <si>
    <t>Equipe Samedi / Jours Feriés</t>
  </si>
  <si>
    <t>BOULEAU Christophe</t>
  </si>
  <si>
    <t>Visa</t>
  </si>
  <si>
    <t>RFID 1</t>
  </si>
  <si>
    <t>RFID 2</t>
  </si>
  <si>
    <t>Attribuable</t>
  </si>
  <si>
    <t>Tri</t>
  </si>
  <si>
    <t>Cariste</t>
  </si>
  <si>
    <t>Maintenance</t>
  </si>
  <si>
    <t>Fournisseur</t>
  </si>
  <si>
    <t>Autre</t>
  </si>
  <si>
    <t>Coordinateur</t>
  </si>
  <si>
    <t>Lavage caddie</t>
  </si>
  <si>
    <t>Dysfonctionnement Biolog</t>
  </si>
  <si>
    <t>Formation</t>
  </si>
  <si>
    <t>Carton avec mauvais listing</t>
  </si>
  <si>
    <t>Poche dans mauvais carton</t>
  </si>
  <si>
    <t>Bon mal créé</t>
  </si>
  <si>
    <t>Technicien connecté sur mauvaise ligne</t>
  </si>
  <si>
    <t>Réception</t>
  </si>
  <si>
    <t>Absence d'info</t>
  </si>
  <si>
    <t>MAJ Biolog</t>
  </si>
  <si>
    <t>Lenteur Biolog</t>
  </si>
  <si>
    <t>Export donnée Biolog</t>
  </si>
  <si>
    <t>Dysfonctionnement matériel Biolog</t>
  </si>
  <si>
    <t>Lenteur Flexnet</t>
  </si>
  <si>
    <t>Export donnée Flexnet</t>
  </si>
  <si>
    <t>M-1.1</t>
  </si>
  <si>
    <t>Fl-1.1</t>
  </si>
  <si>
    <t>FO-1.2</t>
  </si>
  <si>
    <t>Fl-1.2</t>
  </si>
  <si>
    <t>Fl-1.3</t>
  </si>
  <si>
    <t>E-1.1</t>
  </si>
  <si>
    <t>E-1.2</t>
  </si>
  <si>
    <t>E-1.3</t>
  </si>
  <si>
    <t>E-1.4</t>
  </si>
  <si>
    <t>E-1.5</t>
  </si>
  <si>
    <t>E-1.6</t>
  </si>
  <si>
    <t>E-1.7</t>
  </si>
  <si>
    <t>B-1.1</t>
  </si>
  <si>
    <t>B-1.2</t>
  </si>
  <si>
    <t>B-1.3</t>
  </si>
  <si>
    <t>B-1.4</t>
  </si>
  <si>
    <t>B-1.5</t>
  </si>
  <si>
    <t>FO-1.2  -  Carton avec mauvais listing</t>
  </si>
  <si>
    <t>Fl-1.2  -  Export donnée Flexnet</t>
  </si>
  <si>
    <t>E-1.1  -  Formation</t>
  </si>
  <si>
    <t>B-1.1  -  Lenteur Biolog</t>
  </si>
  <si>
    <t>Fl-1.1  -  Lenteur Flexnet</t>
  </si>
  <si>
    <t>Importation</t>
  </si>
  <si>
    <t>IMPORT</t>
  </si>
  <si>
    <t>Lenteur communication inter logiciel Flexnet - Biolog</t>
  </si>
  <si>
    <t>FB-1.1</t>
  </si>
  <si>
    <t>Flexnet/Biolog</t>
  </si>
  <si>
    <t>FB-1.1  -  Lenteur communication inter logiciel Flexnet - Biolog</t>
  </si>
  <si>
    <t>Étiquettes de lignes</t>
  </si>
  <si>
    <t>Nombre de CATEGORIE</t>
  </si>
  <si>
    <t>Somme de Heure 
(format calcul)</t>
  </si>
  <si>
    <t>JE SOUHAITE</t>
  </si>
  <si>
    <t>Goulotte conforme pleine</t>
  </si>
  <si>
    <t>tapis ne s'arrête pas</t>
  </si>
  <si>
    <t>Alarme 28 défaut évacuation poches non conformes</t>
  </si>
  <si>
    <t>Absence de mise en service</t>
  </si>
  <si>
    <t>défaut variateur moteur</t>
  </si>
  <si>
    <t>attente protocole de tri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</si>
  <si>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</si>
  <si>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</si>
  <si>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</si>
  <si>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</si>
  <si>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</si>
  <si>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</si>
  <si>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</si>
  <si>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</si>
  <si>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</si>
  <si>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</si>
  <si>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</si>
  <si>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</si>
  <si>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</si>
  <si>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</si>
  <si>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</si>
  <si>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</si>
  <si>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</si>
  <si>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</si>
  <si>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</si>
  <si>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</si>
  <si>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</si>
  <si>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</si>
  <si>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</si>
  <si>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</si>
  <si>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</si>
  <si>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</si>
  <si>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</si>
  <si>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</si>
  <si>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</si>
  <si>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</si>
  <si>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</si>
  <si>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</si>
  <si>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</si>
  <si>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</si>
  <si>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</si>
  <si>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</si>
  <si>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</si>
  <si>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</si>
  <si>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</si>
  <si>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</si>
  <si>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</si>
  <si>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</si>
  <si>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 xml:space="preserve">Reprise suite modification </t>
  </si>
  <si>
    <t>dyfonctionnement au niveau des alarmes et de l'éjection des poches, redémarrage application ok</t>
  </si>
  <si>
    <t>Biolog ne réagit pas suite à changement de fût, obligé d’éteindre et rallumer Biolog</t>
  </si>
  <si>
    <t>Lenteurs</t>
  </si>
  <si>
    <t>MAJ Flexnet</t>
  </si>
  <si>
    <t>Dysfonctionnement Flexnet</t>
  </si>
  <si>
    <t>bug général</t>
  </si>
  <si>
    <t>Attente protocole de tri suite à arrêt temporaire </t>
  </si>
  <si>
    <t>poches pas dans le bon carton sur pibe</t>
  </si>
  <si>
    <t xml:space="preserve">Etiquetteuse mal paramétrée </t>
  </si>
  <si>
    <t>zone éjection nok, vis à remettre en place</t>
  </si>
  <si>
    <t xml:space="preserve">maj flexnet </t>
  </si>
  <si>
    <t xml:space="preserve">Technicien connecté sur mauvaise ligne </t>
  </si>
  <si>
    <t xml:space="preserve">caddies à aller chercher </t>
  </si>
  <si>
    <t>Organisation Caddie</t>
  </si>
  <si>
    <t>attente palettes</t>
  </si>
  <si>
    <t>changement de binôme</t>
  </si>
  <si>
    <t>Organisation générale</t>
  </si>
  <si>
    <t>traitement roll tombé</t>
  </si>
  <si>
    <t>palette en CF01</t>
  </si>
  <si>
    <t>recherche palette car non identifiée avec n° de bon</t>
  </si>
  <si>
    <t>bon pas au bon stade</t>
  </si>
  <si>
    <t>prise de  connaissance procédures</t>
  </si>
  <si>
    <t>Point sur déviation</t>
  </si>
  <si>
    <t>fouille palette car poche manquante</t>
  </si>
  <si>
    <t>panne machine suite à coupure éléctrique</t>
  </si>
  <si>
    <t>poches coincées dans la mavhine</t>
  </si>
  <si>
    <t>étiqueteuse: difficultés lors de la mise en place nouveau rouleau</t>
  </si>
  <si>
    <t>rideau sas vers anciennes CF HS</t>
  </si>
  <si>
    <t>trappe déssoudée</t>
  </si>
  <si>
    <t xml:space="preserve">1 des points d’ancrage de la Cellule reflexe s’est décroché, capteur plus en face du réflecteur, à refixer </t>
  </si>
  <si>
    <t>temps de lecture des poches par lecteur Biolog long</t>
  </si>
  <si>
    <t>lenteurs</t>
  </si>
  <si>
    <t>Lenteurs biolog à l'export de données + export puis reexport</t>
  </si>
  <si>
    <t>lenteur entre chaque carton conforme</t>
  </si>
  <si>
    <t xml:space="preserve">message " poches hors protocoles" alors que non </t>
  </si>
  <si>
    <t>Bon pas au bon stade</t>
  </si>
  <si>
    <t>palette non trouvée</t>
  </si>
  <si>
    <t>cable alimentation écran pc flexnet HS</t>
  </si>
  <si>
    <t>THOMAZIC Lauranne</t>
  </si>
  <si>
    <t>affichage carton conforme</t>
  </si>
  <si>
    <t>#N/A</t>
  </si>
  <si>
    <t>17 cartons en écart de poids</t>
  </si>
  <si>
    <t>Poids non conforme</t>
  </si>
  <si>
    <t>A définir</t>
  </si>
  <si>
    <t>NA-1.1</t>
  </si>
  <si>
    <t>NA-1.2</t>
  </si>
  <si>
    <t>NA-1.1  -  Poids non conforme</t>
  </si>
  <si>
    <t>Poste</t>
  </si>
  <si>
    <t>Maintenance curative</t>
  </si>
  <si>
    <t>Poches non lues(renseigner qté)</t>
  </si>
  <si>
    <t>ajouter nom d'équipe</t>
  </si>
  <si>
    <t>ajouter en fichier partager</t>
  </si>
  <si>
    <t>ajouter courbe tendance pareto + pareto</t>
  </si>
  <si>
    <t>Palette non disponible</t>
  </si>
  <si>
    <t>Voir avec Lauranne --&gt; Modif importation</t>
  </si>
  <si>
    <t>Voir pour mettre par semaine</t>
  </si>
  <si>
    <t>Voir pour verrouiller le bouton admin</t>
  </si>
  <si>
    <t>Voir comment engager en aval les plan d'action par rapport aux données</t>
  </si>
  <si>
    <t>yes</t>
  </si>
  <si>
    <t>no</t>
  </si>
  <si>
    <t>Dévérouiller admin</t>
  </si>
  <si>
    <t>M-1.1  -  Maintenance curative</t>
  </si>
  <si>
    <t>FO-1.3</t>
  </si>
  <si>
    <t>FO-1.3  -  Poche dans mauvais carton</t>
  </si>
  <si>
    <t>Fl-1.3  -  Dysfonctionnement Flexnet</t>
  </si>
  <si>
    <t>B-1.3  -  Dysfonctionnement matériel Biolog</t>
  </si>
  <si>
    <t>B-1.4  -  Dysfonctionnement Biolog</t>
  </si>
  <si>
    <t>B-1.2  -  Export donnée Biolog</t>
  </si>
  <si>
    <t>B-1.5  -  MAJ Biolog</t>
  </si>
  <si>
    <t>NA-1.2  -  Poches non lues(renseigner qté)</t>
  </si>
  <si>
    <t>E-1.2  -  Bon mal créé</t>
  </si>
  <si>
    <t>E-1.3  -  Palette non disponible</t>
  </si>
  <si>
    <t>E-1.4  -  Technicien connecté sur mauvaise ligne</t>
  </si>
  <si>
    <t>E-1.6  -  Réception</t>
  </si>
  <si>
    <t>E-1.7  -  Organisation générale</t>
  </si>
  <si>
    <t>E-1.5  -  Organisation Caddie</t>
  </si>
  <si>
    <t>bug, ne reconnait pas le mdp utilisateur, redémarrage ok</t>
  </si>
  <si>
    <t>MAJ BDD</t>
  </si>
  <si>
    <t>Nombre de CATEGORIE2</t>
  </si>
  <si>
    <t>Somme de Heure 
(format calcul)2</t>
  </si>
  <si>
    <t>Semaine</t>
  </si>
  <si>
    <t>test</t>
  </si>
  <si>
    <t>equipe</t>
  </si>
  <si>
    <t>Composition équipe</t>
  </si>
  <si>
    <t>Composition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</si>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</sst>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400]h:mm:ss\ AM/PM"/>
    <numFmt numFmtId="165" formatCode="0.0"/>
    <numFmt numFmtId="166" formatCode="[h]:mm:ss;@"/>
    <numFmt numFmtId="167" formatCode="[$-F800]dddd\,\ mmmm\ dd\,\ yyyy"/>
  </numFmts>
  <fonts count="2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2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9" tint="-0.249977111117893"/>
      <name val="Calibri"/>
      <family val="2"/>
      <scheme val="minor"/>
    </font>
    <font>
      <b/>
      <u/>
      <sz val="22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6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66FF66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/>
      <diagonal/>
    </border>
  </borders>
  <cellStyleXfs count="2">
    <xf numFmtId="0" fontId="0" fillId="0" borderId="0"/>
    <xf numFmtId="0" fontId="3" fillId="0" borderId="0"/>
  </cellStyleXfs>
  <cellXfs count="163">
    <xf numFmtId="0" fontId="0" fillId="0" borderId="0" xfId="0"/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0" xfId="0" applyFont="1"/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6" fillId="0" borderId="0" xfId="0" applyFont="1" applyFill="1"/>
    <xf numFmtId="0" fontId="6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/>
    <xf numFmtId="0" fontId="8" fillId="5" borderId="4" xfId="0" applyFont="1" applyFill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0" fillId="0" borderId="0" xfId="0"/>
    <xf numFmtId="0" fontId="0" fillId="0" borderId="0" xfId="0" pivotButton="1"/>
    <xf numFmtId="0" fontId="9" fillId="0" borderId="0" xfId="0" applyFont="1"/>
    <xf numFmtId="0" fontId="10" fillId="0" borderId="0" xfId="0" applyFont="1"/>
    <xf numFmtId="0" fontId="0" fillId="0" borderId="3" xfId="0" applyFill="1" applyBorder="1" applyAlignment="1">
      <alignment horizontal="center" vertical="center"/>
    </xf>
    <xf numFmtId="0" fontId="0" fillId="3" borderId="3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left" vertical="center"/>
    </xf>
    <xf numFmtId="0" fontId="0" fillId="0" borderId="0" xfId="0" applyNumberFormat="1"/>
    <xf numFmtId="0" fontId="0" fillId="3" borderId="3" xfId="0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4" fontId="4" fillId="4" borderId="2" xfId="0" applyNumberFormat="1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164" fontId="4" fillId="4" borderId="2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165" fontId="4" fillId="3" borderId="3" xfId="0" applyNumberFormat="1" applyFont="1" applyFill="1" applyBorder="1" applyAlignment="1">
      <alignment horizontal="center" vertical="center"/>
    </xf>
    <xf numFmtId="0" fontId="0" fillId="8" borderId="0" xfId="0" applyFill="1"/>
    <xf numFmtId="167" fontId="0" fillId="8" borderId="0" xfId="0" applyNumberFormat="1" applyFill="1"/>
    <xf numFmtId="0" fontId="0" fillId="8" borderId="10" xfId="0" applyFill="1" applyBorder="1"/>
    <xf numFmtId="0" fontId="0" fillId="8" borderId="11" xfId="0" applyFill="1" applyBorder="1"/>
    <xf numFmtId="14" fontId="0" fillId="2" borderId="3" xfId="0" applyNumberFormat="1" applyFill="1" applyBorder="1" applyAlignment="1">
      <alignment horizontal="center" vertical="center"/>
    </xf>
    <xf numFmtId="166" fontId="4" fillId="2" borderId="3" xfId="0" applyNumberFormat="1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14" fontId="11" fillId="4" borderId="12" xfId="0" applyNumberFormat="1" applyFont="1" applyFill="1" applyBorder="1" applyAlignment="1">
      <alignment horizontal="center" vertical="center"/>
    </xf>
    <xf numFmtId="14" fontId="11" fillId="7" borderId="12" xfId="0" applyNumberFormat="1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164" fontId="11" fillId="4" borderId="12" xfId="0" applyNumberFormat="1" applyFont="1" applyFill="1" applyBorder="1" applyAlignment="1">
      <alignment horizontal="center" vertical="center" wrapText="1"/>
    </xf>
    <xf numFmtId="0" fontId="11" fillId="7" borderId="12" xfId="0" applyNumberFormat="1" applyFont="1" applyFill="1" applyBorder="1" applyAlignment="1">
      <alignment horizontal="center" vertical="center" wrapText="1"/>
    </xf>
    <xf numFmtId="0" fontId="11" fillId="7" borderId="12" xfId="0" applyFont="1" applyFill="1" applyBorder="1" applyAlignment="1">
      <alignment horizontal="center" vertical="center"/>
    </xf>
    <xf numFmtId="0" fontId="0" fillId="8" borderId="13" xfId="0" applyFill="1" applyBorder="1"/>
    <xf numFmtId="0" fontId="13" fillId="0" borderId="0" xfId="0" applyFont="1"/>
    <xf numFmtId="0" fontId="14" fillId="8" borderId="0" xfId="0" applyFont="1" applyFill="1" applyBorder="1" applyAlignment="1" applyProtection="1">
      <alignment horizontal="left"/>
      <protection locked="0"/>
    </xf>
    <xf numFmtId="14" fontId="14" fillId="8" borderId="0" xfId="0" applyNumberFormat="1" applyFont="1" applyFill="1" applyBorder="1" applyAlignment="1" applyProtection="1">
      <alignment horizontal="left"/>
      <protection locked="0"/>
    </xf>
    <xf numFmtId="0" fontId="0" fillId="2" borderId="14" xfId="0" applyFill="1" applyBorder="1" applyAlignment="1" applyProtection="1">
      <alignment horizontal="left"/>
      <protection locked="0"/>
    </xf>
    <xf numFmtId="14" fontId="0" fillId="2" borderId="4" xfId="0" applyNumberFormat="1" applyFill="1" applyBorder="1" applyAlignment="1" applyProtection="1">
      <alignment horizontal="left"/>
      <protection locked="0"/>
    </xf>
    <xf numFmtId="0" fontId="0" fillId="7" borderId="4" xfId="0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left"/>
      <protection locked="0"/>
    </xf>
    <xf numFmtId="164" fontId="0" fillId="7" borderId="4" xfId="0" applyNumberFormat="1" applyFill="1" applyBorder="1" applyAlignment="1" applyProtection="1">
      <alignment horizontal="left"/>
      <protection locked="0"/>
    </xf>
    <xf numFmtId="0" fontId="0" fillId="0" borderId="0" xfId="0" applyFill="1" applyBorder="1" applyAlignment="1">
      <alignment horizontal="center" vertical="center"/>
    </xf>
    <xf numFmtId="14" fontId="0" fillId="2" borderId="0" xfId="0" applyNumberFormat="1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 vertical="center"/>
    </xf>
    <xf numFmtId="166" fontId="4" fillId="2" borderId="0" xfId="0" applyNumberFormat="1" applyFont="1" applyFill="1" applyBorder="1" applyAlignment="1">
      <alignment horizontal="center" vertical="center"/>
    </xf>
    <xf numFmtId="165" fontId="4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left" vertical="center"/>
    </xf>
    <xf numFmtId="0" fontId="0" fillId="3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1" fillId="9" borderId="6" xfId="0" applyFont="1" applyFill="1" applyBorder="1"/>
    <xf numFmtId="0" fontId="1" fillId="9" borderId="7" xfId="0" applyFont="1" applyFill="1" applyBorder="1" applyAlignment="1">
      <alignment horizontal="left" vertical="center"/>
    </xf>
    <xf numFmtId="0" fontId="1" fillId="9" borderId="2" xfId="0" applyFont="1" applyFill="1" applyBorder="1"/>
    <xf numFmtId="0" fontId="1" fillId="12" borderId="6" xfId="0" applyFont="1" applyFill="1" applyBorder="1"/>
    <xf numFmtId="0" fontId="1" fillId="12" borderId="7" xfId="0" applyFont="1" applyFill="1" applyBorder="1" applyAlignment="1">
      <alignment horizontal="left" vertical="center"/>
    </xf>
    <xf numFmtId="0" fontId="1" fillId="12" borderId="2" xfId="0" applyFont="1" applyFill="1" applyBorder="1"/>
    <xf numFmtId="0" fontId="0" fillId="12" borderId="0" xfId="0" applyFill="1"/>
    <xf numFmtId="0" fontId="6" fillId="12" borderId="0" xfId="0" applyFont="1" applyFill="1" applyAlignment="1">
      <alignment wrapText="1"/>
    </xf>
    <xf numFmtId="0" fontId="1" fillId="13" borderId="6" xfId="0" applyFont="1" applyFill="1" applyBorder="1"/>
    <xf numFmtId="0" fontId="1" fillId="13" borderId="7" xfId="0" applyFont="1" applyFill="1" applyBorder="1" applyAlignment="1">
      <alignment horizontal="left" vertical="center"/>
    </xf>
    <xf numFmtId="0" fontId="1" fillId="13" borderId="2" xfId="0" applyFont="1" applyFill="1" applyBorder="1"/>
    <xf numFmtId="0" fontId="0" fillId="13" borderId="0" xfId="0" applyFill="1" applyAlignment="1">
      <alignment wrapText="1"/>
    </xf>
    <xf numFmtId="0" fontId="0" fillId="9" borderId="0" xfId="0" applyFill="1" applyAlignment="1">
      <alignment wrapText="1"/>
    </xf>
    <xf numFmtId="0" fontId="1" fillId="9" borderId="6" xfId="0" applyFont="1" applyFill="1" applyBorder="1" applyAlignment="1">
      <alignment horizontal="left" vertical="center"/>
    </xf>
    <xf numFmtId="0" fontId="1" fillId="14" borderId="6" xfId="0" applyFont="1" applyFill="1" applyBorder="1"/>
    <xf numFmtId="0" fontId="1" fillId="14" borderId="7" xfId="0" applyFont="1" applyFill="1" applyBorder="1" applyAlignment="1">
      <alignment horizontal="left" vertical="center"/>
    </xf>
    <xf numFmtId="0" fontId="1" fillId="14" borderId="2" xfId="0" applyFont="1" applyFill="1" applyBorder="1"/>
    <xf numFmtId="0" fontId="0" fillId="14" borderId="0" xfId="0" applyFill="1" applyAlignment="1">
      <alignment wrapText="1"/>
    </xf>
    <xf numFmtId="0" fontId="1" fillId="11" borderId="5" xfId="0" applyFont="1" applyFill="1" applyBorder="1"/>
    <xf numFmtId="0" fontId="1" fillId="11" borderId="8" xfId="0" applyFont="1" applyFill="1" applyBorder="1" applyAlignment="1">
      <alignment horizontal="left" vertical="center"/>
    </xf>
    <xf numFmtId="0" fontId="1" fillId="11" borderId="3" xfId="0" applyFont="1" applyFill="1" applyBorder="1"/>
    <xf numFmtId="0" fontId="0" fillId="11" borderId="0" xfId="0" applyFill="1" applyAlignment="1">
      <alignment wrapText="1"/>
    </xf>
    <xf numFmtId="0" fontId="2" fillId="13" borderId="6" xfId="0" applyNumberFormat="1" applyFont="1" applyFill="1" applyBorder="1" applyAlignment="1">
      <alignment horizontal="left" vertical="center" wrapText="1"/>
    </xf>
    <xf numFmtId="0" fontId="2" fillId="13" borderId="2" xfId="0" applyNumberFormat="1" applyFont="1" applyFill="1" applyBorder="1" applyAlignment="1">
      <alignment horizontal="left" vertical="center" wrapText="1"/>
    </xf>
    <xf numFmtId="0" fontId="1" fillId="6" borderId="15" xfId="0" applyNumberFormat="1" applyFont="1" applyFill="1" applyBorder="1" applyAlignment="1">
      <alignment horizontal="left" vertical="center" wrapText="1"/>
    </xf>
    <xf numFmtId="0" fontId="1" fillId="6" borderId="12" xfId="0" applyNumberFormat="1" applyFont="1" applyFill="1" applyBorder="1" applyAlignment="1">
      <alignment horizontal="left" vertical="center"/>
    </xf>
    <xf numFmtId="0" fontId="1" fillId="6" borderId="4" xfId="0" applyNumberFormat="1" applyFont="1" applyFill="1" applyBorder="1" applyAlignment="1">
      <alignment horizontal="left" vertical="center" wrapText="1"/>
    </xf>
    <xf numFmtId="0" fontId="0" fillId="6" borderId="12" xfId="0" applyNumberFormat="1" applyFont="1" applyFill="1" applyBorder="1" applyAlignment="1">
      <alignment wrapText="1"/>
    </xf>
    <xf numFmtId="0" fontId="1" fillId="6" borderId="4" xfId="0" applyNumberFormat="1" applyFont="1" applyFill="1" applyBorder="1" applyAlignment="1">
      <alignment horizontal="center" vertical="center" wrapText="1"/>
    </xf>
    <xf numFmtId="0" fontId="14" fillId="8" borderId="0" xfId="0" applyFont="1" applyFill="1"/>
    <xf numFmtId="164" fontId="14" fillId="8" borderId="0" xfId="0" applyNumberFormat="1" applyFont="1" applyFill="1" applyBorder="1" applyAlignment="1" applyProtection="1">
      <alignment horizontal="left"/>
      <protection locked="0"/>
    </xf>
    <xf numFmtId="164" fontId="0" fillId="2" borderId="4" xfId="0" applyNumberFormat="1" applyFill="1" applyBorder="1" applyAlignment="1" applyProtection="1">
      <alignment horizontal="left"/>
      <protection locked="0"/>
    </xf>
    <xf numFmtId="0" fontId="0" fillId="0" borderId="4" xfId="0" applyFill="1" applyBorder="1" applyAlignment="1">
      <alignment horizontal="center" vertical="center"/>
    </xf>
    <xf numFmtId="14" fontId="0" fillId="2" borderId="4" xfId="0" applyNumberFormat="1" applyFill="1" applyBorder="1" applyAlignment="1">
      <alignment horizontal="center" vertical="center"/>
    </xf>
    <xf numFmtId="166" fontId="4" fillId="2" borderId="4" xfId="0" applyNumberFormat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left" vertical="center"/>
    </xf>
    <xf numFmtId="0" fontId="0" fillId="3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left" vertical="center"/>
    </xf>
    <xf numFmtId="0" fontId="6" fillId="0" borderId="16" xfId="0" applyFont="1" applyFill="1" applyBorder="1"/>
    <xf numFmtId="0" fontId="7" fillId="5" borderId="17" xfId="0" applyFont="1" applyFill="1" applyBorder="1"/>
    <xf numFmtId="0" fontId="16" fillId="0" borderId="3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" fillId="15" borderId="6" xfId="0" applyFont="1" applyFill="1" applyBorder="1"/>
    <xf numFmtId="0" fontId="1" fillId="15" borderId="7" xfId="0" applyFont="1" applyFill="1" applyBorder="1" applyAlignment="1">
      <alignment horizontal="left" vertical="center"/>
    </xf>
    <xf numFmtId="0" fontId="1" fillId="15" borderId="2" xfId="0" applyFont="1" applyFill="1" applyBorder="1"/>
    <xf numFmtId="0" fontId="6" fillId="15" borderId="0" xfId="0" applyFont="1" applyFill="1" applyAlignment="1">
      <alignment wrapText="1"/>
    </xf>
    <xf numFmtId="0" fontId="0" fillId="0" borderId="4" xfId="0" applyFill="1" applyBorder="1" applyAlignment="1">
      <alignment wrapText="1"/>
    </xf>
    <xf numFmtId="0" fontId="0" fillId="0" borderId="3" xfId="0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0" fillId="3" borderId="4" xfId="0" applyNumberFormat="1" applyFill="1" applyBorder="1" applyAlignment="1">
      <alignment horizontal="center" vertical="center"/>
    </xf>
    <xf numFmtId="14" fontId="6" fillId="2" borderId="3" xfId="0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4" xfId="0" applyBorder="1"/>
    <xf numFmtId="14" fontId="6" fillId="2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65" fontId="0" fillId="0" borderId="0" xfId="0" applyNumberFormat="1"/>
    <xf numFmtId="0" fontId="0" fillId="2" borderId="4" xfId="0" applyFill="1" applyBorder="1" applyAlignment="1" applyProtection="1">
      <alignment horizontal="center" vertical="center"/>
      <protection locked="0"/>
    </xf>
    <xf numFmtId="14" fontId="0" fillId="0" borderId="0" xfId="0" applyNumberFormat="1"/>
    <xf numFmtId="14" fontId="5" fillId="0" borderId="0" xfId="0" applyNumberFormat="1" applyFont="1"/>
    <xf numFmtId="0" fontId="0" fillId="0" borderId="0" xfId="0" applyBorder="1" applyAlignment="1">
      <alignment wrapText="1"/>
    </xf>
    <xf numFmtId="0" fontId="0" fillId="0" borderId="0" xfId="0" applyBorder="1"/>
    <xf numFmtId="0" fontId="0" fillId="2" borderId="0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left"/>
    </xf>
    <xf numFmtId="0" fontId="0" fillId="2" borderId="3" xfId="0" applyFill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left" vertical="center"/>
    </xf>
    <xf numFmtId="0" fontId="2" fillId="3" borderId="6" xfId="0" applyFont="1" applyFill="1" applyBorder="1"/>
    <xf numFmtId="0" fontId="2" fillId="3" borderId="7" xfId="0" applyFont="1" applyFill="1" applyBorder="1" applyAlignment="1">
      <alignment horizontal="left" vertical="center"/>
    </xf>
    <xf numFmtId="0" fontId="2" fillId="3" borderId="2" xfId="0" applyFont="1" applyFill="1" applyBorder="1"/>
    <xf numFmtId="0" fontId="6" fillId="3" borderId="0" xfId="0" applyFont="1" applyFill="1" applyAlignment="1">
      <alignment wrapText="1"/>
    </xf>
    <xf numFmtId="0" fontId="18" fillId="13" borderId="2" xfId="0" applyFont="1" applyFill="1" applyBorder="1"/>
    <xf numFmtId="0" fontId="0" fillId="0" borderId="0" xfId="0" quotePrefix="1"/>
    <xf numFmtId="0" fontId="19" fillId="3" borderId="6" xfId="0" applyFont="1" applyFill="1" applyBorder="1"/>
    <xf numFmtId="0" fontId="19" fillId="3" borderId="2" xfId="0" applyFont="1" applyFill="1" applyBorder="1"/>
    <xf numFmtId="166" fontId="0" fillId="0" borderId="0" xfId="0" applyNumberFormat="1"/>
    <xf numFmtId="0" fontId="0" fillId="11" borderId="19" xfId="0" applyFill="1" applyBorder="1"/>
    <xf numFmtId="0" fontId="0" fillId="14" borderId="2" xfId="0" applyFill="1" applyBorder="1"/>
    <xf numFmtId="0" fontId="0" fillId="9" borderId="2" xfId="0" applyFill="1" applyBorder="1"/>
    <xf numFmtId="0" fontId="0" fillId="13" borderId="2" xfId="0" applyFill="1" applyBorder="1"/>
    <xf numFmtId="0" fontId="0" fillId="12" borderId="2" xfId="0" applyFill="1" applyBorder="1"/>
    <xf numFmtId="0" fontId="6" fillId="3" borderId="2" xfId="0" applyFont="1" applyFill="1" applyBorder="1"/>
    <xf numFmtId="0" fontId="6" fillId="15" borderId="1" xfId="0" applyFont="1" applyFill="1" applyBorder="1" applyAlignment="1">
      <alignment wrapText="1"/>
    </xf>
    <xf numFmtId="0" fontId="8" fillId="10" borderId="18" xfId="0" applyFont="1" applyFill="1" applyBorder="1"/>
    <xf numFmtId="0" fontId="14" fillId="8" borderId="0" xfId="0" applyFont="1" applyFill="1" applyProtection="1">
      <protection locked="0"/>
    </xf>
    <xf numFmtId="0" fontId="2" fillId="9" borderId="2" xfId="0" applyFont="1" applyFill="1" applyBorder="1"/>
    <xf numFmtId="0" fontId="0" fillId="16" borderId="0" xfId="0" applyFill="1"/>
    <xf numFmtId="10" fontId="0" fillId="0" borderId="0" xfId="0" applyNumberFormat="1"/>
    <xf numFmtId="9" fontId="0" fillId="0" borderId="0" xfId="0" applyNumberFormat="1"/>
    <xf numFmtId="19" fontId="0" fillId="2" borderId="4" xfId="0" applyNumberFormat="1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20" fillId="8" borderId="0" xfId="0" applyFont="1" applyFill="1" applyAlignment="1">
      <alignment horizontal="center"/>
    </xf>
    <xf numFmtId="0" fontId="8" fillId="5" borderId="4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52"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00206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002060"/>
        </patternFill>
      </fill>
    </dxf>
    <dxf>
      <border diagonalUp="0" diagonalDown="0">
        <left style="thin">
          <color indexed="64"/>
        </left>
        <right style="thin">
          <color indexed="64"/>
        </right>
        <vertic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bottom style="thin">
          <color indexed="64"/>
        </bottom>
      </border>
    </dxf>
    <dxf>
      <numFmt numFmtId="1" formatCode="0"/>
    </dxf>
    <dxf>
      <numFmt numFmtId="165" formatCode="0.0"/>
    </dxf>
    <dxf>
      <numFmt numFmtId="13" formatCode="0%"/>
    </dxf>
    <dxf>
      <numFmt numFmtId="169" formatCode="0.00000"/>
    </dxf>
    <dxf>
      <numFmt numFmtId="14" formatCode="0.00%"/>
    </dxf>
    <dxf>
      <numFmt numFmtId="165" formatCode="0.0"/>
    </dxf>
    <dxf>
      <numFmt numFmtId="13" formatCode="0%"/>
    </dxf>
    <dxf>
      <numFmt numFmtId="14" formatCode="0.00%"/>
    </dxf>
    <dxf>
      <numFmt numFmtId="165" formatCode="0.0"/>
    </dxf>
    <dxf>
      <numFmt numFmtId="13" formatCode="0%"/>
    </dxf>
    <dxf>
      <fill>
        <patternFill>
          <bgColor theme="5" tint="0.39994506668294322"/>
        </patternFill>
      </fill>
    </dxf>
    <dxf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0" tint="-0.249977111117893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0" tint="-0.249977111117893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0.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0.0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:ss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[h]:mm:ss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8" formatCode="m/d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8" formatCode="m/d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5050"/>
      <color rgb="FF66FF66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5.xml"/><Relationship Id="rId13" Type="http://schemas.openxmlformats.org/officeDocument/2006/relationships/pivotCacheDefinition" Target="pivotCache/pivotCacheDefinition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12" Type="http://schemas.openxmlformats.org/officeDocument/2006/relationships/pivotCacheDefinition" Target="pivotCache/pivotCacheDefinition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3.xml"/><Relationship Id="rId11" Type="http://schemas.openxmlformats.org/officeDocument/2006/relationships/worksheet" Target="worksheets/sheet8.xml"/><Relationship Id="rId5" Type="http://schemas.openxmlformats.org/officeDocument/2006/relationships/chartsheet" Target="chartsheets/sheet2.xml"/><Relationship Id="rId15" Type="http://schemas.openxmlformats.org/officeDocument/2006/relationships/theme" Target="theme/theme1.xml"/><Relationship Id="rId10" Type="http://schemas.openxmlformats.org/officeDocument/2006/relationships/worksheet" Target="worksheets/sheet7.xml"/><Relationship Id="rId19" Type="http://schemas.microsoft.com/office/2006/relationships/vbaProject" Target="vbaProject.bin"/><Relationship Id="rId4" Type="http://schemas.openxmlformats.org/officeDocument/2006/relationships/chartsheet" Target="chartsheets/sheet1.xml"/><Relationship Id="rId9" Type="http://schemas.openxmlformats.org/officeDocument/2006/relationships/worksheet" Target="worksheets/sheet6.xml"/><Relationship Id="rId14" Type="http://schemas.microsoft.com/office/2007/relationships/slicerCache" Target="slicerCaches/slicerCach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[BOULBIdev2.xlsm]TCD Causes !Tableau croisé dynamique2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Occurence par catégorie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</c:pivotFmt>
      <c:pivotFmt>
        <c:idx val="30"/>
      </c:pivotFmt>
      <c:pivotFmt>
        <c:idx val="31"/>
      </c:pivotFmt>
      <c:pivotFmt>
        <c:idx val="32"/>
      </c:pivotFmt>
      <c:pivotFmt>
        <c:idx val="33"/>
      </c:pivotFmt>
      <c:pivotFmt>
        <c:idx val="34"/>
      </c:pivotFmt>
      <c:pivotFmt>
        <c:idx val="35"/>
      </c:pivotFmt>
      <c:pivotFmt>
        <c:idx val="36"/>
      </c:pivotFmt>
      <c:pivotFmt>
        <c:idx val="37"/>
        <c:spPr>
          <a:solidFill>
            <a:schemeClr val="accent1"/>
          </a:soli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</c:pivotFmt>
      <c:pivotFmt>
        <c:idx val="38"/>
        <c:spPr>
          <a:ln w="31750" cap="rnd">
            <a:solidFill>
              <a:srgbClr val="C00000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 w="12700">
              <a:solidFill>
                <a:schemeClr val="l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ln w="31750" cap="rnd">
            <a:solidFill>
              <a:srgbClr val="C00000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 w="12700">
              <a:solidFill>
                <a:schemeClr val="l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</c:marker>
        <c:dLbl>
          <c:idx val="0"/>
          <c:layout>
            <c:manualLayout>
              <c:x val="-1.0035726823808552E-16"/>
              <c:y val="1.681681800975276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ln w="31750" cap="rnd">
            <a:solidFill>
              <a:srgbClr val="C00000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 w="12700">
              <a:solidFill>
                <a:schemeClr val="l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</c:marker>
        <c:dLbl>
          <c:idx val="0"/>
          <c:layout>
            <c:manualLayout>
              <c:x val="2.7370480247403281E-2"/>
              <c:y val="-7.707619215395122E-17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1"/>
        <c:ser>
          <c:idx val="0"/>
          <c:order val="0"/>
          <c:tx>
            <c:strRef>
              <c:f>'TCD Causes '!$B$13</c:f>
              <c:strCache>
                <c:ptCount val="1"/>
                <c:pt idx="0">
                  <c:v>Nombre de CATEGORIE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C17C-49F5-B7BC-723FAB74AECF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C17C-49F5-B7BC-723FAB74AECF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C17C-49F5-B7BC-723FAB74AECF}"/>
              </c:ext>
            </c:extLst>
          </c:dPt>
          <c:dPt>
            <c:idx val="3"/>
            <c:invertIfNegative val="1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C17C-49F5-B7BC-723FAB74AECF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C17C-49F5-B7BC-723FAB74AECF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C17C-49F5-B7BC-723FAB74AECF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C17C-49F5-B7BC-723FAB74AECF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F-C17C-49F5-B7BC-723FAB74AECF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7F8B-4DAF-8E1D-200FA4EB9065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3-C17C-49F5-B7BC-723FAB74AECF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5-C17C-49F5-B7BC-723FAB74AECF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7-C17C-49F5-B7BC-723FAB74AECF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9-C17C-49F5-B7BC-723FAB74AECF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B-C17C-49F5-B7BC-723FAB74AECF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D-C17C-49F5-B7BC-723FAB74AECF}"/>
              </c:ext>
            </c:extLst>
          </c:dPt>
          <c:dPt>
            <c:idx val="1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F-C17C-49F5-B7BC-723FAB74AECF}"/>
              </c:ext>
            </c:extLst>
          </c:dPt>
          <c:dPt>
            <c:idx val="1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1-C17C-49F5-B7BC-723FAB74AECF}"/>
              </c:ext>
            </c:extLst>
          </c:dPt>
          <c:dPt>
            <c:idx val="1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3-C17C-49F5-B7BC-723FAB74AECF}"/>
              </c:ext>
            </c:extLst>
          </c:dPt>
          <c:dPt>
            <c:idx val="1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5-C17C-49F5-B7BC-723FAB74AECF}"/>
              </c:ext>
            </c:extLst>
          </c:dPt>
          <c:dPt>
            <c:idx val="1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7-C17C-49F5-B7BC-723FAB74AECF}"/>
              </c:ext>
            </c:extLst>
          </c:dPt>
          <c:dPt>
            <c:idx val="2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9-C17C-49F5-B7BC-723FAB74AECF}"/>
              </c:ext>
            </c:extLst>
          </c:dPt>
          <c:dPt>
            <c:idx val="2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B-C17C-49F5-B7BC-723FAB74AECF}"/>
              </c:ext>
            </c:extLst>
          </c:dPt>
          <c:dPt>
            <c:idx val="2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D-C17C-49F5-B7BC-723FAB74AECF}"/>
              </c:ext>
            </c:extLst>
          </c:dPt>
          <c:dPt>
            <c:idx val="2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F-C17C-49F5-B7BC-723FAB74AECF}"/>
              </c:ext>
            </c:extLst>
          </c:dPt>
          <c:dPt>
            <c:idx val="2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31-C17C-49F5-B7BC-723FAB74AECF}"/>
              </c:ext>
            </c:extLst>
          </c:dPt>
          <c:dPt>
            <c:idx val="2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33-C17C-49F5-B7BC-723FAB74AECF}"/>
              </c:ext>
            </c:extLst>
          </c:dPt>
          <c:dPt>
            <c:idx val="2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35-C17C-49F5-B7BC-723FAB74AECF}"/>
              </c:ext>
            </c:extLst>
          </c:dPt>
          <c:dPt>
            <c:idx val="2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37-C17C-49F5-B7BC-723FAB74AECF}"/>
              </c:ext>
            </c:extLst>
          </c:dPt>
          <c:dPt>
            <c:idx val="2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39-C17C-49F5-B7BC-723FAB74AEC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 Causes '!$A$14:$A$19</c:f>
              <c:strCache>
                <c:ptCount val="5"/>
                <c:pt idx="0">
                  <c:v>Biolog</c:v>
                </c:pt>
                <c:pt idx="1">
                  <c:v>Equipe</c:v>
                </c:pt>
                <c:pt idx="2">
                  <c:v>Flexnet</c:v>
                </c:pt>
                <c:pt idx="3">
                  <c:v>Maintenance</c:v>
                </c:pt>
                <c:pt idx="4">
                  <c:v>Fournisseur</c:v>
                </c:pt>
              </c:strCache>
            </c:strRef>
          </c:cat>
          <c:val>
            <c:numRef>
              <c:f>'TCD Causes '!$B$14:$B$19</c:f>
              <c:numCache>
                <c:formatCode>General</c:formatCode>
                <c:ptCount val="5"/>
                <c:pt idx="0">
                  <c:v>89</c:v>
                </c:pt>
                <c:pt idx="1">
                  <c:v>54</c:v>
                </c:pt>
                <c:pt idx="2">
                  <c:v>36</c:v>
                </c:pt>
                <c:pt idx="3">
                  <c:v>21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F8B-4DAF-8E1D-200FA4EB906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69"/>
        <c:axId val="123081088"/>
        <c:axId val="123094144"/>
      </c:barChart>
      <c:lineChart>
        <c:grouping val="standard"/>
        <c:varyColors val="1"/>
        <c:ser>
          <c:idx val="1"/>
          <c:order val="1"/>
          <c:tx>
            <c:strRef>
              <c:f>'TCD Causes '!$C$13</c:f>
              <c:strCache>
                <c:ptCount val="1"/>
                <c:pt idx="0">
                  <c:v>Nombre de CATEGORIE2</c:v>
                </c:pt>
              </c:strCache>
            </c:strRef>
          </c:tx>
          <c:spPr>
            <a:ln w="31750" cap="rnd">
              <a:solidFill>
                <a:srgbClr val="C00000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12700">
                <a:solidFill>
                  <a:schemeClr val="l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marke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24-843F-43D1-9561-226233E1DFF4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23-843F-43D1-9561-226233E1DFF4}"/>
              </c:ext>
            </c:extLst>
          </c:dPt>
          <c:dLbls>
            <c:dLbl>
              <c:idx val="0"/>
              <c:layout>
                <c:manualLayout>
                  <c:x val="2.7370480247403281E-2"/>
                  <c:y val="-7.707619215395122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843F-43D1-9561-226233E1DFF4}"/>
                </c:ext>
              </c:extLst>
            </c:dLbl>
            <c:dLbl>
              <c:idx val="3"/>
              <c:layout>
                <c:manualLayout>
                  <c:x val="-1.0035726823808552E-16"/>
                  <c:y val="1.68168180097527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843F-43D1-9561-226233E1DFF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 Causes '!$A$14:$A$19</c:f>
              <c:strCache>
                <c:ptCount val="5"/>
                <c:pt idx="0">
                  <c:v>Biolog</c:v>
                </c:pt>
                <c:pt idx="1">
                  <c:v>Equipe</c:v>
                </c:pt>
                <c:pt idx="2">
                  <c:v>Flexnet</c:v>
                </c:pt>
                <c:pt idx="3">
                  <c:v>Maintenance</c:v>
                </c:pt>
                <c:pt idx="4">
                  <c:v>Fournisseur</c:v>
                </c:pt>
              </c:strCache>
            </c:strRef>
          </c:cat>
          <c:val>
            <c:numRef>
              <c:f>'TCD Causes '!$C$14:$C$19</c:f>
              <c:numCache>
                <c:formatCode>0%</c:formatCode>
                <c:ptCount val="5"/>
                <c:pt idx="0">
                  <c:v>0.43414634146341463</c:v>
                </c:pt>
                <c:pt idx="1">
                  <c:v>0.69756097560975605</c:v>
                </c:pt>
                <c:pt idx="2">
                  <c:v>0.87317073170731707</c:v>
                </c:pt>
                <c:pt idx="3">
                  <c:v>0.97560975609756095</c:v>
                </c:pt>
                <c:pt idx="4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2-843F-43D1-9561-226233E1DF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1435112"/>
        <c:axId val="1021433472"/>
      </c:lineChart>
      <c:catAx>
        <c:axId val="123081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3094144"/>
        <c:crosses val="autoZero"/>
        <c:auto val="1"/>
        <c:lblAlgn val="ctr"/>
        <c:lblOffset val="100"/>
        <c:noMultiLvlLbl val="0"/>
      </c:catAx>
      <c:valAx>
        <c:axId val="123094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3081088"/>
        <c:crosses val="autoZero"/>
        <c:crossBetween val="between"/>
      </c:valAx>
      <c:valAx>
        <c:axId val="1021433472"/>
        <c:scaling>
          <c:orientation val="minMax"/>
        </c:scaling>
        <c:delete val="0"/>
        <c:axPos val="r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1435112"/>
        <c:crosses val="max"/>
        <c:crossBetween val="between"/>
      </c:valAx>
      <c:catAx>
        <c:axId val="102143511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0214334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</a:gra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[BOULBIdev2.xlsm]TCD Services!Tableau croisé dynamique3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 d'heure par catégorie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2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</c:pivotFmt>
      <c:pivotFmt>
        <c:idx val="30"/>
      </c:pivotFmt>
      <c:pivotFmt>
        <c:idx val="31"/>
      </c:pivotFmt>
      <c:pivotFmt>
        <c:idx val="32"/>
      </c:pivotFmt>
      <c:pivotFmt>
        <c:idx val="33"/>
      </c:pivotFmt>
      <c:pivotFmt>
        <c:idx val="34"/>
      </c:pivotFmt>
      <c:pivotFmt>
        <c:idx val="35"/>
      </c:pivotFmt>
      <c:pivotFmt>
        <c:idx val="36"/>
      </c:pivotFmt>
      <c:pivotFmt>
        <c:idx val="37"/>
      </c:pivotFmt>
      <c:pivotFmt>
        <c:idx val="38"/>
      </c:pivotFmt>
      <c:pivotFmt>
        <c:idx val="39"/>
      </c:pivotFmt>
      <c:pivotFmt>
        <c:idx val="40"/>
      </c:pivotFmt>
      <c:pivotFmt>
        <c:idx val="41"/>
      </c:pivotFmt>
      <c:pivotFmt>
        <c:idx val="42"/>
      </c:pivotFmt>
      <c:pivotFmt>
        <c:idx val="43"/>
      </c:pivotFmt>
      <c:pivotFmt>
        <c:idx val="44"/>
      </c:pivotFmt>
      <c:pivotFmt>
        <c:idx val="45"/>
      </c:pivotFmt>
      <c:pivotFmt>
        <c:idx val="46"/>
      </c:pivotFmt>
      <c:pivotFmt>
        <c:idx val="47"/>
      </c:pivotFmt>
      <c:pivotFmt>
        <c:idx val="48"/>
      </c:pivotFmt>
      <c:pivotFmt>
        <c:idx val="49"/>
      </c:pivotFmt>
      <c:pivotFmt>
        <c:idx val="50"/>
      </c:pivotFmt>
      <c:pivotFmt>
        <c:idx val="51"/>
        <c:spPr>
          <a:ln w="31750" cap="rnd">
            <a:solidFill>
              <a:schemeClr val="accent2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 w="12700">
              <a:solidFill>
                <a:schemeClr val="l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 w="12700">
              <a:solidFill>
                <a:schemeClr val="l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3.279164976766908E-2"/>
          <c:y val="0.16608701705580328"/>
          <c:w val="0.95548348907341785"/>
          <c:h val="0.62384733562084516"/>
        </c:manualLayout>
      </c:layout>
      <c:barChart>
        <c:barDir val="col"/>
        <c:grouping val="clustered"/>
        <c:varyColors val="1"/>
        <c:ser>
          <c:idx val="0"/>
          <c:order val="0"/>
          <c:tx>
            <c:strRef>
              <c:f>'TCD Services'!$B$15</c:f>
              <c:strCache>
                <c:ptCount val="1"/>
                <c:pt idx="0">
                  <c:v>Somme de Heure 
(format calcul)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 Services'!$A$16:$A$23</c:f>
              <c:strCache>
                <c:ptCount val="7"/>
                <c:pt idx="0">
                  <c:v>Biolog</c:v>
                </c:pt>
                <c:pt idx="1">
                  <c:v>Maintenance</c:v>
                </c:pt>
                <c:pt idx="2">
                  <c:v>Flexnet</c:v>
                </c:pt>
                <c:pt idx="3">
                  <c:v>Equipe</c:v>
                </c:pt>
                <c:pt idx="4">
                  <c:v>Flexnet/Biolog</c:v>
                </c:pt>
                <c:pt idx="5">
                  <c:v>Fournisseur</c:v>
                </c:pt>
                <c:pt idx="6">
                  <c:v>#N/A</c:v>
                </c:pt>
              </c:strCache>
            </c:strRef>
          </c:cat>
          <c:val>
            <c:numRef>
              <c:f>'TCD Services'!$B$16:$B$23</c:f>
              <c:numCache>
                <c:formatCode>0.0</c:formatCode>
                <c:ptCount val="7"/>
                <c:pt idx="0">
                  <c:v>97.741666666666688</c:v>
                </c:pt>
                <c:pt idx="1">
                  <c:v>53.966666666666661</c:v>
                </c:pt>
                <c:pt idx="2">
                  <c:v>39.183333333333344</c:v>
                </c:pt>
                <c:pt idx="3">
                  <c:v>27.500000000000004</c:v>
                </c:pt>
                <c:pt idx="4">
                  <c:v>14.52083333333333</c:v>
                </c:pt>
                <c:pt idx="5">
                  <c:v>1.4166666666666665</c:v>
                </c:pt>
                <c:pt idx="6">
                  <c:v>0.58333333333333337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647-4C99-AAC9-0FAFD13E93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axId val="124816384"/>
        <c:axId val="124818176"/>
      </c:barChart>
      <c:lineChart>
        <c:grouping val="standard"/>
        <c:varyColors val="1"/>
        <c:ser>
          <c:idx val="1"/>
          <c:order val="1"/>
          <c:tx>
            <c:strRef>
              <c:f>'TCD Services'!$C$15</c:f>
              <c:strCache>
                <c:ptCount val="1"/>
                <c:pt idx="0">
                  <c:v>Somme de Heure 
(format calcul)2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12700">
                <a:solidFill>
                  <a:schemeClr val="l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 Services'!$A$16:$A$23</c:f>
              <c:strCache>
                <c:ptCount val="7"/>
                <c:pt idx="0">
                  <c:v>Biolog</c:v>
                </c:pt>
                <c:pt idx="1">
                  <c:v>Maintenance</c:v>
                </c:pt>
                <c:pt idx="2">
                  <c:v>Flexnet</c:v>
                </c:pt>
                <c:pt idx="3">
                  <c:v>Equipe</c:v>
                </c:pt>
                <c:pt idx="4">
                  <c:v>Flexnet/Biolog</c:v>
                </c:pt>
                <c:pt idx="5">
                  <c:v>Fournisseur</c:v>
                </c:pt>
                <c:pt idx="6">
                  <c:v>#N/A</c:v>
                </c:pt>
              </c:strCache>
            </c:strRef>
          </c:cat>
          <c:val>
            <c:numRef>
              <c:f>'TCD Services'!$C$16:$C$23</c:f>
              <c:numCache>
                <c:formatCode>0%</c:formatCode>
                <c:ptCount val="7"/>
                <c:pt idx="0">
                  <c:v>0.41607690806860709</c:v>
                </c:pt>
                <c:pt idx="1">
                  <c:v>0.64580783625108629</c:v>
                </c:pt>
                <c:pt idx="2">
                  <c:v>0.81260753117295437</c:v>
                </c:pt>
                <c:pt idx="3">
                  <c:v>0.92967239575019056</c:v>
                </c:pt>
                <c:pt idx="4">
                  <c:v>0.99148619166710994</c:v>
                </c:pt>
                <c:pt idx="5">
                  <c:v>0.99751680590290692</c:v>
                </c:pt>
                <c:pt idx="6">
                  <c:v>0.99999999999999989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2-72B3-465E-8F83-A6113F98AB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3846584"/>
        <c:axId val="1013847568"/>
      </c:lineChart>
      <c:catAx>
        <c:axId val="124816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4818176"/>
        <c:crosses val="autoZero"/>
        <c:auto val="1"/>
        <c:lblAlgn val="ctr"/>
        <c:lblOffset val="100"/>
        <c:noMultiLvlLbl val="0"/>
      </c:catAx>
      <c:valAx>
        <c:axId val="124818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4816384"/>
        <c:crosses val="autoZero"/>
        <c:crossBetween val="between"/>
      </c:valAx>
      <c:valAx>
        <c:axId val="1013847568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3846584"/>
        <c:crosses val="max"/>
        <c:crossBetween val="between"/>
      </c:valAx>
      <c:catAx>
        <c:axId val="10138465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138475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</a:gra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[BOULBIdev2.xlsm]TCD cause!Tableau croisé dynamique6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Nombre d'heure par cause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</c:pivotFmt>
      <c:pivotFmt>
        <c:idx val="30"/>
      </c:pivotFmt>
      <c:pivotFmt>
        <c:idx val="31"/>
      </c:pivotFmt>
      <c:pivotFmt>
        <c:idx val="32"/>
      </c:pivotFmt>
      <c:pivotFmt>
        <c:idx val="33"/>
      </c:pivotFmt>
      <c:pivotFmt>
        <c:idx val="34"/>
      </c:pivotFmt>
      <c:pivotFmt>
        <c:idx val="35"/>
      </c:pivotFmt>
      <c:pivotFmt>
        <c:idx val="36"/>
      </c:pivotFmt>
      <c:pivotFmt>
        <c:idx val="37"/>
      </c:pivotFmt>
      <c:pivotFmt>
        <c:idx val="38"/>
      </c:pivotFmt>
      <c:pivotFmt>
        <c:idx val="39"/>
      </c:pivotFmt>
      <c:pivotFmt>
        <c:idx val="40"/>
      </c:pivotFmt>
      <c:pivotFmt>
        <c:idx val="41"/>
      </c:pivotFmt>
      <c:pivotFmt>
        <c:idx val="42"/>
      </c:pivotFmt>
      <c:pivotFmt>
        <c:idx val="43"/>
      </c:pivotFmt>
      <c:pivotFmt>
        <c:idx val="44"/>
      </c:pivotFmt>
      <c:pivotFmt>
        <c:idx val="45"/>
      </c:pivotFmt>
      <c:pivotFmt>
        <c:idx val="46"/>
      </c:pivotFmt>
      <c:pivotFmt>
        <c:idx val="47"/>
      </c:pivotFmt>
      <c:pivotFmt>
        <c:idx val="48"/>
      </c:pivotFmt>
      <c:pivotFmt>
        <c:idx val="49"/>
      </c:pivotFmt>
      <c:pivotFmt>
        <c:idx val="50"/>
      </c:pivotFmt>
      <c:pivotFmt>
        <c:idx val="51"/>
      </c:pivotFmt>
      <c:pivotFmt>
        <c:idx val="52"/>
      </c:pivotFmt>
      <c:pivotFmt>
        <c:idx val="53"/>
      </c:pivotFmt>
      <c:pivotFmt>
        <c:idx val="54"/>
      </c:pivotFmt>
      <c:pivotFmt>
        <c:idx val="55"/>
      </c:pivotFmt>
      <c:pivotFmt>
        <c:idx val="56"/>
      </c:pivotFmt>
      <c:pivotFmt>
        <c:idx val="57"/>
      </c:pivotFmt>
      <c:pivotFmt>
        <c:idx val="58"/>
      </c:pivotFmt>
      <c:pivotFmt>
        <c:idx val="59"/>
      </c:pivotFmt>
      <c:pivotFmt>
        <c:idx val="60"/>
      </c:pivotFmt>
      <c:pivotFmt>
        <c:idx val="61"/>
      </c:pivotFmt>
      <c:pivotFmt>
        <c:idx val="62"/>
      </c:pivotFmt>
      <c:pivotFmt>
        <c:idx val="63"/>
      </c:pivotFmt>
      <c:pivotFmt>
        <c:idx val="64"/>
      </c:pivotFmt>
      <c:pivotFmt>
        <c:idx val="65"/>
      </c:pivotFmt>
      <c:pivotFmt>
        <c:idx val="66"/>
      </c:pivotFmt>
      <c:pivotFmt>
        <c:idx val="67"/>
      </c:pivotFmt>
      <c:pivotFmt>
        <c:idx val="68"/>
      </c:pivotFmt>
      <c:pivotFmt>
        <c:idx val="69"/>
      </c:pivotFmt>
      <c:pivotFmt>
        <c:idx val="70"/>
      </c:pivotFmt>
      <c:pivotFmt>
        <c:idx val="71"/>
      </c:pivotFmt>
      <c:pivotFmt>
        <c:idx val="72"/>
      </c:pivotFmt>
      <c:pivotFmt>
        <c:idx val="73"/>
      </c:pivotFmt>
      <c:pivotFmt>
        <c:idx val="74"/>
      </c:pivotFmt>
      <c:pivotFmt>
        <c:idx val="75"/>
      </c:pivotFmt>
      <c:pivotFmt>
        <c:idx val="76"/>
      </c:pivotFmt>
      <c:pivotFmt>
        <c:idx val="77"/>
      </c:pivotFmt>
      <c:pivotFmt>
        <c:idx val="78"/>
      </c:pivotFmt>
      <c:pivotFmt>
        <c:idx val="79"/>
      </c:pivotFmt>
      <c:pivotFmt>
        <c:idx val="80"/>
      </c:pivotFmt>
      <c:pivotFmt>
        <c:idx val="81"/>
      </c:pivotFmt>
      <c:pivotFmt>
        <c:idx val="82"/>
      </c:pivotFmt>
      <c:pivotFmt>
        <c:idx val="83"/>
      </c:pivotFmt>
      <c:pivotFmt>
        <c:idx val="84"/>
      </c:pivotFmt>
      <c:pivotFmt>
        <c:idx val="85"/>
      </c:pivotFmt>
      <c:pivotFmt>
        <c:idx val="86"/>
      </c:pivotFmt>
      <c:pivotFmt>
        <c:idx val="87"/>
      </c:pivotFmt>
      <c:pivotFmt>
        <c:idx val="88"/>
      </c:pivotFmt>
      <c:pivotFmt>
        <c:idx val="89"/>
      </c:pivotFmt>
      <c:pivotFmt>
        <c:idx val="90"/>
      </c:pivotFmt>
      <c:pivotFmt>
        <c:idx val="91"/>
      </c:pivotFmt>
      <c:pivotFmt>
        <c:idx val="92"/>
      </c:pivotFmt>
      <c:pivotFmt>
        <c:idx val="93"/>
      </c:pivotFmt>
      <c:pivotFmt>
        <c:idx val="94"/>
      </c:pivotFmt>
      <c:pivotFmt>
        <c:idx val="95"/>
      </c:pivotFmt>
      <c:pivotFmt>
        <c:idx val="96"/>
      </c:pivotFmt>
      <c:pivotFmt>
        <c:idx val="97"/>
      </c:pivotFmt>
      <c:pivotFmt>
        <c:idx val="98"/>
        <c:spPr>
          <a:ln w="31750" cap="rnd">
            <a:solidFill>
              <a:schemeClr val="accent2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 w="12700">
              <a:solidFill>
                <a:schemeClr val="l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5.7896739601380649E-2"/>
          <c:y val="0.17119909960652369"/>
          <c:w val="0.89680365001886475"/>
          <c:h val="0.39674660862193462"/>
        </c:manualLayout>
      </c:layout>
      <c:barChart>
        <c:barDir val="col"/>
        <c:grouping val="clustered"/>
        <c:varyColors val="1"/>
        <c:ser>
          <c:idx val="0"/>
          <c:order val="0"/>
          <c:tx>
            <c:strRef>
              <c:f>'TCD cause'!$B$6</c:f>
              <c:strCache>
                <c:ptCount val="1"/>
                <c:pt idx="0">
                  <c:v>Somme de Heure 
(format calcul)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39A8-480A-806B-570AA19B6ED3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39A8-480A-806B-570AA19B6ED3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39A8-480A-806B-570AA19B6ED3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39A8-480A-806B-570AA19B6ED3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39A8-480A-806B-570AA19B6ED3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39A8-480A-806B-570AA19B6ED3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39A8-480A-806B-570AA19B6ED3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F-39A8-480A-806B-570AA19B6ED3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1-39A8-480A-806B-570AA19B6ED3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3-39A8-480A-806B-570AA19B6ED3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5-39A8-480A-806B-570AA19B6ED3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7-39A8-480A-806B-570AA19B6ED3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9-39A8-480A-806B-570AA19B6ED3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B-39A8-480A-806B-570AA19B6ED3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D-39A8-480A-806B-570AA19B6ED3}"/>
              </c:ext>
            </c:extLst>
          </c:dPt>
          <c:dPt>
            <c:idx val="1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F-39A8-480A-806B-570AA19B6ED3}"/>
              </c:ext>
            </c:extLst>
          </c:dPt>
          <c:dPt>
            <c:idx val="1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1-39A8-480A-806B-570AA19B6ED3}"/>
              </c:ext>
            </c:extLst>
          </c:dPt>
          <c:dPt>
            <c:idx val="1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3-39A8-480A-806B-570AA19B6ED3}"/>
              </c:ext>
            </c:extLst>
          </c:dPt>
          <c:dPt>
            <c:idx val="1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5-39A8-480A-806B-570AA19B6ED3}"/>
              </c:ext>
            </c:extLst>
          </c:dPt>
          <c:dPt>
            <c:idx val="1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7-39A8-480A-806B-570AA19B6ED3}"/>
              </c:ext>
            </c:extLst>
          </c:dPt>
          <c:dPt>
            <c:idx val="2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9-39A8-480A-806B-570AA19B6ED3}"/>
              </c:ext>
            </c:extLst>
          </c:dPt>
          <c:dPt>
            <c:idx val="2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B-39A8-480A-806B-570AA19B6ED3}"/>
              </c:ext>
            </c:extLst>
          </c:dPt>
          <c:dPt>
            <c:idx val="2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D-39A8-480A-806B-570AA19B6ED3}"/>
              </c:ext>
            </c:extLst>
          </c:dPt>
          <c:dPt>
            <c:idx val="2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F-39A8-480A-806B-570AA19B6ED3}"/>
              </c:ext>
            </c:extLst>
          </c:dPt>
          <c:dPt>
            <c:idx val="2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31-39A8-480A-806B-570AA19B6ED3}"/>
              </c:ext>
            </c:extLst>
          </c:dPt>
          <c:dPt>
            <c:idx val="2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33-39A8-480A-806B-570AA19B6ED3}"/>
              </c:ext>
            </c:extLst>
          </c:dPt>
          <c:dPt>
            <c:idx val="2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35-39A8-480A-806B-570AA19B6ED3}"/>
              </c:ext>
            </c:extLst>
          </c:dPt>
          <c:dPt>
            <c:idx val="2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37-39A8-480A-806B-570AA19B6ED3}"/>
              </c:ext>
            </c:extLst>
          </c:dPt>
          <c:dPt>
            <c:idx val="2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39-39A8-480A-806B-570AA19B6ED3}"/>
              </c:ext>
            </c:extLst>
          </c:dPt>
          <c:dPt>
            <c:idx val="2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3B-39A8-480A-806B-570AA19B6ED3}"/>
              </c:ext>
            </c:extLst>
          </c:dPt>
          <c:dPt>
            <c:idx val="3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3D-39A8-480A-806B-570AA19B6ED3}"/>
              </c:ext>
            </c:extLst>
          </c:dPt>
          <c:dPt>
            <c:idx val="3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3F-39A8-480A-806B-570AA19B6ED3}"/>
              </c:ext>
            </c:extLst>
          </c:dPt>
          <c:dPt>
            <c:idx val="3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41-39A8-480A-806B-570AA19B6ED3}"/>
              </c:ext>
            </c:extLst>
          </c:dPt>
          <c:dPt>
            <c:idx val="3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43-39A8-480A-806B-570AA19B6ED3}"/>
              </c:ext>
            </c:extLst>
          </c:dPt>
          <c:dPt>
            <c:idx val="3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45-39A8-480A-806B-570AA19B6ED3}"/>
              </c:ext>
            </c:extLst>
          </c:dPt>
          <c:dPt>
            <c:idx val="3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47-39A8-480A-806B-570AA19B6ED3}"/>
              </c:ext>
            </c:extLst>
          </c:dPt>
          <c:dPt>
            <c:idx val="3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49-39A8-480A-806B-570AA19B6ED3}"/>
              </c:ext>
            </c:extLst>
          </c:dPt>
          <c:dPt>
            <c:idx val="3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4B-39A8-480A-806B-570AA19B6ED3}"/>
              </c:ext>
            </c:extLst>
          </c:dPt>
          <c:dPt>
            <c:idx val="3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4D-39A8-480A-806B-570AA19B6ED3}"/>
              </c:ext>
            </c:extLst>
          </c:dPt>
          <c:dPt>
            <c:idx val="3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4F-39A8-480A-806B-570AA19B6ED3}"/>
              </c:ext>
            </c:extLst>
          </c:dPt>
          <c:dPt>
            <c:idx val="4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51-39A8-480A-806B-570AA19B6ED3}"/>
              </c:ext>
            </c:extLst>
          </c:dPt>
          <c:dPt>
            <c:idx val="4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53-39A8-480A-806B-570AA19B6ED3}"/>
              </c:ext>
            </c:extLst>
          </c:dPt>
          <c:dPt>
            <c:idx val="4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55-39A8-480A-806B-570AA19B6ED3}"/>
              </c:ext>
            </c:extLst>
          </c:dPt>
          <c:dPt>
            <c:idx val="4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57-39A8-480A-806B-570AA19B6ED3}"/>
              </c:ext>
            </c:extLst>
          </c:dPt>
          <c:dPt>
            <c:idx val="4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59-39A8-480A-806B-570AA19B6ED3}"/>
              </c:ext>
            </c:extLst>
          </c:dPt>
          <c:dPt>
            <c:idx val="4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5B-39A8-480A-806B-570AA19B6ED3}"/>
              </c:ext>
            </c:extLst>
          </c:dPt>
          <c:dPt>
            <c:idx val="4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5D-39A8-480A-806B-570AA19B6ED3}"/>
              </c:ext>
            </c:extLst>
          </c:dPt>
          <c:dPt>
            <c:idx val="4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5F-39A8-480A-806B-570AA19B6ED3}"/>
              </c:ext>
            </c:extLst>
          </c:dPt>
          <c:dPt>
            <c:idx val="4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61-39A8-480A-806B-570AA19B6ED3}"/>
              </c:ext>
            </c:extLst>
          </c:dPt>
          <c:dPt>
            <c:idx val="4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63-39A8-480A-806B-570AA19B6ED3}"/>
              </c:ext>
            </c:extLst>
          </c:dPt>
          <c:dPt>
            <c:idx val="5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65-39A8-480A-806B-570AA19B6ED3}"/>
              </c:ext>
            </c:extLst>
          </c:dPt>
          <c:dPt>
            <c:idx val="5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67-39A8-480A-806B-570AA19B6ED3}"/>
              </c:ext>
            </c:extLst>
          </c:dPt>
          <c:dPt>
            <c:idx val="5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69-39A8-480A-806B-570AA19B6ED3}"/>
              </c:ext>
            </c:extLst>
          </c:dPt>
          <c:dPt>
            <c:idx val="5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6B-39A8-480A-806B-570AA19B6ED3}"/>
              </c:ext>
            </c:extLst>
          </c:dPt>
          <c:dPt>
            <c:idx val="5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6D-39A8-480A-806B-570AA19B6ED3}"/>
              </c:ext>
            </c:extLst>
          </c:dPt>
          <c:dPt>
            <c:idx val="5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6F-39A8-480A-806B-570AA19B6ED3}"/>
              </c:ext>
            </c:extLst>
          </c:dPt>
          <c:dPt>
            <c:idx val="5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71-39A8-480A-806B-570AA19B6ED3}"/>
              </c:ext>
            </c:extLst>
          </c:dPt>
          <c:dPt>
            <c:idx val="5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73-39A8-480A-806B-570AA19B6ED3}"/>
              </c:ext>
            </c:extLst>
          </c:dPt>
          <c:dPt>
            <c:idx val="5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75-39A8-480A-806B-570AA19B6ED3}"/>
              </c:ext>
            </c:extLst>
          </c:dPt>
          <c:dPt>
            <c:idx val="5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77-39A8-480A-806B-570AA19B6ED3}"/>
              </c:ext>
            </c:extLst>
          </c:dPt>
          <c:dPt>
            <c:idx val="6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79-39A8-480A-806B-570AA19B6ED3}"/>
              </c:ext>
            </c:extLst>
          </c:dPt>
          <c:dPt>
            <c:idx val="6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7B-39A8-480A-806B-570AA19B6ED3}"/>
              </c:ext>
            </c:extLst>
          </c:dPt>
          <c:dPt>
            <c:idx val="6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7D-39A8-480A-806B-570AA19B6ED3}"/>
              </c:ext>
            </c:extLst>
          </c:dPt>
          <c:dPt>
            <c:idx val="6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7F-39A8-480A-806B-570AA19B6ED3}"/>
              </c:ext>
            </c:extLst>
          </c:dPt>
          <c:dPt>
            <c:idx val="6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81-39A8-480A-806B-570AA19B6ED3}"/>
              </c:ext>
            </c:extLst>
          </c:dPt>
          <c:dPt>
            <c:idx val="6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83-39A8-480A-806B-570AA19B6ED3}"/>
              </c:ext>
            </c:extLst>
          </c:dPt>
          <c:dPt>
            <c:idx val="6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85-39A8-480A-806B-570AA19B6ED3}"/>
              </c:ext>
            </c:extLst>
          </c:dPt>
          <c:dPt>
            <c:idx val="6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87-39A8-480A-806B-570AA19B6ED3}"/>
              </c:ext>
            </c:extLst>
          </c:dPt>
          <c:dPt>
            <c:idx val="6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89-39A8-480A-806B-570AA19B6ED3}"/>
              </c:ext>
            </c:extLst>
          </c:dPt>
          <c:dPt>
            <c:idx val="6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8B-39A8-480A-806B-570AA19B6ED3}"/>
              </c:ext>
            </c:extLst>
          </c:dPt>
          <c:dPt>
            <c:idx val="7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8D-39A8-480A-806B-570AA19B6ED3}"/>
              </c:ext>
            </c:extLst>
          </c:dPt>
          <c:dPt>
            <c:idx val="7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8F-39A8-480A-806B-570AA19B6ED3}"/>
              </c:ext>
            </c:extLst>
          </c:dPt>
          <c:dPt>
            <c:idx val="7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91-39A8-480A-806B-570AA19B6ED3}"/>
              </c:ext>
            </c:extLst>
          </c:dPt>
          <c:dPt>
            <c:idx val="7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93-39A8-480A-806B-570AA19B6ED3}"/>
              </c:ext>
            </c:extLst>
          </c:dPt>
          <c:dPt>
            <c:idx val="7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95-39A8-480A-806B-570AA19B6ED3}"/>
              </c:ext>
            </c:extLst>
          </c:dPt>
          <c:dPt>
            <c:idx val="7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97-39A8-480A-806B-570AA19B6ED3}"/>
              </c:ext>
            </c:extLst>
          </c:dPt>
          <c:dPt>
            <c:idx val="7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99-39A8-480A-806B-570AA19B6ED3}"/>
              </c:ext>
            </c:extLst>
          </c:dPt>
          <c:dPt>
            <c:idx val="7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9B-39A8-480A-806B-570AA19B6ED3}"/>
              </c:ext>
            </c:extLst>
          </c:dPt>
          <c:dPt>
            <c:idx val="7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9D-39A8-480A-806B-570AA19B6ED3}"/>
              </c:ext>
            </c:extLst>
          </c:dPt>
          <c:dPt>
            <c:idx val="7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9F-39A8-480A-806B-570AA19B6ED3}"/>
              </c:ext>
            </c:extLst>
          </c:dPt>
          <c:dPt>
            <c:idx val="8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A1-39A8-480A-806B-570AA19B6ED3}"/>
              </c:ext>
            </c:extLst>
          </c:dPt>
          <c:dPt>
            <c:idx val="8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A3-39A8-480A-806B-570AA19B6ED3}"/>
              </c:ext>
            </c:extLst>
          </c:dPt>
          <c:dPt>
            <c:idx val="8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A5-39A8-480A-806B-570AA19B6ED3}"/>
              </c:ext>
            </c:extLst>
          </c:dPt>
          <c:dPt>
            <c:idx val="8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A7-39A8-480A-806B-570AA19B6ED3}"/>
              </c:ext>
            </c:extLst>
          </c:dPt>
          <c:dPt>
            <c:idx val="8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A9-39A8-480A-806B-570AA19B6ED3}"/>
              </c:ext>
            </c:extLst>
          </c:dPt>
          <c:dPt>
            <c:idx val="8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AB-39A8-480A-806B-570AA19B6ED3}"/>
              </c:ext>
            </c:extLst>
          </c:dPt>
          <c:dPt>
            <c:idx val="8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AD-39A8-480A-806B-570AA19B6ED3}"/>
              </c:ext>
            </c:extLst>
          </c:dPt>
          <c:dPt>
            <c:idx val="8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AF-39A8-480A-806B-570AA19B6ED3}"/>
              </c:ext>
            </c:extLst>
          </c:dPt>
          <c:dPt>
            <c:idx val="8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B1-39A8-480A-806B-570AA19B6ED3}"/>
              </c:ext>
            </c:extLst>
          </c:dPt>
          <c:dPt>
            <c:idx val="8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B3-39A8-480A-806B-570AA19B6ED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 cause'!$A$7:$A$28</c:f>
              <c:strCache>
                <c:ptCount val="21"/>
                <c:pt idx="0">
                  <c:v>M-1.1  -  Maintenance curative</c:v>
                </c:pt>
                <c:pt idx="1">
                  <c:v>B-1.1  -  Lenteur Biolog</c:v>
                </c:pt>
                <c:pt idx="2">
                  <c:v>B-1.4  -  Dysfonctionnement Biolog</c:v>
                </c:pt>
                <c:pt idx="3">
                  <c:v>Fl-1.1  -  Lenteur Flexnet</c:v>
                </c:pt>
                <c:pt idx="4">
                  <c:v>FB-1.1  -  Lenteur communication inter logiciel Flexnet - Biolog</c:v>
                </c:pt>
                <c:pt idx="5">
                  <c:v>E-1.3  -  Palette non disponible</c:v>
                </c:pt>
                <c:pt idx="6">
                  <c:v>B-1.3  -  Dysfonctionnement matériel Biolog</c:v>
                </c:pt>
                <c:pt idx="7">
                  <c:v>B-1.2  -  Export donnée Biolog</c:v>
                </c:pt>
                <c:pt idx="8">
                  <c:v>E-1.4  -  Technicien connecté sur mauvaise ligne</c:v>
                </c:pt>
                <c:pt idx="9">
                  <c:v>Fl-1.3  -  Dysfonctionnement Flexnet</c:v>
                </c:pt>
                <c:pt idx="10">
                  <c:v>B-1.5  -  MAJ Biolog</c:v>
                </c:pt>
                <c:pt idx="11">
                  <c:v>E-1.7  -  Organisation générale</c:v>
                </c:pt>
                <c:pt idx="12">
                  <c:v>E-1.2  -  Bon mal créé</c:v>
                </c:pt>
                <c:pt idx="13">
                  <c:v>NA-1.2  -  Poches non lues(renseigner qté)</c:v>
                </c:pt>
                <c:pt idx="14">
                  <c:v>Fl-1.2  -  Export donnée Flexnet</c:v>
                </c:pt>
                <c:pt idx="15">
                  <c:v>E-1.1  -  Formation</c:v>
                </c:pt>
                <c:pt idx="16">
                  <c:v>NA-1.1  -  Poids non conforme</c:v>
                </c:pt>
                <c:pt idx="17">
                  <c:v>E-1.6  -  Réception</c:v>
                </c:pt>
                <c:pt idx="18">
                  <c:v>E-1.5  -  Organisation Caddie</c:v>
                </c:pt>
                <c:pt idx="19">
                  <c:v>FO-1.3  -  Poche dans mauvais carton</c:v>
                </c:pt>
                <c:pt idx="20">
                  <c:v>FO-1.2  -  Carton avec mauvais listing</c:v>
                </c:pt>
              </c:strCache>
            </c:strRef>
          </c:cat>
          <c:val>
            <c:numRef>
              <c:f>'TCD cause'!$B$7:$B$28</c:f>
              <c:numCache>
                <c:formatCode>0.0</c:formatCode>
                <c:ptCount val="21"/>
                <c:pt idx="0">
                  <c:v>53.966666666666661</c:v>
                </c:pt>
                <c:pt idx="1">
                  <c:v>39.875</c:v>
                </c:pt>
                <c:pt idx="2">
                  <c:v>33.79999999999999</c:v>
                </c:pt>
                <c:pt idx="3">
                  <c:v>31.85</c:v>
                </c:pt>
                <c:pt idx="4">
                  <c:v>14.52083333333333</c:v>
                </c:pt>
                <c:pt idx="5">
                  <c:v>10.166666666666666</c:v>
                </c:pt>
                <c:pt idx="6">
                  <c:v>8.8166666666666682</c:v>
                </c:pt>
                <c:pt idx="7">
                  <c:v>8.5833333333333339</c:v>
                </c:pt>
                <c:pt idx="8">
                  <c:v>7.666666666666667</c:v>
                </c:pt>
                <c:pt idx="9">
                  <c:v>5.5</c:v>
                </c:pt>
                <c:pt idx="10">
                  <c:v>5</c:v>
                </c:pt>
                <c:pt idx="11">
                  <c:v>4.5833333333333339</c:v>
                </c:pt>
                <c:pt idx="12">
                  <c:v>2.5000000000000004</c:v>
                </c:pt>
                <c:pt idx="13">
                  <c:v>1.9166666666666667</c:v>
                </c:pt>
                <c:pt idx="14">
                  <c:v>1.8333333333333335</c:v>
                </c:pt>
                <c:pt idx="15">
                  <c:v>1</c:v>
                </c:pt>
                <c:pt idx="16">
                  <c:v>0.91666666666666674</c:v>
                </c:pt>
                <c:pt idx="17">
                  <c:v>0.83333333333333337</c:v>
                </c:pt>
                <c:pt idx="18">
                  <c:v>0.75</c:v>
                </c:pt>
                <c:pt idx="19">
                  <c:v>0.58333333333333326</c:v>
                </c:pt>
                <c:pt idx="20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A8-4C06-882A-FC42453E6B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axId val="126610048"/>
        <c:axId val="126747008"/>
      </c:barChart>
      <c:lineChart>
        <c:grouping val="standard"/>
        <c:varyColors val="1"/>
        <c:ser>
          <c:idx val="1"/>
          <c:order val="1"/>
          <c:tx>
            <c:strRef>
              <c:f>'TCD cause'!$C$6</c:f>
              <c:strCache>
                <c:ptCount val="1"/>
                <c:pt idx="0">
                  <c:v>Somme de Heure 
(format calcul)2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12700">
                <a:solidFill>
                  <a:schemeClr val="l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 cause'!$A$7:$A$28</c:f>
              <c:strCache>
                <c:ptCount val="21"/>
                <c:pt idx="0">
                  <c:v>M-1.1  -  Maintenance curative</c:v>
                </c:pt>
                <c:pt idx="1">
                  <c:v>B-1.1  -  Lenteur Biolog</c:v>
                </c:pt>
                <c:pt idx="2">
                  <c:v>B-1.4  -  Dysfonctionnement Biolog</c:v>
                </c:pt>
                <c:pt idx="3">
                  <c:v>Fl-1.1  -  Lenteur Flexnet</c:v>
                </c:pt>
                <c:pt idx="4">
                  <c:v>FB-1.1  -  Lenteur communication inter logiciel Flexnet - Biolog</c:v>
                </c:pt>
                <c:pt idx="5">
                  <c:v>E-1.3  -  Palette non disponible</c:v>
                </c:pt>
                <c:pt idx="6">
                  <c:v>B-1.3  -  Dysfonctionnement matériel Biolog</c:v>
                </c:pt>
                <c:pt idx="7">
                  <c:v>B-1.2  -  Export donnée Biolog</c:v>
                </c:pt>
                <c:pt idx="8">
                  <c:v>E-1.4  -  Technicien connecté sur mauvaise ligne</c:v>
                </c:pt>
                <c:pt idx="9">
                  <c:v>Fl-1.3  -  Dysfonctionnement Flexnet</c:v>
                </c:pt>
                <c:pt idx="10">
                  <c:v>B-1.5  -  MAJ Biolog</c:v>
                </c:pt>
                <c:pt idx="11">
                  <c:v>E-1.7  -  Organisation générale</c:v>
                </c:pt>
                <c:pt idx="12">
                  <c:v>E-1.2  -  Bon mal créé</c:v>
                </c:pt>
                <c:pt idx="13">
                  <c:v>NA-1.2  -  Poches non lues(renseigner qté)</c:v>
                </c:pt>
                <c:pt idx="14">
                  <c:v>Fl-1.2  -  Export donnée Flexnet</c:v>
                </c:pt>
                <c:pt idx="15">
                  <c:v>E-1.1  -  Formation</c:v>
                </c:pt>
                <c:pt idx="16">
                  <c:v>NA-1.1  -  Poids non conforme</c:v>
                </c:pt>
                <c:pt idx="17">
                  <c:v>E-1.6  -  Réception</c:v>
                </c:pt>
                <c:pt idx="18">
                  <c:v>E-1.5  -  Organisation Caddie</c:v>
                </c:pt>
                <c:pt idx="19">
                  <c:v>FO-1.3  -  Poche dans mauvais carton</c:v>
                </c:pt>
                <c:pt idx="20">
                  <c:v>FO-1.2  -  Carton avec mauvais listing</c:v>
                </c:pt>
              </c:strCache>
            </c:strRef>
          </c:cat>
          <c:val>
            <c:numRef>
              <c:f>'TCD cause'!$C$7:$C$28</c:f>
              <c:numCache>
                <c:formatCode>0%</c:formatCode>
                <c:ptCount val="21"/>
                <c:pt idx="0">
                  <c:v>0.22973092818247928</c:v>
                </c:pt>
                <c:pt idx="1">
                  <c:v>0.39947498181947183</c:v>
                </c:pt>
                <c:pt idx="2">
                  <c:v>0.54335834264531113</c:v>
                </c:pt>
                <c:pt idx="3">
                  <c:v>0.67894074034658292</c:v>
                </c:pt>
                <c:pt idx="4">
                  <c:v>0.74075453626350229</c:v>
                </c:pt>
                <c:pt idx="5">
                  <c:v>0.78403306195569267</c:v>
                </c:pt>
                <c:pt idx="6">
                  <c:v>0.82156476702318226</c:v>
                </c:pt>
                <c:pt idx="7">
                  <c:v>0.85810319445183481</c:v>
                </c:pt>
                <c:pt idx="8">
                  <c:v>0.8907394597279128</c:v>
                </c:pt>
                <c:pt idx="9">
                  <c:v>0.91415243264335999</c:v>
                </c:pt>
                <c:pt idx="10">
                  <c:v>0.93543695347558475</c:v>
                </c:pt>
                <c:pt idx="11">
                  <c:v>0.95494776423845751</c:v>
                </c:pt>
                <c:pt idx="12">
                  <c:v>0.96559002465456989</c:v>
                </c:pt>
                <c:pt idx="13">
                  <c:v>0.97374909097358942</c:v>
                </c:pt>
                <c:pt idx="14">
                  <c:v>0.98155341527873852</c:v>
                </c:pt>
                <c:pt idx="15">
                  <c:v>0.98581031944518349</c:v>
                </c:pt>
                <c:pt idx="16">
                  <c:v>0.98971248159775793</c:v>
                </c:pt>
                <c:pt idx="17">
                  <c:v>0.99325990173646217</c:v>
                </c:pt>
                <c:pt idx="18">
                  <c:v>0.99645257986129587</c:v>
                </c:pt>
                <c:pt idx="19">
                  <c:v>0.99893577395838873</c:v>
                </c:pt>
                <c:pt idx="2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A-777A-4AF0-A3D8-75F1CE8268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3841336"/>
        <c:axId val="1013840024"/>
      </c:lineChart>
      <c:catAx>
        <c:axId val="126610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6747008"/>
        <c:crosses val="autoZero"/>
        <c:auto val="1"/>
        <c:lblAlgn val="ctr"/>
        <c:lblOffset val="100"/>
        <c:noMultiLvlLbl val="0"/>
      </c:catAx>
      <c:valAx>
        <c:axId val="126747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6610048"/>
        <c:crosses val="autoZero"/>
        <c:crossBetween val="between"/>
      </c:valAx>
      <c:valAx>
        <c:axId val="1013840024"/>
        <c:scaling>
          <c:orientation val="minMax"/>
        </c:scaling>
        <c:delete val="0"/>
        <c:axPos val="r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3841336"/>
        <c:crosses val="max"/>
        <c:crossBetween val="between"/>
      </c:valAx>
      <c:catAx>
        <c:axId val="101384133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0138400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</a:gra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chart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chartsheets/sheet1.xml><?xml version="1.0" encoding="utf-8"?>
<chart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r="http://schemas.microsoft.com/office/spreadsheetml/2014/revision" xmlns:xr3="http://schemas.microsoft.com/office/spreadsheetml/2016/revision3" mc:Ignorable="xr xr3" xr:uid="{00000000-0001-0000-0300-000000000000}">
  <sheetPr codeName="Graphique8">
    <tabColor theme="3" tint="0.59999389629810485"/>
  </sheetPr>
  <sheetViews>
    <sheetView zoomScale="90" workbookViewId="0"/>
  </sheetViews>
  <pageMargins left="0.7" right="0.7" top="0.75" bottom="0.75" header="0.3" footer="0.3"/>
  <drawing r:id="rId1"/>
  <legacyDrawing r:id="rId2"/>
</chartsheet>
</file>

<file path=xl/chartsheets/sheet2.xml><?xml version="1.0" encoding="utf-8"?>
<chart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 codeName="Graphique9">
    <tabColor theme="3" tint="0.59999389629810485"/>
  </sheetPr>
  <sheetViews>
    <sheetView zoomScale="85" workbookViewId="0" zoomToFit="1"/>
  </sheetViews>
  <pageMargins left="0.7" right="0.7" top="0.75" bottom="0.75" header="0.3" footer="0.3"/>
  <drawing r:id="rId1"/>
  <legacyDrawing r:id="rId2"/>
</chartsheet>
</file>

<file path=xl/chartsheets/sheet3.xml><?xml version="1.0" encoding="utf-8"?>
<chart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 codeName="Graphique11">
    <tabColor theme="3" tint="0.59999389629810485"/>
  </sheetPr>
  <sheetViews>
    <sheetView workbookViewId="0"/>
  </sheetViews>
  <pageMargins left="0.7" right="0.7" top="0.75" bottom="0.75" header="0.3" footer="0.3"/>
  <drawing r:id="rId1"/>
  <legacyDrawing r:id="rId2"/>
</chartsheet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</xdr:row>
          <xdr:rowOff>19050</xdr:rowOff>
        </xdr:from>
        <xdr:to>
          <xdr:col>1</xdr:col>
          <xdr:colOff>1638300</xdr:colOff>
          <xdr:row>17</xdr:row>
          <xdr:rowOff>171450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&amp; Fermer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19050</xdr:colOff>
          <xdr:row>0</xdr:row>
          <xdr:rowOff>0</xdr:rowOff>
        </xdr:from>
        <xdr:to>
          <xdr:col>3</xdr:col>
          <xdr:colOff>238125</xdr:colOff>
          <xdr:row>1</xdr:row>
          <xdr:rowOff>57150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Affichage opérateur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19050</xdr:colOff>
          <xdr:row>1</xdr:row>
          <xdr:rowOff>66675</xdr:rowOff>
        </xdr:from>
        <xdr:to>
          <xdr:col>3</xdr:col>
          <xdr:colOff>219075</xdr:colOff>
          <xdr:row>2</xdr:row>
          <xdr:rowOff>114300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Affichage Manager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238125</xdr:colOff>
          <xdr:row>0</xdr:row>
          <xdr:rowOff>9525</xdr:rowOff>
        </xdr:from>
        <xdr:to>
          <xdr:col>5</xdr:col>
          <xdr:colOff>0</xdr:colOff>
          <xdr:row>1</xdr:row>
          <xdr:rowOff>57150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Affichage Admin</a:t>
              </a:r>
            </a:p>
          </xdr:txBody>
        </xdr:sp>
        <xdr:clientData fPrintsWithSheet="0"/>
      </xdr:twoCellAnchor>
    </mc:Choice>
    <mc:Fallback/>
  </mc:AlternateContent>
  <xdr:oneCellAnchor>
    <xdr:from>
      <xdr:col>0</xdr:col>
      <xdr:colOff>0</xdr:colOff>
      <xdr:row>0</xdr:row>
      <xdr:rowOff>0</xdr:rowOff>
    </xdr:from>
    <xdr:ext cx="4584700" cy="30688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4584700" cy="306889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1400" b="1" cap="none" spc="0">
              <a:ln/>
              <a:pattFill prst="dkUpDiag">
                <a:fgClr>
                  <a:schemeClr val="bg1">
                    <a:lumMod val="50000"/>
                  </a:schemeClr>
                </a:fgClr>
                <a:bgClr>
                  <a:schemeClr val="tx1">
                    <a:lumMod val="75000"/>
                    <a:lumOff val="25000"/>
                  </a:schemeClr>
                </a:bgClr>
              </a:pattFill>
              <a:effectLst>
                <a:outerShdw blurRad="38100" dist="19050" dir="2700000" algn="tl" rotWithShape="0">
                  <a:schemeClr val="dk1">
                    <a:lumMod val="50000"/>
                    <a:alpha val="40000"/>
                  </a:schemeClr>
                </a:outerShdw>
              </a:effectLst>
            </a:rPr>
            <a:t>Enregistrement d'un nouveau temps</a:t>
          </a:r>
          <a:r>
            <a:rPr lang="fr-FR" sz="1400" b="1" cap="none" spc="0" baseline="0">
              <a:ln/>
              <a:pattFill prst="dkUpDiag">
                <a:fgClr>
                  <a:schemeClr val="bg1">
                    <a:lumMod val="50000"/>
                  </a:schemeClr>
                </a:fgClr>
                <a:bgClr>
                  <a:schemeClr val="tx1">
                    <a:lumMod val="75000"/>
                    <a:lumOff val="25000"/>
                  </a:schemeClr>
                </a:bgClr>
              </a:pattFill>
              <a:effectLst>
                <a:outerShdw blurRad="38100" dist="19050" dir="2700000" algn="tl" rotWithShape="0">
                  <a:schemeClr val="dk1">
                    <a:lumMod val="50000"/>
                    <a:alpha val="40000"/>
                  </a:schemeClr>
                </a:outerShdw>
              </a:effectLst>
            </a:rPr>
            <a:t> improductif</a:t>
          </a:r>
          <a:endParaRPr lang="fr-FR" sz="1400" b="1" cap="none" spc="0">
            <a:ln/>
            <a:pattFill prst="dkUpDiag">
              <a:fgClr>
                <a:schemeClr val="bg1">
                  <a:lumMod val="50000"/>
                </a:schemeClr>
              </a:fgClr>
              <a:bgClr>
                <a:schemeClr val="tx1">
                  <a:lumMod val="75000"/>
                  <a:lumOff val="25000"/>
                </a:schemeClr>
              </a:bgClr>
            </a:pattFill>
            <a:effectLst>
              <a:outerShdw blurRad="38100" dist="19050" dir="2700000" algn="tl" rotWithShape="0">
                <a:schemeClr val="dk1">
                  <a:lumMod val="50000"/>
                  <a:alpha val="40000"/>
                </a:schemeClr>
              </a:outerShdw>
            </a:effectLst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2305050</xdr:colOff>
          <xdr:row>4</xdr:row>
          <xdr:rowOff>9525</xdr:rowOff>
        </xdr:from>
        <xdr:to>
          <xdr:col>2</xdr:col>
          <xdr:colOff>0</xdr:colOff>
          <xdr:row>5</xdr:row>
          <xdr:rowOff>0</xdr:rowOff>
        </xdr:to>
        <xdr:sp macro="" textlink="">
          <xdr:nvSpPr>
            <xdr:cNvPr id="3085" name="Button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Aujourd'hui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7620</xdr:colOff>
      <xdr:row>9</xdr:row>
      <xdr:rowOff>0</xdr:rowOff>
    </xdr:from>
    <xdr:to>
      <xdr:col>2</xdr:col>
      <xdr:colOff>1270</xdr:colOff>
      <xdr:row>11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CODIFICATION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IFIC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1095" y="1476375"/>
              <a:ext cx="3241675" cy="16478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/>
  </xdr:twoCellAnchor>
  <xdr:twoCellAnchor>
    <xdr:from>
      <xdr:col>5</xdr:col>
      <xdr:colOff>60325</xdr:colOff>
      <xdr:row>7</xdr:row>
      <xdr:rowOff>41275</xdr:rowOff>
    </xdr:from>
    <xdr:to>
      <xdr:col>7</xdr:col>
      <xdr:colOff>685800</xdr:colOff>
      <xdr:row>14</xdr:row>
      <xdr:rowOff>31750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6908800" y="1003300"/>
          <a:ext cx="2073275" cy="2152650"/>
          <a:chOff x="6445250" y="590550"/>
          <a:chExt cx="2184400" cy="2355850"/>
        </a:xfrm>
        <a:solidFill>
          <a:schemeClr val="accent1">
            <a:lumMod val="40000"/>
            <a:lumOff val="60000"/>
          </a:schemeClr>
        </a:solidFill>
      </xdr:grpSpPr>
      <xdr:sp macro="" textlink="">
        <xdr:nvSpPr>
          <xdr:cNvPr id="4" name="ZoneText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/>
        </xdr:nvSpPr>
        <xdr:spPr>
          <a:xfrm>
            <a:off x="6445250" y="590550"/>
            <a:ext cx="2184400" cy="298450"/>
          </a:xfrm>
          <a:prstGeom prst="rect">
            <a:avLst/>
          </a:prstGeom>
          <a:grpFill/>
          <a:ln>
            <a:solidFill>
              <a:schemeClr val="bg1"/>
            </a:solidFill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M</a:t>
            </a:r>
            <a:r>
              <a:rPr lang="fr-FR" sz="1100" b="0" i="0" u="none" strike="noStrike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=</a:t>
            </a:r>
            <a:r>
              <a:rPr lang="fr-FR"/>
              <a:t> </a:t>
            </a:r>
            <a:r>
              <a:rPr lang="fr-FR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Maintenance</a:t>
            </a:r>
            <a:r>
              <a:rPr lang="fr-FR"/>
              <a:t> </a:t>
            </a:r>
            <a:endParaRPr lang="fr-FR" sz="1100"/>
          </a:p>
        </xdr:txBody>
      </xdr:sp>
      <xdr:sp macro="" textlink="">
        <xdr:nvSpPr>
          <xdr:cNvPr id="12" name="ZoneTexte 11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 txBox="1"/>
        </xdr:nvSpPr>
        <xdr:spPr>
          <a:xfrm>
            <a:off x="6445250" y="889000"/>
            <a:ext cx="2184400" cy="285750"/>
          </a:xfrm>
          <a:prstGeom prst="rect">
            <a:avLst/>
          </a:prstGeom>
          <a:grpFill/>
          <a:ln>
            <a:solidFill>
              <a:schemeClr val="bg1"/>
            </a:solidFill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FO =</a:t>
            </a:r>
            <a:r>
              <a:rPr lang="fr-FR"/>
              <a:t> </a:t>
            </a:r>
            <a:r>
              <a:rPr lang="fr-FR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Fournisseur</a:t>
            </a:r>
            <a:r>
              <a:rPr lang="fr-FR"/>
              <a:t> </a:t>
            </a:r>
            <a:endParaRPr lang="fr-FR" sz="1100"/>
          </a:p>
        </xdr:txBody>
      </xdr:sp>
      <xdr:sp macro="" textlink="">
        <xdr:nvSpPr>
          <xdr:cNvPr id="13" name="ZoneText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 txBox="1"/>
        </xdr:nvSpPr>
        <xdr:spPr>
          <a:xfrm>
            <a:off x="6445250" y="1155700"/>
            <a:ext cx="2184400" cy="298450"/>
          </a:xfrm>
          <a:prstGeom prst="rect">
            <a:avLst/>
          </a:prstGeom>
          <a:grpFill/>
          <a:ln>
            <a:solidFill>
              <a:schemeClr val="bg1"/>
            </a:solidFill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Fl = Flexnet</a:t>
            </a:r>
            <a:r>
              <a:rPr lang="fr-FR"/>
              <a:t> </a:t>
            </a:r>
            <a:endParaRPr lang="fr-FR" sz="1100"/>
          </a:p>
        </xdr:txBody>
      </xdr:sp>
      <xdr:sp macro="" textlink="">
        <xdr:nvSpPr>
          <xdr:cNvPr id="14" name="ZoneTexte 13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 txBox="1"/>
        </xdr:nvSpPr>
        <xdr:spPr>
          <a:xfrm>
            <a:off x="6445250" y="1454150"/>
            <a:ext cx="2184400" cy="285750"/>
          </a:xfrm>
          <a:prstGeom prst="rect">
            <a:avLst/>
          </a:prstGeom>
          <a:grpFill/>
          <a:ln>
            <a:solidFill>
              <a:schemeClr val="bg1"/>
            </a:solidFill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E = Equipe</a:t>
            </a:r>
            <a:r>
              <a:rPr lang="fr-FR"/>
              <a:t> </a:t>
            </a:r>
            <a:endParaRPr lang="fr-FR" sz="1100"/>
          </a:p>
        </xdr:txBody>
      </xdr:sp>
      <xdr:sp macro="" textlink="">
        <xdr:nvSpPr>
          <xdr:cNvPr id="15" name="ZoneTexte 14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 txBox="1"/>
        </xdr:nvSpPr>
        <xdr:spPr>
          <a:xfrm>
            <a:off x="6445250" y="1746250"/>
            <a:ext cx="2184400" cy="298450"/>
          </a:xfrm>
          <a:prstGeom prst="rect">
            <a:avLst/>
          </a:prstGeom>
          <a:grpFill/>
          <a:ln>
            <a:solidFill>
              <a:schemeClr val="bg1"/>
            </a:solidFill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B =</a:t>
            </a:r>
            <a:r>
              <a:rPr lang="fr-FR"/>
              <a:t> </a:t>
            </a:r>
            <a:r>
              <a:rPr lang="fr-FR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Biolog</a:t>
            </a:r>
            <a:r>
              <a:rPr lang="fr-FR"/>
              <a:t> </a:t>
            </a:r>
            <a:endParaRPr lang="fr-FR" sz="1100"/>
          </a:p>
        </xdr:txBody>
      </xdr:sp>
      <xdr:sp macro="" textlink="">
        <xdr:nvSpPr>
          <xdr:cNvPr id="16" name="ZoneTexte 15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 txBox="1"/>
        </xdr:nvSpPr>
        <xdr:spPr>
          <a:xfrm>
            <a:off x="6445250" y="2051050"/>
            <a:ext cx="2184400" cy="298450"/>
          </a:xfrm>
          <a:prstGeom prst="rect">
            <a:avLst/>
          </a:prstGeom>
          <a:grpFill/>
          <a:ln>
            <a:solidFill>
              <a:schemeClr val="bg1"/>
            </a:solidFill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FB =</a:t>
            </a:r>
            <a:r>
              <a:rPr lang="fr-FR"/>
              <a:t> </a:t>
            </a:r>
            <a:r>
              <a:rPr lang="fr-FR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Flexnet/Biolog</a:t>
            </a:r>
            <a:r>
              <a:rPr lang="fr-FR"/>
              <a:t> </a:t>
            </a:r>
            <a:endParaRPr lang="fr-FR" sz="1100"/>
          </a:p>
        </xdr:txBody>
      </xdr:sp>
      <xdr:sp macro="" textlink="">
        <xdr:nvSpPr>
          <xdr:cNvPr id="17" name="ZoneTexte 16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 txBox="1"/>
        </xdr:nvSpPr>
        <xdr:spPr>
          <a:xfrm>
            <a:off x="6445250" y="2343150"/>
            <a:ext cx="2184400" cy="298450"/>
          </a:xfrm>
          <a:prstGeom prst="rect">
            <a:avLst/>
          </a:prstGeom>
          <a:grpFill/>
          <a:ln>
            <a:solidFill>
              <a:schemeClr val="bg1"/>
            </a:solidFill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A-1</a:t>
            </a:r>
            <a:r>
              <a:rPr lang="fr-FR" sz="1100" b="0" i="0" u="none" strike="noStrike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=</a:t>
            </a:r>
            <a:r>
              <a:rPr lang="fr-FR"/>
              <a:t> </a:t>
            </a:r>
            <a:r>
              <a:rPr lang="fr-FR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Autre</a:t>
            </a:r>
            <a:r>
              <a:rPr lang="fr-FR"/>
              <a:t> </a:t>
            </a:r>
            <a:endParaRPr lang="fr-FR" sz="1100"/>
          </a:p>
        </xdr:txBody>
      </xdr:sp>
      <xdr:sp macro="" textlink="">
        <xdr:nvSpPr>
          <xdr:cNvPr id="18" name="ZoneTexte 17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 txBox="1"/>
        </xdr:nvSpPr>
        <xdr:spPr>
          <a:xfrm>
            <a:off x="6445250" y="2647950"/>
            <a:ext cx="2184400" cy="298450"/>
          </a:xfrm>
          <a:prstGeom prst="rect">
            <a:avLst/>
          </a:prstGeom>
          <a:grpFill/>
          <a:ln>
            <a:solidFill>
              <a:schemeClr val="bg1"/>
            </a:solidFill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A-2</a:t>
            </a:r>
            <a:r>
              <a:rPr lang="fr-FR"/>
              <a:t> = </a:t>
            </a:r>
            <a:r>
              <a:rPr lang="fr-FR" sz="1100" b="0" i="0" u="none" strike="noStrike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Absence d'info</a:t>
            </a:r>
            <a:r>
              <a:rPr lang="fr-FR"/>
              <a:t> </a:t>
            </a:r>
            <a:endParaRPr lang="fr-FR" sz="1100"/>
          </a:p>
        </xdr:txBody>
      </xdr:sp>
    </xdr:grpSp>
    <xdr:clientData/>
  </xdr:twoCellAnchor>
  <xdr:oneCellAnchor>
    <xdr:from>
      <xdr:col>5</xdr:col>
      <xdr:colOff>457200</xdr:colOff>
      <xdr:row>3</xdr:row>
      <xdr:rowOff>79375</xdr:rowOff>
    </xdr:from>
    <xdr:ext cx="1073150" cy="306889"/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7305675" y="660400"/>
          <a:ext cx="1073150" cy="306889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1400" b="1" cap="none" spc="0">
              <a:ln/>
              <a:pattFill prst="dkUpDiag">
                <a:fgClr>
                  <a:schemeClr val="bg1">
                    <a:lumMod val="50000"/>
                  </a:schemeClr>
                </a:fgClr>
                <a:bgClr>
                  <a:schemeClr val="tx1">
                    <a:lumMod val="75000"/>
                    <a:lumOff val="25000"/>
                  </a:schemeClr>
                </a:bgClr>
              </a:pattFill>
              <a:effectLst>
                <a:outerShdw blurRad="38100" dist="19050" dir="2700000" algn="tl" rotWithShape="0">
                  <a:schemeClr val="dk1">
                    <a:lumMod val="50000"/>
                    <a:alpha val="40000"/>
                  </a:schemeClr>
                </a:outerShdw>
              </a:effectLst>
            </a:rPr>
            <a:t>Aide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1647825</xdr:colOff>
          <xdr:row>16</xdr:row>
          <xdr:rowOff>9525</xdr:rowOff>
        </xdr:from>
        <xdr:to>
          <xdr:col>1</xdr:col>
          <xdr:colOff>3248025</xdr:colOff>
          <xdr:row>17</xdr:row>
          <xdr:rowOff>171450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0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</xdr:row>
          <xdr:rowOff>0</xdr:rowOff>
        </xdr:from>
        <xdr:to>
          <xdr:col>4</xdr:col>
          <xdr:colOff>161925</xdr:colOff>
          <xdr:row>10</xdr:row>
          <xdr:rowOff>857250</xdr:rowOff>
        </xdr:to>
        <xdr:sp macro="" textlink="">
          <xdr:nvSpPr>
            <xdr:cNvPr id="3098" name="ListBox1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0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85725</xdr:colOff>
          <xdr:row>4</xdr:row>
          <xdr:rowOff>19050</xdr:rowOff>
        </xdr:from>
        <xdr:to>
          <xdr:col>8</xdr:col>
          <xdr:colOff>590550</xdr:colOff>
          <xdr:row>6</xdr:row>
          <xdr:rowOff>133350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1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Consulter le nombre d'occurrence par service 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95250</xdr:colOff>
          <xdr:row>7</xdr:row>
          <xdr:rowOff>19050</xdr:rowOff>
        </xdr:from>
        <xdr:to>
          <xdr:col>8</xdr:col>
          <xdr:colOff>590550</xdr:colOff>
          <xdr:row>9</xdr:row>
          <xdr:rowOff>142875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1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Consulter le nombre d'heure par catégorie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85725</xdr:colOff>
          <xdr:row>10</xdr:row>
          <xdr:rowOff>38100</xdr:rowOff>
        </xdr:from>
        <xdr:to>
          <xdr:col>8</xdr:col>
          <xdr:colOff>590550</xdr:colOff>
          <xdr:row>12</xdr:row>
          <xdr:rowOff>171450</xdr:rowOff>
        </xdr:to>
        <xdr:sp macro="" textlink="">
          <xdr:nvSpPr>
            <xdr:cNvPr id="17411" name="Button 3" hidden="1">
              <a:extLst>
                <a:ext uri="{63B3BB69-23CF-44E3-9099-C40C66FF867C}">
                  <a14:compatExt spid="_x0000_s17411"/>
                </a:ext>
                <a:ext uri="{FF2B5EF4-FFF2-40B4-BE49-F238E27FC236}">
                  <a16:creationId xmlns:a16="http://schemas.microsoft.com/office/drawing/2014/main" id="{00000000-0008-0000-0100-00000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Consulter le nombre d'heure par service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95250</xdr:colOff>
          <xdr:row>13</xdr:row>
          <xdr:rowOff>57150</xdr:rowOff>
        </xdr:from>
        <xdr:to>
          <xdr:col>8</xdr:col>
          <xdr:colOff>590550</xdr:colOff>
          <xdr:row>15</xdr:row>
          <xdr:rowOff>171450</xdr:rowOff>
        </xdr:to>
        <xdr:sp macro="" textlink="">
          <xdr:nvSpPr>
            <xdr:cNvPr id="17412" name="Button 4" hidden="1">
              <a:extLst>
                <a:ext uri="{63B3BB69-23CF-44E3-9099-C40C66FF867C}">
                  <a14:compatExt spid="_x0000_s17412"/>
                </a:ext>
                <a:ext uri="{FF2B5EF4-FFF2-40B4-BE49-F238E27FC236}">
                  <a16:creationId xmlns:a16="http://schemas.microsoft.com/office/drawing/2014/main" id="{00000000-0008-0000-0100-00000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Consulter mes datas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95250</xdr:colOff>
          <xdr:row>16</xdr:row>
          <xdr:rowOff>57150</xdr:rowOff>
        </xdr:from>
        <xdr:to>
          <xdr:col>8</xdr:col>
          <xdr:colOff>590550</xdr:colOff>
          <xdr:row>18</xdr:row>
          <xdr:rowOff>171450</xdr:rowOff>
        </xdr:to>
        <xdr:sp macro="" textlink="">
          <xdr:nvSpPr>
            <xdr:cNvPr id="17413" name="Button 5" hidden="1">
              <a:extLst>
                <a:ext uri="{63B3BB69-23CF-44E3-9099-C40C66FF867C}">
                  <a14:compatExt spid="_x0000_s17413"/>
                </a:ext>
                <a:ext uri="{FF2B5EF4-FFF2-40B4-BE49-F238E27FC236}">
                  <a16:creationId xmlns:a16="http://schemas.microsoft.com/office/drawing/2014/main" id="{00000000-0008-0000-0100-00000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1</xdr:col>
          <xdr:colOff>1238250</xdr:colOff>
          <xdr:row>0</xdr:row>
          <xdr:rowOff>171450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2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Affichage opérateur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80071" cy="6041571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88910" cy="6048782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89815" cy="6056019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OULEAU Christophe" refreshedDate="44006.557064120374" createdVersion="6" refreshedVersion="6" minRefreshableVersion="3" recordCount="22" xr:uid="{00000000-000A-0000-FFFF-FFFF00000000}">
  <cacheSource type="worksheet">
    <worksheetSource name="Tableau2"/>
  </cacheSource>
  <cacheFields count="5">
    <cacheField name="DENOMINATION" numFmtId="0">
      <sharedItems/>
    </cacheField>
    <cacheField name="ABREV°" numFmtId="0">
      <sharedItems/>
    </cacheField>
    <cacheField name="CODIFICATION" numFmtId="0">
      <sharedItems count="58">
        <s v="M-1.1  -  Maintenance curative"/>
        <s v="FO-1.2  -  Carton avec mauvais listing"/>
        <s v="FO-1.3  -  Poche dans mauvais carton"/>
        <s v="Fl-1.1  -  Lenteur Flexnet"/>
        <s v="Fl-1.2  -  Export donnée Flexnet"/>
        <s v="Fl-1.3  -  Dysfonctionnement Flexnet"/>
        <s v="E-1.1  -  Formation"/>
        <s v="E-1.2  -  Bon mal créé"/>
        <s v="E-1.3  -  Palette non disponible"/>
        <s v="E-1.4  -  Technicien connecté sur mauvaise ligne"/>
        <s v="E-1.5  -  Organisation Caddie"/>
        <s v="E-1.6  -  Réception"/>
        <s v="E-1.7  -  Organisation générale"/>
        <s v="B-1.1  -  Lenteur Biolog"/>
        <s v="B-1.2  -  Export donnée Biolog"/>
        <s v="B-1.3  -  Dysfonctionnement matériel Biolog"/>
        <s v="B-1.4  -  Dysfonctionnement Biolog"/>
        <s v="B-1.5  -  MAJ Biolog"/>
        <s v="NA-1.1  -  Poids non conforme"/>
        <s v="NA-1.2  -  Poches non lues(renseigner qté)"/>
        <s v="FB-1.1  -  Lenteur communication inter logiciel Flexnet - Biolog"/>
        <s v="A-1  -  ABSENCE D'INFORMATIONS"/>
        <s v="M-1.1  -  Maintenance int" u="1"/>
        <s v="E-1.8  -  Organisation Caddie" u="1"/>
        <s v="NA-1,2  -  Poches non lues" u="1"/>
        <s v="NA-1.2  -  Poches non lues" u="1"/>
        <s v="E-1.10  -  Organisation générale" u="1"/>
        <s v="Fl-1.3  -  Crash Flexnet" u="1"/>
        <s v="Fl-1.4  -  MAJ Flexnet" u="1"/>
        <s v="A-1  -  Autre" u="1"/>
        <s v="E-1.8  -  Mauvaise organisation " u="1"/>
        <s v="A-2  -  ABSENCE D'INFORMATIONS" u="1"/>
        <s v="E-1.9  -  Réception" u="1"/>
        <s v="FO-1.1  -  Poches mal encodées" u="1"/>
        <s v="FO-1.3  -  Cartons en écart de poids" u="1"/>
        <s v="B-1.6  -  MAJ Biolog" u="1"/>
        <s v="B-1.7  -  MAJ Biolog" u="1"/>
        <s v="M-1.2  - Maintenance ext" u="1"/>
        <s v="B-1.5  -  Dysfonctionnement Biolog" u="1"/>
        <s v="B-1.6  -  Dysfonctionnement Biolog" u="1"/>
        <s v="NA-1,1  -  Poids non conforme" u="1"/>
        <s v="E-1.3  -  Bon non exécuté" u="1"/>
        <s v="B-1.3  -  Crash Biolog" u="1"/>
        <s v="B-1.4  -  Crash Biolog" u="1"/>
        <s v="E-1.2  -  Organisation Cariste" u="1"/>
        <s v="B-1.8  -  Défaut de lecture Biolog" u="1"/>
        <s v="B-1.4  -  Dysfonctionnement matériel Biolog" u="1"/>
        <s v="B-1.5  -  Dysfonctionnement matériel Biolog" u="1"/>
        <s v="E-1.7  -  Technicien connecté sur mauvaise ligne" u="1"/>
        <s v="B-1.2  -  Message defaut Biolog" u="1"/>
        <s v="E-1.4  -  Bon mal créé" u="1"/>
        <s v="E-1.6  -  Palette au mauvais endroit" u="1"/>
        <s v="FO-1.4  -  Poche dans mauvais carton" u="1"/>
        <s v="E-1.2  -  Organisation" u="1"/>
        <s v="Fl-1.4  -  Dysfonctionnement Flexnet" u="1"/>
        <s v="Fl-1.5  -  Dysfonctionnement Flexnet" u="1"/>
        <s v="B-1.3  -  Export donnée Biolog" u="1"/>
        <s v="E-1.5  -  Bon non descendu" u="1"/>
      </sharedItems>
    </cacheField>
    <cacheField name="Attribuable" numFmtId="0">
      <sharedItems/>
    </cacheField>
    <cacheField name="CATEGORIE" numFmtId="0">
      <sharedItems/>
    </cacheField>
  </cacheFields>
  <extLst>
    <ext xmlns:x14="http://schemas.microsoft.com/office/spreadsheetml/2009/9/main" uri="{725AE2AE-9491-48be-B2B4-4EB974FC3084}">
      <x14:pivotCacheDefinition pivotCacheId="771123330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BOULEAU Christophe" refreshedDate="44006.628653009262" createdVersion="6" refreshedVersion="6" minRefreshableVersion="3" recordCount="224" xr:uid="{00000000-000A-0000-FFFF-FFFF31000000}">
  <cacheSource type="worksheet">
    <worksheetSource name="Tableau1"/>
  </cacheSource>
  <cacheFields count="15">
    <cacheField name="Equipe" numFmtId="0">
      <sharedItems containsBlank="1" count="5">
        <s v="IMPORT"/>
        <s v="Equipe Après midi"/>
        <s v="Equipe Matin"/>
        <m u="1"/>
        <s v="Equipe Samedi / Jours Feriés" u="1"/>
      </sharedItems>
    </cacheField>
    <cacheField name="DATE" numFmtId="14">
      <sharedItems containsSemiMixedTypes="0" containsNonDate="0" containsDate="1" containsString="0" minDate="2020-01-06T00:00:00" maxDate="2020-06-25T00:00:00"/>
    </cacheField>
    <cacheField name="Semaine" numFmtId="0">
      <sharedItems containsSemiMixedTypes="0" containsString="0" containsNumber="1" containsInteger="1" minValue="2" maxValue="26" count="25"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6"/>
        <n v="25"/>
      </sharedItems>
    </cacheField>
    <cacheField name="MOIS" numFmtId="0">
      <sharedItems containsSemiMixedTypes="0" containsString="0" containsNumber="1" containsInteger="1" minValue="1" maxValue="26" count="7">
        <n v="1"/>
        <n v="2"/>
        <n v="3"/>
        <n v="4"/>
        <n v="5"/>
        <n v="6"/>
        <n v="26" u="1"/>
      </sharedItems>
    </cacheField>
    <cacheField name="Atelier" numFmtId="0">
      <sharedItems containsBlank="1" count="6">
        <s v="RFID 1"/>
        <s v="RFID 2"/>
        <m u="1"/>
        <s v="Atelier 2" u="1"/>
        <s v="Atelier 1" u="1"/>
        <s v="IMPORT" u="1"/>
      </sharedItems>
    </cacheField>
    <cacheField name="Temps _x000a_hh/mm/ss" numFmtId="166">
      <sharedItems containsSemiMixedTypes="0" containsNonDate="0" containsDate="1" containsString="0" minDate="1899-12-30T00:04:00" maxDate="1900-01-01T00:00:00" count="50">
        <d v="1899-12-30T02:15:00"/>
        <d v="1899-12-30T05:05:15"/>
        <d v="1899-12-30T01:00:00"/>
        <d v="1899-12-30T00:40:00"/>
        <d v="1899-12-30T00:15:00"/>
        <d v="1899-12-30T00:45:00"/>
        <d v="1899-12-30T00:20:00"/>
        <d v="1899-12-30T02:22:30"/>
        <d v="1899-12-30T01:06:00"/>
        <d v="1899-12-30T01:40:00"/>
        <d v="1899-12-30T01:35:00"/>
        <d v="1899-12-30T00:30:00"/>
        <d v="1899-12-30T00:10:00"/>
        <d v="1899-12-30T00:50:00"/>
        <d v="1899-12-30T00:35:00"/>
        <d v="1899-12-30T01:10:00"/>
        <d v="1899-12-30T01:15:00"/>
        <d v="1899-12-30T00:25:00"/>
        <d v="1899-12-30T00:55:00"/>
        <d v="1899-12-30T05:45:00"/>
        <d v="1899-12-30T02:00:00"/>
        <d v="1899-12-30T02:45:00"/>
        <d v="1899-12-30T01:25:00"/>
        <d v="1899-12-30T04:05:00"/>
        <d v="1899-12-30T02:30:00"/>
        <d v="1899-12-30T01:32:00"/>
        <d v="1899-12-31T00:00:00"/>
        <d v="1899-12-30T01:45:00"/>
        <d v="1899-12-30T01:30:00"/>
        <d v="1899-12-30T02:50:00"/>
        <d v="1899-12-30T01:05:00"/>
        <d v="1899-12-30T00:54:00"/>
        <d v="1899-12-30T01:20:00"/>
        <d v="1899-12-30T04:50:00"/>
        <d v="1899-12-30T01:17:00"/>
        <d v="1899-12-30T03:55:00"/>
        <d v="1899-12-30T01:55:00"/>
        <d v="1899-12-30T01:50:00"/>
        <d v="1899-12-30T03:00:00"/>
        <d v="1899-12-30T05:00:00"/>
        <d v="1899-12-30T01:36:00"/>
        <d v="1899-12-30T00:04:00"/>
        <d v="1899-12-30T01:38:00"/>
        <d v="1899-12-30T01:52:00"/>
        <d v="1899-12-30T02:11:00"/>
        <d v="1899-12-30T00:05:00"/>
        <d v="1899-12-30T02:40:00"/>
        <d v="1899-12-30T00:21:00"/>
        <d v="1899-12-30T02:06:00"/>
        <d v="1899-12-30T02:20:00"/>
      </sharedItems>
      <fieldGroup par="14" base="5">
        <rangePr groupBy="minutes" startDate="1899-12-30T00:04:00" endDate="1900-01-01T00:00:00"/>
        <groupItems count="62">
          <s v="&lt;00/01/1900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2/01/1900"/>
        </groupItems>
      </fieldGroup>
    </cacheField>
    <cacheField name="Heure _x000a_(format calcul)" numFmtId="165">
      <sharedItems containsSemiMixedTypes="0" containsString="0" containsNumber="1" minValue="6.6666666666666666E-2" maxValue="24"/>
    </cacheField>
    <cacheField name="CAUSE DE DECALAGE" numFmtId="0">
      <sharedItems containsBlank="1" count="48">
        <s v="B-1.1  -  Lenteur Biolog"/>
        <s v="FB-1.1  -  Lenteur communication inter logiciel Flexnet - Biolog"/>
        <s v="B-1.4  -  Dysfonctionnement Biolog"/>
        <s v="E-1.3  -  Palette non disponible"/>
        <s v="M-1.1  -  Maintenance curative"/>
        <s v="FO-1.3  -  Poche dans mauvais carton"/>
        <s v="E-1.7  -  Organisation générale"/>
        <s v="Fl-1.1  -  Lenteur Flexnet"/>
        <s v="B-1.2  -  Export donnée Biolog"/>
        <s v="B-1.3  -  Dysfonctionnement matériel Biolog"/>
        <s v="NA-1.2  -  Poches non lues(renseigner qté)"/>
        <s v="Fl-1.3  -  Dysfonctionnement Flexnet"/>
        <s v="E-1.4  -  Technicien connecté sur mauvaise ligne"/>
        <s v="E-1.5  -  Organisation Caddie"/>
        <s v="E-1.2  -  Bon mal créé"/>
        <s v="FO-1.2  -  Carton avec mauvais listing"/>
        <s v="E-1.1  -  Formation"/>
        <s v="E-1.6  -  Réception"/>
        <s v="B-1.5  -  MAJ Biolog"/>
        <s v="Fl-1.2  -  Export donnée Flexnet"/>
        <s v="NA-1.1  -  Poids non conforme"/>
        <m u="1"/>
        <s v="M-1.1  -  Maintenance int" u="1"/>
        <s v="Total général" u="1"/>
        <s v="E-1.10  -  Organisation générale" u="1"/>
        <s v="Fl-1.3  -  Crash Flexnet" u="1"/>
        <s v="Fl-1.4  -  MAJ Flexnet" u="1"/>
        <s v="E-1.9  -  Réception" u="1"/>
        <s v="FO-1.1  -  Poches mal encodées" u="1"/>
        <s v="FO-1.3  -  Cartons en écart de poids" u="1"/>
        <s v="B-1.7  -  MAJ Biolog" u="1"/>
        <s v="M-1.2  - Maintenance ext" u="1"/>
        <s v="B-1.5  -  Dysfonctionnement Biolog" u="1"/>
        <s v="B-1.6  -  Dysfonctionnement Biolog" u="1"/>
        <s v="E-1.3  -  Bon non exécuté" u="1"/>
        <s v="B-1.4  -  Crash Biolog" u="1"/>
        <s v="E-1.2  -  Organisation Cariste" u="1"/>
        <s v="B-1.8  -  Défaut de lecture Biolog" u="1"/>
        <s v="B-1.5  -  Dysfonctionnement matériel Biolog" u="1"/>
        <s v="E-1.7  -  Technicien connecté sur mauvaise ligne" u="1"/>
        <s v="B-1.2  -  Message defaut Biolog" u="1"/>
        <s v="E-1.4  -  Bon mal créé" u="1"/>
        <s v="E-1.6  -  Palette au mauvais endroit" u="1"/>
        <s v="FO-1.4  -  Poche dans mauvais carton" u="1"/>
        <s v="E-1.2  -  Organisation" u="1"/>
        <s v="Fl-1.5  -  Dysfonctionnement Flexnet" u="1"/>
        <s v="B-1.3  -  Export donnée Biolog" u="1"/>
        <s v="E-1.5  -  Bon non descendu" u="1"/>
      </sharedItems>
    </cacheField>
    <cacheField name="CATEGORIE" numFmtId="0">
      <sharedItems containsBlank="1" count="11">
        <s v="Biolog"/>
        <s v="Flexnet/Biolog"/>
        <s v="Equipe"/>
        <s v="Maintenance"/>
        <s v="Fournisseur"/>
        <s v="Flexnet"/>
        <e v="#N/A"/>
        <s v="Production" u="1"/>
        <m u="1"/>
        <s v="AUTOMATIQUE" u="1"/>
        <s v="Biolog/ Flexnet" u="1"/>
      </sharedItems>
    </cacheField>
    <cacheField name="Attribuable" numFmtId="0">
      <sharedItems/>
    </cacheField>
    <cacheField name="Nombre lot/mois" numFmtId="0">
      <sharedItems containsBlank="1"/>
    </cacheField>
    <cacheField name="Commentaires" numFmtId="0">
      <sharedItems containsBlank="1"/>
    </cacheField>
    <cacheField name="Visa" numFmtId="0">
      <sharedItems/>
    </cacheField>
    <cacheField name="Heures" numFmtId="0" databaseField="0">
      <fieldGroup base="5">
        <rangePr groupBy="hours" startDate="1899-12-30T00:04:00" endDate="1900-01-01T00:00:00"/>
        <groupItems count="26">
          <s v="&lt;00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2/01/1900"/>
        </groupItems>
      </fieldGroup>
    </cacheField>
    <cacheField name="Jours" numFmtId="0" databaseField="0">
      <fieldGroup base="5">
        <rangePr groupBy="days" startDate="1899-12-30T00:04:00" endDate="1900-01-01T00:00:00"/>
        <groupItems count="368">
          <s v="&lt;00/01/190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01/190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s v="Maintenance curative"/>
    <s v="M-1.1"/>
    <x v="0"/>
    <s v="Maintenance"/>
    <s v="Maintenance"/>
  </r>
  <r>
    <s v="Carton avec mauvais listing"/>
    <s v="FO-1.2"/>
    <x v="1"/>
    <s v="Fournisseur"/>
    <s v="Fournisseur"/>
  </r>
  <r>
    <s v="Poche dans mauvais carton"/>
    <s v="FO-1.3"/>
    <x v="2"/>
    <s v="Fournisseur"/>
    <s v="Fournisseur"/>
  </r>
  <r>
    <s v="Lenteur Flexnet"/>
    <s v="Fl-1.1"/>
    <x v="3"/>
    <s v="Flexnet"/>
    <s v="Flexnet"/>
  </r>
  <r>
    <s v="Export donnée Flexnet"/>
    <s v="Fl-1.2"/>
    <x v="4"/>
    <s v="Flexnet"/>
    <s v="Flexnet"/>
  </r>
  <r>
    <s v="Dysfonctionnement Flexnet"/>
    <s v="Fl-1.3"/>
    <x v="5"/>
    <s v="Flexnet"/>
    <s v="Flexnet"/>
  </r>
  <r>
    <s v="Formation"/>
    <s v="E-1.1"/>
    <x v="6"/>
    <s v="Tri"/>
    <s v="Equipe"/>
  </r>
  <r>
    <s v="Bon mal créé"/>
    <s v="E-1.2"/>
    <x v="7"/>
    <s v="Coordinateur"/>
    <s v="Equipe"/>
  </r>
  <r>
    <s v="Palette non disponible"/>
    <s v="E-1.3"/>
    <x v="8"/>
    <s v="Cariste"/>
    <s v="Equipe"/>
  </r>
  <r>
    <s v="Technicien connecté sur mauvaise ligne"/>
    <s v="E-1.4"/>
    <x v="9"/>
    <s v="Tri"/>
    <s v="Equipe"/>
  </r>
  <r>
    <s v="Organisation Caddie"/>
    <s v="E-1.5"/>
    <x v="10"/>
    <s v="Lavage caddie"/>
    <s v="Equipe"/>
  </r>
  <r>
    <s v="Réception"/>
    <s v="E-1.6"/>
    <x v="11"/>
    <s v="Cariste"/>
    <s v="Equipe"/>
  </r>
  <r>
    <s v="Organisation générale"/>
    <s v="E-1.7"/>
    <x v="12"/>
    <s v="Equipe"/>
    <s v="Equipe"/>
  </r>
  <r>
    <s v="Lenteur Biolog"/>
    <s v="B-1.1"/>
    <x v="13"/>
    <s v="Biolog"/>
    <s v="Biolog"/>
  </r>
  <r>
    <s v="Export donnée Biolog"/>
    <s v="B-1.2"/>
    <x v="14"/>
    <s v="Biolog"/>
    <s v="Biolog"/>
  </r>
  <r>
    <s v="Dysfonctionnement matériel Biolog"/>
    <s v="B-1.3"/>
    <x v="15"/>
    <s v="Biolog"/>
    <s v="Biolog"/>
  </r>
  <r>
    <s v="Dysfonctionnement Biolog"/>
    <s v="B-1.4"/>
    <x v="16"/>
    <s v="Biolog"/>
    <s v="Biolog"/>
  </r>
  <r>
    <s v="MAJ Biolog"/>
    <s v="B-1.5"/>
    <x v="17"/>
    <s v="Biolog"/>
    <s v="Biolog"/>
  </r>
  <r>
    <s v="Poids non conforme"/>
    <s v="NA-1.1"/>
    <x v="18"/>
    <s v="A définir"/>
    <s v="A définir"/>
  </r>
  <r>
    <s v="Poches non lues(renseigner qté)"/>
    <s v="NA-1.2"/>
    <x v="19"/>
    <s v="A définir"/>
    <s v="A définir"/>
  </r>
  <r>
    <s v="Lenteur communication inter logiciel Flexnet - Biolog"/>
    <s v="FB-1.1"/>
    <x v="20"/>
    <s v="Flexnet/Biolog"/>
    <s v="Flexnet/Biolog"/>
  </r>
  <r>
    <s v="ABSENCE D'INFORMATIONS"/>
    <s v="A-1"/>
    <x v="21"/>
    <s v="Inconnu"/>
    <s v="Absence d'info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4">
  <r>
    <x v="0"/>
    <d v="2020-01-06T00:00:00"/>
    <x v="0"/>
    <x v="0"/>
    <x v="0"/>
    <x v="0"/>
    <n v="2.25"/>
    <x v="0"/>
    <x v="0"/>
    <s v="Biolog"/>
    <s v="??"/>
    <s v="Importation"/>
    <s v="BOULEAU Christophe"/>
  </r>
  <r>
    <x v="0"/>
    <d v="2020-01-06T00:00:00"/>
    <x v="0"/>
    <x v="0"/>
    <x v="0"/>
    <x v="1"/>
    <n v="5.0875000000000004"/>
    <x v="1"/>
    <x v="1"/>
    <s v="Flexnet/Biolog"/>
    <s v="??"/>
    <s v="Importation"/>
    <s v="BOULEAU Christophe"/>
  </r>
  <r>
    <x v="0"/>
    <d v="2020-01-06T00:00:00"/>
    <x v="0"/>
    <x v="0"/>
    <x v="0"/>
    <x v="2"/>
    <n v="1"/>
    <x v="2"/>
    <x v="0"/>
    <s v="Biolog"/>
    <s v="??"/>
    <s v="Importation"/>
    <s v="BOULEAU Christophe"/>
  </r>
  <r>
    <x v="0"/>
    <d v="2020-01-06T00:00:00"/>
    <x v="0"/>
    <x v="0"/>
    <x v="0"/>
    <x v="3"/>
    <n v="0.66666666666666663"/>
    <x v="2"/>
    <x v="0"/>
    <s v="Biolog"/>
    <s v="??"/>
    <s v="Importation"/>
    <s v="BOULEAU Christophe"/>
  </r>
  <r>
    <x v="0"/>
    <d v="2020-01-06T00:00:00"/>
    <x v="0"/>
    <x v="0"/>
    <x v="0"/>
    <x v="4"/>
    <n v="0.25"/>
    <x v="3"/>
    <x v="2"/>
    <s v="Cariste"/>
    <m/>
    <s v="Importation"/>
    <s v="BOULEAU Christophe"/>
  </r>
  <r>
    <x v="0"/>
    <d v="2020-01-06T00:00:00"/>
    <x v="0"/>
    <x v="0"/>
    <x v="1"/>
    <x v="5"/>
    <n v="0.75"/>
    <x v="2"/>
    <x v="0"/>
    <s v="Biolog"/>
    <m/>
    <s v="dyfonctionnement au niveau des alarmes et de l'éjection des poches, redémarrage application ok"/>
    <s v="BOULEAU Christophe"/>
  </r>
  <r>
    <x v="0"/>
    <d v="2020-01-06T00:00:00"/>
    <x v="0"/>
    <x v="0"/>
    <x v="1"/>
    <x v="6"/>
    <n v="0.33333333333333331"/>
    <x v="3"/>
    <x v="2"/>
    <s v="Cariste"/>
    <m/>
    <s v="attente palettes"/>
    <s v="BOULEAU Christophe"/>
  </r>
  <r>
    <x v="0"/>
    <d v="2020-01-06T00:00:00"/>
    <x v="0"/>
    <x v="0"/>
    <x v="1"/>
    <x v="4"/>
    <n v="0.25"/>
    <x v="4"/>
    <x v="3"/>
    <s v="Maintenance"/>
    <m/>
    <s v="étiqueteuse: difficultés lors de la mise en place nouveau rouleau"/>
    <s v="BOULEAU Christophe"/>
  </r>
  <r>
    <x v="0"/>
    <d v="2020-01-06T00:00:00"/>
    <x v="0"/>
    <x v="0"/>
    <x v="1"/>
    <x v="5"/>
    <n v="0.75"/>
    <x v="4"/>
    <x v="3"/>
    <s v="Maintenance"/>
    <m/>
    <s v="trappe déssoudée"/>
    <s v="BOULEAU Christophe"/>
  </r>
  <r>
    <x v="0"/>
    <d v="2020-01-10T00:00:00"/>
    <x v="0"/>
    <x v="0"/>
    <x v="0"/>
    <x v="7"/>
    <n v="2.375"/>
    <x v="0"/>
    <x v="0"/>
    <s v="Biolog"/>
    <s v="??"/>
    <s v="Importation"/>
    <s v="BOULEAU Christophe"/>
  </r>
  <r>
    <x v="0"/>
    <d v="2020-01-13T00:00:00"/>
    <x v="1"/>
    <x v="0"/>
    <x v="0"/>
    <x v="6"/>
    <n v="0.33333333333333331"/>
    <x v="3"/>
    <x v="2"/>
    <s v="Cariste"/>
    <s v="??"/>
    <s v="Importation"/>
    <s v="BOULEAU Christophe"/>
  </r>
  <r>
    <x v="0"/>
    <d v="2020-01-13T00:00:00"/>
    <x v="1"/>
    <x v="0"/>
    <x v="0"/>
    <x v="0"/>
    <n v="2.25"/>
    <x v="0"/>
    <x v="0"/>
    <s v="Biolog"/>
    <s v="??"/>
    <s v="Importation"/>
    <s v="BOULEAU Christophe"/>
  </r>
  <r>
    <x v="0"/>
    <d v="2020-01-13T00:00:00"/>
    <x v="1"/>
    <x v="0"/>
    <x v="0"/>
    <x v="8"/>
    <n v="1.1000000000000001"/>
    <x v="1"/>
    <x v="1"/>
    <s v="Flexnet/Biolog"/>
    <s v="??"/>
    <s v="Importation"/>
    <s v="BOULEAU Christophe"/>
  </r>
  <r>
    <x v="0"/>
    <d v="2020-01-13T00:00:00"/>
    <x v="1"/>
    <x v="0"/>
    <x v="0"/>
    <x v="3"/>
    <n v="0.66666666666666663"/>
    <x v="3"/>
    <x v="2"/>
    <s v="Cariste"/>
    <m/>
    <s v="Importation"/>
    <s v="BOULEAU Christophe"/>
  </r>
  <r>
    <x v="0"/>
    <d v="2020-01-13T00:00:00"/>
    <x v="1"/>
    <x v="0"/>
    <x v="1"/>
    <x v="6"/>
    <n v="0.33333333333333331"/>
    <x v="5"/>
    <x v="4"/>
    <s v="Fournisseur"/>
    <m/>
    <s v="poches pas dans le bon carton sur pibe"/>
    <s v="BOULEAU Christophe"/>
  </r>
  <r>
    <x v="0"/>
    <d v="2020-01-13T00:00:00"/>
    <x v="1"/>
    <x v="0"/>
    <x v="1"/>
    <x v="9"/>
    <n v="1.6666666666666667"/>
    <x v="6"/>
    <x v="2"/>
    <s v="Equipe"/>
    <m/>
    <s v="prise de  connaissance procédures"/>
    <s v="BOULEAU Christophe"/>
  </r>
  <r>
    <x v="0"/>
    <d v="2020-01-13T00:00:00"/>
    <x v="1"/>
    <x v="0"/>
    <x v="1"/>
    <x v="5"/>
    <n v="0.75"/>
    <x v="6"/>
    <x v="2"/>
    <s v="Equipe"/>
    <m/>
    <s v="Point sur déviation"/>
    <s v="BOULEAU Christophe"/>
  </r>
  <r>
    <x v="0"/>
    <d v="2020-01-20T00:00:00"/>
    <x v="2"/>
    <x v="0"/>
    <x v="1"/>
    <x v="10"/>
    <n v="1.5833333333333335"/>
    <x v="3"/>
    <x v="2"/>
    <s v="Cariste"/>
    <m/>
    <s v="attente palettes"/>
    <s v="BOULEAU Christophe"/>
  </r>
  <r>
    <x v="0"/>
    <d v="2020-01-25T00:00:00"/>
    <x v="2"/>
    <x v="0"/>
    <x v="0"/>
    <x v="11"/>
    <n v="0.5"/>
    <x v="7"/>
    <x v="5"/>
    <s v="Flexnet"/>
    <s v="??"/>
    <s v="Importation"/>
    <s v="BOULEAU Christophe"/>
  </r>
  <r>
    <x v="0"/>
    <d v="2020-01-27T00:00:00"/>
    <x v="3"/>
    <x v="0"/>
    <x v="0"/>
    <x v="12"/>
    <n v="0.16666666666666666"/>
    <x v="2"/>
    <x v="0"/>
    <s v="Biolog"/>
    <s v="??"/>
    <s v="Importation"/>
    <s v="BOULEAU Christophe"/>
  </r>
  <r>
    <x v="0"/>
    <d v="2020-01-27T00:00:00"/>
    <x v="3"/>
    <x v="0"/>
    <x v="0"/>
    <x v="13"/>
    <n v="0.83333333333333337"/>
    <x v="2"/>
    <x v="0"/>
    <s v="Biolog"/>
    <s v="??"/>
    <s v="Importation"/>
    <s v="BOULEAU Christophe"/>
  </r>
  <r>
    <x v="0"/>
    <d v="2020-01-27T00:00:00"/>
    <x v="3"/>
    <x v="0"/>
    <x v="0"/>
    <x v="14"/>
    <n v="0.58333333333333337"/>
    <x v="8"/>
    <x v="0"/>
    <s v="Biolog"/>
    <s v="??"/>
    <s v="Importation"/>
    <s v="BOULEAU Christophe"/>
  </r>
  <r>
    <x v="0"/>
    <d v="2020-01-27T00:00:00"/>
    <x v="3"/>
    <x v="0"/>
    <x v="0"/>
    <x v="14"/>
    <n v="0.58333333333333337"/>
    <x v="7"/>
    <x v="5"/>
    <s v="Flexnet"/>
    <s v="??"/>
    <s v="Importation"/>
    <s v="BOULEAU Christophe"/>
  </r>
  <r>
    <x v="0"/>
    <d v="2020-01-27T00:00:00"/>
    <x v="3"/>
    <x v="0"/>
    <x v="0"/>
    <x v="6"/>
    <n v="0.33333333333333331"/>
    <x v="2"/>
    <x v="0"/>
    <s v="Biolog"/>
    <s v="??"/>
    <s v="Importation"/>
    <s v="BOULEAU Christophe"/>
  </r>
  <r>
    <x v="0"/>
    <d v="2020-01-27T00:00:00"/>
    <x v="3"/>
    <x v="0"/>
    <x v="0"/>
    <x v="0"/>
    <n v="2.25"/>
    <x v="0"/>
    <x v="0"/>
    <s v="Biolog"/>
    <s v="??"/>
    <s v="Importation"/>
    <s v="BOULEAU Christophe"/>
  </r>
  <r>
    <x v="0"/>
    <d v="2020-01-27T00:00:00"/>
    <x v="3"/>
    <x v="0"/>
    <x v="0"/>
    <x v="15"/>
    <n v="1.1666666666666667"/>
    <x v="1"/>
    <x v="1"/>
    <s v="Flexnet/Biolog"/>
    <s v="??"/>
    <s v="Importation"/>
    <s v="BOULEAU Christophe"/>
  </r>
  <r>
    <x v="0"/>
    <d v="2020-01-27T00:00:00"/>
    <x v="3"/>
    <x v="0"/>
    <x v="0"/>
    <x v="11"/>
    <n v="0.5"/>
    <x v="3"/>
    <x v="2"/>
    <s v="Cariste"/>
    <m/>
    <s v="Importation"/>
    <s v="BOULEAU Christophe"/>
  </r>
  <r>
    <x v="0"/>
    <d v="2020-01-27T00:00:00"/>
    <x v="3"/>
    <x v="0"/>
    <x v="1"/>
    <x v="16"/>
    <n v="1.25"/>
    <x v="9"/>
    <x v="0"/>
    <s v="Biolog"/>
    <s v="??"/>
    <s v="défaut variateur moteur"/>
    <s v="BOULEAU Christophe"/>
  </r>
  <r>
    <x v="0"/>
    <d v="2020-01-27T00:00:00"/>
    <x v="3"/>
    <x v="0"/>
    <x v="1"/>
    <x v="11"/>
    <n v="0.5"/>
    <x v="7"/>
    <x v="5"/>
    <s v="Flexnet"/>
    <m/>
    <s v="Lenteurs"/>
    <s v="BOULEAU Christophe"/>
  </r>
  <r>
    <x v="0"/>
    <d v="2020-01-27T00:00:00"/>
    <x v="3"/>
    <x v="0"/>
    <x v="1"/>
    <x v="4"/>
    <n v="0.25"/>
    <x v="3"/>
    <x v="2"/>
    <s v="Cariste"/>
    <m/>
    <s v="attente palettes"/>
    <s v="BOULEAU Christophe"/>
  </r>
  <r>
    <x v="0"/>
    <d v="2020-02-03T00:00:00"/>
    <x v="4"/>
    <x v="1"/>
    <x v="0"/>
    <x v="5"/>
    <n v="0.75"/>
    <x v="0"/>
    <x v="0"/>
    <s v="Biolog"/>
    <s v="??"/>
    <s v="Importation"/>
    <s v="BOULEAU Christophe"/>
  </r>
  <r>
    <x v="0"/>
    <d v="2020-02-03T00:00:00"/>
    <x v="4"/>
    <x v="1"/>
    <x v="0"/>
    <x v="17"/>
    <n v="0.41666666666666669"/>
    <x v="1"/>
    <x v="1"/>
    <s v="Flexnet/Biolog"/>
    <s v="??"/>
    <s v="Importation"/>
    <s v="BOULEAU Christophe"/>
  </r>
  <r>
    <x v="0"/>
    <d v="2020-02-03T00:00:00"/>
    <x v="4"/>
    <x v="1"/>
    <x v="1"/>
    <x v="17"/>
    <n v="0.41666666666666669"/>
    <x v="1"/>
    <x v="1"/>
    <s v="Flexnet/Biolog"/>
    <m/>
    <s v="attente protocole de tri"/>
    <s v="BOULEAU Christophe"/>
  </r>
  <r>
    <x v="0"/>
    <d v="2020-02-03T00:00:00"/>
    <x v="4"/>
    <x v="1"/>
    <x v="1"/>
    <x v="18"/>
    <n v="0.91666666666666652"/>
    <x v="7"/>
    <x v="5"/>
    <s v="Flexnet"/>
    <m/>
    <s v="Lenteurs"/>
    <s v="BOULEAU Christophe"/>
  </r>
  <r>
    <x v="0"/>
    <d v="2020-02-10T00:00:00"/>
    <x v="5"/>
    <x v="1"/>
    <x v="0"/>
    <x v="13"/>
    <n v="0.83333333333333337"/>
    <x v="10"/>
    <x v="0"/>
    <s v="Biolog"/>
    <s v="??"/>
    <s v="Importation"/>
    <s v="BOULEAU Christophe"/>
  </r>
  <r>
    <x v="0"/>
    <d v="2020-02-10T00:00:00"/>
    <x v="5"/>
    <x v="1"/>
    <x v="0"/>
    <x v="19"/>
    <n v="5.75"/>
    <x v="4"/>
    <x v="3"/>
    <s v="Maintenance"/>
    <s v="??"/>
    <s v="Importation"/>
    <s v="BOULEAU Christophe"/>
  </r>
  <r>
    <x v="0"/>
    <d v="2020-02-10T00:00:00"/>
    <x v="5"/>
    <x v="1"/>
    <x v="0"/>
    <x v="20"/>
    <n v="2"/>
    <x v="4"/>
    <x v="3"/>
    <s v="Maintenance"/>
    <m/>
    <s v="Importation"/>
    <s v="BOULEAU Christophe"/>
  </r>
  <r>
    <x v="0"/>
    <d v="2020-02-10T00:00:00"/>
    <x v="5"/>
    <x v="1"/>
    <x v="0"/>
    <x v="14"/>
    <n v="0.58333333333333337"/>
    <x v="4"/>
    <x v="3"/>
    <s v="Maintenance"/>
    <m/>
    <s v="Importation"/>
    <s v="BOULEAU Christophe"/>
  </r>
  <r>
    <x v="0"/>
    <d v="2020-02-10T00:00:00"/>
    <x v="5"/>
    <x v="1"/>
    <x v="0"/>
    <x v="21"/>
    <n v="2.75"/>
    <x v="0"/>
    <x v="0"/>
    <s v="Biolog"/>
    <s v="??"/>
    <s v="Importation"/>
    <s v="BOULEAU Christophe"/>
  </r>
  <r>
    <x v="0"/>
    <d v="2020-02-10T00:00:00"/>
    <x v="5"/>
    <x v="1"/>
    <x v="0"/>
    <x v="22"/>
    <n v="1.4166666666666667"/>
    <x v="2"/>
    <x v="0"/>
    <s v="Biolog"/>
    <s v="??"/>
    <s v="Importation"/>
    <s v="BOULEAU Christophe"/>
  </r>
  <r>
    <x v="0"/>
    <d v="2020-02-10T00:00:00"/>
    <x v="5"/>
    <x v="1"/>
    <x v="1"/>
    <x v="16"/>
    <n v="1.25"/>
    <x v="1"/>
    <x v="1"/>
    <s v="Flexnet/Biolog"/>
    <m/>
    <s v="attente protocole de tri"/>
    <s v="BOULEAU Christophe"/>
  </r>
  <r>
    <x v="0"/>
    <d v="2020-02-10T00:00:00"/>
    <x v="5"/>
    <x v="1"/>
    <x v="1"/>
    <x v="23"/>
    <n v="4.083333333333333"/>
    <x v="11"/>
    <x v="5"/>
    <s v="Flexnet"/>
    <m/>
    <s v="bug général"/>
    <s v="BOULEAU Christophe"/>
  </r>
  <r>
    <x v="0"/>
    <d v="2020-02-10T00:00:00"/>
    <x v="5"/>
    <x v="1"/>
    <x v="1"/>
    <x v="3"/>
    <n v="0.66666666666666663"/>
    <x v="6"/>
    <x v="2"/>
    <s v="Equipe"/>
    <m/>
    <s v="fouille palette car poche manquante"/>
    <s v="BOULEAU Christophe"/>
  </r>
  <r>
    <x v="0"/>
    <d v="2020-02-17T00:00:00"/>
    <x v="6"/>
    <x v="1"/>
    <x v="0"/>
    <x v="11"/>
    <n v="0.5"/>
    <x v="2"/>
    <x v="0"/>
    <s v="Biolog"/>
    <s v="??"/>
    <s v="Importation"/>
    <s v="BOULEAU Christophe"/>
  </r>
  <r>
    <x v="0"/>
    <d v="2020-02-17T00:00:00"/>
    <x v="6"/>
    <x v="1"/>
    <x v="0"/>
    <x v="13"/>
    <n v="0.83333333333333337"/>
    <x v="10"/>
    <x v="0"/>
    <s v="Biolog"/>
    <s v="??"/>
    <s v="Importation"/>
    <s v="BOULEAU Christophe"/>
  </r>
  <r>
    <x v="0"/>
    <d v="2020-02-17T00:00:00"/>
    <x v="6"/>
    <x v="1"/>
    <x v="0"/>
    <x v="24"/>
    <n v="2.5"/>
    <x v="0"/>
    <x v="0"/>
    <s v="Biolog"/>
    <s v="??"/>
    <s v="Importation"/>
    <s v="BOULEAU Christophe"/>
  </r>
  <r>
    <x v="0"/>
    <d v="2020-02-17T00:00:00"/>
    <x v="6"/>
    <x v="1"/>
    <x v="0"/>
    <x v="25"/>
    <n v="1.5333333333333332"/>
    <x v="2"/>
    <x v="0"/>
    <s v="Biolog"/>
    <s v="??"/>
    <s v="Importation"/>
    <s v="BOULEAU Christophe"/>
  </r>
  <r>
    <x v="0"/>
    <d v="2020-02-17T00:00:00"/>
    <x v="6"/>
    <x v="1"/>
    <x v="0"/>
    <x v="9"/>
    <n v="1.6666666666666665"/>
    <x v="7"/>
    <x v="5"/>
    <s v="Flexnet"/>
    <s v="??"/>
    <s v="Importation"/>
    <s v="BOULEAU Christophe"/>
  </r>
  <r>
    <x v="0"/>
    <d v="2020-02-24T00:00:00"/>
    <x v="7"/>
    <x v="1"/>
    <x v="0"/>
    <x v="2"/>
    <n v="1"/>
    <x v="2"/>
    <x v="0"/>
    <s v="Biolog"/>
    <s v="??"/>
    <s v="Importation"/>
    <s v="BOULEAU Christophe"/>
  </r>
  <r>
    <x v="0"/>
    <d v="2020-02-24T00:00:00"/>
    <x v="7"/>
    <x v="1"/>
    <x v="0"/>
    <x v="26"/>
    <n v="24"/>
    <x v="4"/>
    <x v="3"/>
    <s v="Maintenance"/>
    <m/>
    <s v="Importation"/>
    <s v="BOULEAU Christophe"/>
  </r>
  <r>
    <x v="0"/>
    <d v="2020-02-24T00:00:00"/>
    <x v="7"/>
    <x v="1"/>
    <x v="0"/>
    <x v="27"/>
    <n v="1.75"/>
    <x v="0"/>
    <x v="0"/>
    <s v="Biolog"/>
    <s v="??"/>
    <s v="Importation"/>
    <s v="BOULEAU Christophe"/>
  </r>
  <r>
    <x v="0"/>
    <d v="2020-02-24T00:00:00"/>
    <x v="7"/>
    <x v="1"/>
    <x v="0"/>
    <x v="11"/>
    <n v="0.5"/>
    <x v="2"/>
    <x v="0"/>
    <s v="Biolog"/>
    <s v="??"/>
    <s v="Importation"/>
    <s v="BOULEAU Christophe"/>
  </r>
  <r>
    <x v="0"/>
    <d v="2020-02-24T00:00:00"/>
    <x v="7"/>
    <x v="1"/>
    <x v="0"/>
    <x v="15"/>
    <n v="1.1666666666666667"/>
    <x v="7"/>
    <x v="5"/>
    <s v="Flexnet"/>
    <s v="??"/>
    <s v="Importation"/>
    <s v="BOULEAU Christophe"/>
  </r>
  <r>
    <x v="0"/>
    <d v="2020-02-24T00:00:00"/>
    <x v="7"/>
    <x v="1"/>
    <x v="1"/>
    <x v="9"/>
    <n v="1.6666666666666667"/>
    <x v="9"/>
    <x v="0"/>
    <s v="Biolog"/>
    <s v="??"/>
    <s v="défaut variateur moteur"/>
    <s v="BOULEAU Christophe"/>
  </r>
  <r>
    <x v="0"/>
    <d v="2020-02-24T00:00:00"/>
    <x v="7"/>
    <x v="1"/>
    <x v="1"/>
    <x v="28"/>
    <n v="1.5"/>
    <x v="2"/>
    <x v="0"/>
    <s v="Biolog"/>
    <m/>
    <s v="Biolog ne réagit pas suite à changement de fût, obligé d’éteindre et rallumer Biolog"/>
    <s v="BOULEAU Christophe"/>
  </r>
  <r>
    <x v="0"/>
    <d v="2020-02-24T00:00:00"/>
    <x v="7"/>
    <x v="1"/>
    <x v="1"/>
    <x v="5"/>
    <n v="0.75"/>
    <x v="1"/>
    <x v="1"/>
    <s v="Flexnet/Biolog"/>
    <m/>
    <s v="Attente protocole de tri suite à arrêt temporaire "/>
    <s v="BOULEAU Christophe"/>
  </r>
  <r>
    <x v="0"/>
    <d v="2020-02-24T00:00:00"/>
    <x v="7"/>
    <x v="1"/>
    <x v="1"/>
    <x v="2"/>
    <n v="1"/>
    <x v="4"/>
    <x v="3"/>
    <s v="Maintenance"/>
    <m/>
    <s v="1 des points d’ancrage de la Cellule reflexe s’est décroché, capteur plus en face du réflecteur, à refixer "/>
    <s v="BOULEAU Christophe"/>
  </r>
  <r>
    <x v="0"/>
    <d v="2020-03-02T00:00:00"/>
    <x v="8"/>
    <x v="2"/>
    <x v="0"/>
    <x v="4"/>
    <n v="0.25"/>
    <x v="5"/>
    <x v="4"/>
    <s v="Autre"/>
    <s v="??"/>
    <s v="Importation"/>
    <s v="BOULEAU Christophe"/>
  </r>
  <r>
    <x v="0"/>
    <d v="2020-03-02T00:00:00"/>
    <x v="8"/>
    <x v="2"/>
    <x v="0"/>
    <x v="29"/>
    <n v="2.8333333333333335"/>
    <x v="4"/>
    <x v="3"/>
    <s v="Maintenance"/>
    <m/>
    <s v="Importation"/>
    <s v="BOULEAU Christophe"/>
  </r>
  <r>
    <x v="0"/>
    <d v="2020-03-02T00:00:00"/>
    <x v="8"/>
    <x v="2"/>
    <x v="0"/>
    <x v="11"/>
    <n v="0.5"/>
    <x v="2"/>
    <x v="0"/>
    <s v="Biolog"/>
    <s v="??"/>
    <s v="Importation"/>
    <s v="BOULEAU Christophe"/>
  </r>
  <r>
    <x v="0"/>
    <d v="2020-03-02T00:00:00"/>
    <x v="8"/>
    <x v="2"/>
    <x v="0"/>
    <x v="14"/>
    <n v="0.58333333333333337"/>
    <x v="8"/>
    <x v="0"/>
    <s v="Biolog"/>
    <s v="??"/>
    <s v="Importation"/>
    <s v="BOULEAU Christophe"/>
  </r>
  <r>
    <x v="0"/>
    <d v="2020-03-02T00:00:00"/>
    <x v="8"/>
    <x v="2"/>
    <x v="0"/>
    <x v="3"/>
    <n v="0.66666666666666663"/>
    <x v="2"/>
    <x v="0"/>
    <s v="Biolog"/>
    <s v="??"/>
    <s v="Importation"/>
    <s v="BOULEAU Christophe"/>
  </r>
  <r>
    <x v="0"/>
    <d v="2020-03-02T00:00:00"/>
    <x v="8"/>
    <x v="2"/>
    <x v="0"/>
    <x v="30"/>
    <n v="1.0833333333333333"/>
    <x v="7"/>
    <x v="5"/>
    <s v="Flexnet"/>
    <s v="??"/>
    <s v="Importation"/>
    <s v="BOULEAU Christophe"/>
  </r>
  <r>
    <x v="0"/>
    <d v="2020-03-02T00:00:00"/>
    <x v="8"/>
    <x v="2"/>
    <x v="1"/>
    <x v="3"/>
    <n v="0.66666666666666663"/>
    <x v="1"/>
    <x v="1"/>
    <s v="Flexnet/Biolog"/>
    <m/>
    <s v="attente protocole de tri"/>
    <s v="BOULEAU Christophe"/>
  </r>
  <r>
    <x v="0"/>
    <d v="2020-03-09T00:00:00"/>
    <x v="9"/>
    <x v="2"/>
    <x v="0"/>
    <x v="6"/>
    <n v="0.33333333333333331"/>
    <x v="3"/>
    <x v="2"/>
    <s v="Cariste"/>
    <m/>
    <s v="Importation"/>
    <s v="BOULEAU Christophe"/>
  </r>
  <r>
    <x v="0"/>
    <d v="2020-03-09T00:00:00"/>
    <x v="9"/>
    <x v="2"/>
    <x v="0"/>
    <x v="31"/>
    <n v="0.89999999999999991"/>
    <x v="0"/>
    <x v="0"/>
    <s v="Biolog"/>
    <s v="??"/>
    <s v="Importation"/>
    <s v="BOULEAU Christophe"/>
  </r>
  <r>
    <x v="0"/>
    <d v="2020-03-09T00:00:00"/>
    <x v="9"/>
    <x v="2"/>
    <x v="0"/>
    <x v="5"/>
    <n v="0.75"/>
    <x v="2"/>
    <x v="0"/>
    <s v="Biolog"/>
    <s v="??"/>
    <s v="Importation"/>
    <s v="BOULEAU Christophe"/>
  </r>
  <r>
    <x v="0"/>
    <d v="2020-03-09T00:00:00"/>
    <x v="9"/>
    <x v="2"/>
    <x v="0"/>
    <x v="11"/>
    <n v="0.5"/>
    <x v="2"/>
    <x v="0"/>
    <s v="Biolog"/>
    <s v="??"/>
    <s v="Importation"/>
    <s v="BOULEAU Christophe"/>
  </r>
  <r>
    <x v="0"/>
    <d v="2020-03-09T00:00:00"/>
    <x v="9"/>
    <x v="2"/>
    <x v="0"/>
    <x v="28"/>
    <n v="1.5"/>
    <x v="7"/>
    <x v="5"/>
    <s v="Flexnet"/>
    <s v="??"/>
    <s v="Importation"/>
    <s v="BOULEAU Christophe"/>
  </r>
  <r>
    <x v="0"/>
    <d v="2020-03-09T00:00:00"/>
    <x v="9"/>
    <x v="2"/>
    <x v="0"/>
    <x v="12"/>
    <n v="0.16666666666666666"/>
    <x v="3"/>
    <x v="2"/>
    <s v="Cariste"/>
    <m/>
    <s v="Importation"/>
    <s v="BOULEAU Christophe"/>
  </r>
  <r>
    <x v="0"/>
    <d v="2020-03-09T00:00:00"/>
    <x v="9"/>
    <x v="2"/>
    <x v="1"/>
    <x v="32"/>
    <n v="1.3333333333333333"/>
    <x v="9"/>
    <x v="0"/>
    <s v="Biolog"/>
    <s v="??"/>
    <s v="défaut variateur moteur"/>
    <s v="BOULEAU Christophe"/>
  </r>
  <r>
    <x v="0"/>
    <d v="2020-03-16T00:00:00"/>
    <x v="10"/>
    <x v="2"/>
    <x v="0"/>
    <x v="14"/>
    <n v="0.58333333333333337"/>
    <x v="8"/>
    <x v="0"/>
    <s v="Biolog"/>
    <s v="??"/>
    <s v="Importation"/>
    <s v="BOULEAU Christophe"/>
  </r>
  <r>
    <x v="0"/>
    <d v="2020-03-16T00:00:00"/>
    <x v="10"/>
    <x v="2"/>
    <x v="0"/>
    <x v="6"/>
    <n v="0.33333333333333331"/>
    <x v="2"/>
    <x v="0"/>
    <s v="Biolog"/>
    <s v="??"/>
    <s v="Importation"/>
    <s v="BOULEAU Christophe"/>
  </r>
  <r>
    <x v="0"/>
    <d v="2020-03-16T00:00:00"/>
    <x v="10"/>
    <x v="2"/>
    <x v="0"/>
    <x v="33"/>
    <n v="4.833333333333333"/>
    <x v="12"/>
    <x v="2"/>
    <s v="Tri"/>
    <s v="??"/>
    <s v="Importation"/>
    <s v="BOULEAU Christophe"/>
  </r>
  <r>
    <x v="0"/>
    <d v="2020-03-16T00:00:00"/>
    <x v="10"/>
    <x v="2"/>
    <x v="0"/>
    <x v="6"/>
    <n v="0.33333333333333331"/>
    <x v="13"/>
    <x v="2"/>
    <s v="Lavage caddie"/>
    <m/>
    <s v="Importation"/>
    <s v="BOULEAU Christophe"/>
  </r>
  <r>
    <x v="0"/>
    <d v="2020-03-16T00:00:00"/>
    <x v="10"/>
    <x v="2"/>
    <x v="0"/>
    <x v="34"/>
    <n v="1.2833333333333332"/>
    <x v="0"/>
    <x v="0"/>
    <s v="Biolog"/>
    <s v="??"/>
    <s v="Importation"/>
    <s v="BOULEAU Christophe"/>
  </r>
  <r>
    <x v="0"/>
    <d v="2020-03-16T00:00:00"/>
    <x v="10"/>
    <x v="2"/>
    <x v="0"/>
    <x v="14"/>
    <n v="0.58333333333333337"/>
    <x v="2"/>
    <x v="0"/>
    <s v="Biolog"/>
    <s v="??"/>
    <s v="Importation"/>
    <s v="BOULEAU Christophe"/>
  </r>
  <r>
    <x v="0"/>
    <d v="2020-03-16T00:00:00"/>
    <x v="10"/>
    <x v="2"/>
    <x v="0"/>
    <x v="32"/>
    <n v="1.3333333333333333"/>
    <x v="7"/>
    <x v="5"/>
    <s v="Flexnet"/>
    <s v="??"/>
    <s v="Importation"/>
    <s v="BOULEAU Christophe"/>
  </r>
  <r>
    <x v="0"/>
    <d v="2020-03-16T00:00:00"/>
    <x v="10"/>
    <x v="2"/>
    <x v="1"/>
    <x v="2"/>
    <n v="1"/>
    <x v="2"/>
    <x v="0"/>
    <s v="Biolog"/>
    <s v="??"/>
    <s v="tapis ne s'arrête pas"/>
    <s v="BOULEAU Christophe"/>
  </r>
  <r>
    <x v="0"/>
    <d v="2020-03-16T00:00:00"/>
    <x v="10"/>
    <x v="2"/>
    <x v="1"/>
    <x v="6"/>
    <n v="0.33333333333333331"/>
    <x v="2"/>
    <x v="0"/>
    <s v="Biolog"/>
    <s v="??"/>
    <s v="Alarme 28 défaut évacuation poches non conformes"/>
    <s v="BOULEAU Christophe"/>
  </r>
  <r>
    <x v="0"/>
    <d v="2020-03-16T00:00:00"/>
    <x v="10"/>
    <x v="2"/>
    <x v="1"/>
    <x v="3"/>
    <n v="0.66666666666666663"/>
    <x v="2"/>
    <x v="0"/>
    <s v="Biolog"/>
    <s v="??"/>
    <s v="Absence de mise en service"/>
    <s v="BOULEAU Christophe"/>
  </r>
  <r>
    <x v="0"/>
    <d v="2020-03-16T00:00:00"/>
    <x v="10"/>
    <x v="2"/>
    <x v="1"/>
    <x v="12"/>
    <n v="0.16666666666666666"/>
    <x v="2"/>
    <x v="0"/>
    <s v="Biolog"/>
    <s v="??"/>
    <s v="Goulotte conforme pleine"/>
    <s v="BOULEAU Christophe"/>
  </r>
  <r>
    <x v="0"/>
    <d v="2020-03-16T00:00:00"/>
    <x v="10"/>
    <x v="2"/>
    <x v="1"/>
    <x v="18"/>
    <n v="0.91666666666666652"/>
    <x v="12"/>
    <x v="2"/>
    <s v="Tri"/>
    <m/>
    <s v="Technicien connecté sur mauvaise ligne "/>
    <s v="BOULEAU Christophe"/>
  </r>
  <r>
    <x v="0"/>
    <d v="2020-03-23T00:00:00"/>
    <x v="11"/>
    <x v="2"/>
    <x v="0"/>
    <x v="17"/>
    <n v="0.41666666666666669"/>
    <x v="9"/>
    <x v="0"/>
    <s v="Biolog"/>
    <s v="??"/>
    <s v="Importation"/>
    <s v="BOULEAU Christophe"/>
  </r>
  <r>
    <x v="0"/>
    <d v="2020-03-23T00:00:00"/>
    <x v="11"/>
    <x v="2"/>
    <x v="0"/>
    <x v="4"/>
    <n v="0.25"/>
    <x v="14"/>
    <x v="2"/>
    <s v="Coordinateur"/>
    <m/>
    <s v="Importation"/>
    <s v="BOULEAU Christophe"/>
  </r>
  <r>
    <x v="0"/>
    <d v="2020-03-23T00:00:00"/>
    <x v="11"/>
    <x v="2"/>
    <x v="0"/>
    <x v="27"/>
    <n v="1.75"/>
    <x v="0"/>
    <x v="0"/>
    <s v="Biolog"/>
    <s v="??"/>
    <s v="Importation"/>
    <s v="BOULEAU Christophe"/>
  </r>
  <r>
    <x v="0"/>
    <d v="2020-03-23T00:00:00"/>
    <x v="11"/>
    <x v="2"/>
    <x v="0"/>
    <x v="35"/>
    <n v="3.916666666666667"/>
    <x v="2"/>
    <x v="0"/>
    <s v="Biolog"/>
    <s v="??"/>
    <s v="Importation"/>
    <s v="BOULEAU Christophe"/>
  </r>
  <r>
    <x v="0"/>
    <d v="2020-03-23T00:00:00"/>
    <x v="11"/>
    <x v="2"/>
    <x v="0"/>
    <x v="5"/>
    <n v="0.75"/>
    <x v="7"/>
    <x v="5"/>
    <s v="Flexnet"/>
    <s v="??"/>
    <s v="Importation"/>
    <s v="BOULEAU Christophe"/>
  </r>
  <r>
    <x v="0"/>
    <d v="2020-03-23T00:00:00"/>
    <x v="11"/>
    <x v="2"/>
    <x v="0"/>
    <x v="3"/>
    <n v="0.66666666666666663"/>
    <x v="12"/>
    <x v="2"/>
    <s v="Tri"/>
    <s v="??"/>
    <s v="Importation"/>
    <s v="BOULEAU Christophe"/>
  </r>
  <r>
    <x v="0"/>
    <d v="2020-03-23T00:00:00"/>
    <x v="11"/>
    <x v="2"/>
    <x v="0"/>
    <x v="6"/>
    <n v="0.33333333333333331"/>
    <x v="3"/>
    <x v="2"/>
    <s v="Cariste"/>
    <m/>
    <s v="Importation"/>
    <s v="BOULEAU Christophe"/>
  </r>
  <r>
    <x v="0"/>
    <d v="2020-03-23T00:00:00"/>
    <x v="11"/>
    <x v="2"/>
    <x v="1"/>
    <x v="4"/>
    <n v="0.25"/>
    <x v="7"/>
    <x v="5"/>
    <s v="Flexnet"/>
    <m/>
    <s v="Lenteurs"/>
    <s v="BOULEAU Christophe"/>
  </r>
  <r>
    <x v="0"/>
    <d v="2020-03-23T00:00:00"/>
    <x v="11"/>
    <x v="2"/>
    <x v="1"/>
    <x v="2"/>
    <n v="1"/>
    <x v="12"/>
    <x v="2"/>
    <s v="Tri"/>
    <m/>
    <s v="Technicien connecté sur mauvaise ligne "/>
    <s v="BOULEAU Christophe"/>
  </r>
  <r>
    <x v="0"/>
    <d v="2020-03-30T00:00:00"/>
    <x v="12"/>
    <x v="2"/>
    <x v="0"/>
    <x v="17"/>
    <n v="0.41666666666666669"/>
    <x v="2"/>
    <x v="0"/>
    <s v="Biolog"/>
    <s v="??"/>
    <s v="Importation"/>
    <s v="BOULEAU Christophe"/>
  </r>
  <r>
    <x v="0"/>
    <d v="2020-03-30T00:00:00"/>
    <x v="12"/>
    <x v="2"/>
    <x v="0"/>
    <x v="4"/>
    <n v="0.25"/>
    <x v="15"/>
    <x v="4"/>
    <s v="Fournisseur"/>
    <s v="??"/>
    <s v="Importation"/>
    <s v="BOULEAU Christophe"/>
  </r>
  <r>
    <x v="0"/>
    <d v="2020-03-30T00:00:00"/>
    <x v="12"/>
    <x v="2"/>
    <x v="0"/>
    <x v="12"/>
    <n v="0.16666666666666666"/>
    <x v="3"/>
    <x v="2"/>
    <s v="Cariste"/>
    <s v="??"/>
    <s v="Importation"/>
    <s v="BOULEAU Christophe"/>
  </r>
  <r>
    <x v="0"/>
    <d v="2020-03-30T00:00:00"/>
    <x v="12"/>
    <x v="2"/>
    <x v="0"/>
    <x v="4"/>
    <n v="0.25"/>
    <x v="14"/>
    <x v="2"/>
    <s v="Coordinateur"/>
    <s v="??"/>
    <s v="Importation"/>
    <s v="BOULEAU Christophe"/>
  </r>
  <r>
    <x v="0"/>
    <d v="2020-03-30T00:00:00"/>
    <x v="12"/>
    <x v="2"/>
    <x v="0"/>
    <x v="11"/>
    <n v="0.5"/>
    <x v="8"/>
    <x v="0"/>
    <s v="Biolog"/>
    <m/>
    <s v="Importation"/>
    <s v="BOULEAU Christophe"/>
  </r>
  <r>
    <x v="0"/>
    <d v="2020-03-30T00:00:00"/>
    <x v="12"/>
    <x v="2"/>
    <x v="0"/>
    <x v="12"/>
    <n v="0.16666666666666666"/>
    <x v="13"/>
    <x v="2"/>
    <s v="Lavage caddie"/>
    <m/>
    <s v="Importation"/>
    <s v="BOULEAU Christophe"/>
  </r>
  <r>
    <x v="0"/>
    <d v="2020-03-30T00:00:00"/>
    <x v="12"/>
    <x v="2"/>
    <x v="0"/>
    <x v="28"/>
    <n v="1.5"/>
    <x v="0"/>
    <x v="0"/>
    <s v="Biolog"/>
    <s v="??"/>
    <s v="Importation"/>
    <s v="BOULEAU Christophe"/>
  </r>
  <r>
    <x v="0"/>
    <d v="2020-03-30T00:00:00"/>
    <x v="12"/>
    <x v="2"/>
    <x v="0"/>
    <x v="12"/>
    <n v="0.16666666666666666"/>
    <x v="2"/>
    <x v="0"/>
    <s v="Biolog"/>
    <s v="??"/>
    <s v="Importation"/>
    <s v="BOULEAU Christophe"/>
  </r>
  <r>
    <x v="0"/>
    <d v="2020-03-30T00:00:00"/>
    <x v="12"/>
    <x v="2"/>
    <x v="0"/>
    <x v="14"/>
    <n v="0.58333333333333337"/>
    <x v="2"/>
    <x v="0"/>
    <s v="Biolog"/>
    <s v="??"/>
    <s v="Importation"/>
    <s v="BOULEAU Christophe"/>
  </r>
  <r>
    <x v="0"/>
    <d v="2020-03-30T00:00:00"/>
    <x v="12"/>
    <x v="2"/>
    <x v="0"/>
    <x v="12"/>
    <n v="0.16666666666666666"/>
    <x v="1"/>
    <x v="1"/>
    <s v="Flexnet/Biolog"/>
    <s v="??"/>
    <s v="Importation"/>
    <s v="BOULEAU Christophe"/>
  </r>
  <r>
    <x v="0"/>
    <d v="2020-03-30T00:00:00"/>
    <x v="12"/>
    <x v="2"/>
    <x v="0"/>
    <x v="13"/>
    <n v="0.83333333333333337"/>
    <x v="7"/>
    <x v="5"/>
    <s v="Flexnet"/>
    <s v="??"/>
    <s v="Importation"/>
    <s v="BOULEAU Christophe"/>
  </r>
  <r>
    <x v="0"/>
    <d v="2020-03-30T00:00:00"/>
    <x v="12"/>
    <x v="2"/>
    <x v="1"/>
    <x v="3"/>
    <n v="0.66666666666666663"/>
    <x v="9"/>
    <x v="0"/>
    <s v="Biolog"/>
    <s v="??"/>
    <s v="défaut variateur moteur"/>
    <s v="BOULEAU Christophe"/>
  </r>
  <r>
    <x v="0"/>
    <d v="2020-03-30T00:00:00"/>
    <x v="12"/>
    <x v="2"/>
    <x v="1"/>
    <x v="17"/>
    <n v="0.41666666666666669"/>
    <x v="4"/>
    <x v="3"/>
    <s v="Maintenance"/>
    <m/>
    <s v="Etiquetteuse mal paramétrée "/>
    <s v="BOULEAU Christophe"/>
  </r>
  <r>
    <x v="0"/>
    <d v="2020-03-30T00:00:00"/>
    <x v="12"/>
    <x v="2"/>
    <x v="1"/>
    <x v="4"/>
    <n v="0.25"/>
    <x v="13"/>
    <x v="2"/>
    <s v="Tri"/>
    <m/>
    <s v="caddies à aller chercher "/>
    <s v="BOULEAU Christophe"/>
  </r>
  <r>
    <x v="0"/>
    <d v="2020-03-30T00:00:00"/>
    <x v="12"/>
    <x v="2"/>
    <x v="1"/>
    <x v="6"/>
    <n v="0.33333333333333331"/>
    <x v="6"/>
    <x v="2"/>
    <s v="Equipe"/>
    <m/>
    <s v="changement de binôme"/>
    <s v="BOULEAU Christophe"/>
  </r>
  <r>
    <x v="0"/>
    <d v="2020-04-06T00:00:00"/>
    <x v="13"/>
    <x v="3"/>
    <x v="0"/>
    <x v="6"/>
    <n v="0.33333333333333331"/>
    <x v="2"/>
    <x v="0"/>
    <s v="Biolog"/>
    <s v="??"/>
    <s v="Importation"/>
    <s v="BOULEAU Christophe"/>
  </r>
  <r>
    <x v="0"/>
    <d v="2020-04-06T00:00:00"/>
    <x v="13"/>
    <x v="3"/>
    <x v="0"/>
    <x v="17"/>
    <n v="0.41666666666666669"/>
    <x v="16"/>
    <x v="2"/>
    <s v="Tri"/>
    <s v="??"/>
    <s v="bug, ne reconnait pas le mdp utilisateur, redémarrage ok"/>
    <s v="BOULEAU Christophe"/>
  </r>
  <r>
    <x v="0"/>
    <d v="2020-04-06T00:00:00"/>
    <x v="13"/>
    <x v="3"/>
    <x v="0"/>
    <x v="36"/>
    <n v="1.9166666666666665"/>
    <x v="0"/>
    <x v="0"/>
    <s v="Biolog"/>
    <s v="??"/>
    <s v="Importation"/>
    <s v="BOULEAU Christophe"/>
  </r>
  <r>
    <x v="0"/>
    <d v="2020-04-06T00:00:00"/>
    <x v="13"/>
    <x v="3"/>
    <x v="0"/>
    <x v="6"/>
    <n v="0.33333333333333331"/>
    <x v="2"/>
    <x v="0"/>
    <s v="Biolog"/>
    <s v="??"/>
    <s v="Importation"/>
    <s v="BOULEAU Christophe"/>
  </r>
  <r>
    <x v="0"/>
    <d v="2020-04-06T00:00:00"/>
    <x v="13"/>
    <x v="3"/>
    <x v="0"/>
    <x v="12"/>
    <n v="0.16666666666666666"/>
    <x v="9"/>
    <x v="0"/>
    <s v="Biolog"/>
    <s v="??"/>
    <s v="Importation"/>
    <s v="BOULEAU Christophe"/>
  </r>
  <r>
    <x v="0"/>
    <d v="2020-04-06T00:00:00"/>
    <x v="13"/>
    <x v="3"/>
    <x v="0"/>
    <x v="37"/>
    <n v="1.8333333333333335"/>
    <x v="7"/>
    <x v="5"/>
    <s v="Flexnet"/>
    <s v="??"/>
    <s v="Importation"/>
    <s v="BOULEAU Christophe"/>
  </r>
  <r>
    <x v="0"/>
    <d v="2020-04-06T00:00:00"/>
    <x v="13"/>
    <x v="3"/>
    <x v="0"/>
    <x v="4"/>
    <n v="0.25"/>
    <x v="12"/>
    <x v="2"/>
    <s v="Tri"/>
    <s v="??"/>
    <s v="Importation"/>
    <s v="BOULEAU Christophe"/>
  </r>
  <r>
    <x v="0"/>
    <d v="2020-04-06T00:00:00"/>
    <x v="13"/>
    <x v="3"/>
    <x v="1"/>
    <x v="16"/>
    <n v="1.25"/>
    <x v="7"/>
    <x v="5"/>
    <s v="Flexnet"/>
    <m/>
    <s v="Lenteurs"/>
    <s v="BOULEAU Christophe"/>
  </r>
  <r>
    <x v="0"/>
    <d v="2020-04-06T00:00:00"/>
    <x v="13"/>
    <x v="3"/>
    <x v="1"/>
    <x v="11"/>
    <n v="0.5"/>
    <x v="4"/>
    <x v="3"/>
    <s v="Maintenance"/>
    <m/>
    <s v="zone éjection nok, vis à remettre en place"/>
    <s v="BOULEAU Christophe"/>
  </r>
  <r>
    <x v="0"/>
    <d v="2020-04-13T00:00:00"/>
    <x v="14"/>
    <x v="3"/>
    <x v="0"/>
    <x v="4"/>
    <n v="0.25"/>
    <x v="16"/>
    <x v="2"/>
    <s v="Tri"/>
    <s v="??"/>
    <s v="Importation"/>
    <s v="BOULEAU Christophe"/>
  </r>
  <r>
    <x v="0"/>
    <d v="2020-04-13T00:00:00"/>
    <x v="14"/>
    <x v="3"/>
    <x v="0"/>
    <x v="27"/>
    <n v="1.75"/>
    <x v="0"/>
    <x v="0"/>
    <s v="Biolog"/>
    <s v="??"/>
    <s v="Importation"/>
    <s v="BOULEAU Christophe"/>
  </r>
  <r>
    <x v="0"/>
    <d v="2020-04-13T00:00:00"/>
    <x v="14"/>
    <x v="3"/>
    <x v="0"/>
    <x v="4"/>
    <n v="0.25"/>
    <x v="9"/>
    <x v="0"/>
    <s v="Biolog"/>
    <s v="??"/>
    <s v="Importation"/>
    <s v="BOULEAU Christophe"/>
  </r>
  <r>
    <x v="0"/>
    <d v="2020-04-13T00:00:00"/>
    <x v="14"/>
    <x v="3"/>
    <x v="0"/>
    <x v="2"/>
    <n v="1"/>
    <x v="2"/>
    <x v="0"/>
    <s v="Biolog"/>
    <s v="??"/>
    <s v="Importation"/>
    <s v="BOULEAU Christophe"/>
  </r>
  <r>
    <x v="0"/>
    <d v="2020-04-13T00:00:00"/>
    <x v="14"/>
    <x v="3"/>
    <x v="0"/>
    <x v="9"/>
    <n v="1.6666666666666665"/>
    <x v="7"/>
    <x v="5"/>
    <s v="Flexnet"/>
    <s v="??"/>
    <s v="Importation"/>
    <s v="BOULEAU Christophe"/>
  </r>
  <r>
    <x v="0"/>
    <d v="2020-04-13T00:00:00"/>
    <x v="14"/>
    <x v="3"/>
    <x v="1"/>
    <x v="17"/>
    <n v="0.41666666666666669"/>
    <x v="1"/>
    <x v="1"/>
    <s v="Flexnet/Biolog"/>
    <m/>
    <s v="attente protocole de tri"/>
    <s v="BOULEAU Christophe"/>
  </r>
  <r>
    <x v="0"/>
    <d v="2020-04-13T00:00:00"/>
    <x v="14"/>
    <x v="3"/>
    <x v="1"/>
    <x v="30"/>
    <n v="1.0833333333333333"/>
    <x v="7"/>
    <x v="5"/>
    <s v="Flexnet"/>
    <m/>
    <s v="Lenteurs"/>
    <s v="BOULEAU Christophe"/>
  </r>
  <r>
    <x v="0"/>
    <d v="2020-04-20T00:00:00"/>
    <x v="15"/>
    <x v="3"/>
    <x v="0"/>
    <x v="12"/>
    <n v="0.16666666666666666"/>
    <x v="11"/>
    <x v="5"/>
    <s v="Flexnet"/>
    <m/>
    <s v="Importation"/>
    <s v="BOULEAU Christophe"/>
  </r>
  <r>
    <x v="0"/>
    <d v="2020-04-20T00:00:00"/>
    <x v="15"/>
    <x v="3"/>
    <x v="0"/>
    <x v="28"/>
    <n v="1.5"/>
    <x v="4"/>
    <x v="3"/>
    <s v="Maintenance"/>
    <m/>
    <s v="Importation"/>
    <s v="BOULEAU Christophe"/>
  </r>
  <r>
    <x v="0"/>
    <d v="2020-04-20T00:00:00"/>
    <x v="15"/>
    <x v="3"/>
    <x v="0"/>
    <x v="28"/>
    <n v="1.5"/>
    <x v="0"/>
    <x v="0"/>
    <s v="Biolog"/>
    <s v="??"/>
    <s v="Importation"/>
    <s v="BOULEAU Christophe"/>
  </r>
  <r>
    <x v="0"/>
    <d v="2020-04-20T00:00:00"/>
    <x v="15"/>
    <x v="3"/>
    <x v="0"/>
    <x v="3"/>
    <n v="0.66666666666666663"/>
    <x v="1"/>
    <x v="1"/>
    <s v="Flexnet/Biolog"/>
    <s v="??"/>
    <s v="Importation"/>
    <s v="BOULEAU Christophe"/>
  </r>
  <r>
    <x v="0"/>
    <d v="2020-04-20T00:00:00"/>
    <x v="15"/>
    <x v="3"/>
    <x v="0"/>
    <x v="15"/>
    <n v="1.1666666666666667"/>
    <x v="7"/>
    <x v="5"/>
    <s v="Flexnet"/>
    <s v="??"/>
    <s v="Importation"/>
    <s v="BOULEAU Christophe"/>
  </r>
  <r>
    <x v="0"/>
    <d v="2020-04-20T00:00:00"/>
    <x v="15"/>
    <x v="3"/>
    <x v="0"/>
    <x v="6"/>
    <n v="0.33333333333333331"/>
    <x v="3"/>
    <x v="2"/>
    <s v="Cariste"/>
    <s v="??"/>
    <s v="Importation"/>
    <s v="BOULEAU Christophe"/>
  </r>
  <r>
    <x v="0"/>
    <d v="2020-04-20T00:00:00"/>
    <x v="15"/>
    <x v="3"/>
    <x v="0"/>
    <x v="4"/>
    <n v="0.25"/>
    <x v="14"/>
    <x v="2"/>
    <s v="Coordinateur"/>
    <s v="??"/>
    <s v="Importation"/>
    <s v="BOULEAU Christophe"/>
  </r>
  <r>
    <x v="0"/>
    <d v="2020-04-20T00:00:00"/>
    <x v="15"/>
    <x v="3"/>
    <x v="1"/>
    <x v="32"/>
    <n v="1.3333333333333333"/>
    <x v="2"/>
    <x v="0"/>
    <s v="Biolog"/>
    <s v="??"/>
    <s v="Absence de mise en service"/>
    <s v="BOULEAU Christophe"/>
  </r>
  <r>
    <x v="0"/>
    <d v="2020-04-20T00:00:00"/>
    <x v="15"/>
    <x v="3"/>
    <x v="1"/>
    <x v="15"/>
    <n v="1.1666666666666667"/>
    <x v="6"/>
    <x v="2"/>
    <s v="Equipe"/>
    <m/>
    <s v="traitement roll tombé"/>
    <s v="BOULEAU Christophe"/>
  </r>
  <r>
    <x v="0"/>
    <d v="2020-04-20T00:00:00"/>
    <x v="15"/>
    <x v="3"/>
    <x v="1"/>
    <x v="32"/>
    <n v="1.3333333333333333"/>
    <x v="4"/>
    <x v="3"/>
    <s v="Maintenance"/>
    <m/>
    <s v="panne machine suite à coupure éléctrique"/>
    <s v="BOULEAU Christophe"/>
  </r>
  <r>
    <x v="0"/>
    <d v="2020-04-25T00:00:00"/>
    <x v="15"/>
    <x v="3"/>
    <x v="0"/>
    <x v="13"/>
    <n v="0.83333333333333337"/>
    <x v="17"/>
    <x v="2"/>
    <s v="Cariste"/>
    <m/>
    <s v="Importation"/>
    <s v="BOULEAU Christophe"/>
  </r>
  <r>
    <x v="0"/>
    <d v="2020-04-27T00:00:00"/>
    <x v="16"/>
    <x v="3"/>
    <x v="0"/>
    <x v="38"/>
    <n v="3"/>
    <x v="2"/>
    <x v="0"/>
    <s v="Biolog"/>
    <s v="??"/>
    <s v="Importation"/>
    <s v="BOULEAU Christophe"/>
  </r>
  <r>
    <x v="0"/>
    <d v="2020-04-27T00:00:00"/>
    <x v="16"/>
    <x v="3"/>
    <x v="0"/>
    <x v="39"/>
    <n v="5"/>
    <x v="18"/>
    <x v="0"/>
    <s v="Biolog"/>
    <s v="??"/>
    <s v="Importation"/>
    <s v="BOULEAU Christophe"/>
  </r>
  <r>
    <x v="0"/>
    <d v="2020-04-27T00:00:00"/>
    <x v="16"/>
    <x v="3"/>
    <x v="0"/>
    <x v="4"/>
    <n v="0.25"/>
    <x v="2"/>
    <x v="0"/>
    <s v="Biolog"/>
    <s v="??"/>
    <s v="Importation"/>
    <s v="BOULEAU Christophe"/>
  </r>
  <r>
    <x v="0"/>
    <d v="2020-04-27T00:00:00"/>
    <x v="16"/>
    <x v="3"/>
    <x v="0"/>
    <x v="40"/>
    <n v="1.6"/>
    <x v="0"/>
    <x v="0"/>
    <s v="Biolog"/>
    <s v="??"/>
    <s v="Importation"/>
    <s v="BOULEAU Christophe"/>
  </r>
  <r>
    <x v="0"/>
    <d v="2020-04-27T00:00:00"/>
    <x v="16"/>
    <x v="3"/>
    <x v="0"/>
    <x v="3"/>
    <n v="0.66666666666666663"/>
    <x v="2"/>
    <x v="0"/>
    <s v="Biolog"/>
    <s v="??"/>
    <s v="Importation"/>
    <s v="BOULEAU Christophe"/>
  </r>
  <r>
    <x v="0"/>
    <d v="2020-04-27T00:00:00"/>
    <x v="16"/>
    <x v="3"/>
    <x v="0"/>
    <x v="6"/>
    <n v="0.33333333333333331"/>
    <x v="1"/>
    <x v="1"/>
    <s v="Flexnet/Biolog"/>
    <s v="??"/>
    <s v="Importation"/>
    <s v="BOULEAU Christophe"/>
  </r>
  <r>
    <x v="0"/>
    <d v="2020-04-27T00:00:00"/>
    <x v="16"/>
    <x v="3"/>
    <x v="0"/>
    <x v="32"/>
    <n v="1.3333333333333333"/>
    <x v="7"/>
    <x v="5"/>
    <s v="Flexnet"/>
    <s v="??"/>
    <s v="Importation"/>
    <s v="BOULEAU Christophe"/>
  </r>
  <r>
    <x v="0"/>
    <d v="2020-04-27T00:00:00"/>
    <x v="16"/>
    <x v="3"/>
    <x v="0"/>
    <x v="4"/>
    <n v="0.25"/>
    <x v="3"/>
    <x v="2"/>
    <s v="Cariste"/>
    <m/>
    <s v="Importation"/>
    <s v="BOULEAU Christophe"/>
  </r>
  <r>
    <x v="0"/>
    <d v="2020-04-27T00:00:00"/>
    <x v="16"/>
    <x v="3"/>
    <x v="1"/>
    <x v="12"/>
    <n v="0.16666666666666666"/>
    <x v="1"/>
    <x v="1"/>
    <s v="Flexnet/Biolog"/>
    <m/>
    <s v="attente protocole de tri"/>
    <s v="BOULEAU Christophe"/>
  </r>
  <r>
    <x v="0"/>
    <d v="2020-04-27T00:00:00"/>
    <x v="16"/>
    <x v="3"/>
    <x v="1"/>
    <x v="16"/>
    <n v="1.25"/>
    <x v="7"/>
    <x v="5"/>
    <s v="Flexnet"/>
    <m/>
    <s v="Lenteurs"/>
    <s v="BOULEAU Christophe"/>
  </r>
  <r>
    <x v="0"/>
    <d v="2020-04-27T00:00:00"/>
    <x v="16"/>
    <x v="3"/>
    <x v="1"/>
    <x v="17"/>
    <n v="0.41666666666666669"/>
    <x v="11"/>
    <x v="5"/>
    <s v="Flexnet"/>
    <m/>
    <s v="MAJ Flexnet"/>
    <s v="BOULEAU Christophe"/>
  </r>
  <r>
    <x v="0"/>
    <d v="2020-05-04T00:00:00"/>
    <x v="17"/>
    <x v="4"/>
    <x v="0"/>
    <x v="11"/>
    <n v="0.5"/>
    <x v="2"/>
    <x v="0"/>
    <s v="Biolog"/>
    <s v="??"/>
    <s v="Importation"/>
    <s v="BOULEAU Christophe"/>
  </r>
  <r>
    <x v="0"/>
    <d v="2020-05-04T00:00:00"/>
    <x v="17"/>
    <x v="4"/>
    <x v="0"/>
    <x v="17"/>
    <n v="0.41666666666666669"/>
    <x v="2"/>
    <x v="0"/>
    <s v="Biolog"/>
    <s v="??"/>
    <s v="Importation"/>
    <s v="BOULEAU Christophe"/>
  </r>
  <r>
    <x v="0"/>
    <d v="2020-05-04T00:00:00"/>
    <x v="17"/>
    <x v="4"/>
    <x v="0"/>
    <x v="37"/>
    <n v="1.8333333333333335"/>
    <x v="19"/>
    <x v="5"/>
    <s v="Flexnet"/>
    <s v="??"/>
    <s v="Importation"/>
    <s v="BOULEAU Christophe"/>
  </r>
  <r>
    <x v="0"/>
    <d v="2020-05-04T00:00:00"/>
    <x v="17"/>
    <x v="4"/>
    <x v="0"/>
    <x v="6"/>
    <n v="0.33333333333333331"/>
    <x v="20"/>
    <x v="4"/>
    <s v="Fournisseur"/>
    <s v="??"/>
    <s v="Importation"/>
    <s v="BOULEAU Christophe"/>
  </r>
  <r>
    <x v="0"/>
    <d v="2020-05-04T00:00:00"/>
    <x v="17"/>
    <x v="4"/>
    <x v="0"/>
    <x v="22"/>
    <n v="1.4166666666666667"/>
    <x v="4"/>
    <x v="3"/>
    <s v="Maintenance"/>
    <m/>
    <s v="Importation"/>
    <s v="BOULEAU Christophe"/>
  </r>
  <r>
    <x v="0"/>
    <d v="2020-05-04T00:00:00"/>
    <x v="17"/>
    <x v="4"/>
    <x v="0"/>
    <x v="18"/>
    <n v="0.91666666666666652"/>
    <x v="4"/>
    <x v="3"/>
    <s v="Maintenance"/>
    <m/>
    <s v="Importation"/>
    <s v="BOULEAU Christophe"/>
  </r>
  <r>
    <x v="0"/>
    <d v="2020-05-04T00:00:00"/>
    <x v="17"/>
    <x v="4"/>
    <x v="0"/>
    <x v="9"/>
    <n v="1.6666666666666665"/>
    <x v="0"/>
    <x v="0"/>
    <s v="Biolog"/>
    <s v="??"/>
    <s v="Importation"/>
    <s v="BOULEAU Christophe"/>
  </r>
  <r>
    <x v="0"/>
    <d v="2020-05-04T00:00:00"/>
    <x v="17"/>
    <x v="4"/>
    <x v="0"/>
    <x v="41"/>
    <n v="6.6666666666666666E-2"/>
    <x v="9"/>
    <x v="0"/>
    <s v="Biolog"/>
    <s v="??"/>
    <s v="Importation"/>
    <s v="BOULEAU Christophe"/>
  </r>
  <r>
    <x v="0"/>
    <d v="2020-05-04T00:00:00"/>
    <x v="17"/>
    <x v="4"/>
    <x v="0"/>
    <x v="14"/>
    <n v="0.58333333333333337"/>
    <x v="2"/>
    <x v="0"/>
    <s v="Biolog"/>
    <s v="??"/>
    <s v="Importation"/>
    <s v="BOULEAU Christophe"/>
  </r>
  <r>
    <x v="0"/>
    <d v="2020-05-04T00:00:00"/>
    <x v="17"/>
    <x v="4"/>
    <x v="0"/>
    <x v="3"/>
    <n v="0.66666666666666663"/>
    <x v="8"/>
    <x v="0"/>
    <s v="Biolog"/>
    <s v="??"/>
    <s v="Importation"/>
    <s v="BOULEAU Christophe"/>
  </r>
  <r>
    <x v="0"/>
    <d v="2020-05-04T00:00:00"/>
    <x v="17"/>
    <x v="4"/>
    <x v="0"/>
    <x v="15"/>
    <n v="1.1666666666666667"/>
    <x v="7"/>
    <x v="5"/>
    <s v="Flexnet"/>
    <s v="??"/>
    <s v="Importation"/>
    <s v="BOULEAU Christophe"/>
  </r>
  <r>
    <x v="0"/>
    <d v="2020-05-04T00:00:00"/>
    <x v="17"/>
    <x v="4"/>
    <x v="0"/>
    <x v="12"/>
    <n v="0.16666666666666666"/>
    <x v="3"/>
    <x v="2"/>
    <s v="Cariste"/>
    <s v="??"/>
    <s v="Importation"/>
    <s v="BOULEAU Christophe"/>
  </r>
  <r>
    <x v="0"/>
    <d v="2020-05-04T00:00:00"/>
    <x v="17"/>
    <x v="4"/>
    <x v="0"/>
    <x v="17"/>
    <n v="0.41666666666666669"/>
    <x v="3"/>
    <x v="2"/>
    <s v="Cariste"/>
    <m/>
    <s v="Importation"/>
    <s v="BOULEAU Christophe"/>
  </r>
  <r>
    <x v="0"/>
    <d v="2020-05-04T00:00:00"/>
    <x v="17"/>
    <x v="4"/>
    <x v="1"/>
    <x v="15"/>
    <n v="1.1666666666666667"/>
    <x v="9"/>
    <x v="0"/>
    <s v="Biolog"/>
    <s v="??"/>
    <s v="défaut variateur moteur"/>
    <s v="BOULEAU Christophe"/>
  </r>
  <r>
    <x v="0"/>
    <d v="2020-05-04T00:00:00"/>
    <x v="17"/>
    <x v="4"/>
    <x v="1"/>
    <x v="28"/>
    <n v="1.5"/>
    <x v="7"/>
    <x v="5"/>
    <s v="Flexnet"/>
    <m/>
    <s v="Lenteurs"/>
    <s v="BOULEAU Christophe"/>
  </r>
  <r>
    <x v="0"/>
    <d v="2020-05-04T00:00:00"/>
    <x v="17"/>
    <x v="4"/>
    <x v="1"/>
    <x v="12"/>
    <n v="0.16666666666666666"/>
    <x v="4"/>
    <x v="3"/>
    <s v="Maintenance"/>
    <m/>
    <s v="poches coincées dans la mavhine"/>
    <s v="BOULEAU Christophe"/>
  </r>
  <r>
    <x v="0"/>
    <d v="2020-05-04T00:00:00"/>
    <x v="17"/>
    <x v="4"/>
    <x v="1"/>
    <x v="2"/>
    <n v="1"/>
    <x v="4"/>
    <x v="3"/>
    <s v="Maintenance"/>
    <m/>
    <s v="étiqueteuse: difficultés lors de la mise en place nouveau rouleau"/>
    <s v="BOULEAU Christophe"/>
  </r>
  <r>
    <x v="0"/>
    <d v="2020-05-11T00:00:00"/>
    <x v="18"/>
    <x v="4"/>
    <x v="0"/>
    <x v="6"/>
    <n v="0.33333333333333331"/>
    <x v="3"/>
    <x v="2"/>
    <s v="Cariste"/>
    <s v="??"/>
    <s v="Importation"/>
    <s v="BOULEAU Christophe"/>
  </r>
  <r>
    <x v="0"/>
    <d v="2020-05-11T00:00:00"/>
    <x v="18"/>
    <x v="4"/>
    <x v="0"/>
    <x v="42"/>
    <n v="1.6333333333333333"/>
    <x v="4"/>
    <x v="3"/>
    <s v="Maintenance"/>
    <m/>
    <s v="Importation"/>
    <s v="BOULEAU Christophe"/>
  </r>
  <r>
    <x v="0"/>
    <d v="2020-05-11T00:00:00"/>
    <x v="18"/>
    <x v="4"/>
    <x v="0"/>
    <x v="43"/>
    <n v="1.8666666666666667"/>
    <x v="0"/>
    <x v="0"/>
    <s v="Biolog"/>
    <s v="??"/>
    <s v="Importation"/>
    <s v="BOULEAU Christophe"/>
  </r>
  <r>
    <x v="0"/>
    <d v="2020-05-11T00:00:00"/>
    <x v="18"/>
    <x v="4"/>
    <x v="0"/>
    <x v="44"/>
    <n v="2.1833333333333331"/>
    <x v="2"/>
    <x v="0"/>
    <s v="Biolog"/>
    <s v="??"/>
    <s v="Importation"/>
    <s v="BOULEAU Christophe"/>
  </r>
  <r>
    <x v="0"/>
    <d v="2020-05-11T00:00:00"/>
    <x v="18"/>
    <x v="4"/>
    <x v="0"/>
    <x v="22"/>
    <n v="1.4166666666666667"/>
    <x v="7"/>
    <x v="5"/>
    <s v="Flexnet"/>
    <s v="??"/>
    <s v="Importation"/>
    <s v="BOULEAU Christophe"/>
  </r>
  <r>
    <x v="0"/>
    <d v="2020-05-11T00:00:00"/>
    <x v="18"/>
    <x v="4"/>
    <x v="0"/>
    <x v="45"/>
    <n v="8.3333333333333329E-2"/>
    <x v="3"/>
    <x v="2"/>
    <s v="Cariste"/>
    <s v="??"/>
    <s v="Importation"/>
    <s v="BOULEAU Christophe"/>
  </r>
  <r>
    <x v="0"/>
    <d v="2020-05-11T00:00:00"/>
    <x v="18"/>
    <x v="4"/>
    <x v="0"/>
    <x v="13"/>
    <n v="0.83333333333333337"/>
    <x v="14"/>
    <x v="2"/>
    <s v="Coordinateur"/>
    <s v="??"/>
    <s v="Importation"/>
    <s v="BOULEAU Christophe"/>
  </r>
  <r>
    <x v="0"/>
    <d v="2020-05-11T00:00:00"/>
    <x v="18"/>
    <x v="4"/>
    <x v="0"/>
    <x v="6"/>
    <n v="0.33333333333333331"/>
    <x v="3"/>
    <x v="2"/>
    <s v="Cariste"/>
    <m/>
    <s v="Importation"/>
    <s v="BOULEAU Christophe"/>
  </r>
  <r>
    <x v="0"/>
    <d v="2020-05-18T00:00:00"/>
    <x v="19"/>
    <x v="4"/>
    <x v="0"/>
    <x v="4"/>
    <n v="0.25"/>
    <x v="10"/>
    <x v="4"/>
    <s v="Fournisseur"/>
    <s v="??"/>
    <s v="Importation"/>
    <s v="BOULEAU Christophe"/>
  </r>
  <r>
    <x v="0"/>
    <d v="2020-05-18T00:00:00"/>
    <x v="19"/>
    <x v="4"/>
    <x v="0"/>
    <x v="4"/>
    <n v="0.25"/>
    <x v="3"/>
    <x v="2"/>
    <s v="Cariste"/>
    <s v="??"/>
    <s v="Importation"/>
    <s v="BOULEAU Christophe"/>
  </r>
  <r>
    <x v="0"/>
    <d v="2020-05-18T00:00:00"/>
    <x v="19"/>
    <x v="4"/>
    <x v="0"/>
    <x v="20"/>
    <n v="2"/>
    <x v="0"/>
    <x v="0"/>
    <s v="Biolog"/>
    <s v="??"/>
    <s v="Importation"/>
    <s v="BOULEAU Christophe"/>
  </r>
  <r>
    <x v="0"/>
    <d v="2020-05-18T00:00:00"/>
    <x v="19"/>
    <x v="4"/>
    <x v="0"/>
    <x v="28"/>
    <n v="1.5"/>
    <x v="7"/>
    <x v="5"/>
    <s v="Flexnet"/>
    <s v="??"/>
    <s v="Importation"/>
    <s v="BOULEAU Christophe"/>
  </r>
  <r>
    <x v="0"/>
    <d v="2020-05-18T00:00:00"/>
    <x v="19"/>
    <x v="4"/>
    <x v="0"/>
    <x v="6"/>
    <n v="0.33333333333333331"/>
    <x v="7"/>
    <x v="5"/>
    <s v="Flexnet"/>
    <s v="??"/>
    <s v="Importation"/>
    <s v="BOULEAU Christophe"/>
  </r>
  <r>
    <x v="0"/>
    <d v="2020-05-18T00:00:00"/>
    <x v="19"/>
    <x v="4"/>
    <x v="0"/>
    <x v="12"/>
    <n v="0.16666666666666666"/>
    <x v="3"/>
    <x v="2"/>
    <s v="Cariste"/>
    <s v="??"/>
    <s v="Importation"/>
    <s v="BOULEAU Christophe"/>
  </r>
  <r>
    <x v="0"/>
    <d v="2020-05-18T00:00:00"/>
    <x v="19"/>
    <x v="4"/>
    <x v="0"/>
    <x v="12"/>
    <n v="0.16666666666666666"/>
    <x v="14"/>
    <x v="2"/>
    <s v="Coordinateur"/>
    <s v="??"/>
    <s v="Importation"/>
    <s v="BOULEAU Christophe"/>
  </r>
  <r>
    <x v="0"/>
    <d v="2020-05-18T00:00:00"/>
    <x v="19"/>
    <x v="4"/>
    <x v="0"/>
    <x v="3"/>
    <n v="0.66666666666666663"/>
    <x v="3"/>
    <x v="2"/>
    <s v="Cariste"/>
    <s v="??"/>
    <s v="Importation"/>
    <s v="BOULEAU Christophe"/>
  </r>
  <r>
    <x v="0"/>
    <d v="2020-05-18T00:00:00"/>
    <x v="19"/>
    <x v="4"/>
    <x v="0"/>
    <x v="46"/>
    <n v="2.6666666666666665"/>
    <x v="4"/>
    <x v="3"/>
    <s v="Maintenance"/>
    <m/>
    <s v="Importation"/>
    <s v="BOULEAU Christophe"/>
  </r>
  <r>
    <x v="0"/>
    <d v="2020-05-18T00:00:00"/>
    <x v="19"/>
    <x v="4"/>
    <x v="1"/>
    <x v="17"/>
    <n v="0.41666666666666669"/>
    <x v="1"/>
    <x v="1"/>
    <s v="Flexnet/Biolog"/>
    <m/>
    <s v="attente protocole de tri"/>
    <s v="BOULEAU Christophe"/>
  </r>
  <r>
    <x v="0"/>
    <d v="2020-05-18T00:00:00"/>
    <x v="19"/>
    <x v="4"/>
    <x v="1"/>
    <x v="6"/>
    <n v="0.33333333333333331"/>
    <x v="7"/>
    <x v="5"/>
    <s v="Flexnet"/>
    <m/>
    <s v="Lenteurs"/>
    <s v="BOULEAU Christophe"/>
  </r>
  <r>
    <x v="0"/>
    <d v="2020-05-18T00:00:00"/>
    <x v="19"/>
    <x v="4"/>
    <x v="1"/>
    <x v="12"/>
    <n v="0.16666666666666666"/>
    <x v="3"/>
    <x v="2"/>
    <s v="Cariste"/>
    <m/>
    <s v="palette en CF01"/>
    <s v="BOULEAU Christophe"/>
  </r>
  <r>
    <x v="0"/>
    <d v="2020-05-25T00:00:00"/>
    <x v="20"/>
    <x v="4"/>
    <x v="0"/>
    <x v="3"/>
    <n v="0.66666666666666663"/>
    <x v="2"/>
    <x v="0"/>
    <s v="Biolog"/>
    <s v="??"/>
    <s v="Importation"/>
    <s v="BOULEAU Christophe"/>
  </r>
  <r>
    <x v="0"/>
    <d v="2020-05-25T00:00:00"/>
    <x v="20"/>
    <x v="4"/>
    <x v="0"/>
    <x v="47"/>
    <n v="0.35"/>
    <x v="7"/>
    <x v="5"/>
    <s v="Flexnet"/>
    <s v="??"/>
    <s v="Importation"/>
    <s v="BOULEAU Christophe"/>
  </r>
  <r>
    <x v="0"/>
    <d v="2020-05-25T00:00:00"/>
    <x v="20"/>
    <x v="4"/>
    <x v="0"/>
    <x v="30"/>
    <n v="1.0833333333333333"/>
    <x v="7"/>
    <x v="5"/>
    <s v="Flexnet"/>
    <s v="??"/>
    <s v="Importation"/>
    <s v="BOULEAU Christophe"/>
  </r>
  <r>
    <x v="0"/>
    <d v="2020-05-25T00:00:00"/>
    <x v="20"/>
    <x v="4"/>
    <x v="0"/>
    <x v="48"/>
    <n v="2.1"/>
    <x v="0"/>
    <x v="0"/>
    <s v="Biolog"/>
    <s v="??"/>
    <s v="Importation"/>
    <s v="BOULEAU Christophe"/>
  </r>
  <r>
    <x v="0"/>
    <d v="2020-05-25T00:00:00"/>
    <x v="20"/>
    <x v="4"/>
    <x v="0"/>
    <x v="11"/>
    <n v="0.5"/>
    <x v="9"/>
    <x v="0"/>
    <s v="Biolog"/>
    <s v="??"/>
    <s v="Importation"/>
    <s v="BOULEAU Christophe"/>
  </r>
  <r>
    <x v="0"/>
    <d v="2020-05-25T00:00:00"/>
    <x v="20"/>
    <x v="4"/>
    <x v="0"/>
    <x v="14"/>
    <n v="0.58333333333333337"/>
    <x v="1"/>
    <x v="1"/>
    <s v="Flexnet/Biolog"/>
    <s v="??"/>
    <s v="Importation"/>
    <s v="BOULEAU Christophe"/>
  </r>
  <r>
    <x v="0"/>
    <d v="2020-05-25T00:00:00"/>
    <x v="20"/>
    <x v="4"/>
    <x v="0"/>
    <x v="4"/>
    <n v="0.25"/>
    <x v="7"/>
    <x v="5"/>
    <s v="Flexnet"/>
    <s v="??"/>
    <s v="Importation"/>
    <s v="BOULEAU Christophe"/>
  </r>
  <r>
    <x v="0"/>
    <d v="2020-05-25T00:00:00"/>
    <x v="20"/>
    <x v="4"/>
    <x v="1"/>
    <x v="5"/>
    <n v="0.75"/>
    <x v="9"/>
    <x v="0"/>
    <s v="Biolog"/>
    <s v="??"/>
    <s v="défaut variateur moteur"/>
    <s v="BOULEAU Christophe"/>
  </r>
  <r>
    <x v="0"/>
    <d v="2020-05-25T00:00:00"/>
    <x v="20"/>
    <x v="4"/>
    <x v="1"/>
    <x v="18"/>
    <n v="0.91666666666666652"/>
    <x v="2"/>
    <x v="0"/>
    <s v="Biolog"/>
    <m/>
    <s v="Reprise suite modification "/>
    <s v="BOULEAU Christophe"/>
  </r>
  <r>
    <x v="0"/>
    <d v="2020-06-01T00:00:00"/>
    <x v="21"/>
    <x v="5"/>
    <x v="0"/>
    <x v="12"/>
    <n v="0.16666666666666666"/>
    <x v="14"/>
    <x v="2"/>
    <s v="Coordinateur"/>
    <m/>
    <s v="Importation"/>
    <s v="BOULEAU Christophe"/>
  </r>
  <r>
    <x v="0"/>
    <d v="2020-06-01T00:00:00"/>
    <x v="21"/>
    <x v="5"/>
    <x v="0"/>
    <x v="6"/>
    <n v="0.33333333333333331"/>
    <x v="16"/>
    <x v="2"/>
    <s v="Tri"/>
    <m/>
    <s v="Importation"/>
    <s v="BOULEAU Christophe"/>
  </r>
  <r>
    <x v="0"/>
    <d v="2020-06-01T00:00:00"/>
    <x v="21"/>
    <x v="5"/>
    <x v="0"/>
    <x v="6"/>
    <n v="0.33333333333333331"/>
    <x v="14"/>
    <x v="2"/>
    <s v="Coordinateur"/>
    <m/>
    <s v="Importation"/>
    <s v="BOULEAU Christophe"/>
  </r>
  <r>
    <x v="0"/>
    <d v="2020-06-01T00:00:00"/>
    <x v="21"/>
    <x v="5"/>
    <x v="0"/>
    <x v="20"/>
    <n v="2"/>
    <x v="4"/>
    <x v="3"/>
    <s v="Maintenance"/>
    <m/>
    <s v="Importation"/>
    <s v="BOULEAU Christophe"/>
  </r>
  <r>
    <x v="0"/>
    <d v="2020-06-01T00:00:00"/>
    <x v="21"/>
    <x v="5"/>
    <x v="0"/>
    <x v="2"/>
    <n v="1"/>
    <x v="8"/>
    <x v="0"/>
    <s v="Biolog"/>
    <s v="??"/>
    <s v="Importation"/>
    <s v="BOULEAU Christophe"/>
  </r>
  <r>
    <x v="0"/>
    <d v="2020-06-01T00:00:00"/>
    <x v="21"/>
    <x v="5"/>
    <x v="0"/>
    <x v="32"/>
    <n v="1.3333333333333333"/>
    <x v="7"/>
    <x v="5"/>
    <s v="Flexnet"/>
    <s v="??"/>
    <s v="Importation"/>
    <s v="BOULEAU Christophe"/>
  </r>
  <r>
    <x v="0"/>
    <d v="2020-06-01T00:00:00"/>
    <x v="21"/>
    <x v="5"/>
    <x v="0"/>
    <x v="12"/>
    <n v="0.16666666666666666"/>
    <x v="3"/>
    <x v="2"/>
    <s v="Cariste"/>
    <s v="??"/>
    <s v="Importation"/>
    <s v="BOULEAU Christophe"/>
  </r>
  <r>
    <x v="0"/>
    <d v="2020-06-01T00:00:00"/>
    <x v="21"/>
    <x v="5"/>
    <x v="0"/>
    <x v="12"/>
    <n v="0.16666666666666666"/>
    <x v="3"/>
    <x v="2"/>
    <s v="Cariste"/>
    <m/>
    <s v="Importation"/>
    <s v="BOULEAU Christophe"/>
  </r>
  <r>
    <x v="0"/>
    <d v="2020-06-01T00:00:00"/>
    <x v="21"/>
    <x v="5"/>
    <x v="1"/>
    <x v="4"/>
    <n v="0.25"/>
    <x v="7"/>
    <x v="5"/>
    <s v="Flexnet"/>
    <m/>
    <s v="Lenteurs"/>
    <s v="BOULEAU Christophe"/>
  </r>
  <r>
    <x v="0"/>
    <d v="2020-06-01T00:00:00"/>
    <x v="21"/>
    <x v="5"/>
    <x v="1"/>
    <x v="13"/>
    <n v="0.83333333333333337"/>
    <x v="11"/>
    <x v="5"/>
    <s v="Flexnet"/>
    <m/>
    <s v="maj flexnet "/>
    <s v="BOULEAU Christophe"/>
  </r>
  <r>
    <x v="0"/>
    <d v="2020-06-01T00:00:00"/>
    <x v="21"/>
    <x v="5"/>
    <x v="1"/>
    <x v="4"/>
    <n v="0.25"/>
    <x v="14"/>
    <x v="2"/>
    <s v="Coordinateur"/>
    <m/>
    <s v="recherche palette car non identifiée avec n° de bon"/>
    <s v="BOULEAU Christophe"/>
  </r>
  <r>
    <x v="0"/>
    <d v="2020-06-01T00:00:00"/>
    <x v="21"/>
    <x v="5"/>
    <x v="1"/>
    <x v="11"/>
    <n v="0.5"/>
    <x v="3"/>
    <x v="2"/>
    <s v="Cariste"/>
    <m/>
    <s v="bon pas au bon stade"/>
    <s v="BOULEAU Christophe"/>
  </r>
  <r>
    <x v="0"/>
    <d v="2020-06-01T00:00:00"/>
    <x v="21"/>
    <x v="5"/>
    <x v="1"/>
    <x v="20"/>
    <n v="2"/>
    <x v="4"/>
    <x v="3"/>
    <s v="Maintenance"/>
    <m/>
    <s v="rideau sas vers anciennes CF HS"/>
    <s v="BOULEAU Christophe"/>
  </r>
  <r>
    <x v="0"/>
    <d v="2020-06-08T00:00:00"/>
    <x v="22"/>
    <x v="5"/>
    <x v="1"/>
    <x v="11"/>
    <n v="0.5"/>
    <x v="0"/>
    <x v="0"/>
    <s v="Biolog"/>
    <m/>
    <s v="temps de lecture des poches par lecteur Biolog long"/>
    <s v="BOULEAU Christophe"/>
  </r>
  <r>
    <x v="0"/>
    <d v="2020-06-08T00:00:00"/>
    <x v="22"/>
    <x v="5"/>
    <x v="1"/>
    <x v="12"/>
    <n v="0.16666666666666666"/>
    <x v="1"/>
    <x v="1"/>
    <s v="Flexnet/Biolog"/>
    <m/>
    <s v="attente protocole de tri"/>
    <s v="BOULEAU Christophe"/>
  </r>
  <r>
    <x v="0"/>
    <d v="2020-06-08T00:00:00"/>
    <x v="22"/>
    <x v="5"/>
    <x v="1"/>
    <x v="4"/>
    <n v="0.25"/>
    <x v="1"/>
    <x v="1"/>
    <s v="Flexnet/Biolog"/>
    <m/>
    <s v="lenteurs"/>
    <s v="BOULEAU Christophe"/>
  </r>
  <r>
    <x v="0"/>
    <d v="2020-06-08T00:00:00"/>
    <x v="22"/>
    <x v="5"/>
    <x v="1"/>
    <x v="17"/>
    <n v="0.41666666666666669"/>
    <x v="3"/>
    <x v="2"/>
    <s v="Cariste"/>
    <m/>
    <s v="attente palettes"/>
    <s v="BOULEAU Christophe"/>
  </r>
  <r>
    <x v="0"/>
    <d v="2020-06-08T00:00:00"/>
    <x v="22"/>
    <x v="5"/>
    <x v="0"/>
    <x v="49"/>
    <n v="2.3333333333333335"/>
    <x v="8"/>
    <x v="0"/>
    <s v="Biolog"/>
    <m/>
    <s v="Lenteurs biolog à l'export de données + export puis reexport"/>
    <s v="BOULEAU Christophe"/>
  </r>
  <r>
    <x v="0"/>
    <d v="2020-06-08T00:00:00"/>
    <x v="22"/>
    <x v="5"/>
    <x v="0"/>
    <x v="2"/>
    <n v="1"/>
    <x v="0"/>
    <x v="0"/>
    <s v="Biolog"/>
    <m/>
    <s v="lenteur entre chaque carton conforme"/>
    <s v="BOULEAU Christophe"/>
  </r>
  <r>
    <x v="0"/>
    <d v="2020-06-08T00:00:00"/>
    <x v="22"/>
    <x v="5"/>
    <x v="0"/>
    <x v="6"/>
    <n v="0.33333333333333331"/>
    <x v="2"/>
    <x v="0"/>
    <s v="Biolog"/>
    <m/>
    <s v="message &quot; poches hors protocoles&quot; alors que non "/>
    <s v="BOULEAU Christophe"/>
  </r>
  <r>
    <x v="0"/>
    <d v="2020-06-08T00:00:00"/>
    <x v="22"/>
    <x v="5"/>
    <x v="0"/>
    <x v="9"/>
    <n v="1.6666666666666667"/>
    <x v="7"/>
    <x v="5"/>
    <s v="Flexnet"/>
    <m/>
    <s v="lenteurs"/>
    <s v="BOULEAU Christophe"/>
  </r>
  <r>
    <x v="0"/>
    <d v="2020-06-08T00:00:00"/>
    <x v="22"/>
    <x v="5"/>
    <x v="0"/>
    <x v="45"/>
    <n v="8.3333333333333329E-2"/>
    <x v="3"/>
    <x v="2"/>
    <s v="Cariste"/>
    <m/>
    <s v="Bon pas au bon stade"/>
    <s v="BOULEAU Christophe"/>
  </r>
  <r>
    <x v="0"/>
    <d v="2020-06-08T00:00:00"/>
    <x v="22"/>
    <x v="5"/>
    <x v="0"/>
    <x v="14"/>
    <n v="0.58333333333333337"/>
    <x v="3"/>
    <x v="2"/>
    <s v="Cariste"/>
    <m/>
    <s v="palette non trouvée"/>
    <s v="BOULEAU Christophe"/>
  </r>
  <r>
    <x v="0"/>
    <d v="2020-06-08T00:00:00"/>
    <x v="22"/>
    <x v="5"/>
    <x v="0"/>
    <x v="16"/>
    <n v="1.25"/>
    <x v="4"/>
    <x v="3"/>
    <s v="Maintenance"/>
    <m/>
    <s v="cable alimentation écran pc flexnet HS"/>
    <s v="BOULEAU Christophe"/>
  </r>
  <r>
    <x v="0"/>
    <d v="2020-06-24T00:00:00"/>
    <x v="23"/>
    <x v="5"/>
    <x v="0"/>
    <x v="9"/>
    <n v="1.6666666666666665"/>
    <x v="0"/>
    <x v="0"/>
    <s v="Biolog"/>
    <s v="??"/>
    <s v="Importation"/>
    <s v="BOULEAU Christophe"/>
  </r>
  <r>
    <x v="1"/>
    <d v="2020-06-16T00:00:00"/>
    <x v="24"/>
    <x v="5"/>
    <x v="1"/>
    <x v="14"/>
    <n v="0.58333333333333337"/>
    <x v="9"/>
    <x v="0"/>
    <s v="Biolog"/>
    <s v="??"/>
    <s v="défaut variateur moteur"/>
    <s v="THOMAZIC Lauranne"/>
  </r>
  <r>
    <x v="1"/>
    <d v="2020-06-19T00:00:00"/>
    <x v="24"/>
    <x v="5"/>
    <x v="1"/>
    <x v="11"/>
    <n v="0.5"/>
    <x v="1"/>
    <x v="1"/>
    <s v="Flexnet/Biolog"/>
    <s v="??"/>
    <m/>
    <s v="THOMAZIC Lauranne"/>
  </r>
  <r>
    <x v="2"/>
    <d v="2020-06-16T00:00:00"/>
    <x v="24"/>
    <x v="5"/>
    <x v="0"/>
    <x v="12"/>
    <n v="0.16666666666666666"/>
    <x v="2"/>
    <x v="0"/>
    <s v="Biolog"/>
    <s v="??"/>
    <s v="affichage carton conforme"/>
    <s v="THOMAZIC Lauranne"/>
  </r>
  <r>
    <x v="1"/>
    <d v="2020-06-17T00:00:00"/>
    <x v="24"/>
    <x v="5"/>
    <x v="0"/>
    <x v="12"/>
    <n v="0.16666666666666666"/>
    <x v="2"/>
    <x v="0"/>
    <s v="Biolog"/>
    <s v="??"/>
    <s v="affichage carton conforme"/>
    <s v="THOMAZIC Lauranne"/>
  </r>
  <r>
    <x v="2"/>
    <d v="2020-06-18T00:00:00"/>
    <x v="24"/>
    <x v="5"/>
    <x v="0"/>
    <x v="12"/>
    <n v="0.16666666666666666"/>
    <x v="2"/>
    <x v="0"/>
    <s v="Biolog"/>
    <s v="??"/>
    <s v="affichage carton conforme"/>
    <s v="THOMAZIC Lauranne"/>
  </r>
  <r>
    <x v="1"/>
    <d v="2020-06-19T00:00:00"/>
    <x v="24"/>
    <x v="5"/>
    <x v="0"/>
    <x v="14"/>
    <n v="0.58333333333333337"/>
    <x v="20"/>
    <x v="6"/>
    <e v="#N/A"/>
    <s v="??"/>
    <s v="17 cartons en écart de poids"/>
    <s v="THOMAZIC Lauranne"/>
  </r>
  <r>
    <x v="0"/>
    <d v="2020-06-15T00:00:00"/>
    <x v="24"/>
    <x v="5"/>
    <x v="0"/>
    <x v="49"/>
    <n v="2.3333333333333335"/>
    <x v="8"/>
    <x v="0"/>
    <s v="Biolog"/>
    <s v="??"/>
    <m/>
    <s v="THOMAZIC Lauranne"/>
  </r>
  <r>
    <x v="1"/>
    <d v="2020-06-16T00:00:00"/>
    <x v="24"/>
    <x v="5"/>
    <x v="1"/>
    <x v="12"/>
    <n v="0.16666666666666666"/>
    <x v="3"/>
    <x v="2"/>
    <s v="Cariste"/>
    <s v="??"/>
    <m/>
    <s v="THOMAZIC Laurann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ableau croisé dynamique1" cacheId="102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3">
  <location ref="A6:A7" firstHeaderRow="1" firstDataRow="1" firstDataCol="0" rowPageCount="2" colPageCount="1"/>
  <pivotFields count="15">
    <pivotField multipleItemSelectionAllowed="1" showAll="0"/>
    <pivotField multipleItemSelectionAllowed="1" showAll="0"/>
    <pivotField showAll="0"/>
    <pivotField axis="axisPage" multipleItemSelectionAllowed="1" showAll="0" defaultSubtotal="0">
      <items count="7">
        <item x="5"/>
        <item x="4"/>
        <item x="0"/>
        <item x="1"/>
        <item x="2"/>
        <item x="3"/>
        <item m="1" x="6"/>
      </items>
    </pivotField>
    <pivotField axis="axisPage" multipleItemSelectionAllowed="1" showAll="0" defaultSubtotal="0">
      <items count="6">
        <item m="1" x="4"/>
        <item m="1" x="3"/>
        <item m="1" x="2"/>
        <item x="1"/>
        <item m="1" x="5"/>
        <item x="0"/>
      </items>
    </pivotField>
    <pivotField showAll="0" defaultSubtotal="0">
      <items count="6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</items>
    </pivotField>
    <pivotField numFmtId="165" showAll="0"/>
    <pivotField dataField="1" showAll="0" defaultSubtotal="0"/>
    <pivotField showAll="0" defaultSubtotal="0"/>
    <pivotField showAll="0"/>
    <pivotField showAll="0" defaultSubtotal="0"/>
    <pivotField showAll="0" defaultSubtotal="0"/>
    <pivotField showAll="0"/>
    <pivotField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</pivotFields>
  <rowItems count="1">
    <i/>
  </rowItems>
  <colItems count="1">
    <i/>
  </colItems>
  <pageFields count="2">
    <pageField fld="3" hier="-1"/>
    <pageField fld="4" hier="-1"/>
  </pageFields>
  <dataFields count="1">
    <dataField name="Nombre de CAUSE DE DECALAGE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1000000}" name="Tableau croisé dynamique2" cacheId="10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5">
  <location ref="A13:C19" firstHeaderRow="0" firstDataRow="1" firstDataCol="1" rowPageCount="2" colPageCount="1"/>
  <pivotFields count="15">
    <pivotField axis="axisPage" showAll="0">
      <items count="6">
        <item x="0"/>
        <item x="1"/>
        <item x="2"/>
        <item m="1" x="3"/>
        <item m="1" x="4"/>
        <item t="default"/>
      </items>
    </pivotField>
    <pivotField numFmtId="14" showAll="0"/>
    <pivotField showAll="0"/>
    <pivotField multipleItemSelectionAllowed="1" showAll="0"/>
    <pivotField axis="axisPage" showAll="0">
      <items count="7">
        <item m="1" x="4"/>
        <item m="1" x="3"/>
        <item m="1" x="5"/>
        <item x="1"/>
        <item m="1" x="2"/>
        <item x="0"/>
        <item t="default"/>
      </items>
    </pivotField>
    <pivotField numFmtId="166"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showAll="0"/>
    <pivotField showAll="0"/>
    <pivotField axis="axisRow" dataField="1" showAll="0" sortType="descending">
      <items count="12">
        <item m="1" x="9"/>
        <item x="0"/>
        <item m="1" x="10"/>
        <item x="2"/>
        <item x="5"/>
        <item x="4"/>
        <item x="3"/>
        <item m="1" x="7"/>
        <item h="1" x="6"/>
        <item h="1" m="1" x="8"/>
        <item h="1"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</pivotFields>
  <rowFields count="1">
    <field x="8"/>
  </rowFields>
  <rowItems count="6">
    <i>
      <x v="1"/>
    </i>
    <i>
      <x v="3"/>
    </i>
    <i>
      <x v="4"/>
    </i>
    <i>
      <x v="6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4" hier="-1"/>
    <pageField fld="0" hier="-1"/>
  </pageFields>
  <dataFields count="2">
    <dataField name="Nombre de CATEGORIE" fld="8" subtotal="count" baseField="0" baseItem="0"/>
    <dataField name="Nombre de CATEGORIE2" fld="8" subtotal="count" baseField="8" baseItem="0" numFmtId="10">
      <extLst>
        <ext xmlns:x14="http://schemas.microsoft.com/office/spreadsheetml/2009/9/main" uri="{E15A36E0-9728-4e99-A89B-3F7291B0FE68}">
          <x14:dataField pivotShowAs="percentOfRunningTotal"/>
        </ext>
      </extLst>
    </dataField>
  </dataFields>
  <formats count="1">
    <format dxfId="23">
      <pivotArea collapsedLevelsAreSubtotals="1" fieldPosition="0">
        <references count="2">
          <reference field="4294967294" count="1" selected="0">
            <x v="1"/>
          </reference>
          <reference field="8" count="0"/>
        </references>
      </pivotArea>
    </format>
  </formats>
  <chartFormats count="9"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33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4" format="34">
      <pivotArea type="data" outline="0" fieldPosition="0">
        <references count="2">
          <reference field="4294967294" count="1" selected="0">
            <x v="0"/>
          </reference>
          <reference field="8" count="1" selected="0">
            <x v="3"/>
          </reference>
        </references>
      </pivotArea>
    </chartFormat>
    <chartFormat chart="4" format="35">
      <pivotArea type="data" outline="0" fieldPosition="0">
        <references count="2">
          <reference field="4294967294" count="1" selected="0">
            <x v="0"/>
          </reference>
          <reference field="8" count="1" selected="0">
            <x v="4"/>
          </reference>
        </references>
      </pivotArea>
    </chartFormat>
    <chartFormat chart="4" format="36">
      <pivotArea type="data" outline="0" fieldPosition="0">
        <references count="2">
          <reference field="4294967294" count="1" selected="0">
            <x v="0"/>
          </reference>
          <reference field="8" count="1" selected="0">
            <x v="5"/>
          </reference>
        </references>
      </pivotArea>
    </chartFormat>
    <chartFormat chart="4" format="37">
      <pivotArea type="data" outline="0" fieldPosition="0">
        <references count="2">
          <reference field="4294967294" count="1" selected="0">
            <x v="0"/>
          </reference>
          <reference field="8" count="1" selected="0">
            <x v="6"/>
          </reference>
        </references>
      </pivotArea>
    </chartFormat>
    <chartFormat chart="4" format="3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39">
      <pivotArea type="data" outline="0" fieldPosition="0">
        <references count="2">
          <reference field="4294967294" count="1" selected="0">
            <x v="1"/>
          </reference>
          <reference field="8" count="1" selected="0">
            <x v="6"/>
          </reference>
        </references>
      </pivotArea>
    </chartFormat>
    <chartFormat chart="4" format="40">
      <pivotArea type="data" outline="0" fieldPosition="0">
        <references count="2">
          <reference field="4294967294" count="1" selected="0">
            <x v="1"/>
          </reference>
          <reference field="8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Tableau croisé dynamique6" cacheId="10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3">
  <location ref="A6:C28" firstHeaderRow="0" firstDataRow="1" firstDataCol="1" rowPageCount="3" colPageCount="1"/>
  <pivotFields count="15">
    <pivotField axis="axisPage" showAll="0">
      <items count="6">
        <item x="0"/>
        <item x="1"/>
        <item x="2"/>
        <item m="1" x="3"/>
        <item m="1" x="4"/>
        <item t="default"/>
      </items>
    </pivotField>
    <pivotField numFmtId="14" showAll="0"/>
    <pivotField axis="axisPage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4"/>
        <item x="23"/>
        <item t="default"/>
      </items>
    </pivotField>
    <pivotField multipleItemSelectionAllowed="1" showAll="0"/>
    <pivotField axis="axisPage" multipleItemSelectionAllowed="1" showAll="0">
      <items count="7">
        <item m="1" x="4"/>
        <item m="1" x="3"/>
        <item m="1" x="5"/>
        <item x="0"/>
        <item x="1"/>
        <item m="1" x="2"/>
        <item t="default"/>
      </items>
    </pivotField>
    <pivotField numFmtId="166"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dataField="1" numFmtId="165" showAll="0"/>
    <pivotField axis="axisRow" showAll="0" sortType="descending">
      <items count="49">
        <item x="0"/>
        <item m="1" x="40"/>
        <item m="1" x="46"/>
        <item m="1" x="35"/>
        <item m="1" x="38"/>
        <item m="1" x="33"/>
        <item m="1" x="30"/>
        <item m="1" x="37"/>
        <item x="16"/>
        <item m="1" x="24"/>
        <item m="1" x="44"/>
        <item m="1" x="36"/>
        <item m="1" x="34"/>
        <item m="1" x="41"/>
        <item m="1" x="47"/>
        <item m="1" x="42"/>
        <item m="1" x="39"/>
        <item m="1" x="27"/>
        <item x="1"/>
        <item x="7"/>
        <item x="19"/>
        <item m="1" x="25"/>
        <item m="1" x="26"/>
        <item m="1" x="45"/>
        <item m="1" x="28"/>
        <item x="15"/>
        <item m="1" x="29"/>
        <item m="1" x="43"/>
        <item m="1" x="22"/>
        <item m="1" x="21"/>
        <item m="1" x="31"/>
        <item m="1" x="32"/>
        <item x="20"/>
        <item m="1" x="23"/>
        <item x="2"/>
        <item x="3"/>
        <item x="4"/>
        <item x="5"/>
        <item x="6"/>
        <item x="8"/>
        <item x="9"/>
        <item x="10"/>
        <item x="11"/>
        <item x="12"/>
        <item x="13"/>
        <item x="14"/>
        <item x="17"/>
        <item x="1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 defaultSubtotal="0">
      <items count="26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</items>
    </pivotField>
    <pivotField showAll="0" defaultSubtotal="0">
      <items count="368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</items>
    </pivotField>
  </pivotFields>
  <rowFields count="1">
    <field x="7"/>
  </rowFields>
  <rowItems count="22">
    <i>
      <x v="36"/>
    </i>
    <i>
      <x/>
    </i>
    <i>
      <x v="34"/>
    </i>
    <i>
      <x v="19"/>
    </i>
    <i>
      <x v="18"/>
    </i>
    <i>
      <x v="35"/>
    </i>
    <i>
      <x v="40"/>
    </i>
    <i>
      <x v="39"/>
    </i>
    <i>
      <x v="43"/>
    </i>
    <i>
      <x v="42"/>
    </i>
    <i>
      <x v="47"/>
    </i>
    <i>
      <x v="38"/>
    </i>
    <i>
      <x v="45"/>
    </i>
    <i>
      <x v="41"/>
    </i>
    <i>
      <x v="20"/>
    </i>
    <i>
      <x v="8"/>
    </i>
    <i>
      <x v="32"/>
    </i>
    <i>
      <x v="46"/>
    </i>
    <i>
      <x v="44"/>
    </i>
    <i>
      <x v="37"/>
    </i>
    <i>
      <x v="25"/>
    </i>
    <i t="grand">
      <x/>
    </i>
  </rowItems>
  <colFields count="1">
    <field x="-2"/>
  </colFields>
  <colItems count="2">
    <i>
      <x/>
    </i>
    <i i="1">
      <x v="1"/>
    </i>
  </colItems>
  <pageFields count="3">
    <pageField fld="2" hier="-1"/>
    <pageField fld="0" hier="-1"/>
    <pageField fld="4" hier="-1"/>
  </pageFields>
  <dataFields count="2">
    <dataField name="Somme de Heure _x000a_(format calcul)" fld="6" baseField="0" baseItem="0"/>
    <dataField name="Somme de Heure _x000a_(format calcul)2" fld="6" baseField="7" baseItem="0" numFmtId="10">
      <extLst>
        <ext xmlns:x14="http://schemas.microsoft.com/office/spreadsheetml/2009/9/main" uri="{E15A36E0-9728-4e99-A89B-3F7291B0FE68}">
          <x14:dataField pivotShowAs="percentOfRunningTotal"/>
        </ext>
      </extLst>
    </dataField>
  </dataFields>
  <formats count="3">
    <format dxfId="22">
      <pivotArea collapsedLevelsAreSubtotals="1" fieldPosition="0">
        <references count="1">
          <reference field="7" count="0"/>
        </references>
      </pivotArea>
    </format>
    <format dxfId="21">
      <pivotArea outline="0" fieldPosition="0">
        <references count="1">
          <reference field="4294967294" count="1">
            <x v="1"/>
          </reference>
        </references>
      </pivotArea>
    </format>
    <format dxfId="20">
      <pivotArea collapsedLevelsAreSubtotals="1" fieldPosition="0">
        <references count="2">
          <reference field="4294967294" count="1" selected="0">
            <x v="1"/>
          </reference>
          <reference field="7" count="0"/>
        </references>
      </pivotArea>
    </format>
  </formats>
  <chartFormats count="2"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98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800-000000000000}" name="Tableau croisé dynamique2" cacheId="102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4">
  <location ref="A3:B4" firstHeaderRow="1" firstDataRow="2" firstDataCol="0" rowPageCount="1" colPageCount="1"/>
  <pivotFields count="15">
    <pivotField showAll="0"/>
    <pivotField showAll="0"/>
    <pivotField showAll="0"/>
    <pivotField axis="axisPage" multipleItemSelectionAllowed="1" showAll="0">
      <items count="8">
        <item x="5"/>
        <item x="4"/>
        <item x="0"/>
        <item x="1"/>
        <item x="2"/>
        <item x="3"/>
        <item m="1" x="6"/>
        <item t="default"/>
      </items>
    </pivotField>
    <pivotField showAll="0"/>
    <pivotField showAll="0" defaultSubtotal="0">
      <items count="6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</items>
    </pivotField>
    <pivotField numFmtId="165" showAll="0"/>
    <pivotField showAll="0" defaultSubtotal="0"/>
    <pivotField axis="axisCol" showAll="0" defaultSubtotal="0">
      <items count="11">
        <item m="1" x="7"/>
        <item m="1" x="9"/>
        <item x="2"/>
        <item h="1" x="6"/>
        <item h="1" x="0"/>
        <item h="1" x="3"/>
        <item h="1" m="1" x="10"/>
        <item h="1" x="5"/>
        <item h="1" x="4"/>
        <item h="1" m="1" x="8"/>
        <item h="1" x="1"/>
      </items>
    </pivotField>
    <pivotField showAll="0"/>
    <pivotField showAll="0" defaultSubtotal="0"/>
    <pivotField showAll="0" defaultSubtotal="0"/>
    <pivotField showAll="0"/>
    <pivotField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</pivotFields>
  <rowItems count="1">
    <i/>
  </rowItems>
  <colFields count="1">
    <field x="8"/>
  </colFields>
  <colItems count="2">
    <i>
      <x v="2"/>
    </i>
    <i t="grand">
      <x/>
    </i>
  </colItems>
  <pageFields count="1">
    <pageField fld="3" hier="-1"/>
  </pageFields>
  <formats count="1">
    <format dxfId="14">
      <pivotArea outline="0" collapsedLevelsAreSubtotals="1" fieldPosition="0"/>
    </format>
  </formats>
  <chartFormats count="1">
    <chartFormat chart="2" format="24" series="1">
      <pivotArea type="data" outline="0" fieldPosition="0">
        <references count="1">
          <reference field="8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800-000001000000}" name="Tableau croisé dynamique3" cacheId="10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2">
  <location ref="A15:C23" firstHeaderRow="0" firstDataRow="1" firstDataCol="1" rowPageCount="3" colPageCount="1"/>
  <pivotFields count="15">
    <pivotField axis="axisPage" multipleItemSelectionAllowed="1" showAll="0">
      <items count="6">
        <item x="0"/>
        <item x="1"/>
        <item x="2"/>
        <item m="1" x="3"/>
        <item m="1" x="4"/>
        <item t="default"/>
      </items>
    </pivotField>
    <pivotField numFmtId="14" showAll="0"/>
    <pivotField axis="axisPage" multipleItemSelectionAllowed="1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4"/>
        <item x="23"/>
        <item t="default"/>
      </items>
    </pivotField>
    <pivotField multipleItemSelectionAllowed="1" showAll="0"/>
    <pivotField axis="axisPage" multipleItemSelectionAllowed="1" showAll="0">
      <items count="7">
        <item m="1" x="4"/>
        <item m="1" x="3"/>
        <item x="1"/>
        <item m="1" x="2"/>
        <item m="1" x="5"/>
        <item x="0"/>
        <item t="default"/>
      </items>
    </pivotField>
    <pivotField numFmtId="166"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dataField="1" showAll="0"/>
    <pivotField showAll="0"/>
    <pivotField axis="axisRow" multipleItemSelectionAllowed="1" showAll="0" sortType="descending">
      <items count="12">
        <item m="1" x="9"/>
        <item x="0"/>
        <item m="1" x="10"/>
        <item x="2"/>
        <item x="5"/>
        <item x="4"/>
        <item x="3"/>
        <item m="1" x="7"/>
        <item x="6"/>
        <item m="1" x="8"/>
        <item x="1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</pivotFields>
  <rowFields count="1">
    <field x="8"/>
  </rowFields>
  <rowItems count="8">
    <i>
      <x v="1"/>
    </i>
    <i>
      <x v="6"/>
    </i>
    <i>
      <x v="4"/>
    </i>
    <i>
      <x v="3"/>
    </i>
    <i>
      <x v="10"/>
    </i>
    <i>
      <x v="5"/>
    </i>
    <i>
      <x v="8"/>
    </i>
    <i t="grand">
      <x/>
    </i>
  </rowItems>
  <colFields count="1">
    <field x="-2"/>
  </colFields>
  <colItems count="2">
    <i>
      <x/>
    </i>
    <i i="1">
      <x v="1"/>
    </i>
  </colItems>
  <pageFields count="3">
    <pageField fld="2" hier="-1"/>
    <pageField fld="4" hier="-1"/>
    <pageField fld="0" hier="-1"/>
  </pageFields>
  <dataFields count="2">
    <dataField name="Somme de Heure _x000a_(format calcul)" fld="6" baseField="0" baseItem="0"/>
    <dataField name="Somme de Heure _x000a_(format calcul)2" fld="6" baseField="8" baseItem="0" numFmtId="10">
      <extLst>
        <ext xmlns:x14="http://schemas.microsoft.com/office/spreadsheetml/2009/9/main" uri="{E15A36E0-9728-4e99-A89B-3F7291B0FE68}">
          <x14:dataField pivotShowAs="percentOfRunningTotal"/>
        </ext>
      </extLst>
    </dataField>
  </dataFields>
  <formats count="5">
    <format dxfId="19">
      <pivotArea grandRow="1" outline="0" collapsedLevelsAreSubtotals="1" fieldPosition="0"/>
    </format>
    <format dxfId="18">
      <pivotArea outline="0" fieldPosition="0">
        <references count="1">
          <reference field="4294967294" count="1">
            <x v="1"/>
          </reference>
        </references>
      </pivotArea>
    </format>
    <format dxfId="17">
      <pivotArea collapsedLevelsAreSubtotals="1" fieldPosition="0">
        <references count="1">
          <reference field="8" count="0"/>
        </references>
      </pivotArea>
    </format>
    <format dxfId="16">
      <pivotArea collapsedLevelsAreSubtotals="1" fieldPosition="0">
        <references count="2">
          <reference field="4294967294" count="1" selected="0">
            <x v="1"/>
          </reference>
          <reference field="8" count="0"/>
        </references>
      </pivotArea>
    </format>
    <format dxfId="15">
      <pivotArea collapsedLevelsAreSubtotals="1" fieldPosition="0">
        <references count="2">
          <reference field="4294967294" count="1" selected="0">
            <x v="0"/>
          </reference>
          <reference field="8" count="0"/>
        </references>
      </pivotArea>
    </format>
  </formats>
  <chartFormats count="9">
    <chartFormat chart="1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4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1" format="45">
      <pivotArea type="data" outline="0" fieldPosition="0">
        <references count="2">
          <reference field="4294967294" count="1" selected="0">
            <x v="0"/>
          </reference>
          <reference field="8" count="1" selected="0">
            <x v="3"/>
          </reference>
        </references>
      </pivotArea>
    </chartFormat>
    <chartFormat chart="1" format="46">
      <pivotArea type="data" outline="0" fieldPosition="0">
        <references count="2">
          <reference field="4294967294" count="1" selected="0">
            <x v="0"/>
          </reference>
          <reference field="8" count="1" selected="0">
            <x v="4"/>
          </reference>
        </references>
      </pivotArea>
    </chartFormat>
    <chartFormat chart="1" format="47">
      <pivotArea type="data" outline="0" fieldPosition="0">
        <references count="2">
          <reference field="4294967294" count="1" selected="0">
            <x v="0"/>
          </reference>
          <reference field="8" count="1" selected="0">
            <x v="5"/>
          </reference>
        </references>
      </pivotArea>
    </chartFormat>
    <chartFormat chart="1" format="48">
      <pivotArea type="data" outline="0" fieldPosition="0">
        <references count="2">
          <reference field="4294967294" count="1" selected="0">
            <x v="0"/>
          </reference>
          <reference field="8" count="1" selected="0">
            <x v="6"/>
          </reference>
        </references>
      </pivotArea>
    </chartFormat>
    <chartFormat chart="1" format="49">
      <pivotArea type="data" outline="0" fieldPosition="0">
        <references count="2">
          <reference field="4294967294" count="1" selected="0">
            <x v="0"/>
          </reference>
          <reference field="8" count="1" selected="0">
            <x v="10"/>
          </reference>
        </references>
      </pivotArea>
    </chartFormat>
    <chartFormat chart="1" format="50">
      <pivotArea type="data" outline="0" fieldPosition="0">
        <references count="2">
          <reference field="4294967294" count="1" selected="0">
            <x v="0"/>
          </reference>
          <reference field="8" count="1" selected="0">
            <x v="8"/>
          </reference>
        </references>
      </pivotArea>
    </chartFormat>
    <chartFormat chart="1" format="5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900-000000000000}" name="Tableau croisé dynamique1" cacheId="9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5" firstHeaderRow="1" firstDataRow="1" firstDataCol="1"/>
  <pivotFields count="5">
    <pivotField showAll="0"/>
    <pivotField showAll="0"/>
    <pivotField axis="axisRow" showAll="0">
      <items count="59">
        <item h="1" m="1" x="29"/>
        <item h="1" m="1" x="31"/>
        <item h="1" x="13"/>
        <item h="1" m="1" x="49"/>
        <item h="1" m="1" x="56"/>
        <item h="1" m="1" x="43"/>
        <item h="1" m="1" x="47"/>
        <item h="1" m="1" x="39"/>
        <item h="1" m="1" x="36"/>
        <item h="1" m="1" x="45"/>
        <item x="6"/>
        <item h="1" m="1" x="53"/>
        <item h="1" m="1" x="41"/>
        <item h="1" m="1" x="50"/>
        <item h="1" m="1" x="57"/>
        <item h="1" m="1" x="51"/>
        <item h="1" m="1" x="48"/>
        <item h="1" m="1" x="30"/>
        <item h="1" m="1" x="32"/>
        <item h="1" x="20"/>
        <item h="1" x="3"/>
        <item h="1" x="4"/>
        <item h="1" m="1" x="27"/>
        <item h="1" m="1" x="33"/>
        <item h="1" x="1"/>
        <item h="1" m="1" x="34"/>
        <item h="1" m="1" x="52"/>
        <item h="1" m="1" x="22"/>
        <item h="1" m="1" x="37"/>
        <item h="1" m="1" x="28"/>
        <item h="1" m="1" x="55"/>
        <item h="1" m="1" x="44"/>
        <item h="1" m="1" x="23"/>
        <item h="1" m="1" x="26"/>
        <item h="1" m="1" x="40"/>
        <item h="1" m="1" x="24"/>
        <item h="1" x="21"/>
        <item h="1" m="1" x="54"/>
        <item h="1" x="14"/>
        <item h="1" m="1" x="42"/>
        <item h="1" m="1" x="46"/>
        <item h="1" m="1" x="38"/>
        <item h="1" m="1" x="35"/>
        <item h="1" x="18"/>
        <item h="1" m="1" x="25"/>
        <item h="1" x="0"/>
        <item h="1" x="2"/>
        <item h="1" x="5"/>
        <item h="1" x="7"/>
        <item h="1" x="8"/>
        <item h="1" x="9"/>
        <item h="1" x="10"/>
        <item h="1" x="11"/>
        <item h="1" x="12"/>
        <item h="1" x="15"/>
        <item h="1" x="16"/>
        <item h="1" x="17"/>
        <item h="1" x="19"/>
        <item t="default"/>
      </items>
    </pivotField>
    <pivotField showAll="0"/>
    <pivotField showAll="0"/>
  </pivotFields>
  <rowFields count="1">
    <field x="2"/>
  </rowFields>
  <rowItems count="2">
    <i>
      <x v="10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DIFICATION" xr10:uid="{00000000-0013-0000-FFFF-FFFF01000000}" sourceName="CODIFICATION">
  <pivotTables>
    <pivotTable tabId="25" name="Tableau croisé dynamique1"/>
  </pivotTables>
  <data>
    <tabular pivotCacheId="771123330">
      <items count="58">
        <i x="21"/>
        <i x="13"/>
        <i x="14"/>
        <i x="15"/>
        <i x="16"/>
        <i x="17"/>
        <i x="6" s="1"/>
        <i x="7"/>
        <i x="8"/>
        <i x="9"/>
        <i x="10"/>
        <i x="11"/>
        <i x="12"/>
        <i x="20"/>
        <i x="3"/>
        <i x="4"/>
        <i x="5"/>
        <i x="1"/>
        <i x="2"/>
        <i x="0"/>
        <i x="18"/>
        <i x="19"/>
        <i x="29" nd="1"/>
        <i x="31" nd="1"/>
        <i x="49" nd="1"/>
        <i x="42" nd="1"/>
        <i x="56" nd="1"/>
        <i x="43" nd="1"/>
        <i x="46" nd="1"/>
        <i x="38" nd="1"/>
        <i x="47" nd="1"/>
        <i x="39" nd="1"/>
        <i x="35" nd="1"/>
        <i x="36" nd="1"/>
        <i x="45" nd="1"/>
        <i x="26" nd="1"/>
        <i x="53" nd="1"/>
        <i x="44" nd="1"/>
        <i x="41" nd="1"/>
        <i x="50" nd="1"/>
        <i x="57" nd="1"/>
        <i x="51" nd="1"/>
        <i x="48" nd="1"/>
        <i x="30" nd="1"/>
        <i x="23" nd="1"/>
        <i x="32" nd="1"/>
        <i x="27" nd="1"/>
        <i x="54" nd="1"/>
        <i x="28" nd="1"/>
        <i x="55" nd="1"/>
        <i x="33" nd="1"/>
        <i x="34" nd="1"/>
        <i x="52" nd="1"/>
        <i x="22" nd="1"/>
        <i x="37" nd="1"/>
        <i x="40" nd="1"/>
        <i x="24" nd="1"/>
        <i x="2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DIFICATION" xr10:uid="{00000000-0014-0000-FFFF-FFFF01000000}" cache="Segment_CODIFICATION" caption="CODIFICATION" startItem="3" lockedPosition="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2:N226" totalsRowShown="0" headerRowDxfId="51" tableBorderDxfId="50">
  <autoFilter ref="B2:N226" xr:uid="{00000000-0009-0000-0100-000001000000}"/>
  <sortState xmlns:xlrd2="http://schemas.microsoft.com/office/spreadsheetml/2017/richdata2" ref="B3:N218">
    <sortCondition ref="C2:C218"/>
  </sortState>
  <tableColumns count="13">
    <tableColumn id="1" xr3:uid="{00000000-0010-0000-0000-000001000000}" name="Equipe" dataDxfId="49" totalsRowDxfId="48"/>
    <tableColumn id="2" xr3:uid="{00000000-0010-0000-0000-000002000000}" name="DATE" dataDxfId="47" totalsRowDxfId="46">
      <calculatedColumnFormula>TODAY()</calculatedColumnFormula>
    </tableColumn>
    <tableColumn id="14" xr3:uid="{FAB2FCBE-A9F9-4C4A-971A-2DFF1A5D4BEA}" name="Semaine" dataDxfId="45" totalsRowDxfId="44">
      <calculatedColumnFormula>WEEKNUM(Tableau1[[#This Row],[DATE]],)</calculatedColumnFormula>
    </tableColumn>
    <tableColumn id="3" xr3:uid="{00000000-0010-0000-0000-000003000000}" name="MOIS" dataDxfId="43" totalsRowDxfId="42">
      <calculatedColumnFormula>+MONTH(Tableau1[[#This Row],[DATE]])</calculatedColumnFormula>
    </tableColumn>
    <tableColumn id="4" xr3:uid="{00000000-0010-0000-0000-000004000000}" name="Atelier" dataDxfId="41" totalsRowDxfId="40"/>
    <tableColumn id="5" xr3:uid="{00000000-0010-0000-0000-000005000000}" name="Temps _x000a_hh/mm/ss" dataDxfId="39" totalsRowDxfId="38"/>
    <tableColumn id="6" xr3:uid="{00000000-0010-0000-0000-000006000000}" name="Heure _x000a_(format calcul)" dataDxfId="37" totalsRowDxfId="36">
      <calculatedColumnFormula>Tableau1[[#This Row],[Temps 
hh/mm/ss]]*24</calculatedColumnFormula>
    </tableColumn>
    <tableColumn id="7" xr3:uid="{00000000-0010-0000-0000-000007000000}" name="CAUSE DE DECALAGE" dataDxfId="35"/>
    <tableColumn id="8" xr3:uid="{00000000-0010-0000-0000-000008000000}" name="CATEGORIE" dataDxfId="34" totalsRowDxfId="33"/>
    <tableColumn id="9" xr3:uid="{00000000-0010-0000-0000-000009000000}" name="Attribuable" dataDxfId="32" totalsRowDxfId="31"/>
    <tableColumn id="10" xr3:uid="{00000000-0010-0000-0000-00000A000000}" name="Nombre lot/mois" dataDxfId="30" totalsRowDxfId="29"/>
    <tableColumn id="11" xr3:uid="{00000000-0010-0000-0000-00000B000000}" name="Commentaires" dataDxfId="28" totalsRowDxfId="27"/>
    <tableColumn id="12" xr3:uid="{00000000-0010-0000-0000-00000C000000}" name="Visa" dataDxfId="26" totalsRowDxfId="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B16:F38" totalsRowShown="0" tableBorderDxfId="13">
  <autoFilter ref="B16:F38" xr:uid="{00000000-0009-0000-0100-000002000000}"/>
  <sortState xmlns:xlrd2="http://schemas.microsoft.com/office/spreadsheetml/2017/richdata2" ref="B17:F37">
    <sortCondition descending="1" ref="F16:F37"/>
  </sortState>
  <tableColumns count="5">
    <tableColumn id="1" xr3:uid="{00000000-0010-0000-0100-000001000000}" name="DENOMINATION" dataDxfId="12"/>
    <tableColumn id="2" xr3:uid="{00000000-0010-0000-0100-000002000000}" name="ABREV°" dataDxfId="11"/>
    <tableColumn id="3" xr3:uid="{00000000-0010-0000-0100-000003000000}" name="CODIFICATION" dataDxfId="10">
      <calculatedColumnFormula>C17&amp;"  -  "&amp;B17</calculatedColumnFormula>
    </tableColumn>
    <tableColumn id="4" xr3:uid="{00000000-0010-0000-0100-000004000000}" name="Attribuable" dataDxfId="9"/>
    <tableColumn id="5" xr3:uid="{00000000-0010-0000-0100-000005000000}" name="CATEGORIE" dataDxf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B45:B47" totalsRowShown="0" headerRowDxfId="7" dataDxfId="5" headerRowBorderDxfId="6" tableBorderDxfId="4">
  <autoFilter ref="B45:B47" xr:uid="{00000000-0009-0000-0100-000003000000}"/>
  <tableColumns count="1">
    <tableColumn id="1" xr3:uid="{00000000-0010-0000-0200-000001000000}" name="Ateliers" dataDxfId="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B40:B43" totalsRowShown="0" headerRowDxfId="2" headerRowBorderDxfId="1" tableBorderDxfId="0">
  <autoFilter ref="B40:B43" xr:uid="{00000000-0009-0000-0100-000004000000}"/>
  <tableColumns count="1">
    <tableColumn id="1" xr3:uid="{00000000-0010-0000-0300-000001000000}" name="Tranches horai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control" Target="../activeX/activeX1.xml"/><Relationship Id="rId7" Type="http://schemas.openxmlformats.org/officeDocument/2006/relationships/ctrlProp" Target="../ctrlProps/ctrlProp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2.xml"/><Relationship Id="rId11" Type="http://schemas.microsoft.com/office/2007/relationships/slicer" Target="../slicers/slicer1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image" Target="../media/image1.emf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7" Type="http://schemas.openxmlformats.org/officeDocument/2006/relationships/ctrlProp" Target="../ctrlProps/ctrlProp1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W1003"/>
  <sheetViews>
    <sheetView tabSelected="1" zoomScaleNormal="100" workbookViewId="0">
      <selection activeCell="D15" sqref="D15"/>
    </sheetView>
  </sheetViews>
  <sheetFormatPr baseColWidth="10" defaultColWidth="10.85546875" defaultRowHeight="15" x14ac:dyDescent="0.25"/>
  <cols>
    <col min="1" max="1" width="17" style="38" bestFit="1" customWidth="1"/>
    <col min="2" max="2" width="48.7109375" style="38" customWidth="1"/>
    <col min="3" max="3" width="15.28515625" style="38" bestFit="1" customWidth="1"/>
    <col min="4" max="16384" width="10.85546875" style="38"/>
  </cols>
  <sheetData>
    <row r="1" spans="1:23" x14ac:dyDescent="0.25">
      <c r="B1" s="40"/>
    </row>
    <row r="2" spans="1:23" ht="15.75" thickBot="1" x14ac:dyDescent="0.3">
      <c r="A2" s="41"/>
      <c r="B2" s="51"/>
      <c r="L2" s="99" t="s">
        <v>221</v>
      </c>
    </row>
    <row r="3" spans="1:23" x14ac:dyDescent="0.25">
      <c r="A3" s="44" t="s">
        <v>2</v>
      </c>
      <c r="B3" s="55" t="s">
        <v>11</v>
      </c>
      <c r="C3" s="53" t="s">
        <v>10</v>
      </c>
      <c r="D3" s="39"/>
      <c r="L3" s="154" t="s">
        <v>219</v>
      </c>
    </row>
    <row r="4" spans="1:23" x14ac:dyDescent="0.25">
      <c r="A4" s="44" t="s">
        <v>245</v>
      </c>
      <c r="B4" s="160" t="s">
        <v>246</v>
      </c>
      <c r="C4" s="53"/>
      <c r="D4" s="39"/>
      <c r="L4" s="154"/>
    </row>
    <row r="5" spans="1:23" x14ac:dyDescent="0.25">
      <c r="A5" s="45" t="s">
        <v>3</v>
      </c>
      <c r="B5" s="56"/>
      <c r="C5" s="54">
        <v>44006</v>
      </c>
    </row>
    <row r="6" spans="1:23" hidden="1" x14ac:dyDescent="0.25">
      <c r="A6" s="46" t="s">
        <v>241</v>
      </c>
      <c r="B6" s="57">
        <f>WEEKNUM(B5)</f>
        <v>0</v>
      </c>
      <c r="C6" s="53">
        <v>26</v>
      </c>
      <c r="D6" s="99" t="s">
        <v>45</v>
      </c>
    </row>
    <row r="7" spans="1:23" hidden="1" x14ac:dyDescent="0.25">
      <c r="A7" s="46" t="s">
        <v>17</v>
      </c>
      <c r="B7" s="57">
        <f>MONTH(B5)</f>
        <v>1</v>
      </c>
      <c r="C7" s="53">
        <v>6</v>
      </c>
      <c r="D7" s="99"/>
    </row>
    <row r="8" spans="1:23" x14ac:dyDescent="0.25">
      <c r="A8" s="47" t="s">
        <v>208</v>
      </c>
      <c r="B8" s="159"/>
      <c r="C8" s="53" t="s">
        <v>56</v>
      </c>
      <c r="D8" s="99"/>
      <c r="W8" s="99" t="s">
        <v>219</v>
      </c>
    </row>
    <row r="9" spans="1:23" ht="25.5" x14ac:dyDescent="0.25">
      <c r="A9" s="48" t="s">
        <v>52</v>
      </c>
      <c r="B9" s="101">
        <v>0</v>
      </c>
      <c r="C9" s="100">
        <v>6.9444444444444441E-3</v>
      </c>
      <c r="D9" s="99"/>
      <c r="W9" s="99" t="s">
        <v>220</v>
      </c>
    </row>
    <row r="10" spans="1:23" ht="25.5" hidden="1" x14ac:dyDescent="0.25">
      <c r="A10" s="49" t="s">
        <v>13</v>
      </c>
      <c r="B10" s="59">
        <f>B9*24</f>
        <v>0</v>
      </c>
      <c r="C10" s="53">
        <v>0.16666666666666666</v>
      </c>
      <c r="D10" s="99" t="s">
        <v>45</v>
      </c>
    </row>
    <row r="11" spans="1:23" ht="130.15" customHeight="1" x14ac:dyDescent="0.25">
      <c r="A11" s="47" t="s">
        <v>36</v>
      </c>
      <c r="B11" s="134" t="str">
        <f>Dénomination!A4</f>
        <v>E-1.1  -  Formation</v>
      </c>
      <c r="C11" s="53" t="s">
        <v>99</v>
      </c>
      <c r="D11" s="99"/>
    </row>
    <row r="12" spans="1:23" ht="14.65" hidden="1" customHeight="1" x14ac:dyDescent="0.25">
      <c r="A12" s="50" t="s">
        <v>1</v>
      </c>
      <c r="B12" s="57" t="str">
        <f>VLOOKUP(B11,Type_décalage,3,FALSE)</f>
        <v>Equipe</v>
      </c>
      <c r="C12" s="53" t="s">
        <v>2</v>
      </c>
      <c r="D12" s="99" t="s">
        <v>45</v>
      </c>
    </row>
    <row r="13" spans="1:23" ht="14.65" hidden="1" customHeight="1" x14ac:dyDescent="0.25">
      <c r="A13" s="50" t="s">
        <v>58</v>
      </c>
      <c r="B13" s="57" t="str">
        <f>VLOOKUP(B11,Type_décalage,2,FALSE)</f>
        <v>Tri</v>
      </c>
      <c r="C13" s="53" t="s">
        <v>59</v>
      </c>
      <c r="D13" s="99" t="s">
        <v>45</v>
      </c>
    </row>
    <row r="14" spans="1:23" ht="14.65" hidden="1" customHeight="1" x14ac:dyDescent="0.25">
      <c r="A14" s="50" t="s">
        <v>33</v>
      </c>
      <c r="B14" s="57"/>
      <c r="C14" s="53"/>
      <c r="D14" s="99" t="s">
        <v>46</v>
      </c>
    </row>
    <row r="15" spans="1:23" ht="28.15" customHeight="1" x14ac:dyDescent="0.25">
      <c r="A15" s="47" t="s">
        <v>12</v>
      </c>
      <c r="B15" s="58" t="s">
        <v>54</v>
      </c>
      <c r="C15" s="53" t="s">
        <v>242</v>
      </c>
    </row>
    <row r="16" spans="1:23" ht="14.65" hidden="1" customHeight="1" x14ac:dyDescent="0.25">
      <c r="A16" s="50" t="s">
        <v>55</v>
      </c>
      <c r="B16" t="s">
        <v>54</v>
      </c>
      <c r="C16" s="53" t="s">
        <v>54</v>
      </c>
    </row>
    <row r="17" spans="1:2" ht="14.65" customHeight="1" x14ac:dyDescent="0.25">
      <c r="B17"/>
    </row>
    <row r="18" spans="1:2" ht="14.65" customHeight="1" x14ac:dyDescent="0.25"/>
    <row r="19" spans="1:2" ht="14.65" customHeight="1" x14ac:dyDescent="0.25"/>
    <row r="20" spans="1:2" ht="14.65" customHeight="1" x14ac:dyDescent="0.25"/>
    <row r="21" spans="1:2" ht="14.65" customHeight="1" x14ac:dyDescent="0.25"/>
    <row r="28" spans="1:2" x14ac:dyDescent="0.25">
      <c r="A28" s="38" t="s">
        <v>243</v>
      </c>
    </row>
    <row r="1003" spans="1:1" x14ac:dyDescent="0.25">
      <c r="A1003"/>
    </row>
  </sheetData>
  <sheetProtection algorithmName="SHA-512" hashValue="hLKuJmRAkZ3WpJFsj5qrz41f/biPPFD+Fr7mGDKQX/5jreg1bFZTR5ffp9kiOdiX2+vkrMtguh3cozT1C8ICyw==" saltValue="G9tWpOXIXNOBhH8mzPfC/Q==" spinCount="100000" sheet="1" scenarios="1"/>
  <phoneticPr fontId="12" type="noConversion"/>
  <dataValidations count="3">
    <dataValidation type="list" allowBlank="1" showInputMessage="1" showErrorMessage="1" sqref="B8" xr:uid="{00000000-0002-0000-0000-000000000000}">
      <formula1>Atelier</formula1>
    </dataValidation>
    <dataValidation type="list" allowBlank="1" showInputMessage="1" showErrorMessage="1" sqref="B3" xr:uid="{00000000-0002-0000-0000-000001000000}">
      <formula1>Equipes</formula1>
    </dataValidation>
    <dataValidation type="list" allowBlank="1" showInputMessage="1" showErrorMessage="1" sqref="L3:L4" xr:uid="{AE5D20B5-F558-4D50-BF7B-E006C5BED01E}">
      <formula1>$W$8:$W$9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98" r:id="rId3" name="ListBox1">
          <controlPr defaultSize="0" autoLine="0" r:id="rId4">
            <anchor moveWithCells="1">
              <from>
                <xdr:col>2</xdr:col>
                <xdr:colOff>0</xdr:colOff>
                <xdr:row>3</xdr:row>
                <xdr:rowOff>0</xdr:rowOff>
              </from>
              <to>
                <xdr:col>4</xdr:col>
                <xdr:colOff>161925</xdr:colOff>
                <xdr:row>10</xdr:row>
                <xdr:rowOff>857250</xdr:rowOff>
              </to>
            </anchor>
          </controlPr>
        </control>
      </mc:Choice>
      <mc:Fallback>
        <control shapeId="3098" r:id="rId3" name="ListBox1"/>
      </mc:Fallback>
    </mc:AlternateContent>
    <mc:AlternateContent xmlns:mc="http://schemas.openxmlformats.org/markup-compatibility/2006">
      <mc:Choice Requires="x14">
        <control shapeId="3074" r:id="rId5" name="Button 2">
          <controlPr locked="0" defaultSize="0" print="0" autoFill="0" autoPict="0" macro="[0]!CC">
            <anchor moveWithCells="1">
              <from>
                <xdr:col>1</xdr:col>
                <xdr:colOff>0</xdr:colOff>
                <xdr:row>16</xdr:row>
                <xdr:rowOff>19050</xdr:rowOff>
              </from>
              <to>
                <xdr:col>1</xdr:col>
                <xdr:colOff>1638300</xdr:colOff>
                <xdr:row>17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9" r:id="rId6" name="Button 7">
          <controlPr locked="0" defaultSize="0" print="0" autoFill="0" autoPict="0" macro="[0]!Affichage_opérateur">
            <anchor>
              <from>
                <xdr:col>2</xdr:col>
                <xdr:colOff>19050</xdr:colOff>
                <xdr:row>0</xdr:row>
                <xdr:rowOff>0</xdr:rowOff>
              </from>
              <to>
                <xdr:col>3</xdr:col>
                <xdr:colOff>238125</xdr:colOff>
                <xdr:row>1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0" r:id="rId7" name="Button 8">
          <controlPr locked="0" defaultSize="0" print="0" autoFill="0" autoPict="0" macro="[0]!Affichage_Manager">
            <anchor>
              <from>
                <xdr:col>2</xdr:col>
                <xdr:colOff>19050</xdr:colOff>
                <xdr:row>1</xdr:row>
                <xdr:rowOff>66675</xdr:rowOff>
              </from>
              <to>
                <xdr:col>3</xdr:col>
                <xdr:colOff>219075</xdr:colOff>
                <xdr:row>2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1" r:id="rId8" name="Button 9">
          <controlPr defaultSize="0" print="0" autoFill="0" autoPict="0" macro="[0]!Affichage_Admin">
            <anchor>
              <from>
                <xdr:col>3</xdr:col>
                <xdr:colOff>238125</xdr:colOff>
                <xdr:row>0</xdr:row>
                <xdr:rowOff>9525</xdr:rowOff>
              </from>
              <to>
                <xdr:col>5</xdr:col>
                <xdr:colOff>0</xdr:colOff>
                <xdr:row>1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5" r:id="rId9" name="Button 13">
          <controlPr defaultSize="0" print="0" autoFill="0" autoPict="0" macro="[0]!DAte_jour">
            <anchor moveWithCells="1" sizeWithCells="1">
              <from>
                <xdr:col>1</xdr:col>
                <xdr:colOff>2305050</xdr:colOff>
                <xdr:row>4</xdr:row>
                <xdr:rowOff>9525</xdr:rowOff>
              </from>
              <to>
                <xdr:col>2</xdr:col>
                <xdr:colOff>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7" r:id="rId10" name="Button 15">
          <controlPr locked="0" defaultSize="0" print="0" autoFill="0" autoPict="0" macro="[0]!fermersanscloture">
            <anchor moveWithCells="1">
              <from>
                <xdr:col>1</xdr:col>
                <xdr:colOff>1647825</xdr:colOff>
                <xdr:row>16</xdr:row>
                <xdr:rowOff>9525</xdr:rowOff>
              </from>
              <to>
                <xdr:col>1</xdr:col>
                <xdr:colOff>3248025</xdr:colOff>
                <xdr:row>17</xdr:row>
                <xdr:rowOff>171450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2000000}">
          <x14:formula1>
            <xm:f>'Types décalage'!$E$11:$E$13</xm:f>
          </x14:formula1>
          <xm:sqref>C8</xm:sqref>
        </x14:dataValidation>
        <x14:dataValidation type="list" allowBlank="1" showInputMessage="1" showErrorMessage="1" xr:uid="{00000000-0002-0000-0000-000003000000}">
          <x14:formula1>
            <xm:f>'Types décalage'!$B$41:$B$43</xm:f>
          </x14:formula1>
          <xm:sqref>C3:C4</xm:sqref>
        </x14:dataValidation>
        <x14:dataValidation type="list" allowBlank="1" showInputMessage="1" showErrorMessage="1" xr:uid="{00000000-0002-0000-0000-000004000000}">
          <x14:formula1>
            <xm:f>'Types décalage'!$D$17:$D$33</xm:f>
          </x14:formula1>
          <xm:sqref>C11</xm:sqref>
        </x14:dataValidation>
      </x14:dataValidations>
    </ext>
    <ext xmlns:x14="http://schemas.microsoft.com/office/spreadsheetml/2009/9/main" uri="{A8765BA9-456A-4dab-B4F3-ACF838C121DE}">
      <x14:slicerList>
        <x14:slicer r:id="rId11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5"/>
  <dimension ref="F1:J3"/>
  <sheetViews>
    <sheetView workbookViewId="0">
      <selection activeCell="L8" sqref="L8"/>
    </sheetView>
  </sheetViews>
  <sheetFormatPr baseColWidth="10" defaultColWidth="10.85546875" defaultRowHeight="15" x14ac:dyDescent="0.25"/>
  <cols>
    <col min="1" max="16384" width="10.85546875" style="38"/>
  </cols>
  <sheetData>
    <row r="1" spans="6:10" x14ac:dyDescent="0.25">
      <c r="F1" s="161" t="s">
        <v>111</v>
      </c>
      <c r="G1" s="161"/>
      <c r="H1" s="161"/>
      <c r="I1" s="161"/>
      <c r="J1" s="161"/>
    </row>
    <row r="2" spans="6:10" x14ac:dyDescent="0.25">
      <c r="F2" s="161"/>
      <c r="G2" s="161"/>
      <c r="H2" s="161"/>
      <c r="I2" s="161"/>
      <c r="J2" s="161"/>
    </row>
    <row r="3" spans="6:10" x14ac:dyDescent="0.25">
      <c r="F3" s="161"/>
      <c r="G3" s="161"/>
      <c r="H3" s="161"/>
      <c r="I3" s="161"/>
      <c r="J3" s="161"/>
    </row>
  </sheetData>
  <mergeCells count="1">
    <mergeCell ref="F1:J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3" name="Button 1">
              <controlPr locked="0" defaultSize="0" print="0" autoFill="0" autoPict="0" macro="[0]!affichage_occurenceparservice">
                <anchor>
                  <from>
                    <xdr:col>6</xdr:col>
                    <xdr:colOff>85725</xdr:colOff>
                    <xdr:row>4</xdr:row>
                    <xdr:rowOff>19050</xdr:rowOff>
                  </from>
                  <to>
                    <xdr:col>8</xdr:col>
                    <xdr:colOff>590550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4" name="Button 2">
              <controlPr locked="0" defaultSize="0" print="0" autoFill="0" autoPict="0" macro="[0]!affichage_heureparcause">
                <anchor>
                  <from>
                    <xdr:col>6</xdr:col>
                    <xdr:colOff>95250</xdr:colOff>
                    <xdr:row>7</xdr:row>
                    <xdr:rowOff>19050</xdr:rowOff>
                  </from>
                  <to>
                    <xdr:col>8</xdr:col>
                    <xdr:colOff>590550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5" name="Button 3">
              <controlPr locked="0" defaultSize="0" print="0" autoFill="0" autoPict="0" macro="[0]!affichage_heureparservice">
                <anchor>
                  <from>
                    <xdr:col>6</xdr:col>
                    <xdr:colOff>85725</xdr:colOff>
                    <xdr:row>10</xdr:row>
                    <xdr:rowOff>38100</xdr:rowOff>
                  </from>
                  <to>
                    <xdr:col>8</xdr:col>
                    <xdr:colOff>590550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2" r:id="rId6" name="Button 4">
              <controlPr locked="0" defaultSize="0" print="0" autoFill="0" autoPict="0" macro="[0]!consultdata">
                <anchor>
                  <from>
                    <xdr:col>6</xdr:col>
                    <xdr:colOff>95250</xdr:colOff>
                    <xdr:row>13</xdr:row>
                    <xdr:rowOff>57150</xdr:rowOff>
                  </from>
                  <to>
                    <xdr:col>8</xdr:col>
                    <xdr:colOff>590550</xdr:colOff>
                    <xdr:row>15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3" r:id="rId7" name="Button 5">
              <controlPr locked="0" defaultSize="0" print="0" autoFill="0" autoPict="0" macro="[0]!Affichage_opérateur">
                <anchor>
                  <from>
                    <xdr:col>6</xdr:col>
                    <xdr:colOff>95250</xdr:colOff>
                    <xdr:row>16</xdr:row>
                    <xdr:rowOff>57150</xdr:rowOff>
                  </from>
                  <to>
                    <xdr:col>8</xdr:col>
                    <xdr:colOff>590550</xdr:colOff>
                    <xdr:row>18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00B050"/>
  </sheetPr>
  <dimension ref="B1:U451"/>
  <sheetViews>
    <sheetView showGridLines="0" zoomScale="90" zoomScaleNormal="90" workbookViewId="0">
      <pane xSplit="3" ySplit="2" topLeftCell="D214" activePane="bottomRight" state="frozen"/>
      <selection pane="topRight" activeCell="D1" sqref="D1"/>
      <selection pane="bottomLeft" activeCell="A4" sqref="A4"/>
      <selection pane="bottomRight" activeCell="A227" sqref="A227:XFD229"/>
    </sheetView>
  </sheetViews>
  <sheetFormatPr baseColWidth="10" defaultRowHeight="15" x14ac:dyDescent="0.25"/>
  <cols>
    <col min="1" max="1" width="4.7109375" customWidth="1"/>
    <col min="2" max="2" width="28.140625" style="1" bestFit="1" customWidth="1"/>
    <col min="3" max="3" width="14.85546875" style="10" bestFit="1" customWidth="1"/>
    <col min="4" max="5" width="17.42578125" style="10" customWidth="1"/>
    <col min="6" max="6" width="13.7109375" style="1" bestFit="1" customWidth="1"/>
    <col min="7" max="7" width="17.28515625" style="17" bestFit="1" customWidth="1"/>
    <col min="8" max="8" width="21.7109375" style="12" bestFit="1" customWidth="1"/>
    <col min="9" max="9" width="58.28515625" style="6" bestFit="1" customWidth="1"/>
    <col min="10" max="10" width="18.28515625" style="6" bestFit="1" customWidth="1"/>
    <col min="11" max="11" width="15" style="6" bestFit="1" customWidth="1"/>
    <col min="12" max="12" width="24.7109375" style="1" hidden="1" customWidth="1"/>
    <col min="13" max="13" width="55.85546875" style="6" customWidth="1"/>
    <col min="14" max="14" width="23.7109375" style="6" bestFit="1" customWidth="1"/>
    <col min="15" max="15" width="13" style="6" customWidth="1"/>
    <col min="17" max="17" width="10.85546875" style="129"/>
  </cols>
  <sheetData>
    <row r="1" spans="2:21" s="4" customFormat="1" x14ac:dyDescent="0.25">
      <c r="B1" s="8"/>
      <c r="C1" s="9"/>
      <c r="D1" s="9"/>
      <c r="E1" s="9"/>
      <c r="F1" s="8"/>
      <c r="G1" s="16"/>
      <c r="H1" s="11"/>
      <c r="I1" s="7"/>
      <c r="J1" s="7"/>
      <c r="K1" s="7"/>
      <c r="L1" s="8"/>
      <c r="M1" s="7"/>
      <c r="N1" s="7"/>
      <c r="O1" s="7"/>
      <c r="Q1" s="130" t="s">
        <v>7</v>
      </c>
      <c r="R1" s="4" t="s">
        <v>8</v>
      </c>
      <c r="S1" s="4" t="s">
        <v>9</v>
      </c>
      <c r="T1" s="4" t="s">
        <v>10</v>
      </c>
      <c r="U1" s="4" t="s">
        <v>11</v>
      </c>
    </row>
    <row r="2" spans="2:21" ht="37.5" x14ac:dyDescent="0.25">
      <c r="B2" s="31" t="s">
        <v>2</v>
      </c>
      <c r="C2" s="32" t="s">
        <v>3</v>
      </c>
      <c r="D2" s="33" t="s">
        <v>241</v>
      </c>
      <c r="E2" s="33" t="s">
        <v>18</v>
      </c>
      <c r="F2" s="31" t="s">
        <v>5</v>
      </c>
      <c r="G2" s="34" t="s">
        <v>34</v>
      </c>
      <c r="H2" s="35" t="s">
        <v>51</v>
      </c>
      <c r="I2" s="31" t="s">
        <v>36</v>
      </c>
      <c r="J2" s="36" t="s">
        <v>1</v>
      </c>
      <c r="K2" s="36" t="s">
        <v>58</v>
      </c>
      <c r="L2" s="36" t="s">
        <v>33</v>
      </c>
      <c r="M2" s="31" t="s">
        <v>12</v>
      </c>
      <c r="N2" s="31" t="s">
        <v>55</v>
      </c>
      <c r="O2" s="15"/>
    </row>
    <row r="3" spans="2:21" s="22" customFormat="1" ht="18.75" x14ac:dyDescent="0.25">
      <c r="B3" s="26" t="s">
        <v>103</v>
      </c>
      <c r="C3" s="42">
        <v>43836</v>
      </c>
      <c r="D3" s="27">
        <f>WEEKNUM(Tableau1[[#This Row],[DATE]],)</f>
        <v>2</v>
      </c>
      <c r="E3" s="27">
        <f>+MONTH(Tableau1[[#This Row],[DATE]])</f>
        <v>1</v>
      </c>
      <c r="F3" s="128" t="s">
        <v>56</v>
      </c>
      <c r="G3" s="43">
        <v>9.375E-2</v>
      </c>
      <c r="H3" s="37">
        <f>Tableau1[[#This Row],[Temps 
hh/mm/ss]]*24</f>
        <v>2.25</v>
      </c>
      <c r="I3" s="22" t="s">
        <v>100</v>
      </c>
      <c r="J3" s="28" t="s">
        <v>47</v>
      </c>
      <c r="K3" s="28" t="s">
        <v>47</v>
      </c>
      <c r="L3" s="30" t="s">
        <v>44</v>
      </c>
      <c r="M3" s="21" t="s">
        <v>102</v>
      </c>
      <c r="N3" s="68" t="s">
        <v>54</v>
      </c>
      <c r="O3" s="6"/>
      <c r="Q3" s="129"/>
    </row>
    <row r="4" spans="2:21" s="22" customFormat="1" ht="18.75" x14ac:dyDescent="0.25">
      <c r="B4" s="26" t="s">
        <v>103</v>
      </c>
      <c r="C4" s="42">
        <v>43836</v>
      </c>
      <c r="D4" s="27">
        <f>WEEKNUM(Tableau1[[#This Row],[DATE]],)</f>
        <v>2</v>
      </c>
      <c r="E4" s="27">
        <f>+MONTH(Tableau1[[#This Row],[DATE]])</f>
        <v>1</v>
      </c>
      <c r="F4" s="128" t="s">
        <v>56</v>
      </c>
      <c r="G4" s="43">
        <v>0.21197916666666669</v>
      </c>
      <c r="H4" s="37">
        <f>Tableau1[[#This Row],[Temps 
hh/mm/ss]]*24</f>
        <v>5.0875000000000004</v>
      </c>
      <c r="I4" s="22" t="s">
        <v>107</v>
      </c>
      <c r="J4" s="28" t="s">
        <v>106</v>
      </c>
      <c r="K4" s="28" t="s">
        <v>106</v>
      </c>
      <c r="L4" s="30" t="s">
        <v>44</v>
      </c>
      <c r="M4" s="21" t="s">
        <v>102</v>
      </c>
      <c r="N4" s="68" t="s">
        <v>54</v>
      </c>
      <c r="O4" s="6"/>
      <c r="Q4" s="129"/>
    </row>
    <row r="5" spans="2:21" s="22" customFormat="1" ht="18.75" x14ac:dyDescent="0.25">
      <c r="B5" s="26" t="s">
        <v>103</v>
      </c>
      <c r="C5" s="42">
        <v>43836</v>
      </c>
      <c r="D5" s="27">
        <f>WEEKNUM(Tableau1[[#This Row],[DATE]],)</f>
        <v>2</v>
      </c>
      <c r="E5" s="27">
        <f>+MONTH(Tableau1[[#This Row],[DATE]])</f>
        <v>1</v>
      </c>
      <c r="F5" s="128" t="s">
        <v>56</v>
      </c>
      <c r="G5" s="43">
        <v>4.1666666666666664E-2</v>
      </c>
      <c r="H5" s="37">
        <f>Tableau1[[#This Row],[Temps 
hh/mm/ss]]*24</f>
        <v>1</v>
      </c>
      <c r="I5" s="22" t="s">
        <v>227</v>
      </c>
      <c r="J5" s="28" t="s">
        <v>47</v>
      </c>
      <c r="K5" s="28" t="s">
        <v>47</v>
      </c>
      <c r="L5" s="30" t="s">
        <v>44</v>
      </c>
      <c r="M5" s="21" t="s">
        <v>102</v>
      </c>
      <c r="N5" s="68" t="s">
        <v>54</v>
      </c>
      <c r="O5" s="6"/>
      <c r="Q5" s="129"/>
    </row>
    <row r="6" spans="2:21" s="22" customFormat="1" ht="18.75" x14ac:dyDescent="0.25">
      <c r="B6" s="26" t="s">
        <v>103</v>
      </c>
      <c r="C6" s="42">
        <v>43836</v>
      </c>
      <c r="D6" s="27">
        <f>WEEKNUM(Tableau1[[#This Row],[DATE]],)</f>
        <v>2</v>
      </c>
      <c r="E6" s="27">
        <f>+MONTH(Tableau1[[#This Row],[DATE]])</f>
        <v>1</v>
      </c>
      <c r="F6" s="128" t="s">
        <v>56</v>
      </c>
      <c r="G6" s="43">
        <v>2.7777777777777776E-2</v>
      </c>
      <c r="H6" s="37">
        <f>Tableau1[[#This Row],[Temps 
hh/mm/ss]]*24</f>
        <v>0.66666666666666663</v>
      </c>
      <c r="I6" s="22" t="s">
        <v>227</v>
      </c>
      <c r="J6" s="28" t="s">
        <v>47</v>
      </c>
      <c r="K6" s="28" t="s">
        <v>47</v>
      </c>
      <c r="L6" s="30" t="s">
        <v>44</v>
      </c>
      <c r="M6" s="21" t="s">
        <v>102</v>
      </c>
      <c r="N6" s="68" t="s">
        <v>54</v>
      </c>
      <c r="O6" s="6"/>
      <c r="Q6" s="129"/>
    </row>
    <row r="7" spans="2:21" s="22" customFormat="1" ht="18.75" x14ac:dyDescent="0.25">
      <c r="B7" s="26" t="s">
        <v>103</v>
      </c>
      <c r="C7" s="42">
        <v>43836</v>
      </c>
      <c r="D7" s="27">
        <f>WEEKNUM(Tableau1[[#This Row],[DATE]],)</f>
        <v>2</v>
      </c>
      <c r="E7" s="27">
        <f>+MONTH(Tableau1[[#This Row],[DATE]])</f>
        <v>1</v>
      </c>
      <c r="F7" s="128" t="s">
        <v>56</v>
      </c>
      <c r="G7" s="43">
        <v>1.0416666666666666E-2</v>
      </c>
      <c r="H7" s="37">
        <f>Tableau1[[#This Row],[Temps 
hh/mm/ss]]*24</f>
        <v>0.25</v>
      </c>
      <c r="I7" s="111" t="s">
        <v>232</v>
      </c>
      <c r="J7" s="28" t="s">
        <v>2</v>
      </c>
      <c r="K7" s="28" t="s">
        <v>60</v>
      </c>
      <c r="L7" s="30"/>
      <c r="M7" s="21" t="s">
        <v>102</v>
      </c>
      <c r="N7" s="68" t="s">
        <v>54</v>
      </c>
      <c r="O7" s="6"/>
      <c r="Q7" s="129"/>
    </row>
    <row r="8" spans="2:21" s="22" customFormat="1" ht="18.75" x14ac:dyDescent="0.25">
      <c r="B8" s="26" t="s">
        <v>103</v>
      </c>
      <c r="C8" s="42">
        <v>43836</v>
      </c>
      <c r="D8" s="27">
        <f>WEEKNUM(Tableau1[[#This Row],[DATE]],)</f>
        <v>2</v>
      </c>
      <c r="E8" s="27">
        <f>+MONTH(Tableau1[[#This Row],[DATE]])</f>
        <v>1</v>
      </c>
      <c r="F8" s="128" t="s">
        <v>57</v>
      </c>
      <c r="G8" s="43">
        <v>3.125E-2</v>
      </c>
      <c r="H8" s="37">
        <f>Tableau1[[#This Row],[Temps 
hh/mm/ss]]*24</f>
        <v>0.75</v>
      </c>
      <c r="I8" s="118" t="s">
        <v>227</v>
      </c>
      <c r="J8" s="28" t="s">
        <v>47</v>
      </c>
      <c r="K8" s="28" t="s">
        <v>47</v>
      </c>
      <c r="L8" s="30"/>
      <c r="M8" s="21" t="s">
        <v>161</v>
      </c>
      <c r="N8" s="68" t="s">
        <v>54</v>
      </c>
      <c r="O8" s="6"/>
      <c r="Q8" s="129"/>
    </row>
    <row r="9" spans="2:21" s="22" customFormat="1" ht="18.75" x14ac:dyDescent="0.25">
      <c r="B9" s="26" t="s">
        <v>103</v>
      </c>
      <c r="C9" s="42">
        <v>43836</v>
      </c>
      <c r="D9" s="27">
        <f>WEEKNUM(Tableau1[[#This Row],[DATE]],)</f>
        <v>2</v>
      </c>
      <c r="E9" s="27">
        <f>+MONTH(Tableau1[[#This Row],[DATE]])</f>
        <v>1</v>
      </c>
      <c r="F9" s="128" t="s">
        <v>57</v>
      </c>
      <c r="G9" s="43">
        <v>1.3888888888888888E-2</v>
      </c>
      <c r="H9" s="37">
        <f>Tableau1[[#This Row],[Temps 
hh/mm/ss]]*24</f>
        <v>0.33333333333333331</v>
      </c>
      <c r="I9" s="118" t="s">
        <v>232</v>
      </c>
      <c r="J9" s="28" t="s">
        <v>2</v>
      </c>
      <c r="K9" s="28" t="s">
        <v>60</v>
      </c>
      <c r="L9" s="30"/>
      <c r="M9" s="21" t="s">
        <v>175</v>
      </c>
      <c r="N9" s="68" t="s">
        <v>54</v>
      </c>
      <c r="O9" s="6"/>
      <c r="Q9" s="129"/>
    </row>
    <row r="10" spans="2:21" s="22" customFormat="1" ht="18.75" x14ac:dyDescent="0.25">
      <c r="B10" s="26" t="s">
        <v>103</v>
      </c>
      <c r="C10" s="42">
        <v>43836</v>
      </c>
      <c r="D10" s="27">
        <f>WEEKNUM(Tableau1[[#This Row],[DATE]],)</f>
        <v>2</v>
      </c>
      <c r="E10" s="27">
        <f>+MONTH(Tableau1[[#This Row],[DATE]])</f>
        <v>1</v>
      </c>
      <c r="F10" s="128" t="s">
        <v>57</v>
      </c>
      <c r="G10" s="43">
        <v>1.0416666666666666E-2</v>
      </c>
      <c r="H10" s="37">
        <f>Tableau1[[#This Row],[Temps 
hh/mm/ss]]*24</f>
        <v>0.25</v>
      </c>
      <c r="I10" s="118" t="s">
        <v>222</v>
      </c>
      <c r="J10" s="28" t="s">
        <v>61</v>
      </c>
      <c r="K10" s="28" t="s">
        <v>61</v>
      </c>
      <c r="L10" s="30"/>
      <c r="M10" s="21" t="s">
        <v>187</v>
      </c>
      <c r="N10" s="68" t="s">
        <v>54</v>
      </c>
      <c r="O10" s="6"/>
      <c r="Q10" s="129"/>
    </row>
    <row r="11" spans="2:21" s="22" customFormat="1" ht="18.75" x14ac:dyDescent="0.25">
      <c r="B11" s="26" t="s">
        <v>103</v>
      </c>
      <c r="C11" s="42">
        <v>43836</v>
      </c>
      <c r="D11" s="27">
        <f>WEEKNUM(Tableau1[[#This Row],[DATE]],)</f>
        <v>2</v>
      </c>
      <c r="E11" s="27">
        <f>+MONTH(Tableau1[[#This Row],[DATE]])</f>
        <v>1</v>
      </c>
      <c r="F11" s="128" t="s">
        <v>57</v>
      </c>
      <c r="G11" s="43">
        <v>3.125E-2</v>
      </c>
      <c r="H11" s="37">
        <f>Tableau1[[#This Row],[Temps 
hh/mm/ss]]*24</f>
        <v>0.75</v>
      </c>
      <c r="I11" s="118" t="s">
        <v>222</v>
      </c>
      <c r="J11" s="28" t="s">
        <v>61</v>
      </c>
      <c r="K11" s="28" t="s">
        <v>61</v>
      </c>
      <c r="L11" s="30"/>
      <c r="M11" s="21" t="s">
        <v>189</v>
      </c>
      <c r="N11" s="68" t="s">
        <v>54</v>
      </c>
      <c r="O11" s="6"/>
      <c r="Q11" s="129"/>
    </row>
    <row r="12" spans="2:21" s="22" customFormat="1" ht="18.75" x14ac:dyDescent="0.25">
      <c r="B12" s="26" t="s">
        <v>103</v>
      </c>
      <c r="C12" s="42">
        <v>43840</v>
      </c>
      <c r="D12" s="27">
        <f>WEEKNUM(Tableau1[[#This Row],[DATE]],)</f>
        <v>2</v>
      </c>
      <c r="E12" s="27">
        <f>+MONTH(Tableau1[[#This Row],[DATE]])</f>
        <v>1</v>
      </c>
      <c r="F12" s="128" t="s">
        <v>56</v>
      </c>
      <c r="G12" s="43">
        <v>9.8958333333333329E-2</v>
      </c>
      <c r="H12" s="37">
        <f>Tableau1[[#This Row],[Temps 
hh/mm/ss]]*24</f>
        <v>2.375</v>
      </c>
      <c r="I12" s="118" t="s">
        <v>100</v>
      </c>
      <c r="J12" s="28" t="s">
        <v>47</v>
      </c>
      <c r="K12" s="28" t="s">
        <v>47</v>
      </c>
      <c r="L12" s="30" t="s">
        <v>44</v>
      </c>
      <c r="M12" s="21" t="s">
        <v>102</v>
      </c>
      <c r="N12" s="68" t="s">
        <v>54</v>
      </c>
      <c r="O12" s="6"/>
      <c r="Q12" s="129"/>
    </row>
    <row r="13" spans="2:21" s="22" customFormat="1" ht="18.75" x14ac:dyDescent="0.25">
      <c r="B13" s="26" t="s">
        <v>103</v>
      </c>
      <c r="C13" s="42">
        <v>43843</v>
      </c>
      <c r="D13" s="27">
        <f>WEEKNUM(Tableau1[[#This Row],[DATE]],)</f>
        <v>3</v>
      </c>
      <c r="E13" s="27">
        <f>+MONTH(Tableau1[[#This Row],[DATE]])</f>
        <v>1</v>
      </c>
      <c r="F13" s="128" t="s">
        <v>56</v>
      </c>
      <c r="G13" s="43">
        <v>1.3888888888888888E-2</v>
      </c>
      <c r="H13" s="37">
        <f>Tableau1[[#This Row],[Temps 
hh/mm/ss]]*24</f>
        <v>0.33333333333333331</v>
      </c>
      <c r="I13" s="22" t="s">
        <v>232</v>
      </c>
      <c r="J13" s="28" t="s">
        <v>2</v>
      </c>
      <c r="K13" s="28" t="s">
        <v>60</v>
      </c>
      <c r="L13" s="30" t="s">
        <v>44</v>
      </c>
      <c r="M13" s="21" t="s">
        <v>102</v>
      </c>
      <c r="N13" s="68" t="s">
        <v>54</v>
      </c>
      <c r="O13" s="6"/>
      <c r="Q13" s="129"/>
    </row>
    <row r="14" spans="2:21" s="22" customFormat="1" ht="18.75" x14ac:dyDescent="0.25">
      <c r="B14" s="26" t="s">
        <v>103</v>
      </c>
      <c r="C14" s="42">
        <v>43843</v>
      </c>
      <c r="D14" s="27">
        <f>WEEKNUM(Tableau1[[#This Row],[DATE]],)</f>
        <v>3</v>
      </c>
      <c r="E14" s="27">
        <f>+MONTH(Tableau1[[#This Row],[DATE]])</f>
        <v>1</v>
      </c>
      <c r="F14" s="128" t="s">
        <v>56</v>
      </c>
      <c r="G14" s="43">
        <v>9.375E-2</v>
      </c>
      <c r="H14" s="37">
        <f>Tableau1[[#This Row],[Temps 
hh/mm/ss]]*24</f>
        <v>2.25</v>
      </c>
      <c r="I14" s="118" t="s">
        <v>100</v>
      </c>
      <c r="J14" s="28" t="s">
        <v>47</v>
      </c>
      <c r="K14" s="28" t="s">
        <v>47</v>
      </c>
      <c r="L14" s="30" t="s">
        <v>44</v>
      </c>
      <c r="M14" s="21" t="s">
        <v>102</v>
      </c>
      <c r="N14" s="68" t="s">
        <v>54</v>
      </c>
      <c r="O14" s="6"/>
      <c r="Q14" s="129"/>
    </row>
    <row r="15" spans="2:21" s="22" customFormat="1" ht="18.75" x14ac:dyDescent="0.25">
      <c r="B15" s="26" t="s">
        <v>103</v>
      </c>
      <c r="C15" s="42">
        <v>43843</v>
      </c>
      <c r="D15" s="27">
        <f>WEEKNUM(Tableau1[[#This Row],[DATE]],)</f>
        <v>3</v>
      </c>
      <c r="E15" s="27">
        <f>+MONTH(Tableau1[[#This Row],[DATE]])</f>
        <v>1</v>
      </c>
      <c r="F15" s="128" t="s">
        <v>56</v>
      </c>
      <c r="G15" s="43">
        <v>4.5833333333333337E-2</v>
      </c>
      <c r="H15" s="37">
        <f>Tableau1[[#This Row],[Temps 
hh/mm/ss]]*24</f>
        <v>1.1000000000000001</v>
      </c>
      <c r="I15" s="118" t="s">
        <v>107</v>
      </c>
      <c r="J15" s="28" t="s">
        <v>106</v>
      </c>
      <c r="K15" s="28" t="s">
        <v>106</v>
      </c>
      <c r="L15" s="30" t="s">
        <v>44</v>
      </c>
      <c r="M15" s="21" t="s">
        <v>102</v>
      </c>
      <c r="N15" s="68" t="s">
        <v>54</v>
      </c>
      <c r="O15" s="6"/>
      <c r="Q15" s="129"/>
    </row>
    <row r="16" spans="2:21" s="22" customFormat="1" ht="18.75" x14ac:dyDescent="0.25">
      <c r="B16" s="26" t="s">
        <v>103</v>
      </c>
      <c r="C16" s="42">
        <v>43843</v>
      </c>
      <c r="D16" s="27">
        <f>WEEKNUM(Tableau1[[#This Row],[DATE]],)</f>
        <v>3</v>
      </c>
      <c r="E16" s="27">
        <f>+MONTH(Tableau1[[#This Row],[DATE]])</f>
        <v>1</v>
      </c>
      <c r="F16" s="128" t="s">
        <v>56</v>
      </c>
      <c r="G16" s="43">
        <v>2.7777777777777776E-2</v>
      </c>
      <c r="H16" s="37">
        <f>Tableau1[[#This Row],[Temps 
hh/mm/ss]]*24</f>
        <v>0.66666666666666663</v>
      </c>
      <c r="I16" s="111" t="s">
        <v>232</v>
      </c>
      <c r="J16" s="28" t="s">
        <v>2</v>
      </c>
      <c r="K16" s="28" t="s">
        <v>60</v>
      </c>
      <c r="L16" s="30"/>
      <c r="M16" s="21" t="s">
        <v>102</v>
      </c>
      <c r="N16" s="68" t="s">
        <v>54</v>
      </c>
      <c r="O16" s="6"/>
      <c r="Q16" s="129"/>
    </row>
    <row r="17" spans="2:17" s="22" customFormat="1" ht="18.75" x14ac:dyDescent="0.25">
      <c r="B17" s="26" t="s">
        <v>103</v>
      </c>
      <c r="C17" s="42">
        <v>43843</v>
      </c>
      <c r="D17" s="27">
        <f>WEEKNUM(Tableau1[[#This Row],[DATE]],)</f>
        <v>3</v>
      </c>
      <c r="E17" s="27">
        <f>+MONTH(Tableau1[[#This Row],[DATE]])</f>
        <v>1</v>
      </c>
      <c r="F17" s="128" t="s">
        <v>57</v>
      </c>
      <c r="G17" s="43">
        <v>1.3888888888888888E-2</v>
      </c>
      <c r="H17" s="37">
        <f>Tableau1[[#This Row],[Temps 
hh/mm/ss]]*24</f>
        <v>0.33333333333333331</v>
      </c>
      <c r="I17" s="118" t="s">
        <v>224</v>
      </c>
      <c r="J17" s="28" t="s">
        <v>62</v>
      </c>
      <c r="K17" s="28" t="s">
        <v>62</v>
      </c>
      <c r="L17" s="30"/>
      <c r="M17" s="21" t="s">
        <v>168</v>
      </c>
      <c r="N17" s="68" t="s">
        <v>54</v>
      </c>
      <c r="O17" s="6"/>
      <c r="Q17" s="129"/>
    </row>
    <row r="18" spans="2:17" s="22" customFormat="1" ht="18.75" x14ac:dyDescent="0.25">
      <c r="B18" s="26" t="s">
        <v>103</v>
      </c>
      <c r="C18" s="42">
        <v>43843</v>
      </c>
      <c r="D18" s="27">
        <f>WEEKNUM(Tableau1[[#This Row],[DATE]],)</f>
        <v>3</v>
      </c>
      <c r="E18" s="27">
        <f>+MONTH(Tableau1[[#This Row],[DATE]])</f>
        <v>1</v>
      </c>
      <c r="F18" s="128" t="s">
        <v>57</v>
      </c>
      <c r="G18" s="43">
        <v>6.9444444444444448E-2</v>
      </c>
      <c r="H18" s="37">
        <f>Tableau1[[#This Row],[Temps 
hh/mm/ss]]*24</f>
        <v>1.6666666666666667</v>
      </c>
      <c r="I18" s="118" t="s">
        <v>235</v>
      </c>
      <c r="J18" s="28" t="s">
        <v>2</v>
      </c>
      <c r="K18" s="28" t="s">
        <v>2</v>
      </c>
      <c r="L18" s="30"/>
      <c r="M18" s="21" t="s">
        <v>182</v>
      </c>
      <c r="N18" s="68" t="s">
        <v>54</v>
      </c>
      <c r="O18" s="6"/>
      <c r="Q18" s="129"/>
    </row>
    <row r="19" spans="2:17" s="22" customFormat="1" ht="18.75" x14ac:dyDescent="0.25">
      <c r="B19" s="26" t="s">
        <v>103</v>
      </c>
      <c r="C19" s="42">
        <v>43843</v>
      </c>
      <c r="D19" s="27">
        <f>WEEKNUM(Tableau1[[#This Row],[DATE]],)</f>
        <v>3</v>
      </c>
      <c r="E19" s="27">
        <f>+MONTH(Tableau1[[#This Row],[DATE]])</f>
        <v>1</v>
      </c>
      <c r="F19" s="128" t="s">
        <v>57</v>
      </c>
      <c r="G19" s="43">
        <v>3.125E-2</v>
      </c>
      <c r="H19" s="37">
        <f>Tableau1[[#This Row],[Temps 
hh/mm/ss]]*24</f>
        <v>0.75</v>
      </c>
      <c r="I19" s="118" t="s">
        <v>235</v>
      </c>
      <c r="J19" s="28" t="s">
        <v>2</v>
      </c>
      <c r="K19" s="28" t="s">
        <v>2</v>
      </c>
      <c r="L19" s="30"/>
      <c r="M19" s="21" t="s">
        <v>183</v>
      </c>
      <c r="N19" s="68" t="s">
        <v>54</v>
      </c>
      <c r="O19" s="6"/>
      <c r="Q19" s="129"/>
    </row>
    <row r="20" spans="2:17" s="22" customFormat="1" ht="18.75" x14ac:dyDescent="0.25">
      <c r="B20" s="26" t="s">
        <v>103</v>
      </c>
      <c r="C20" s="42">
        <v>43850</v>
      </c>
      <c r="D20" s="27">
        <f>WEEKNUM(Tableau1[[#This Row],[DATE]],)</f>
        <v>4</v>
      </c>
      <c r="E20" s="27">
        <f>+MONTH(Tableau1[[#This Row],[DATE]])</f>
        <v>1</v>
      </c>
      <c r="F20" s="128" t="s">
        <v>57</v>
      </c>
      <c r="G20" s="43">
        <v>6.5972222222222224E-2</v>
      </c>
      <c r="H20" s="37">
        <f>Tableau1[[#This Row],[Temps 
hh/mm/ss]]*24</f>
        <v>1.5833333333333335</v>
      </c>
      <c r="I20" s="118" t="s">
        <v>232</v>
      </c>
      <c r="J20" s="28" t="s">
        <v>2</v>
      </c>
      <c r="K20" s="28" t="s">
        <v>60</v>
      </c>
      <c r="L20" s="30"/>
      <c r="M20" s="21" t="s">
        <v>175</v>
      </c>
      <c r="N20" s="68" t="s">
        <v>54</v>
      </c>
      <c r="O20" s="6"/>
      <c r="Q20" s="129"/>
    </row>
    <row r="21" spans="2:17" s="22" customFormat="1" ht="18.75" x14ac:dyDescent="0.25">
      <c r="B21" s="26" t="s">
        <v>103</v>
      </c>
      <c r="C21" s="42">
        <v>43855</v>
      </c>
      <c r="D21" s="27">
        <f>WEEKNUM(Tableau1[[#This Row],[DATE]],)</f>
        <v>4</v>
      </c>
      <c r="E21" s="27">
        <f>+MONTH(Tableau1[[#This Row],[DATE]])</f>
        <v>1</v>
      </c>
      <c r="F21" s="128" t="s">
        <v>56</v>
      </c>
      <c r="G21" s="43">
        <v>2.0833333333333332E-2</v>
      </c>
      <c r="H21" s="37">
        <f>Tableau1[[#This Row],[Temps 
hh/mm/ss]]*24</f>
        <v>0.5</v>
      </c>
      <c r="I21" s="22" t="s">
        <v>101</v>
      </c>
      <c r="J21" s="28" t="s">
        <v>48</v>
      </c>
      <c r="K21" s="28" t="s">
        <v>48</v>
      </c>
      <c r="L21" s="30" t="s">
        <v>44</v>
      </c>
      <c r="M21" s="21" t="s">
        <v>102</v>
      </c>
      <c r="N21" s="68" t="s">
        <v>54</v>
      </c>
      <c r="O21" s="6"/>
      <c r="Q21" s="129"/>
    </row>
    <row r="22" spans="2:17" s="22" customFormat="1" ht="18.75" x14ac:dyDescent="0.25">
      <c r="B22" s="26" t="s">
        <v>103</v>
      </c>
      <c r="C22" s="42">
        <v>43857</v>
      </c>
      <c r="D22" s="27">
        <f>WEEKNUM(Tableau1[[#This Row],[DATE]],)</f>
        <v>5</v>
      </c>
      <c r="E22" s="27">
        <f>+MONTH(Tableau1[[#This Row],[DATE]])</f>
        <v>1</v>
      </c>
      <c r="F22" s="128" t="s">
        <v>56</v>
      </c>
      <c r="G22" s="43">
        <v>6.9444444444444441E-3</v>
      </c>
      <c r="H22" s="37">
        <f>Tableau1[[#This Row],[Temps 
hh/mm/ss]]*24</f>
        <v>0.16666666666666666</v>
      </c>
      <c r="I22" s="22" t="s">
        <v>227</v>
      </c>
      <c r="J22" s="28" t="s">
        <v>47</v>
      </c>
      <c r="K22" s="28" t="s">
        <v>47</v>
      </c>
      <c r="L22" s="30" t="s">
        <v>44</v>
      </c>
      <c r="M22" s="21" t="s">
        <v>102</v>
      </c>
      <c r="N22" s="68" t="s">
        <v>54</v>
      </c>
      <c r="O22" s="6"/>
      <c r="Q22" s="129"/>
    </row>
    <row r="23" spans="2:17" s="22" customFormat="1" ht="18.75" x14ac:dyDescent="0.25">
      <c r="B23" s="26" t="s">
        <v>103</v>
      </c>
      <c r="C23" s="42">
        <v>43857</v>
      </c>
      <c r="D23" s="27">
        <f>WEEKNUM(Tableau1[[#This Row],[DATE]],)</f>
        <v>5</v>
      </c>
      <c r="E23" s="27">
        <f>+MONTH(Tableau1[[#This Row],[DATE]])</f>
        <v>1</v>
      </c>
      <c r="F23" s="128" t="s">
        <v>56</v>
      </c>
      <c r="G23" s="104">
        <v>3.4722222222222224E-2</v>
      </c>
      <c r="H23" s="37">
        <f>Tableau1[[#This Row],[Temps 
hh/mm/ss]]*24</f>
        <v>0.83333333333333337</v>
      </c>
      <c r="I23" s="22" t="s">
        <v>227</v>
      </c>
      <c r="J23" s="28" t="s">
        <v>47</v>
      </c>
      <c r="K23" s="28" t="s">
        <v>47</v>
      </c>
      <c r="L23" s="30" t="s">
        <v>44</v>
      </c>
      <c r="M23" s="21" t="s">
        <v>102</v>
      </c>
      <c r="N23" s="68" t="s">
        <v>54</v>
      </c>
      <c r="O23" s="6"/>
      <c r="Q23" s="129"/>
    </row>
    <row r="24" spans="2:17" s="22" customFormat="1" ht="18.75" x14ac:dyDescent="0.25">
      <c r="B24" s="26" t="s">
        <v>103</v>
      </c>
      <c r="C24" s="42">
        <v>43857</v>
      </c>
      <c r="D24" s="27">
        <f>WEEKNUM(Tableau1[[#This Row],[DATE]],)</f>
        <v>5</v>
      </c>
      <c r="E24" s="27">
        <f>+MONTH(Tableau1[[#This Row],[DATE]])</f>
        <v>1</v>
      </c>
      <c r="F24" s="128" t="s">
        <v>56</v>
      </c>
      <c r="G24" s="43">
        <v>2.4305555555555556E-2</v>
      </c>
      <c r="H24" s="37">
        <f>Tableau1[[#This Row],[Temps 
hh/mm/ss]]*24</f>
        <v>0.58333333333333337</v>
      </c>
      <c r="I24" s="22" t="s">
        <v>228</v>
      </c>
      <c r="J24" s="28" t="s">
        <v>47</v>
      </c>
      <c r="K24" s="28" t="s">
        <v>47</v>
      </c>
      <c r="L24" s="30" t="s">
        <v>44</v>
      </c>
      <c r="M24" s="21" t="s">
        <v>102</v>
      </c>
      <c r="N24" s="68" t="s">
        <v>54</v>
      </c>
      <c r="O24" s="6"/>
      <c r="Q24" s="129"/>
    </row>
    <row r="25" spans="2:17" s="22" customFormat="1" ht="18.75" x14ac:dyDescent="0.25">
      <c r="B25" s="26" t="s">
        <v>103</v>
      </c>
      <c r="C25" s="42">
        <v>43857</v>
      </c>
      <c r="D25" s="27">
        <f>WEEKNUM(Tableau1[[#This Row],[DATE]],)</f>
        <v>5</v>
      </c>
      <c r="E25" s="27">
        <f>+MONTH(Tableau1[[#This Row],[DATE]])</f>
        <v>1</v>
      </c>
      <c r="F25" s="128" t="s">
        <v>56</v>
      </c>
      <c r="G25" s="43">
        <v>2.4305555555555556E-2</v>
      </c>
      <c r="H25" s="37">
        <f>Tableau1[[#This Row],[Temps 
hh/mm/ss]]*24</f>
        <v>0.58333333333333337</v>
      </c>
      <c r="I25" s="22" t="s">
        <v>101</v>
      </c>
      <c r="J25" s="28" t="s">
        <v>48</v>
      </c>
      <c r="K25" s="28" t="s">
        <v>48</v>
      </c>
      <c r="L25" s="30" t="s">
        <v>44</v>
      </c>
      <c r="M25" s="21" t="s">
        <v>102</v>
      </c>
      <c r="N25" s="68" t="s">
        <v>54</v>
      </c>
      <c r="O25" s="6"/>
      <c r="Q25" s="129"/>
    </row>
    <row r="26" spans="2:17" s="22" customFormat="1" ht="18.75" x14ac:dyDescent="0.25">
      <c r="B26" s="26" t="s">
        <v>103</v>
      </c>
      <c r="C26" s="42">
        <v>43857</v>
      </c>
      <c r="D26" s="27">
        <f>WEEKNUM(Tableau1[[#This Row],[DATE]],)</f>
        <v>5</v>
      </c>
      <c r="E26" s="27">
        <f>+MONTH(Tableau1[[#This Row],[DATE]])</f>
        <v>1</v>
      </c>
      <c r="F26" s="128" t="s">
        <v>56</v>
      </c>
      <c r="G26" s="43">
        <v>1.3888888888888888E-2</v>
      </c>
      <c r="H26" s="37">
        <f>Tableau1[[#This Row],[Temps 
hh/mm/ss]]*24</f>
        <v>0.33333333333333331</v>
      </c>
      <c r="I26" s="118" t="s">
        <v>227</v>
      </c>
      <c r="J26" s="28" t="s">
        <v>47</v>
      </c>
      <c r="K26" s="28" t="s">
        <v>47</v>
      </c>
      <c r="L26" s="30" t="s">
        <v>44</v>
      </c>
      <c r="M26" s="21" t="s">
        <v>102</v>
      </c>
      <c r="N26" s="68" t="s">
        <v>54</v>
      </c>
      <c r="O26" s="6"/>
      <c r="Q26" s="129"/>
    </row>
    <row r="27" spans="2:17" s="22" customFormat="1" ht="18.75" x14ac:dyDescent="0.25">
      <c r="B27" s="26" t="s">
        <v>103</v>
      </c>
      <c r="C27" s="42">
        <v>43857</v>
      </c>
      <c r="D27" s="27">
        <f>WEEKNUM(Tableau1[[#This Row],[DATE]],)</f>
        <v>5</v>
      </c>
      <c r="E27" s="27">
        <f>+MONTH(Tableau1[[#This Row],[DATE]])</f>
        <v>1</v>
      </c>
      <c r="F27" s="128" t="s">
        <v>56</v>
      </c>
      <c r="G27" s="43">
        <v>9.375E-2</v>
      </c>
      <c r="H27" s="37">
        <f>Tableau1[[#This Row],[Temps 
hh/mm/ss]]*24</f>
        <v>2.25</v>
      </c>
      <c r="I27" s="118" t="s">
        <v>100</v>
      </c>
      <c r="J27" s="28" t="s">
        <v>47</v>
      </c>
      <c r="K27" s="28" t="s">
        <v>47</v>
      </c>
      <c r="L27" s="30" t="s">
        <v>44</v>
      </c>
      <c r="M27" s="21" t="s">
        <v>102</v>
      </c>
      <c r="N27" s="68" t="s">
        <v>54</v>
      </c>
      <c r="O27" s="6"/>
      <c r="Q27" s="129"/>
    </row>
    <row r="28" spans="2:17" s="22" customFormat="1" ht="18.75" x14ac:dyDescent="0.25">
      <c r="B28" s="26" t="s">
        <v>103</v>
      </c>
      <c r="C28" s="42">
        <v>43857</v>
      </c>
      <c r="D28" s="27">
        <f>WEEKNUM(Tableau1[[#This Row],[DATE]],)</f>
        <v>5</v>
      </c>
      <c r="E28" s="27">
        <f>+MONTH(Tableau1[[#This Row],[DATE]])</f>
        <v>1</v>
      </c>
      <c r="F28" s="128" t="s">
        <v>56</v>
      </c>
      <c r="G28" s="43">
        <v>4.8611111111111112E-2</v>
      </c>
      <c r="H28" s="37">
        <f>Tableau1[[#This Row],[Temps 
hh/mm/ss]]*24</f>
        <v>1.1666666666666667</v>
      </c>
      <c r="I28" s="118" t="s">
        <v>107</v>
      </c>
      <c r="J28" s="28" t="s">
        <v>106</v>
      </c>
      <c r="K28" s="28" t="s">
        <v>106</v>
      </c>
      <c r="L28" s="30" t="s">
        <v>44</v>
      </c>
      <c r="M28" s="21" t="s">
        <v>102</v>
      </c>
      <c r="N28" s="68" t="s">
        <v>54</v>
      </c>
      <c r="O28" s="6"/>
      <c r="Q28" s="129"/>
    </row>
    <row r="29" spans="2:17" s="22" customFormat="1" ht="18.75" x14ac:dyDescent="0.25">
      <c r="B29" s="26" t="s">
        <v>103</v>
      </c>
      <c r="C29" s="42">
        <v>43857</v>
      </c>
      <c r="D29" s="27">
        <f>WEEKNUM(Tableau1[[#This Row],[DATE]],)</f>
        <v>5</v>
      </c>
      <c r="E29" s="27">
        <f>+MONTH(Tableau1[[#This Row],[DATE]])</f>
        <v>1</v>
      </c>
      <c r="F29" s="128" t="s">
        <v>56</v>
      </c>
      <c r="G29" s="43">
        <v>2.0833333333333332E-2</v>
      </c>
      <c r="H29" s="37">
        <f>Tableau1[[#This Row],[Temps 
hh/mm/ss]]*24</f>
        <v>0.5</v>
      </c>
      <c r="I29" s="111" t="s">
        <v>232</v>
      </c>
      <c r="J29" s="28" t="s">
        <v>2</v>
      </c>
      <c r="K29" s="28" t="s">
        <v>60</v>
      </c>
      <c r="L29" s="30"/>
      <c r="M29" s="21" t="s">
        <v>102</v>
      </c>
      <c r="N29" s="68" t="s">
        <v>54</v>
      </c>
      <c r="O29" s="6"/>
      <c r="Q29" s="129"/>
    </row>
    <row r="30" spans="2:17" s="22" customFormat="1" ht="18.75" x14ac:dyDescent="0.25">
      <c r="B30" s="26" t="s">
        <v>103</v>
      </c>
      <c r="C30" s="42">
        <v>43857</v>
      </c>
      <c r="D30" s="27">
        <f>WEEKNUM(Tableau1[[#This Row],[DATE]],)</f>
        <v>5</v>
      </c>
      <c r="E30" s="27">
        <f>+MONTH(Tableau1[[#This Row],[DATE]])</f>
        <v>1</v>
      </c>
      <c r="F30" s="128" t="s">
        <v>57</v>
      </c>
      <c r="G30" s="43">
        <v>5.2083333333333336E-2</v>
      </c>
      <c r="H30" s="37">
        <f>Tableau1[[#This Row],[Temps 
hh/mm/ss]]*24</f>
        <v>1.25</v>
      </c>
      <c r="I30" s="118" t="s">
        <v>226</v>
      </c>
      <c r="J30" s="28" t="s">
        <v>47</v>
      </c>
      <c r="K30" s="28" t="s">
        <v>47</v>
      </c>
      <c r="L30" s="30" t="s">
        <v>44</v>
      </c>
      <c r="M30" s="21" t="s">
        <v>116</v>
      </c>
      <c r="N30" s="68" t="s">
        <v>54</v>
      </c>
      <c r="O30" s="6"/>
      <c r="Q30" s="129"/>
    </row>
    <row r="31" spans="2:17" s="22" customFormat="1" ht="18.75" x14ac:dyDescent="0.25">
      <c r="B31" s="26" t="s">
        <v>103</v>
      </c>
      <c r="C31" s="42">
        <v>43857</v>
      </c>
      <c r="D31" s="27">
        <f>WEEKNUM(Tableau1[[#This Row],[DATE]],)</f>
        <v>5</v>
      </c>
      <c r="E31" s="27">
        <f>+MONTH(Tableau1[[#This Row],[DATE]])</f>
        <v>1</v>
      </c>
      <c r="F31" s="128" t="s">
        <v>57</v>
      </c>
      <c r="G31" s="43">
        <v>2.0833333333333332E-2</v>
      </c>
      <c r="H31" s="37">
        <f>Tableau1[[#This Row],[Temps 
hh/mm/ss]]*24</f>
        <v>0.5</v>
      </c>
      <c r="I31" s="118" t="s">
        <v>101</v>
      </c>
      <c r="J31" s="28" t="s">
        <v>48</v>
      </c>
      <c r="K31" s="28" t="s">
        <v>48</v>
      </c>
      <c r="L31" s="30"/>
      <c r="M31" s="21" t="s">
        <v>163</v>
      </c>
      <c r="N31" s="68" t="s">
        <v>54</v>
      </c>
      <c r="O31" s="6"/>
      <c r="Q31" s="129"/>
    </row>
    <row r="32" spans="2:17" s="22" customFormat="1" ht="18.75" x14ac:dyDescent="0.25">
      <c r="B32" s="26" t="s">
        <v>103</v>
      </c>
      <c r="C32" s="42">
        <v>43857</v>
      </c>
      <c r="D32" s="27">
        <f>WEEKNUM(Tableau1[[#This Row],[DATE]],)</f>
        <v>5</v>
      </c>
      <c r="E32" s="27">
        <f>+MONTH(Tableau1[[#This Row],[DATE]])</f>
        <v>1</v>
      </c>
      <c r="F32" s="128" t="s">
        <v>57</v>
      </c>
      <c r="G32" s="43">
        <v>1.0416666666666666E-2</v>
      </c>
      <c r="H32" s="37">
        <f>Tableau1[[#This Row],[Temps 
hh/mm/ss]]*24</f>
        <v>0.25</v>
      </c>
      <c r="I32" s="118" t="s">
        <v>232</v>
      </c>
      <c r="J32" s="28" t="s">
        <v>2</v>
      </c>
      <c r="K32" s="28" t="s">
        <v>60</v>
      </c>
      <c r="L32" s="30"/>
      <c r="M32" s="21" t="s">
        <v>175</v>
      </c>
      <c r="N32" s="68" t="s">
        <v>54</v>
      </c>
      <c r="O32" s="6"/>
      <c r="Q32" s="129"/>
    </row>
    <row r="33" spans="2:17" s="22" customFormat="1" ht="18.75" x14ac:dyDescent="0.25">
      <c r="B33" s="26" t="s">
        <v>103</v>
      </c>
      <c r="C33" s="42">
        <v>43864</v>
      </c>
      <c r="D33" s="27">
        <f>WEEKNUM(Tableau1[[#This Row],[DATE]],)</f>
        <v>6</v>
      </c>
      <c r="E33" s="27">
        <f>+MONTH(Tableau1[[#This Row],[DATE]])</f>
        <v>2</v>
      </c>
      <c r="F33" s="128" t="s">
        <v>56</v>
      </c>
      <c r="G33" s="43">
        <v>3.125E-2</v>
      </c>
      <c r="H33" s="37">
        <f>Tableau1[[#This Row],[Temps 
hh/mm/ss]]*24</f>
        <v>0.75</v>
      </c>
      <c r="I33" s="118" t="s">
        <v>100</v>
      </c>
      <c r="J33" s="28" t="s">
        <v>47</v>
      </c>
      <c r="K33" s="28" t="s">
        <v>47</v>
      </c>
      <c r="L33" s="30" t="s">
        <v>44</v>
      </c>
      <c r="M33" s="21" t="s">
        <v>102</v>
      </c>
      <c r="N33" s="68" t="s">
        <v>54</v>
      </c>
      <c r="O33" s="6"/>
      <c r="Q33" s="129"/>
    </row>
    <row r="34" spans="2:17" s="22" customFormat="1" ht="18.75" x14ac:dyDescent="0.25">
      <c r="B34" s="26" t="s">
        <v>103</v>
      </c>
      <c r="C34" s="42">
        <v>43864</v>
      </c>
      <c r="D34" s="27">
        <f>WEEKNUM(Tableau1[[#This Row],[DATE]],)</f>
        <v>6</v>
      </c>
      <c r="E34" s="27">
        <f>+MONTH(Tableau1[[#This Row],[DATE]])</f>
        <v>2</v>
      </c>
      <c r="F34" s="128" t="s">
        <v>56</v>
      </c>
      <c r="G34" s="43">
        <v>1.7361111111111112E-2</v>
      </c>
      <c r="H34" s="37">
        <f>Tableau1[[#This Row],[Temps 
hh/mm/ss]]*24</f>
        <v>0.41666666666666669</v>
      </c>
      <c r="I34" s="118" t="s">
        <v>107</v>
      </c>
      <c r="J34" s="28" t="s">
        <v>106</v>
      </c>
      <c r="K34" s="28" t="s">
        <v>106</v>
      </c>
      <c r="L34" s="30" t="s">
        <v>44</v>
      </c>
      <c r="M34" s="21" t="s">
        <v>102</v>
      </c>
      <c r="N34" s="68" t="s">
        <v>54</v>
      </c>
      <c r="O34" s="6"/>
      <c r="Q34" s="129"/>
    </row>
    <row r="35" spans="2:17" s="22" customFormat="1" ht="18.75" x14ac:dyDescent="0.25">
      <c r="B35" s="26" t="s">
        <v>103</v>
      </c>
      <c r="C35" s="42">
        <v>43864</v>
      </c>
      <c r="D35" s="27">
        <f>WEEKNUM(Tableau1[[#This Row],[DATE]],)</f>
        <v>6</v>
      </c>
      <c r="E35" s="27">
        <f>+MONTH(Tableau1[[#This Row],[DATE]])</f>
        <v>2</v>
      </c>
      <c r="F35" s="128" t="s">
        <v>57</v>
      </c>
      <c r="G35" s="43">
        <v>1.7361111111111112E-2</v>
      </c>
      <c r="H35" s="37">
        <f>Tableau1[[#This Row],[Temps 
hh/mm/ss]]*24</f>
        <v>0.41666666666666669</v>
      </c>
      <c r="I35" s="118" t="s">
        <v>107</v>
      </c>
      <c r="J35" s="28" t="s">
        <v>106</v>
      </c>
      <c r="K35" s="28" t="s">
        <v>106</v>
      </c>
      <c r="L35" s="30"/>
      <c r="M35" s="21" t="s">
        <v>117</v>
      </c>
      <c r="N35" s="68" t="s">
        <v>54</v>
      </c>
      <c r="O35" s="6"/>
      <c r="Q35" s="129"/>
    </row>
    <row r="36" spans="2:17" s="22" customFormat="1" ht="18.75" x14ac:dyDescent="0.25">
      <c r="B36" s="26" t="s">
        <v>103</v>
      </c>
      <c r="C36" s="42">
        <v>43864</v>
      </c>
      <c r="D36" s="27">
        <f>WEEKNUM(Tableau1[[#This Row],[DATE]],)</f>
        <v>6</v>
      </c>
      <c r="E36" s="27">
        <f>+MONTH(Tableau1[[#This Row],[DATE]])</f>
        <v>2</v>
      </c>
      <c r="F36" s="128" t="s">
        <v>57</v>
      </c>
      <c r="G36" s="43">
        <v>3.8194444444444441E-2</v>
      </c>
      <c r="H36" s="37">
        <f>Tableau1[[#This Row],[Temps 
hh/mm/ss]]*24</f>
        <v>0.91666666666666652</v>
      </c>
      <c r="I36" s="118" t="s">
        <v>101</v>
      </c>
      <c r="J36" s="28" t="s">
        <v>48</v>
      </c>
      <c r="K36" s="28" t="s">
        <v>48</v>
      </c>
      <c r="L36" s="30"/>
      <c r="M36" s="21" t="s">
        <v>163</v>
      </c>
      <c r="N36" s="68" t="s">
        <v>54</v>
      </c>
      <c r="O36" s="6"/>
      <c r="Q36" s="129"/>
    </row>
    <row r="37" spans="2:17" s="22" customFormat="1" ht="18.75" x14ac:dyDescent="0.25">
      <c r="B37" s="26" t="s">
        <v>103</v>
      </c>
      <c r="C37" s="42">
        <v>43871</v>
      </c>
      <c r="D37" s="27">
        <f>WEEKNUM(Tableau1[[#This Row],[DATE]],)</f>
        <v>7</v>
      </c>
      <c r="E37" s="27">
        <f>+MONTH(Tableau1[[#This Row],[DATE]])</f>
        <v>2</v>
      </c>
      <c r="F37" s="128" t="s">
        <v>56</v>
      </c>
      <c r="G37" s="43">
        <v>3.4722222222222224E-2</v>
      </c>
      <c r="H37" s="37">
        <f>Tableau1[[#This Row],[Temps 
hh/mm/ss]]*24</f>
        <v>0.83333333333333337</v>
      </c>
      <c r="I37" s="22" t="s">
        <v>230</v>
      </c>
      <c r="J37" s="28" t="s">
        <v>47</v>
      </c>
      <c r="K37" s="28" t="s">
        <v>47</v>
      </c>
      <c r="L37" s="30" t="s">
        <v>44</v>
      </c>
      <c r="M37" s="21" t="s">
        <v>102</v>
      </c>
      <c r="N37" s="68" t="s">
        <v>54</v>
      </c>
      <c r="O37" s="6"/>
      <c r="Q37" s="129"/>
    </row>
    <row r="38" spans="2:17" s="22" customFormat="1" ht="18.75" x14ac:dyDescent="0.25">
      <c r="B38" s="26" t="s">
        <v>103</v>
      </c>
      <c r="C38" s="42">
        <v>43871</v>
      </c>
      <c r="D38" s="27">
        <f>WEEKNUM(Tableau1[[#This Row],[DATE]],)</f>
        <v>7</v>
      </c>
      <c r="E38" s="27">
        <f>+MONTH(Tableau1[[#This Row],[DATE]])</f>
        <v>2</v>
      </c>
      <c r="F38" s="128" t="s">
        <v>56</v>
      </c>
      <c r="G38" s="43">
        <v>0.23958333333333334</v>
      </c>
      <c r="H38" s="37">
        <f>Tableau1[[#This Row],[Temps 
hh/mm/ss]]*24</f>
        <v>5.75</v>
      </c>
      <c r="I38" s="111" t="s">
        <v>222</v>
      </c>
      <c r="J38" s="28" t="s">
        <v>61</v>
      </c>
      <c r="K38" s="28" t="s">
        <v>61</v>
      </c>
      <c r="L38" s="30" t="s">
        <v>44</v>
      </c>
      <c r="M38" s="21" t="s">
        <v>102</v>
      </c>
      <c r="N38" s="68" t="s">
        <v>54</v>
      </c>
      <c r="O38" s="6"/>
      <c r="Q38" s="129"/>
    </row>
    <row r="39" spans="2:17" s="22" customFormat="1" ht="18.75" x14ac:dyDescent="0.25">
      <c r="B39" s="26" t="s">
        <v>103</v>
      </c>
      <c r="C39" s="42">
        <v>43871</v>
      </c>
      <c r="D39" s="27">
        <f>WEEKNUM(Tableau1[[#This Row],[DATE]],)</f>
        <v>7</v>
      </c>
      <c r="E39" s="27">
        <f>+MONTH(Tableau1[[#This Row],[DATE]])</f>
        <v>2</v>
      </c>
      <c r="F39" s="128" t="s">
        <v>56</v>
      </c>
      <c r="G39" s="43">
        <v>8.3333333333333329E-2</v>
      </c>
      <c r="H39" s="37">
        <f>Tableau1[[#This Row],[Temps 
hh/mm/ss]]*24</f>
        <v>2</v>
      </c>
      <c r="I39" s="111" t="s">
        <v>222</v>
      </c>
      <c r="J39" s="28" t="s">
        <v>61</v>
      </c>
      <c r="K39" s="28" t="s">
        <v>61</v>
      </c>
      <c r="L39" s="30"/>
      <c r="M39" s="21" t="s">
        <v>102</v>
      </c>
      <c r="N39" s="68" t="s">
        <v>54</v>
      </c>
      <c r="O39" s="6"/>
      <c r="Q39" s="129"/>
    </row>
    <row r="40" spans="2:17" s="22" customFormat="1" ht="18.75" x14ac:dyDescent="0.25">
      <c r="B40" s="26" t="s">
        <v>103</v>
      </c>
      <c r="C40" s="42">
        <v>43871</v>
      </c>
      <c r="D40" s="27">
        <f>WEEKNUM(Tableau1[[#This Row],[DATE]],)</f>
        <v>7</v>
      </c>
      <c r="E40" s="27">
        <f>+MONTH(Tableau1[[#This Row],[DATE]])</f>
        <v>2</v>
      </c>
      <c r="F40" s="128" t="s">
        <v>56</v>
      </c>
      <c r="G40" s="43">
        <v>2.4305555555555556E-2</v>
      </c>
      <c r="H40" s="37">
        <f>Tableau1[[#This Row],[Temps 
hh/mm/ss]]*24</f>
        <v>0.58333333333333337</v>
      </c>
      <c r="I40" s="111" t="s">
        <v>222</v>
      </c>
      <c r="J40" s="28" t="s">
        <v>61</v>
      </c>
      <c r="K40" s="28" t="s">
        <v>61</v>
      </c>
      <c r="L40" s="30"/>
      <c r="M40" s="21" t="s">
        <v>102</v>
      </c>
      <c r="N40" s="68" t="s">
        <v>54</v>
      </c>
      <c r="O40" s="6"/>
      <c r="Q40" s="129"/>
    </row>
    <row r="41" spans="2:17" s="22" customFormat="1" ht="18.75" x14ac:dyDescent="0.25">
      <c r="B41" s="26" t="s">
        <v>103</v>
      </c>
      <c r="C41" s="42">
        <v>43871</v>
      </c>
      <c r="D41" s="27">
        <f>WEEKNUM(Tableau1[[#This Row],[DATE]],)</f>
        <v>7</v>
      </c>
      <c r="E41" s="27">
        <f>+MONTH(Tableau1[[#This Row],[DATE]])</f>
        <v>2</v>
      </c>
      <c r="F41" s="128" t="s">
        <v>56</v>
      </c>
      <c r="G41" s="43">
        <v>0.11458333333333333</v>
      </c>
      <c r="H41" s="37">
        <f>Tableau1[[#This Row],[Temps 
hh/mm/ss]]*24</f>
        <v>2.75</v>
      </c>
      <c r="I41" s="118" t="s">
        <v>100</v>
      </c>
      <c r="J41" s="28" t="s">
        <v>47</v>
      </c>
      <c r="K41" s="28" t="s">
        <v>47</v>
      </c>
      <c r="L41" s="30" t="s">
        <v>44</v>
      </c>
      <c r="M41" s="21" t="s">
        <v>102</v>
      </c>
      <c r="N41" s="68" t="s">
        <v>54</v>
      </c>
      <c r="O41" s="6"/>
      <c r="Q41" s="129"/>
    </row>
    <row r="42" spans="2:17" s="22" customFormat="1" ht="18.75" x14ac:dyDescent="0.25">
      <c r="B42" s="26" t="s">
        <v>103</v>
      </c>
      <c r="C42" s="120">
        <v>43871</v>
      </c>
      <c r="D42" s="27">
        <f>WEEKNUM(Tableau1[[#This Row],[DATE]],)</f>
        <v>7</v>
      </c>
      <c r="E42" s="27">
        <f>+MONTH(Tableau1[[#This Row],[DATE]])</f>
        <v>2</v>
      </c>
      <c r="F42" s="128" t="s">
        <v>56</v>
      </c>
      <c r="G42" s="43">
        <v>5.9027777777777783E-2</v>
      </c>
      <c r="H42" s="37">
        <f>Tableau1[[#This Row],[Temps 
hh/mm/ss]]*24</f>
        <v>1.4166666666666667</v>
      </c>
      <c r="I42" s="118" t="s">
        <v>227</v>
      </c>
      <c r="J42" s="28" t="s">
        <v>47</v>
      </c>
      <c r="K42" s="28" t="s">
        <v>47</v>
      </c>
      <c r="L42" s="30" t="s">
        <v>44</v>
      </c>
      <c r="M42" s="21" t="s">
        <v>102</v>
      </c>
      <c r="N42" s="68" t="s">
        <v>54</v>
      </c>
      <c r="O42" s="6"/>
      <c r="Q42" s="129"/>
    </row>
    <row r="43" spans="2:17" s="22" customFormat="1" ht="18.75" x14ac:dyDescent="0.25">
      <c r="B43" s="26" t="s">
        <v>103</v>
      </c>
      <c r="C43" s="42">
        <v>43871</v>
      </c>
      <c r="D43" s="27">
        <f>WEEKNUM(Tableau1[[#This Row],[DATE]],)</f>
        <v>7</v>
      </c>
      <c r="E43" s="27">
        <f>+MONTH(Tableau1[[#This Row],[DATE]])</f>
        <v>2</v>
      </c>
      <c r="F43" s="128" t="s">
        <v>57</v>
      </c>
      <c r="G43" s="43">
        <v>5.2083333333333336E-2</v>
      </c>
      <c r="H43" s="37">
        <f>Tableau1[[#This Row],[Temps 
hh/mm/ss]]*24</f>
        <v>1.25</v>
      </c>
      <c r="I43" s="118" t="s">
        <v>107</v>
      </c>
      <c r="J43" s="28" t="s">
        <v>106</v>
      </c>
      <c r="K43" s="28" t="s">
        <v>106</v>
      </c>
      <c r="L43" s="30"/>
      <c r="M43" s="21" t="s">
        <v>117</v>
      </c>
      <c r="N43" s="68" t="s">
        <v>54</v>
      </c>
      <c r="O43" s="6"/>
      <c r="Q43" s="129"/>
    </row>
    <row r="44" spans="2:17" s="22" customFormat="1" ht="18.75" x14ac:dyDescent="0.25">
      <c r="B44" s="26" t="s">
        <v>103</v>
      </c>
      <c r="C44" s="42">
        <v>43871</v>
      </c>
      <c r="D44" s="27">
        <f>WEEKNUM(Tableau1[[#This Row],[DATE]],)</f>
        <v>7</v>
      </c>
      <c r="E44" s="27">
        <f>+MONTH(Tableau1[[#This Row],[DATE]])</f>
        <v>2</v>
      </c>
      <c r="F44" s="128" t="s">
        <v>57</v>
      </c>
      <c r="G44" s="43">
        <v>0.17013888888888887</v>
      </c>
      <c r="H44" s="37">
        <f>Tableau1[[#This Row],[Temps 
hh/mm/ss]]*24</f>
        <v>4.083333333333333</v>
      </c>
      <c r="I44" s="118" t="s">
        <v>225</v>
      </c>
      <c r="J44" s="28" t="s">
        <v>48</v>
      </c>
      <c r="K44" s="28" t="s">
        <v>48</v>
      </c>
      <c r="L44" s="30"/>
      <c r="M44" s="21" t="s">
        <v>166</v>
      </c>
      <c r="N44" s="68" t="s">
        <v>54</v>
      </c>
      <c r="O44" s="6"/>
      <c r="Q44" s="129"/>
    </row>
    <row r="45" spans="2:17" s="22" customFormat="1" ht="18.75" x14ac:dyDescent="0.25">
      <c r="B45" s="26" t="s">
        <v>103</v>
      </c>
      <c r="C45" s="42">
        <v>43871</v>
      </c>
      <c r="D45" s="27">
        <f>WEEKNUM(Tableau1[[#This Row],[DATE]],)</f>
        <v>7</v>
      </c>
      <c r="E45" s="27">
        <f>+MONTH(Tableau1[[#This Row],[DATE]])</f>
        <v>2</v>
      </c>
      <c r="F45" s="128" t="s">
        <v>57</v>
      </c>
      <c r="G45" s="104">
        <v>2.7777777777777776E-2</v>
      </c>
      <c r="H45" s="37">
        <f>Tableau1[[#This Row],[Temps 
hh/mm/ss]]*24</f>
        <v>0.66666666666666663</v>
      </c>
      <c r="I45" s="118" t="s">
        <v>235</v>
      </c>
      <c r="J45" s="105" t="s">
        <v>2</v>
      </c>
      <c r="K45" s="105" t="s">
        <v>2</v>
      </c>
      <c r="L45" s="106"/>
      <c r="M45" s="21" t="s">
        <v>184</v>
      </c>
      <c r="N45" s="68" t="s">
        <v>54</v>
      </c>
      <c r="O45" s="6"/>
      <c r="Q45" s="129"/>
    </row>
    <row r="46" spans="2:17" s="22" customFormat="1" ht="18.75" x14ac:dyDescent="0.25">
      <c r="B46" s="26" t="s">
        <v>103</v>
      </c>
      <c r="C46" s="42">
        <v>43878</v>
      </c>
      <c r="D46" s="27">
        <f>WEEKNUM(Tableau1[[#This Row],[DATE]],)</f>
        <v>8</v>
      </c>
      <c r="E46" s="27">
        <f>+MONTH(Tableau1[[#This Row],[DATE]])</f>
        <v>2</v>
      </c>
      <c r="F46" s="128" t="s">
        <v>56</v>
      </c>
      <c r="G46" s="43">
        <v>2.0833333333333332E-2</v>
      </c>
      <c r="H46" s="37">
        <f>Tableau1[[#This Row],[Temps 
hh/mm/ss]]*24</f>
        <v>0.5</v>
      </c>
      <c r="I46" s="22" t="s">
        <v>227</v>
      </c>
      <c r="J46" s="105" t="s">
        <v>47</v>
      </c>
      <c r="K46" s="105" t="s">
        <v>47</v>
      </c>
      <c r="L46" s="106" t="s">
        <v>44</v>
      </c>
      <c r="M46" s="21" t="s">
        <v>102</v>
      </c>
      <c r="N46" s="68" t="s">
        <v>54</v>
      </c>
      <c r="O46" s="6"/>
      <c r="Q46" s="129"/>
    </row>
    <row r="47" spans="2:17" s="22" customFormat="1" ht="18.75" x14ac:dyDescent="0.25">
      <c r="B47" s="26" t="s">
        <v>103</v>
      </c>
      <c r="C47" s="42">
        <v>43878</v>
      </c>
      <c r="D47" s="27">
        <f>WEEKNUM(Tableau1[[#This Row],[DATE]],)</f>
        <v>8</v>
      </c>
      <c r="E47" s="27">
        <f>+MONTH(Tableau1[[#This Row],[DATE]])</f>
        <v>2</v>
      </c>
      <c r="F47" s="128" t="s">
        <v>56</v>
      </c>
      <c r="G47" s="43">
        <v>3.4722222222222224E-2</v>
      </c>
      <c r="H47" s="37">
        <f>Tableau1[[#This Row],[Temps 
hh/mm/ss]]*24</f>
        <v>0.83333333333333337</v>
      </c>
      <c r="I47" s="22" t="s">
        <v>230</v>
      </c>
      <c r="J47" s="105" t="s">
        <v>47</v>
      </c>
      <c r="K47" s="105" t="s">
        <v>47</v>
      </c>
      <c r="L47" s="106" t="s">
        <v>44</v>
      </c>
      <c r="M47" s="21" t="s">
        <v>102</v>
      </c>
      <c r="N47" s="68" t="s">
        <v>54</v>
      </c>
      <c r="O47" s="6"/>
      <c r="Q47" s="129"/>
    </row>
    <row r="48" spans="2:17" s="22" customFormat="1" ht="18.75" x14ac:dyDescent="0.25">
      <c r="B48" s="26" t="s">
        <v>103</v>
      </c>
      <c r="C48" s="103">
        <v>43878</v>
      </c>
      <c r="D48" s="27">
        <f>WEEKNUM(Tableau1[[#This Row],[DATE]],)</f>
        <v>8</v>
      </c>
      <c r="E48" s="27">
        <f>+MONTH(Tableau1[[#This Row],[DATE]])</f>
        <v>2</v>
      </c>
      <c r="F48" s="128" t="s">
        <v>56</v>
      </c>
      <c r="G48" s="104">
        <v>0.10416666666666667</v>
      </c>
      <c r="H48" s="37">
        <f>Tableau1[[#This Row],[Temps 
hh/mm/ss]]*24</f>
        <v>2.5</v>
      </c>
      <c r="I48" s="118" t="s">
        <v>100</v>
      </c>
      <c r="J48" s="105" t="s">
        <v>47</v>
      </c>
      <c r="K48" s="105" t="s">
        <v>47</v>
      </c>
      <c r="L48" s="106" t="s">
        <v>44</v>
      </c>
      <c r="M48" s="21" t="s">
        <v>102</v>
      </c>
      <c r="N48" s="68" t="s">
        <v>54</v>
      </c>
      <c r="O48" s="6"/>
      <c r="Q48" s="129"/>
    </row>
    <row r="49" spans="2:17" s="22" customFormat="1" ht="18.75" x14ac:dyDescent="0.25">
      <c r="B49" s="26" t="s">
        <v>103</v>
      </c>
      <c r="C49" s="120">
        <v>43878</v>
      </c>
      <c r="D49" s="27">
        <f>WEEKNUM(Tableau1[[#This Row],[DATE]],)</f>
        <v>8</v>
      </c>
      <c r="E49" s="27">
        <f>+MONTH(Tableau1[[#This Row],[DATE]])</f>
        <v>2</v>
      </c>
      <c r="F49" s="128" t="s">
        <v>56</v>
      </c>
      <c r="G49" s="104">
        <v>6.3888888888888884E-2</v>
      </c>
      <c r="H49" s="37">
        <f>Tableau1[[#This Row],[Temps 
hh/mm/ss]]*24</f>
        <v>1.5333333333333332</v>
      </c>
      <c r="I49" s="118" t="s">
        <v>227</v>
      </c>
      <c r="J49" s="105" t="s">
        <v>47</v>
      </c>
      <c r="K49" s="105" t="s">
        <v>47</v>
      </c>
      <c r="L49" s="106" t="s">
        <v>44</v>
      </c>
      <c r="M49" s="21" t="s">
        <v>102</v>
      </c>
      <c r="N49" s="68" t="s">
        <v>54</v>
      </c>
      <c r="Q49" s="129"/>
    </row>
    <row r="50" spans="2:17" ht="18.75" x14ac:dyDescent="0.25">
      <c r="B50" s="26" t="s">
        <v>103</v>
      </c>
      <c r="C50" s="42">
        <v>43878</v>
      </c>
      <c r="D50" s="27">
        <f>WEEKNUM(Tableau1[[#This Row],[DATE]],)</f>
        <v>8</v>
      </c>
      <c r="E50" s="27">
        <f>+MONTH(Tableau1[[#This Row],[DATE]])</f>
        <v>2</v>
      </c>
      <c r="F50" s="128" t="s">
        <v>56</v>
      </c>
      <c r="G50" s="104">
        <v>6.9444444444444434E-2</v>
      </c>
      <c r="H50" s="37">
        <f>Tableau1[[#This Row],[Temps 
hh/mm/ss]]*24</f>
        <v>1.6666666666666665</v>
      </c>
      <c r="I50" s="118" t="s">
        <v>101</v>
      </c>
      <c r="J50" s="105" t="s">
        <v>48</v>
      </c>
      <c r="K50" s="105" t="s">
        <v>48</v>
      </c>
      <c r="L50" s="106" t="s">
        <v>44</v>
      </c>
      <c r="M50" s="21" t="s">
        <v>102</v>
      </c>
      <c r="N50" s="68" t="s">
        <v>54</v>
      </c>
      <c r="O50"/>
    </row>
    <row r="51" spans="2:17" ht="18.75" x14ac:dyDescent="0.25">
      <c r="B51" s="26" t="s">
        <v>103</v>
      </c>
      <c r="C51" s="103">
        <v>43885</v>
      </c>
      <c r="D51" s="27">
        <f>WEEKNUM(Tableau1[[#This Row],[DATE]],)</f>
        <v>9</v>
      </c>
      <c r="E51" s="27">
        <f>+MONTH(Tableau1[[#This Row],[DATE]])</f>
        <v>2</v>
      </c>
      <c r="F51" s="128" t="s">
        <v>56</v>
      </c>
      <c r="G51" s="104">
        <v>4.1666666666666664E-2</v>
      </c>
      <c r="H51" s="37">
        <f>Tableau1[[#This Row],[Temps 
hh/mm/ss]]*24</f>
        <v>1</v>
      </c>
      <c r="I51" s="22" t="s">
        <v>227</v>
      </c>
      <c r="J51" s="105" t="s">
        <v>47</v>
      </c>
      <c r="K51" s="105" t="s">
        <v>47</v>
      </c>
      <c r="L51" s="106" t="s">
        <v>44</v>
      </c>
      <c r="M51" s="21" t="s">
        <v>102</v>
      </c>
      <c r="N51" s="68" t="s">
        <v>54</v>
      </c>
      <c r="O51"/>
    </row>
    <row r="52" spans="2:17" ht="18.75" x14ac:dyDescent="0.25">
      <c r="B52" s="26" t="s">
        <v>103</v>
      </c>
      <c r="C52" s="103">
        <v>43885</v>
      </c>
      <c r="D52" s="27">
        <f>WEEKNUM(Tableau1[[#This Row],[DATE]],)</f>
        <v>9</v>
      </c>
      <c r="E52" s="27">
        <f>+MONTH(Tableau1[[#This Row],[DATE]])</f>
        <v>2</v>
      </c>
      <c r="F52" s="128" t="s">
        <v>56</v>
      </c>
      <c r="G52" s="104">
        <v>1</v>
      </c>
      <c r="H52" s="37">
        <f>Tableau1[[#This Row],[Temps 
hh/mm/ss]]*24</f>
        <v>24</v>
      </c>
      <c r="I52" s="111" t="s">
        <v>222</v>
      </c>
      <c r="J52" s="105" t="s">
        <v>61</v>
      </c>
      <c r="K52" s="105" t="s">
        <v>61</v>
      </c>
      <c r="L52" s="106"/>
      <c r="M52" s="21" t="s">
        <v>102</v>
      </c>
      <c r="N52" s="68" t="s">
        <v>54</v>
      </c>
      <c r="O52"/>
    </row>
    <row r="53" spans="2:17" ht="18.75" x14ac:dyDescent="0.25">
      <c r="B53" s="26" t="s">
        <v>103</v>
      </c>
      <c r="C53" s="103">
        <v>43885</v>
      </c>
      <c r="D53" s="27">
        <f>WEEKNUM(Tableau1[[#This Row],[DATE]],)</f>
        <v>9</v>
      </c>
      <c r="E53" s="27">
        <f>+MONTH(Tableau1[[#This Row],[DATE]])</f>
        <v>2</v>
      </c>
      <c r="F53" s="128" t="s">
        <v>56</v>
      </c>
      <c r="G53" s="104">
        <v>7.2916666666666671E-2</v>
      </c>
      <c r="H53" s="37">
        <f>Tableau1[[#This Row],[Temps 
hh/mm/ss]]*24</f>
        <v>1.75</v>
      </c>
      <c r="I53" s="118" t="s">
        <v>100</v>
      </c>
      <c r="J53" s="105" t="s">
        <v>47</v>
      </c>
      <c r="K53" s="105" t="s">
        <v>47</v>
      </c>
      <c r="L53" s="106" t="s">
        <v>44</v>
      </c>
      <c r="M53" s="21" t="s">
        <v>102</v>
      </c>
      <c r="N53" s="68" t="s">
        <v>54</v>
      </c>
      <c r="O53"/>
    </row>
    <row r="54" spans="2:17" ht="18.75" x14ac:dyDescent="0.25">
      <c r="B54" s="26" t="s">
        <v>103</v>
      </c>
      <c r="C54" s="125">
        <v>43885</v>
      </c>
      <c r="D54" s="27">
        <f>WEEKNUM(Tableau1[[#This Row],[DATE]],)</f>
        <v>9</v>
      </c>
      <c r="E54" s="27">
        <f>+MONTH(Tableau1[[#This Row],[DATE]])</f>
        <v>2</v>
      </c>
      <c r="F54" s="128" t="s">
        <v>56</v>
      </c>
      <c r="G54" s="104">
        <v>2.0833333333333332E-2</v>
      </c>
      <c r="H54" s="37">
        <f>Tableau1[[#This Row],[Temps 
hh/mm/ss]]*24</f>
        <v>0.5</v>
      </c>
      <c r="I54" s="118" t="s">
        <v>227</v>
      </c>
      <c r="J54" s="105" t="s">
        <v>47</v>
      </c>
      <c r="K54" s="105" t="s">
        <v>47</v>
      </c>
      <c r="L54" s="106" t="s">
        <v>44</v>
      </c>
      <c r="M54" s="21" t="s">
        <v>102</v>
      </c>
      <c r="N54" s="68" t="s">
        <v>54</v>
      </c>
      <c r="O54"/>
    </row>
    <row r="55" spans="2:17" ht="18.75" x14ac:dyDescent="0.25">
      <c r="B55" s="26" t="s">
        <v>103</v>
      </c>
      <c r="C55" s="103">
        <v>43885</v>
      </c>
      <c r="D55" s="27">
        <f>WEEKNUM(Tableau1[[#This Row],[DATE]],)</f>
        <v>9</v>
      </c>
      <c r="E55" s="27">
        <f>+MONTH(Tableau1[[#This Row],[DATE]])</f>
        <v>2</v>
      </c>
      <c r="F55" s="128" t="s">
        <v>56</v>
      </c>
      <c r="G55" s="104">
        <v>4.8611111111111112E-2</v>
      </c>
      <c r="H55" s="37">
        <f>Tableau1[[#This Row],[Temps 
hh/mm/ss]]*24</f>
        <v>1.1666666666666667</v>
      </c>
      <c r="I55" s="118" t="s">
        <v>101</v>
      </c>
      <c r="J55" s="105" t="s">
        <v>48</v>
      </c>
      <c r="K55" s="105" t="s">
        <v>48</v>
      </c>
      <c r="L55" s="106" t="s">
        <v>44</v>
      </c>
      <c r="M55" s="21" t="s">
        <v>102</v>
      </c>
      <c r="N55" s="68" t="s">
        <v>54</v>
      </c>
      <c r="O55"/>
    </row>
    <row r="56" spans="2:17" ht="18.75" x14ac:dyDescent="0.25">
      <c r="B56" s="26" t="s">
        <v>103</v>
      </c>
      <c r="C56" s="103">
        <v>43885</v>
      </c>
      <c r="D56" s="27">
        <f>WEEKNUM(Tableau1[[#This Row],[DATE]],)</f>
        <v>9</v>
      </c>
      <c r="E56" s="27">
        <f>+MONTH(Tableau1[[#This Row],[DATE]])</f>
        <v>2</v>
      </c>
      <c r="F56" s="128" t="s">
        <v>57</v>
      </c>
      <c r="G56" s="104">
        <v>6.9444444444444448E-2</v>
      </c>
      <c r="H56" s="37">
        <f>Tableau1[[#This Row],[Temps 
hh/mm/ss]]*24</f>
        <v>1.6666666666666667</v>
      </c>
      <c r="I56" s="118" t="s">
        <v>226</v>
      </c>
      <c r="J56" s="105" t="s">
        <v>47</v>
      </c>
      <c r="K56" s="105" t="s">
        <v>47</v>
      </c>
      <c r="L56" s="106" t="s">
        <v>44</v>
      </c>
      <c r="M56" s="21" t="s">
        <v>116</v>
      </c>
      <c r="N56" s="68" t="s">
        <v>54</v>
      </c>
      <c r="O56"/>
    </row>
    <row r="57" spans="2:17" ht="18.75" x14ac:dyDescent="0.25">
      <c r="B57" s="26" t="s">
        <v>103</v>
      </c>
      <c r="C57" s="103">
        <v>43885</v>
      </c>
      <c r="D57" s="27">
        <f>WEEKNUM(Tableau1[[#This Row],[DATE]],)</f>
        <v>9</v>
      </c>
      <c r="E57" s="27">
        <f>+MONTH(Tableau1[[#This Row],[DATE]])</f>
        <v>2</v>
      </c>
      <c r="F57" s="128" t="s">
        <v>57</v>
      </c>
      <c r="G57" s="104">
        <v>6.25E-2</v>
      </c>
      <c r="H57" s="37">
        <f>Tableau1[[#This Row],[Temps 
hh/mm/ss]]*24</f>
        <v>1.5</v>
      </c>
      <c r="I57" s="118" t="s">
        <v>227</v>
      </c>
      <c r="J57" s="105" t="s">
        <v>47</v>
      </c>
      <c r="K57" s="105" t="s">
        <v>47</v>
      </c>
      <c r="L57" s="106"/>
      <c r="M57" s="21" t="s">
        <v>162</v>
      </c>
      <c r="N57" s="68" t="s">
        <v>54</v>
      </c>
      <c r="O57"/>
    </row>
    <row r="58" spans="2:17" ht="18.75" x14ac:dyDescent="0.25">
      <c r="B58" s="26" t="s">
        <v>103</v>
      </c>
      <c r="C58" s="103">
        <v>43885</v>
      </c>
      <c r="D58" s="27">
        <f>WEEKNUM(Tableau1[[#This Row],[DATE]],)</f>
        <v>9</v>
      </c>
      <c r="E58" s="27">
        <f>+MONTH(Tableau1[[#This Row],[DATE]])</f>
        <v>2</v>
      </c>
      <c r="F58" s="128" t="s">
        <v>57</v>
      </c>
      <c r="G58" s="104">
        <v>3.125E-2</v>
      </c>
      <c r="H58" s="37">
        <f>Tableau1[[#This Row],[Temps 
hh/mm/ss]]*24</f>
        <v>0.75</v>
      </c>
      <c r="I58" s="118" t="s">
        <v>107</v>
      </c>
      <c r="J58" s="105" t="s">
        <v>106</v>
      </c>
      <c r="K58" s="105" t="s">
        <v>106</v>
      </c>
      <c r="L58" s="106"/>
      <c r="M58" s="21" t="s">
        <v>167</v>
      </c>
      <c r="N58" s="68" t="s">
        <v>54</v>
      </c>
      <c r="O58"/>
    </row>
    <row r="59" spans="2:17" ht="18.75" x14ac:dyDescent="0.25">
      <c r="B59" s="26" t="s">
        <v>103</v>
      </c>
      <c r="C59" s="103">
        <v>43885</v>
      </c>
      <c r="D59" s="27">
        <f>WEEKNUM(Tableau1[[#This Row],[DATE]],)</f>
        <v>9</v>
      </c>
      <c r="E59" s="27">
        <f>+MONTH(Tableau1[[#This Row],[DATE]])</f>
        <v>2</v>
      </c>
      <c r="F59" s="128" t="s">
        <v>57</v>
      </c>
      <c r="G59" s="104">
        <v>4.1666666666666664E-2</v>
      </c>
      <c r="H59" s="37">
        <f>Tableau1[[#This Row],[Temps 
hh/mm/ss]]*24</f>
        <v>1</v>
      </c>
      <c r="I59" s="118" t="s">
        <v>222</v>
      </c>
      <c r="J59" s="105" t="s">
        <v>61</v>
      </c>
      <c r="K59" s="105" t="s">
        <v>61</v>
      </c>
      <c r="L59" s="106"/>
      <c r="M59" s="21" t="s">
        <v>190</v>
      </c>
      <c r="N59" s="68" t="s">
        <v>54</v>
      </c>
      <c r="O59"/>
    </row>
    <row r="60" spans="2:17" ht="18.75" x14ac:dyDescent="0.25">
      <c r="B60" s="26" t="s">
        <v>103</v>
      </c>
      <c r="C60" s="103">
        <v>43892</v>
      </c>
      <c r="D60" s="27">
        <f>WEEKNUM(Tableau1[[#This Row],[DATE]],)</f>
        <v>10</v>
      </c>
      <c r="E60" s="27">
        <f>+MONTH(Tableau1[[#This Row],[DATE]])</f>
        <v>3</v>
      </c>
      <c r="F60" s="128" t="s">
        <v>56</v>
      </c>
      <c r="G60" s="104">
        <v>1.0416666666666666E-2</v>
      </c>
      <c r="H60" s="37">
        <f>Tableau1[[#This Row],[Temps 
hh/mm/ss]]*24</f>
        <v>0.25</v>
      </c>
      <c r="I60" s="111" t="s">
        <v>224</v>
      </c>
      <c r="J60" s="105" t="s">
        <v>62</v>
      </c>
      <c r="K60" s="105" t="s">
        <v>63</v>
      </c>
      <c r="L60" s="106" t="s">
        <v>44</v>
      </c>
      <c r="M60" s="21" t="s">
        <v>102</v>
      </c>
      <c r="N60" s="68" t="s">
        <v>54</v>
      </c>
      <c r="O60"/>
    </row>
    <row r="61" spans="2:17" ht="18.75" x14ac:dyDescent="0.25">
      <c r="B61" s="26" t="s">
        <v>103</v>
      </c>
      <c r="C61" s="103">
        <v>43892</v>
      </c>
      <c r="D61" s="27">
        <f>WEEKNUM(Tableau1[[#This Row],[DATE]],)</f>
        <v>10</v>
      </c>
      <c r="E61" s="27">
        <f>+MONTH(Tableau1[[#This Row],[DATE]])</f>
        <v>3</v>
      </c>
      <c r="F61" s="128" t="s">
        <v>56</v>
      </c>
      <c r="G61" s="104">
        <v>0.11805555555555557</v>
      </c>
      <c r="H61" s="37">
        <f>Tableau1[[#This Row],[Temps 
hh/mm/ss]]*24</f>
        <v>2.8333333333333335</v>
      </c>
      <c r="I61" s="111" t="s">
        <v>222</v>
      </c>
      <c r="J61" s="105" t="s">
        <v>61</v>
      </c>
      <c r="K61" s="105" t="s">
        <v>61</v>
      </c>
      <c r="L61" s="106"/>
      <c r="M61" s="21" t="s">
        <v>102</v>
      </c>
      <c r="N61" s="68" t="s">
        <v>54</v>
      </c>
      <c r="O61"/>
    </row>
    <row r="62" spans="2:17" ht="18.75" x14ac:dyDescent="0.25">
      <c r="B62" s="26" t="s">
        <v>103</v>
      </c>
      <c r="C62" s="125">
        <v>43892</v>
      </c>
      <c r="D62" s="27">
        <f>WEEKNUM(Tableau1[[#This Row],[DATE]],)</f>
        <v>10</v>
      </c>
      <c r="E62" s="27">
        <f>+MONTH(Tableau1[[#This Row],[DATE]])</f>
        <v>3</v>
      </c>
      <c r="F62" s="128" t="s">
        <v>56</v>
      </c>
      <c r="G62" s="104">
        <v>2.0833333333333332E-2</v>
      </c>
      <c r="H62" s="37">
        <f>Tableau1[[#This Row],[Temps 
hh/mm/ss]]*24</f>
        <v>0.5</v>
      </c>
      <c r="I62" s="118" t="s">
        <v>227</v>
      </c>
      <c r="J62" s="105" t="s">
        <v>47</v>
      </c>
      <c r="K62" s="105" t="s">
        <v>47</v>
      </c>
      <c r="L62" s="106" t="s">
        <v>44</v>
      </c>
      <c r="M62" s="21" t="s">
        <v>102</v>
      </c>
      <c r="N62" s="68" t="s">
        <v>54</v>
      </c>
      <c r="O62"/>
    </row>
    <row r="63" spans="2:17" ht="18.75" x14ac:dyDescent="0.25">
      <c r="B63" s="26" t="s">
        <v>103</v>
      </c>
      <c r="C63" s="103">
        <v>43892</v>
      </c>
      <c r="D63" s="27">
        <f>WEEKNUM(Tableau1[[#This Row],[DATE]],)</f>
        <v>10</v>
      </c>
      <c r="E63" s="27">
        <f>+MONTH(Tableau1[[#This Row],[DATE]])</f>
        <v>3</v>
      </c>
      <c r="F63" s="128" t="s">
        <v>56</v>
      </c>
      <c r="G63" s="104">
        <v>2.4305555555555556E-2</v>
      </c>
      <c r="H63" s="37">
        <f>Tableau1[[#This Row],[Temps 
hh/mm/ss]]*24</f>
        <v>0.58333333333333337</v>
      </c>
      <c r="I63" s="118" t="s">
        <v>228</v>
      </c>
      <c r="J63" s="105" t="s">
        <v>47</v>
      </c>
      <c r="K63" s="105" t="s">
        <v>47</v>
      </c>
      <c r="L63" s="106" t="s">
        <v>44</v>
      </c>
      <c r="M63" s="21" t="s">
        <v>102</v>
      </c>
      <c r="N63" s="68" t="s">
        <v>54</v>
      </c>
      <c r="O63"/>
    </row>
    <row r="64" spans="2:17" ht="18.75" x14ac:dyDescent="0.25">
      <c r="B64" s="26" t="s">
        <v>103</v>
      </c>
      <c r="C64" s="103">
        <v>43892</v>
      </c>
      <c r="D64" s="27">
        <f>WEEKNUM(Tableau1[[#This Row],[DATE]],)</f>
        <v>10</v>
      </c>
      <c r="E64" s="27">
        <f>+MONTH(Tableau1[[#This Row],[DATE]])</f>
        <v>3</v>
      </c>
      <c r="F64" s="128" t="s">
        <v>56</v>
      </c>
      <c r="G64" s="104">
        <v>2.7777777777777776E-2</v>
      </c>
      <c r="H64" s="37">
        <f>Tableau1[[#This Row],[Temps 
hh/mm/ss]]*24</f>
        <v>0.66666666666666663</v>
      </c>
      <c r="I64" s="118" t="s">
        <v>227</v>
      </c>
      <c r="J64" s="105" t="s">
        <v>47</v>
      </c>
      <c r="K64" s="105" t="s">
        <v>47</v>
      </c>
      <c r="L64" s="106" t="s">
        <v>44</v>
      </c>
      <c r="M64" s="21" t="s">
        <v>102</v>
      </c>
      <c r="N64" s="68" t="s">
        <v>54</v>
      </c>
      <c r="O64"/>
    </row>
    <row r="65" spans="2:17" ht="18.75" x14ac:dyDescent="0.25">
      <c r="B65" s="26" t="s">
        <v>103</v>
      </c>
      <c r="C65" s="42">
        <v>43892</v>
      </c>
      <c r="D65" s="27">
        <f>WEEKNUM(Tableau1[[#This Row],[DATE]],)</f>
        <v>10</v>
      </c>
      <c r="E65" s="27">
        <f>+MONTH(Tableau1[[#This Row],[DATE]])</f>
        <v>3</v>
      </c>
      <c r="F65" s="128" t="s">
        <v>56</v>
      </c>
      <c r="G65" s="43">
        <v>4.5138888888888888E-2</v>
      </c>
      <c r="H65" s="37">
        <f>Tableau1[[#This Row],[Temps 
hh/mm/ss]]*24</f>
        <v>1.0833333333333333</v>
      </c>
      <c r="I65" s="117" t="s">
        <v>101</v>
      </c>
      <c r="J65" s="28" t="s">
        <v>48</v>
      </c>
      <c r="K65" s="28" t="s">
        <v>48</v>
      </c>
      <c r="L65" s="30" t="s">
        <v>44</v>
      </c>
      <c r="M65" s="21" t="s">
        <v>102</v>
      </c>
      <c r="N65" s="68" t="s">
        <v>54</v>
      </c>
      <c r="O65"/>
    </row>
    <row r="66" spans="2:17" ht="18.75" x14ac:dyDescent="0.25">
      <c r="B66" s="26" t="s">
        <v>103</v>
      </c>
      <c r="C66" s="42">
        <v>43892</v>
      </c>
      <c r="D66" s="27">
        <f>WEEKNUM(Tableau1[[#This Row],[DATE]],)</f>
        <v>10</v>
      </c>
      <c r="E66" s="27">
        <f>+MONTH(Tableau1[[#This Row],[DATE]])</f>
        <v>3</v>
      </c>
      <c r="F66" s="128" t="s">
        <v>57</v>
      </c>
      <c r="G66" s="43">
        <v>2.7777777777777776E-2</v>
      </c>
      <c r="H66" s="37">
        <f>Tableau1[[#This Row],[Temps 
hh/mm/ss]]*24</f>
        <v>0.66666666666666663</v>
      </c>
      <c r="I66" s="117" t="s">
        <v>107</v>
      </c>
      <c r="J66" s="28" t="s">
        <v>106</v>
      </c>
      <c r="K66" s="28" t="s">
        <v>106</v>
      </c>
      <c r="L66" s="30"/>
      <c r="M66" s="21" t="s">
        <v>117</v>
      </c>
      <c r="N66" s="68" t="s">
        <v>54</v>
      </c>
      <c r="O66"/>
    </row>
    <row r="67" spans="2:17" s="22" customFormat="1" ht="18.75" x14ac:dyDescent="0.25">
      <c r="B67" s="26" t="s">
        <v>103</v>
      </c>
      <c r="C67" s="42">
        <v>43899</v>
      </c>
      <c r="D67" s="27">
        <f>WEEKNUM(Tableau1[[#This Row],[DATE]],)</f>
        <v>11</v>
      </c>
      <c r="E67" s="27">
        <f>+MONTH(Tableau1[[#This Row],[DATE]])</f>
        <v>3</v>
      </c>
      <c r="F67" s="128" t="s">
        <v>56</v>
      </c>
      <c r="G67" s="43">
        <v>1.3888888888888888E-2</v>
      </c>
      <c r="H67" s="37">
        <f>Tableau1[[#This Row],[Temps 
hh/mm/ss]]*24</f>
        <v>0.33333333333333331</v>
      </c>
      <c r="I67" s="118" t="s">
        <v>232</v>
      </c>
      <c r="J67" s="28" t="s">
        <v>2</v>
      </c>
      <c r="K67" s="28" t="s">
        <v>60</v>
      </c>
      <c r="L67" s="30"/>
      <c r="M67" s="21" t="s">
        <v>102</v>
      </c>
      <c r="N67" s="68" t="s">
        <v>54</v>
      </c>
      <c r="Q67" s="129"/>
    </row>
    <row r="68" spans="2:17" s="22" customFormat="1" ht="18.75" x14ac:dyDescent="0.25">
      <c r="B68" s="26" t="s">
        <v>103</v>
      </c>
      <c r="C68" s="42">
        <v>43899</v>
      </c>
      <c r="D68" s="27">
        <f>WEEKNUM(Tableau1[[#This Row],[DATE]],)</f>
        <v>11</v>
      </c>
      <c r="E68" s="27">
        <f>+MONTH(Tableau1[[#This Row],[DATE]])</f>
        <v>3</v>
      </c>
      <c r="F68" s="128" t="s">
        <v>56</v>
      </c>
      <c r="G68" s="43">
        <v>3.7499999999999999E-2</v>
      </c>
      <c r="H68" s="37">
        <f>Tableau1[[#This Row],[Temps 
hh/mm/ss]]*24</f>
        <v>0.89999999999999991</v>
      </c>
      <c r="I68" s="117" t="s">
        <v>100</v>
      </c>
      <c r="J68" s="28" t="s">
        <v>47</v>
      </c>
      <c r="K68" s="28" t="s">
        <v>47</v>
      </c>
      <c r="L68" s="30" t="s">
        <v>44</v>
      </c>
      <c r="M68" s="21" t="s">
        <v>102</v>
      </c>
      <c r="N68" s="68" t="s">
        <v>54</v>
      </c>
      <c r="Q68" s="129"/>
    </row>
    <row r="69" spans="2:17" s="22" customFormat="1" ht="18.75" x14ac:dyDescent="0.25">
      <c r="B69" s="26" t="s">
        <v>103</v>
      </c>
      <c r="C69" s="42">
        <v>43899</v>
      </c>
      <c r="D69" s="27">
        <f>WEEKNUM(Tableau1[[#This Row],[DATE]],)</f>
        <v>11</v>
      </c>
      <c r="E69" s="27">
        <f>+MONTH(Tableau1[[#This Row],[DATE]])</f>
        <v>3</v>
      </c>
      <c r="F69" s="128" t="s">
        <v>56</v>
      </c>
      <c r="G69" s="43">
        <v>3.125E-2</v>
      </c>
      <c r="H69" s="37">
        <f>Tableau1[[#This Row],[Temps 
hh/mm/ss]]*24</f>
        <v>0.75</v>
      </c>
      <c r="I69" s="117" t="s">
        <v>227</v>
      </c>
      <c r="J69" s="28" t="s">
        <v>47</v>
      </c>
      <c r="K69" s="28" t="s">
        <v>47</v>
      </c>
      <c r="L69" s="30" t="s">
        <v>44</v>
      </c>
      <c r="M69" s="21" t="s">
        <v>102</v>
      </c>
      <c r="N69" s="68" t="s">
        <v>54</v>
      </c>
      <c r="Q69" s="129"/>
    </row>
    <row r="70" spans="2:17" s="22" customFormat="1" ht="18.75" x14ac:dyDescent="0.25">
      <c r="B70" s="102" t="s">
        <v>103</v>
      </c>
      <c r="C70" s="125">
        <v>43899</v>
      </c>
      <c r="D70" s="27">
        <f>WEEKNUM(Tableau1[[#This Row],[DATE]],)</f>
        <v>11</v>
      </c>
      <c r="E70" s="27">
        <f>+MONTH(Tableau1[[#This Row],[DATE]])</f>
        <v>3</v>
      </c>
      <c r="F70" s="128" t="s">
        <v>56</v>
      </c>
      <c r="G70" s="43">
        <v>2.0833333333333332E-2</v>
      </c>
      <c r="H70" s="37">
        <f>Tableau1[[#This Row],[Temps 
hh/mm/ss]]*24</f>
        <v>0.5</v>
      </c>
      <c r="I70" s="116" t="s">
        <v>227</v>
      </c>
      <c r="J70" s="105" t="s">
        <v>47</v>
      </c>
      <c r="K70" s="105" t="s">
        <v>47</v>
      </c>
      <c r="L70" s="106" t="s">
        <v>44</v>
      </c>
      <c r="M70" s="107" t="s">
        <v>102</v>
      </c>
      <c r="N70" s="68" t="s">
        <v>54</v>
      </c>
      <c r="Q70" s="129"/>
    </row>
    <row r="71" spans="2:17" s="22" customFormat="1" ht="18.75" x14ac:dyDescent="0.25">
      <c r="B71" s="26" t="s">
        <v>103</v>
      </c>
      <c r="C71" s="42">
        <v>43899</v>
      </c>
      <c r="D71" s="27">
        <f>WEEKNUM(Tableau1[[#This Row],[DATE]],)</f>
        <v>11</v>
      </c>
      <c r="E71" s="27">
        <f>+MONTH(Tableau1[[#This Row],[DATE]])</f>
        <v>3</v>
      </c>
      <c r="F71" s="128" t="s">
        <v>56</v>
      </c>
      <c r="G71" s="43">
        <v>6.25E-2</v>
      </c>
      <c r="H71" s="37">
        <f>Tableau1[[#This Row],[Temps 
hh/mm/ss]]*24</f>
        <v>1.5</v>
      </c>
      <c r="I71" s="117" t="s">
        <v>101</v>
      </c>
      <c r="J71" s="28" t="s">
        <v>48</v>
      </c>
      <c r="K71" s="28" t="s">
        <v>48</v>
      </c>
      <c r="L71" s="30" t="s">
        <v>44</v>
      </c>
      <c r="M71" s="21" t="s">
        <v>102</v>
      </c>
      <c r="N71" s="68" t="s">
        <v>54</v>
      </c>
      <c r="Q71" s="129"/>
    </row>
    <row r="72" spans="2:17" s="22" customFormat="1" ht="18.75" x14ac:dyDescent="0.25">
      <c r="B72" s="102" t="s">
        <v>103</v>
      </c>
      <c r="C72" s="103">
        <v>43899</v>
      </c>
      <c r="D72" s="27">
        <f>WEEKNUM(Tableau1[[#This Row],[DATE]],)</f>
        <v>11</v>
      </c>
      <c r="E72" s="27">
        <f>+MONTH(Tableau1[[#This Row],[DATE]])</f>
        <v>3</v>
      </c>
      <c r="F72" s="128" t="s">
        <v>56</v>
      </c>
      <c r="G72" s="43">
        <v>6.9444444444444441E-3</v>
      </c>
      <c r="H72" s="37">
        <f>Tableau1[[#This Row],[Temps 
hh/mm/ss]]*24</f>
        <v>0.16666666666666666</v>
      </c>
      <c r="I72" s="123" t="s">
        <v>232</v>
      </c>
      <c r="J72" s="105" t="s">
        <v>2</v>
      </c>
      <c r="K72" s="105" t="s">
        <v>60</v>
      </c>
      <c r="L72" s="106"/>
      <c r="M72" s="107" t="s">
        <v>102</v>
      </c>
      <c r="N72" s="68" t="s">
        <v>54</v>
      </c>
      <c r="Q72" s="129"/>
    </row>
    <row r="73" spans="2:17" s="22" customFormat="1" ht="18.75" x14ac:dyDescent="0.25">
      <c r="B73" s="102" t="s">
        <v>103</v>
      </c>
      <c r="C73" s="42">
        <v>43899</v>
      </c>
      <c r="D73" s="27">
        <f>WEEKNUM(Tableau1[[#This Row],[DATE]],)</f>
        <v>11</v>
      </c>
      <c r="E73" s="27">
        <f>+MONTH(Tableau1[[#This Row],[DATE]])</f>
        <v>3</v>
      </c>
      <c r="F73" s="128" t="s">
        <v>57</v>
      </c>
      <c r="G73" s="43">
        <v>5.5555555555555552E-2</v>
      </c>
      <c r="H73" s="37">
        <f>Tableau1[[#This Row],[Temps 
hh/mm/ss]]*24</f>
        <v>1.3333333333333333</v>
      </c>
      <c r="I73" s="116" t="s">
        <v>226</v>
      </c>
      <c r="J73" s="105" t="s">
        <v>47</v>
      </c>
      <c r="K73" s="105" t="s">
        <v>47</v>
      </c>
      <c r="L73" s="106" t="s">
        <v>44</v>
      </c>
      <c r="M73" s="107" t="s">
        <v>116</v>
      </c>
      <c r="N73" s="68" t="s">
        <v>54</v>
      </c>
      <c r="Q73" s="129"/>
    </row>
    <row r="74" spans="2:17" s="22" customFormat="1" ht="18.75" x14ac:dyDescent="0.25">
      <c r="B74" s="102" t="s">
        <v>103</v>
      </c>
      <c r="C74" s="103">
        <v>43906</v>
      </c>
      <c r="D74" s="27">
        <f>WEEKNUM(Tableau1[[#This Row],[DATE]],)</f>
        <v>12</v>
      </c>
      <c r="E74" s="27">
        <f>+MONTH(Tableau1[[#This Row],[DATE]])</f>
        <v>3</v>
      </c>
      <c r="F74" s="128" t="s">
        <v>56</v>
      </c>
      <c r="G74" s="43">
        <v>2.4305555555555556E-2</v>
      </c>
      <c r="H74" s="37">
        <f>Tableau1[[#This Row],[Temps 
hh/mm/ss]]*24</f>
        <v>0.58333333333333337</v>
      </c>
      <c r="I74" s="124" t="s">
        <v>228</v>
      </c>
      <c r="J74" s="105" t="s">
        <v>47</v>
      </c>
      <c r="K74" s="105" t="s">
        <v>47</v>
      </c>
      <c r="L74" s="106" t="s">
        <v>44</v>
      </c>
      <c r="M74" s="107" t="s">
        <v>102</v>
      </c>
      <c r="N74" s="68" t="s">
        <v>54</v>
      </c>
      <c r="Q74" s="129"/>
    </row>
    <row r="75" spans="2:17" s="22" customFormat="1" ht="18.75" x14ac:dyDescent="0.25">
      <c r="B75" s="26" t="s">
        <v>103</v>
      </c>
      <c r="C75" s="42">
        <v>43906</v>
      </c>
      <c r="D75" s="27">
        <f>WEEKNUM(Tableau1[[#This Row],[DATE]],)</f>
        <v>12</v>
      </c>
      <c r="E75" s="27">
        <f>+MONTH(Tableau1[[#This Row],[DATE]])</f>
        <v>3</v>
      </c>
      <c r="F75" s="128" t="s">
        <v>56</v>
      </c>
      <c r="G75" s="43">
        <v>1.3888888888888888E-2</v>
      </c>
      <c r="H75" s="37">
        <f>Tableau1[[#This Row],[Temps 
hh/mm/ss]]*24</f>
        <v>0.33333333333333331</v>
      </c>
      <c r="I75" s="121" t="s">
        <v>227</v>
      </c>
      <c r="J75" s="28" t="s">
        <v>47</v>
      </c>
      <c r="K75" s="28" t="s">
        <v>47</v>
      </c>
      <c r="L75" s="30" t="s">
        <v>44</v>
      </c>
      <c r="M75" s="21" t="s">
        <v>102</v>
      </c>
      <c r="N75" s="68" t="s">
        <v>54</v>
      </c>
      <c r="Q75" s="129"/>
    </row>
    <row r="76" spans="2:17" s="22" customFormat="1" ht="18.75" x14ac:dyDescent="0.25">
      <c r="B76" s="102" t="s">
        <v>103</v>
      </c>
      <c r="C76" s="103">
        <v>43906</v>
      </c>
      <c r="D76" s="27">
        <f>WEEKNUM(Tableau1[[#This Row],[DATE]],)</f>
        <v>12</v>
      </c>
      <c r="E76" s="27">
        <f>+MONTH(Tableau1[[#This Row],[DATE]])</f>
        <v>3</v>
      </c>
      <c r="F76" s="128" t="s">
        <v>56</v>
      </c>
      <c r="G76" s="43">
        <v>0.20138888888888887</v>
      </c>
      <c r="H76" s="37">
        <f>Tableau1[[#This Row],[Temps 
hh/mm/ss]]*24</f>
        <v>4.833333333333333</v>
      </c>
      <c r="I76" s="123" t="s">
        <v>233</v>
      </c>
      <c r="J76" s="105" t="s">
        <v>2</v>
      </c>
      <c r="K76" s="105" t="s">
        <v>59</v>
      </c>
      <c r="L76" s="106" t="s">
        <v>44</v>
      </c>
      <c r="M76" s="107" t="s">
        <v>102</v>
      </c>
      <c r="N76" s="68" t="s">
        <v>54</v>
      </c>
      <c r="Q76" s="129"/>
    </row>
    <row r="77" spans="2:17" s="22" customFormat="1" ht="18.75" x14ac:dyDescent="0.25">
      <c r="B77" s="26" t="s">
        <v>103</v>
      </c>
      <c r="C77" s="42">
        <v>43906</v>
      </c>
      <c r="D77" s="27">
        <f>WEEKNUM(Tableau1[[#This Row],[DATE]],)</f>
        <v>12</v>
      </c>
      <c r="E77" s="27">
        <f>+MONTH(Tableau1[[#This Row],[DATE]])</f>
        <v>3</v>
      </c>
      <c r="F77" s="128" t="s">
        <v>56</v>
      </c>
      <c r="G77" s="43">
        <v>1.3888888888888888E-2</v>
      </c>
      <c r="H77" s="37">
        <f>Tableau1[[#This Row],[Temps 
hh/mm/ss]]*24</f>
        <v>0.33333333333333331</v>
      </c>
      <c r="I77" s="122" t="s">
        <v>236</v>
      </c>
      <c r="J77" s="28" t="s">
        <v>2</v>
      </c>
      <c r="K77" s="28" t="s">
        <v>65</v>
      </c>
      <c r="L77" s="30"/>
      <c r="M77" s="21" t="s">
        <v>102</v>
      </c>
      <c r="N77" s="68" t="s">
        <v>54</v>
      </c>
      <c r="Q77" s="129"/>
    </row>
    <row r="78" spans="2:17" s="22" customFormat="1" ht="18.75" x14ac:dyDescent="0.25">
      <c r="B78" s="26" t="s">
        <v>103</v>
      </c>
      <c r="C78" s="103">
        <v>43906</v>
      </c>
      <c r="D78" s="27">
        <f>WEEKNUM(Tableau1[[#This Row],[DATE]],)</f>
        <v>12</v>
      </c>
      <c r="E78" s="27">
        <f>+MONTH(Tableau1[[#This Row],[DATE]])</f>
        <v>3</v>
      </c>
      <c r="F78" s="128" t="s">
        <v>56</v>
      </c>
      <c r="G78" s="43">
        <v>5.347222222222222E-2</v>
      </c>
      <c r="H78" s="37">
        <f>Tableau1[[#This Row],[Temps 
hh/mm/ss]]*24</f>
        <v>1.2833333333333332</v>
      </c>
      <c r="I78" s="117" t="s">
        <v>100</v>
      </c>
      <c r="J78" s="28" t="s">
        <v>47</v>
      </c>
      <c r="K78" s="28" t="s">
        <v>47</v>
      </c>
      <c r="L78" s="30" t="s">
        <v>44</v>
      </c>
      <c r="M78" s="21" t="s">
        <v>102</v>
      </c>
      <c r="N78" s="68" t="s">
        <v>54</v>
      </c>
      <c r="Q78" s="129"/>
    </row>
    <row r="79" spans="2:17" s="22" customFormat="1" ht="18.75" x14ac:dyDescent="0.25">
      <c r="B79" s="26" t="s">
        <v>103</v>
      </c>
      <c r="C79" s="42">
        <v>43906</v>
      </c>
      <c r="D79" s="27">
        <f>WEEKNUM(Tableau1[[#This Row],[DATE]],)</f>
        <v>12</v>
      </c>
      <c r="E79" s="27">
        <f>+MONTH(Tableau1[[#This Row],[DATE]])</f>
        <v>3</v>
      </c>
      <c r="F79" s="128" t="s">
        <v>56</v>
      </c>
      <c r="G79" s="43">
        <v>2.4305555555555556E-2</v>
      </c>
      <c r="H79" s="37">
        <f>Tableau1[[#This Row],[Temps 
hh/mm/ss]]*24</f>
        <v>0.58333333333333337</v>
      </c>
      <c r="I79" s="117" t="s">
        <v>227</v>
      </c>
      <c r="J79" s="28" t="s">
        <v>47</v>
      </c>
      <c r="K79" s="28" t="s">
        <v>47</v>
      </c>
      <c r="L79" s="30" t="s">
        <v>44</v>
      </c>
      <c r="M79" s="21" t="s">
        <v>102</v>
      </c>
      <c r="N79" s="68" t="s">
        <v>54</v>
      </c>
      <c r="Q79" s="129"/>
    </row>
    <row r="80" spans="2:17" s="22" customFormat="1" ht="18.75" x14ac:dyDescent="0.25">
      <c r="B80" s="26" t="s">
        <v>103</v>
      </c>
      <c r="C80" s="42">
        <v>43906</v>
      </c>
      <c r="D80" s="27">
        <f>WEEKNUM(Tableau1[[#This Row],[DATE]],)</f>
        <v>12</v>
      </c>
      <c r="E80" s="27">
        <f>+MONTH(Tableau1[[#This Row],[DATE]])</f>
        <v>3</v>
      </c>
      <c r="F80" s="128" t="s">
        <v>56</v>
      </c>
      <c r="G80" s="43">
        <v>5.5555555555555552E-2</v>
      </c>
      <c r="H80" s="37">
        <f>Tableau1[[#This Row],[Temps 
hh/mm/ss]]*24</f>
        <v>1.3333333333333333</v>
      </c>
      <c r="I80" s="117" t="s">
        <v>101</v>
      </c>
      <c r="J80" s="28" t="s">
        <v>48</v>
      </c>
      <c r="K80" s="28" t="s">
        <v>48</v>
      </c>
      <c r="L80" s="30" t="s">
        <v>44</v>
      </c>
      <c r="M80" s="21" t="s">
        <v>102</v>
      </c>
      <c r="N80" s="68" t="s">
        <v>54</v>
      </c>
      <c r="Q80" s="129"/>
    </row>
    <row r="81" spans="2:17" s="22" customFormat="1" ht="18.75" x14ac:dyDescent="0.25">
      <c r="B81" s="26" t="s">
        <v>103</v>
      </c>
      <c r="C81" s="42">
        <v>43906</v>
      </c>
      <c r="D81" s="27">
        <f>WEEKNUM(Tableau1[[#This Row],[DATE]],)</f>
        <v>12</v>
      </c>
      <c r="E81" s="27">
        <f>+MONTH(Tableau1[[#This Row],[DATE]])</f>
        <v>3</v>
      </c>
      <c r="F81" s="128" t="s">
        <v>57</v>
      </c>
      <c r="G81" s="43">
        <v>4.1666666666666664E-2</v>
      </c>
      <c r="H81" s="37">
        <f>Tableau1[[#This Row],[Temps 
hh/mm/ss]]*24</f>
        <v>1</v>
      </c>
      <c r="I81" s="117" t="s">
        <v>227</v>
      </c>
      <c r="J81" s="28" t="s">
        <v>47</v>
      </c>
      <c r="K81" s="28" t="s">
        <v>47</v>
      </c>
      <c r="L81" s="30" t="s">
        <v>44</v>
      </c>
      <c r="M81" s="21" t="s">
        <v>113</v>
      </c>
      <c r="N81" s="68" t="s">
        <v>54</v>
      </c>
      <c r="Q81" s="129"/>
    </row>
    <row r="82" spans="2:17" s="22" customFormat="1" ht="18.75" x14ac:dyDescent="0.25">
      <c r="B82" s="26" t="s">
        <v>103</v>
      </c>
      <c r="C82" s="42">
        <v>43906</v>
      </c>
      <c r="D82" s="27">
        <f>WEEKNUM(Tableau1[[#This Row],[DATE]],)</f>
        <v>12</v>
      </c>
      <c r="E82" s="27">
        <f>+MONTH(Tableau1[[#This Row],[DATE]])</f>
        <v>3</v>
      </c>
      <c r="F82" s="128" t="s">
        <v>57</v>
      </c>
      <c r="G82" s="43">
        <v>1.3888888888888888E-2</v>
      </c>
      <c r="H82" s="37">
        <f>Tableau1[[#This Row],[Temps 
hh/mm/ss]]*24</f>
        <v>0.33333333333333331</v>
      </c>
      <c r="I82" s="117" t="s">
        <v>227</v>
      </c>
      <c r="J82" s="28" t="s">
        <v>47</v>
      </c>
      <c r="K82" s="28" t="s">
        <v>47</v>
      </c>
      <c r="L82" s="30" t="s">
        <v>44</v>
      </c>
      <c r="M82" s="21" t="s">
        <v>114</v>
      </c>
      <c r="N82" s="68" t="s">
        <v>54</v>
      </c>
      <c r="Q82" s="129"/>
    </row>
    <row r="83" spans="2:17" s="22" customFormat="1" ht="18.75" x14ac:dyDescent="0.25">
      <c r="B83" s="26" t="s">
        <v>103</v>
      </c>
      <c r="C83" s="42">
        <v>43906</v>
      </c>
      <c r="D83" s="27">
        <f>WEEKNUM(Tableau1[[#This Row],[DATE]],)</f>
        <v>12</v>
      </c>
      <c r="E83" s="27">
        <f>+MONTH(Tableau1[[#This Row],[DATE]])</f>
        <v>3</v>
      </c>
      <c r="F83" s="128" t="s">
        <v>57</v>
      </c>
      <c r="G83" s="43">
        <v>2.7777777777777776E-2</v>
      </c>
      <c r="H83" s="37">
        <f>Tableau1[[#This Row],[Temps 
hh/mm/ss]]*24</f>
        <v>0.66666666666666663</v>
      </c>
      <c r="I83" s="117" t="s">
        <v>227</v>
      </c>
      <c r="J83" s="28" t="s">
        <v>47</v>
      </c>
      <c r="K83" s="28" t="s">
        <v>47</v>
      </c>
      <c r="L83" s="30" t="s">
        <v>44</v>
      </c>
      <c r="M83" s="21" t="s">
        <v>115</v>
      </c>
      <c r="N83" s="68" t="s">
        <v>54</v>
      </c>
      <c r="Q83" s="129"/>
    </row>
    <row r="84" spans="2:17" s="22" customFormat="1" ht="18.75" x14ac:dyDescent="0.25">
      <c r="B84" s="26" t="s">
        <v>103</v>
      </c>
      <c r="C84" s="42">
        <v>43906</v>
      </c>
      <c r="D84" s="27">
        <f>WEEKNUM(Tableau1[[#This Row],[DATE]],)</f>
        <v>12</v>
      </c>
      <c r="E84" s="27">
        <f>+MONTH(Tableau1[[#This Row],[DATE]])</f>
        <v>3</v>
      </c>
      <c r="F84" s="128" t="s">
        <v>57</v>
      </c>
      <c r="G84" s="43">
        <v>6.9444444444444441E-3</v>
      </c>
      <c r="H84" s="37">
        <f>Tableau1[[#This Row],[Temps 
hh/mm/ss]]*24</f>
        <v>0.16666666666666666</v>
      </c>
      <c r="I84" s="117" t="s">
        <v>227</v>
      </c>
      <c r="J84" s="28" t="s">
        <v>47</v>
      </c>
      <c r="K84" s="28" t="s">
        <v>47</v>
      </c>
      <c r="L84" s="30" t="s">
        <v>44</v>
      </c>
      <c r="M84" s="21" t="s">
        <v>112</v>
      </c>
      <c r="N84" s="68" t="s">
        <v>54</v>
      </c>
      <c r="Q84" s="129"/>
    </row>
    <row r="85" spans="2:17" s="22" customFormat="1" ht="18.75" x14ac:dyDescent="0.25">
      <c r="B85" s="26" t="s">
        <v>103</v>
      </c>
      <c r="C85" s="42">
        <v>43906</v>
      </c>
      <c r="D85" s="27">
        <f>WEEKNUM(Tableau1[[#This Row],[DATE]],)</f>
        <v>12</v>
      </c>
      <c r="E85" s="27">
        <f>+MONTH(Tableau1[[#This Row],[DATE]])</f>
        <v>3</v>
      </c>
      <c r="F85" s="128" t="s">
        <v>57</v>
      </c>
      <c r="G85" s="43">
        <v>3.8194444444444441E-2</v>
      </c>
      <c r="H85" s="37">
        <f>Tableau1[[#This Row],[Temps 
hh/mm/ss]]*24</f>
        <v>0.91666666666666652</v>
      </c>
      <c r="I85" s="117" t="s">
        <v>233</v>
      </c>
      <c r="J85" s="28" t="s">
        <v>2</v>
      </c>
      <c r="K85" s="28" t="s">
        <v>59</v>
      </c>
      <c r="L85" s="30"/>
      <c r="M85" s="21" t="s">
        <v>172</v>
      </c>
      <c r="N85" s="68" t="s">
        <v>54</v>
      </c>
      <c r="Q85" s="129"/>
    </row>
    <row r="86" spans="2:17" s="22" customFormat="1" ht="18.75" x14ac:dyDescent="0.25">
      <c r="B86" s="26" t="s">
        <v>103</v>
      </c>
      <c r="C86" s="42">
        <v>43913</v>
      </c>
      <c r="D86" s="27">
        <f>WEEKNUM(Tableau1[[#This Row],[DATE]],)</f>
        <v>13</v>
      </c>
      <c r="E86" s="27">
        <f>+MONTH(Tableau1[[#This Row],[DATE]])</f>
        <v>3</v>
      </c>
      <c r="F86" s="128" t="s">
        <v>56</v>
      </c>
      <c r="G86" s="43">
        <v>1.7361111111111112E-2</v>
      </c>
      <c r="H86" s="37">
        <f>Tableau1[[#This Row],[Temps 
hh/mm/ss]]*24</f>
        <v>0.41666666666666669</v>
      </c>
      <c r="I86" s="121" t="s">
        <v>226</v>
      </c>
      <c r="J86" s="28" t="s">
        <v>47</v>
      </c>
      <c r="K86" s="28" t="s">
        <v>47</v>
      </c>
      <c r="L86" s="30" t="s">
        <v>44</v>
      </c>
      <c r="M86" s="21" t="s">
        <v>102</v>
      </c>
      <c r="N86" s="68" t="s">
        <v>54</v>
      </c>
      <c r="Q86" s="129"/>
    </row>
    <row r="87" spans="2:17" s="22" customFormat="1" ht="18.75" x14ac:dyDescent="0.25">
      <c r="B87" s="26" t="s">
        <v>103</v>
      </c>
      <c r="C87" s="42">
        <v>43913</v>
      </c>
      <c r="D87" s="27">
        <f>WEEKNUM(Tableau1[[#This Row],[DATE]],)</f>
        <v>13</v>
      </c>
      <c r="E87" s="27">
        <f>+MONTH(Tableau1[[#This Row],[DATE]])</f>
        <v>3</v>
      </c>
      <c r="F87" s="128" t="s">
        <v>56</v>
      </c>
      <c r="G87" s="43">
        <v>1.0416666666666666E-2</v>
      </c>
      <c r="H87" s="37">
        <f>Tableau1[[#This Row],[Temps 
hh/mm/ss]]*24</f>
        <v>0.25</v>
      </c>
      <c r="I87" s="122" t="s">
        <v>231</v>
      </c>
      <c r="J87" s="28" t="s">
        <v>2</v>
      </c>
      <c r="K87" s="28" t="s">
        <v>64</v>
      </c>
      <c r="L87" s="30"/>
      <c r="M87" s="21" t="s">
        <v>102</v>
      </c>
      <c r="N87" s="68" t="s">
        <v>54</v>
      </c>
      <c r="Q87" s="129"/>
    </row>
    <row r="88" spans="2:17" s="22" customFormat="1" ht="18.75" x14ac:dyDescent="0.25">
      <c r="B88" s="26" t="s">
        <v>103</v>
      </c>
      <c r="C88" s="42">
        <v>43913</v>
      </c>
      <c r="D88" s="27">
        <f>WEEKNUM(Tableau1[[#This Row],[DATE]],)</f>
        <v>13</v>
      </c>
      <c r="E88" s="27">
        <f>+MONTH(Tableau1[[#This Row],[DATE]])</f>
        <v>3</v>
      </c>
      <c r="F88" s="128" t="s">
        <v>56</v>
      </c>
      <c r="G88" s="43">
        <v>7.2916666666666671E-2</v>
      </c>
      <c r="H88" s="37">
        <f>Tableau1[[#This Row],[Temps 
hh/mm/ss]]*24</f>
        <v>1.75</v>
      </c>
      <c r="I88" s="117" t="s">
        <v>100</v>
      </c>
      <c r="J88" s="28" t="s">
        <v>47</v>
      </c>
      <c r="K88" s="28" t="s">
        <v>47</v>
      </c>
      <c r="L88" s="30" t="s">
        <v>44</v>
      </c>
      <c r="M88" s="21" t="s">
        <v>102</v>
      </c>
      <c r="N88" s="68" t="s">
        <v>54</v>
      </c>
      <c r="Q88" s="129"/>
    </row>
    <row r="89" spans="2:17" s="22" customFormat="1" ht="18.75" x14ac:dyDescent="0.25">
      <c r="B89" s="26" t="s">
        <v>103</v>
      </c>
      <c r="C89" s="42">
        <v>43913</v>
      </c>
      <c r="D89" s="27">
        <f>WEEKNUM(Tableau1[[#This Row],[DATE]],)</f>
        <v>13</v>
      </c>
      <c r="E89" s="27">
        <f>+MONTH(Tableau1[[#This Row],[DATE]])</f>
        <v>3</v>
      </c>
      <c r="F89" s="128" t="s">
        <v>56</v>
      </c>
      <c r="G89" s="43">
        <v>0.16319444444444445</v>
      </c>
      <c r="H89" s="37">
        <f>Tableau1[[#This Row],[Temps 
hh/mm/ss]]*24</f>
        <v>3.916666666666667</v>
      </c>
      <c r="I89" s="117" t="s">
        <v>227</v>
      </c>
      <c r="J89" s="28" t="s">
        <v>47</v>
      </c>
      <c r="K89" s="28" t="s">
        <v>47</v>
      </c>
      <c r="L89" s="30" t="s">
        <v>44</v>
      </c>
      <c r="M89" s="21" t="s">
        <v>102</v>
      </c>
      <c r="N89" s="68" t="s">
        <v>54</v>
      </c>
      <c r="Q89" s="129"/>
    </row>
    <row r="90" spans="2:17" s="22" customFormat="1" ht="18.75" x14ac:dyDescent="0.25">
      <c r="B90" s="26" t="s">
        <v>103</v>
      </c>
      <c r="C90" s="42">
        <v>43913</v>
      </c>
      <c r="D90" s="27">
        <f>WEEKNUM(Tableau1[[#This Row],[DATE]],)</f>
        <v>13</v>
      </c>
      <c r="E90" s="27">
        <f>+MONTH(Tableau1[[#This Row],[DATE]])</f>
        <v>3</v>
      </c>
      <c r="F90" s="128" t="s">
        <v>56</v>
      </c>
      <c r="G90" s="43">
        <v>3.125E-2</v>
      </c>
      <c r="H90" s="37">
        <f>Tableau1[[#This Row],[Temps 
hh/mm/ss]]*24</f>
        <v>0.75</v>
      </c>
      <c r="I90" s="117" t="s">
        <v>101</v>
      </c>
      <c r="J90" s="28" t="s">
        <v>48</v>
      </c>
      <c r="K90" s="28" t="s">
        <v>48</v>
      </c>
      <c r="L90" s="30" t="s">
        <v>44</v>
      </c>
      <c r="M90" s="21" t="s">
        <v>102</v>
      </c>
      <c r="N90" s="68" t="s">
        <v>54</v>
      </c>
      <c r="Q90" s="129"/>
    </row>
    <row r="91" spans="2:17" s="22" customFormat="1" ht="18.75" x14ac:dyDescent="0.25">
      <c r="B91" s="26" t="s">
        <v>103</v>
      </c>
      <c r="C91" s="42">
        <v>43913</v>
      </c>
      <c r="D91" s="27">
        <f>WEEKNUM(Tableau1[[#This Row],[DATE]],)</f>
        <v>13</v>
      </c>
      <c r="E91" s="27">
        <f>+MONTH(Tableau1[[#This Row],[DATE]])</f>
        <v>3</v>
      </c>
      <c r="F91" s="128" t="s">
        <v>56</v>
      </c>
      <c r="G91" s="43">
        <v>2.7777777777777776E-2</v>
      </c>
      <c r="H91" s="37">
        <f>Tableau1[[#This Row],[Temps 
hh/mm/ss]]*24</f>
        <v>0.66666666666666663</v>
      </c>
      <c r="I91" s="122" t="s">
        <v>233</v>
      </c>
      <c r="J91" s="28" t="s">
        <v>2</v>
      </c>
      <c r="K91" s="28" t="s">
        <v>59</v>
      </c>
      <c r="L91" s="30" t="s">
        <v>44</v>
      </c>
      <c r="M91" s="21" t="s">
        <v>102</v>
      </c>
      <c r="N91" s="68" t="s">
        <v>54</v>
      </c>
      <c r="Q91" s="129"/>
    </row>
    <row r="92" spans="2:17" s="22" customFormat="1" ht="18.75" x14ac:dyDescent="0.25">
      <c r="B92" s="26" t="s">
        <v>103</v>
      </c>
      <c r="C92" s="42">
        <v>43913</v>
      </c>
      <c r="D92" s="27">
        <f>WEEKNUM(Tableau1[[#This Row],[DATE]],)</f>
        <v>13</v>
      </c>
      <c r="E92" s="27">
        <f>+MONTH(Tableau1[[#This Row],[DATE]])</f>
        <v>3</v>
      </c>
      <c r="F92" s="128" t="s">
        <v>56</v>
      </c>
      <c r="G92" s="43">
        <v>1.3888888888888888E-2</v>
      </c>
      <c r="H92" s="37">
        <f>Tableau1[[#This Row],[Temps 
hh/mm/ss]]*24</f>
        <v>0.33333333333333331</v>
      </c>
      <c r="I92" s="122" t="s">
        <v>232</v>
      </c>
      <c r="J92" s="28" t="s">
        <v>2</v>
      </c>
      <c r="K92" s="28" t="s">
        <v>60</v>
      </c>
      <c r="L92" s="30"/>
      <c r="M92" s="21" t="s">
        <v>102</v>
      </c>
      <c r="N92" s="68" t="s">
        <v>54</v>
      </c>
      <c r="Q92" s="129"/>
    </row>
    <row r="93" spans="2:17" s="22" customFormat="1" ht="18.75" x14ac:dyDescent="0.25">
      <c r="B93" s="26" t="s">
        <v>103</v>
      </c>
      <c r="C93" s="42">
        <v>43913</v>
      </c>
      <c r="D93" s="27">
        <f>WEEKNUM(Tableau1[[#This Row],[DATE]],)</f>
        <v>13</v>
      </c>
      <c r="E93" s="27">
        <f>+MONTH(Tableau1[[#This Row],[DATE]])</f>
        <v>3</v>
      </c>
      <c r="F93" s="128" t="s">
        <v>57</v>
      </c>
      <c r="G93" s="43">
        <v>1.0416666666666666E-2</v>
      </c>
      <c r="H93" s="37">
        <f>Tableau1[[#This Row],[Temps 
hh/mm/ss]]*24</f>
        <v>0.25</v>
      </c>
      <c r="I93" s="117" t="s">
        <v>101</v>
      </c>
      <c r="J93" s="28" t="s">
        <v>48</v>
      </c>
      <c r="K93" s="28" t="s">
        <v>48</v>
      </c>
      <c r="L93" s="30"/>
      <c r="M93" s="21" t="s">
        <v>163</v>
      </c>
      <c r="N93" s="68" t="s">
        <v>54</v>
      </c>
      <c r="Q93" s="129"/>
    </row>
    <row r="94" spans="2:17" s="22" customFormat="1" ht="18.75" x14ac:dyDescent="0.25">
      <c r="B94" s="26" t="s">
        <v>103</v>
      </c>
      <c r="C94" s="42">
        <v>43913</v>
      </c>
      <c r="D94" s="27">
        <f>WEEKNUM(Tableau1[[#This Row],[DATE]],)</f>
        <v>13</v>
      </c>
      <c r="E94" s="27">
        <f>+MONTH(Tableau1[[#This Row],[DATE]])</f>
        <v>3</v>
      </c>
      <c r="F94" s="128" t="s">
        <v>57</v>
      </c>
      <c r="G94" s="43">
        <v>4.1666666666666664E-2</v>
      </c>
      <c r="H94" s="37">
        <f>Tableau1[[#This Row],[Temps 
hh/mm/ss]]*24</f>
        <v>1</v>
      </c>
      <c r="I94" s="117" t="s">
        <v>233</v>
      </c>
      <c r="J94" s="28" t="s">
        <v>2</v>
      </c>
      <c r="K94" s="28" t="s">
        <v>59</v>
      </c>
      <c r="L94" s="30"/>
      <c r="M94" s="21" t="s">
        <v>172</v>
      </c>
      <c r="N94" s="68" t="s">
        <v>54</v>
      </c>
      <c r="Q94" s="129"/>
    </row>
    <row r="95" spans="2:17" s="22" customFormat="1" ht="18.75" x14ac:dyDescent="0.25">
      <c r="B95" s="26" t="s">
        <v>103</v>
      </c>
      <c r="C95" s="42">
        <v>43920</v>
      </c>
      <c r="D95" s="27">
        <f>WEEKNUM(Tableau1[[#This Row],[DATE]],)</f>
        <v>14</v>
      </c>
      <c r="E95" s="27">
        <f>+MONTH(Tableau1[[#This Row],[DATE]])</f>
        <v>3</v>
      </c>
      <c r="F95" s="128" t="s">
        <v>56</v>
      </c>
      <c r="G95" s="43">
        <v>1.7361111111111112E-2</v>
      </c>
      <c r="H95" s="37">
        <f>Tableau1[[#This Row],[Temps 
hh/mm/ss]]*24</f>
        <v>0.41666666666666669</v>
      </c>
      <c r="I95" s="121" t="s">
        <v>227</v>
      </c>
      <c r="J95" s="28" t="s">
        <v>47</v>
      </c>
      <c r="K95" s="28" t="s">
        <v>47</v>
      </c>
      <c r="L95" s="30" t="s">
        <v>44</v>
      </c>
      <c r="M95" s="21" t="s">
        <v>102</v>
      </c>
      <c r="N95" s="68" t="s">
        <v>54</v>
      </c>
      <c r="Q95" s="129"/>
    </row>
    <row r="96" spans="2:17" s="22" customFormat="1" ht="18.75" x14ac:dyDescent="0.25">
      <c r="B96" s="26" t="s">
        <v>103</v>
      </c>
      <c r="C96" s="42">
        <v>43920</v>
      </c>
      <c r="D96" s="27">
        <f>WEEKNUM(Tableau1[[#This Row],[DATE]],)</f>
        <v>14</v>
      </c>
      <c r="E96" s="27">
        <f>+MONTH(Tableau1[[#This Row],[DATE]])</f>
        <v>3</v>
      </c>
      <c r="F96" s="128" t="s">
        <v>56</v>
      </c>
      <c r="G96" s="43">
        <v>1.0416666666666666E-2</v>
      </c>
      <c r="H96" s="37">
        <f>Tableau1[[#This Row],[Temps 
hh/mm/ss]]*24</f>
        <v>0.25</v>
      </c>
      <c r="I96" s="122" t="s">
        <v>97</v>
      </c>
      <c r="J96" s="28" t="s">
        <v>62</v>
      </c>
      <c r="K96" s="28" t="s">
        <v>62</v>
      </c>
      <c r="L96" s="30" t="s">
        <v>44</v>
      </c>
      <c r="M96" s="21" t="s">
        <v>102</v>
      </c>
      <c r="N96" s="68" t="s">
        <v>54</v>
      </c>
      <c r="Q96" s="129"/>
    </row>
    <row r="97" spans="2:17" s="22" customFormat="1" ht="18.75" x14ac:dyDescent="0.25">
      <c r="B97" s="26" t="s">
        <v>103</v>
      </c>
      <c r="C97" s="42">
        <v>43920</v>
      </c>
      <c r="D97" s="27">
        <f>WEEKNUM(Tableau1[[#This Row],[DATE]],)</f>
        <v>14</v>
      </c>
      <c r="E97" s="27">
        <f>+MONTH(Tableau1[[#This Row],[DATE]])</f>
        <v>3</v>
      </c>
      <c r="F97" s="128" t="s">
        <v>56</v>
      </c>
      <c r="G97" s="43">
        <v>6.9444444444444441E-3</v>
      </c>
      <c r="H97" s="37">
        <f>Tableau1[[#This Row],[Temps 
hh/mm/ss]]*24</f>
        <v>0.16666666666666666</v>
      </c>
      <c r="I97" s="122" t="s">
        <v>232</v>
      </c>
      <c r="J97" s="28" t="s">
        <v>2</v>
      </c>
      <c r="K97" s="28" t="s">
        <v>60</v>
      </c>
      <c r="L97" s="30" t="s">
        <v>44</v>
      </c>
      <c r="M97" s="21" t="s">
        <v>102</v>
      </c>
      <c r="N97" s="68" t="s">
        <v>54</v>
      </c>
      <c r="Q97" s="129"/>
    </row>
    <row r="98" spans="2:17" s="22" customFormat="1" ht="18.75" x14ac:dyDescent="0.25">
      <c r="B98" s="26" t="s">
        <v>103</v>
      </c>
      <c r="C98" s="42">
        <v>43920</v>
      </c>
      <c r="D98" s="27">
        <f>WEEKNUM(Tableau1[[#This Row],[DATE]],)</f>
        <v>14</v>
      </c>
      <c r="E98" s="27">
        <f>+MONTH(Tableau1[[#This Row],[DATE]])</f>
        <v>3</v>
      </c>
      <c r="F98" s="128" t="s">
        <v>56</v>
      </c>
      <c r="G98" s="43">
        <v>1.0416666666666666E-2</v>
      </c>
      <c r="H98" s="37">
        <f>Tableau1[[#This Row],[Temps 
hh/mm/ss]]*24</f>
        <v>0.25</v>
      </c>
      <c r="I98" s="122" t="s">
        <v>231</v>
      </c>
      <c r="J98" s="28" t="s">
        <v>2</v>
      </c>
      <c r="K98" s="28" t="s">
        <v>64</v>
      </c>
      <c r="L98" s="30" t="s">
        <v>44</v>
      </c>
      <c r="M98" s="21" t="s">
        <v>102</v>
      </c>
      <c r="N98" s="68" t="s">
        <v>54</v>
      </c>
      <c r="Q98" s="129"/>
    </row>
    <row r="99" spans="2:17" s="22" customFormat="1" ht="18.75" x14ac:dyDescent="0.25">
      <c r="B99" s="26" t="s">
        <v>103</v>
      </c>
      <c r="C99" s="42">
        <v>43920</v>
      </c>
      <c r="D99" s="27">
        <f>WEEKNUM(Tableau1[[#This Row],[DATE]],)</f>
        <v>14</v>
      </c>
      <c r="E99" s="27">
        <f>+MONTH(Tableau1[[#This Row],[DATE]])</f>
        <v>3</v>
      </c>
      <c r="F99" s="128" t="s">
        <v>56</v>
      </c>
      <c r="G99" s="43">
        <v>2.0833333333333332E-2</v>
      </c>
      <c r="H99" s="37">
        <f>Tableau1[[#This Row],[Temps 
hh/mm/ss]]*24</f>
        <v>0.5</v>
      </c>
      <c r="I99" s="122" t="s">
        <v>228</v>
      </c>
      <c r="J99" s="28" t="s">
        <v>47</v>
      </c>
      <c r="K99" s="28" t="s">
        <v>47</v>
      </c>
      <c r="L99" s="30"/>
      <c r="M99" s="21" t="s">
        <v>102</v>
      </c>
      <c r="N99" s="68" t="s">
        <v>54</v>
      </c>
      <c r="Q99" s="129"/>
    </row>
    <row r="100" spans="2:17" s="22" customFormat="1" ht="18.75" x14ac:dyDescent="0.25">
      <c r="B100" s="26" t="s">
        <v>103</v>
      </c>
      <c r="C100" s="42">
        <v>43920</v>
      </c>
      <c r="D100" s="27">
        <f>WEEKNUM(Tableau1[[#This Row],[DATE]],)</f>
        <v>14</v>
      </c>
      <c r="E100" s="27">
        <f>+MONTH(Tableau1[[#This Row],[DATE]])</f>
        <v>3</v>
      </c>
      <c r="F100" s="128" t="s">
        <v>56</v>
      </c>
      <c r="G100" s="43">
        <v>6.9444444444444441E-3</v>
      </c>
      <c r="H100" s="37">
        <f>Tableau1[[#This Row],[Temps 
hh/mm/ss]]*24</f>
        <v>0.16666666666666666</v>
      </c>
      <c r="I100" s="122" t="s">
        <v>236</v>
      </c>
      <c r="J100" s="28" t="s">
        <v>2</v>
      </c>
      <c r="K100" s="28" t="s">
        <v>65</v>
      </c>
      <c r="L100" s="30"/>
      <c r="M100" s="21" t="s">
        <v>102</v>
      </c>
      <c r="N100" s="68" t="s">
        <v>54</v>
      </c>
      <c r="Q100" s="129"/>
    </row>
    <row r="101" spans="2:17" s="22" customFormat="1" ht="18.75" x14ac:dyDescent="0.25">
      <c r="B101" s="26" t="s">
        <v>103</v>
      </c>
      <c r="C101" s="42">
        <v>43920</v>
      </c>
      <c r="D101" s="27">
        <f>WEEKNUM(Tableau1[[#This Row],[DATE]],)</f>
        <v>14</v>
      </c>
      <c r="E101" s="27">
        <f>+MONTH(Tableau1[[#This Row],[DATE]])</f>
        <v>3</v>
      </c>
      <c r="F101" s="128" t="s">
        <v>56</v>
      </c>
      <c r="G101" s="43">
        <v>6.25E-2</v>
      </c>
      <c r="H101" s="37">
        <f>Tableau1[[#This Row],[Temps 
hh/mm/ss]]*24</f>
        <v>1.5</v>
      </c>
      <c r="I101" s="117" t="s">
        <v>100</v>
      </c>
      <c r="J101" s="28" t="s">
        <v>47</v>
      </c>
      <c r="K101" s="28" t="s">
        <v>47</v>
      </c>
      <c r="L101" s="30" t="s">
        <v>44</v>
      </c>
      <c r="M101" s="21" t="s">
        <v>102</v>
      </c>
      <c r="N101" s="68" t="s">
        <v>54</v>
      </c>
      <c r="Q101" s="129"/>
    </row>
    <row r="102" spans="2:17" s="22" customFormat="1" ht="18.75" x14ac:dyDescent="0.25">
      <c r="B102" s="26" t="s">
        <v>103</v>
      </c>
      <c r="C102" s="42">
        <v>43920</v>
      </c>
      <c r="D102" s="27">
        <f>WEEKNUM(Tableau1[[#This Row],[DATE]],)</f>
        <v>14</v>
      </c>
      <c r="E102" s="27">
        <f>+MONTH(Tableau1[[#This Row],[DATE]])</f>
        <v>3</v>
      </c>
      <c r="F102" s="128" t="s">
        <v>56</v>
      </c>
      <c r="G102" s="43">
        <v>6.9444444444444441E-3</v>
      </c>
      <c r="H102" s="37">
        <f>Tableau1[[#This Row],[Temps 
hh/mm/ss]]*24</f>
        <v>0.16666666666666666</v>
      </c>
      <c r="I102" s="117" t="s">
        <v>227</v>
      </c>
      <c r="J102" s="28" t="s">
        <v>47</v>
      </c>
      <c r="K102" s="28" t="s">
        <v>47</v>
      </c>
      <c r="L102" s="30" t="s">
        <v>44</v>
      </c>
      <c r="M102" s="21" t="s">
        <v>102</v>
      </c>
      <c r="N102" s="68" t="s">
        <v>54</v>
      </c>
      <c r="Q102" s="129"/>
    </row>
    <row r="103" spans="2:17" s="22" customFormat="1" ht="18.75" x14ac:dyDescent="0.25">
      <c r="B103" s="26" t="s">
        <v>103</v>
      </c>
      <c r="C103" s="120">
        <v>43920</v>
      </c>
      <c r="D103" s="27">
        <f>WEEKNUM(Tableau1[[#This Row],[DATE]],)</f>
        <v>14</v>
      </c>
      <c r="E103" s="27">
        <f>+MONTH(Tableau1[[#This Row],[DATE]])</f>
        <v>3</v>
      </c>
      <c r="F103" s="128" t="s">
        <v>56</v>
      </c>
      <c r="G103" s="43">
        <v>2.4305555555555556E-2</v>
      </c>
      <c r="H103" s="37">
        <f>Tableau1[[#This Row],[Temps 
hh/mm/ss]]*24</f>
        <v>0.58333333333333337</v>
      </c>
      <c r="I103" s="117" t="s">
        <v>227</v>
      </c>
      <c r="J103" s="28" t="s">
        <v>47</v>
      </c>
      <c r="K103" s="28" t="s">
        <v>47</v>
      </c>
      <c r="L103" s="30" t="s">
        <v>44</v>
      </c>
      <c r="M103" s="21" t="s">
        <v>102</v>
      </c>
      <c r="N103" s="68" t="s">
        <v>54</v>
      </c>
      <c r="Q103" s="129"/>
    </row>
    <row r="104" spans="2:17" s="22" customFormat="1" ht="18.75" x14ac:dyDescent="0.25">
      <c r="B104" s="26" t="s">
        <v>103</v>
      </c>
      <c r="C104" s="42">
        <v>43920</v>
      </c>
      <c r="D104" s="27">
        <f>WEEKNUM(Tableau1[[#This Row],[DATE]],)</f>
        <v>14</v>
      </c>
      <c r="E104" s="27">
        <f>+MONTH(Tableau1[[#This Row],[DATE]])</f>
        <v>3</v>
      </c>
      <c r="F104" s="128" t="s">
        <v>56</v>
      </c>
      <c r="G104" s="43">
        <v>6.9444444444444441E-3</v>
      </c>
      <c r="H104" s="37">
        <f>Tableau1[[#This Row],[Temps 
hh/mm/ss]]*24</f>
        <v>0.16666666666666666</v>
      </c>
      <c r="I104" s="117" t="s">
        <v>107</v>
      </c>
      <c r="J104" s="28" t="s">
        <v>106</v>
      </c>
      <c r="K104" s="28" t="s">
        <v>106</v>
      </c>
      <c r="L104" s="30" t="s">
        <v>44</v>
      </c>
      <c r="M104" s="21" t="s">
        <v>102</v>
      </c>
      <c r="N104" s="68" t="s">
        <v>54</v>
      </c>
      <c r="Q104" s="129"/>
    </row>
    <row r="105" spans="2:17" ht="18.75" x14ac:dyDescent="0.25">
      <c r="B105" s="26" t="s">
        <v>103</v>
      </c>
      <c r="C105" s="42">
        <v>43920</v>
      </c>
      <c r="D105" s="27">
        <f>WEEKNUM(Tableau1[[#This Row],[DATE]],)</f>
        <v>14</v>
      </c>
      <c r="E105" s="27">
        <f>+MONTH(Tableau1[[#This Row],[DATE]])</f>
        <v>3</v>
      </c>
      <c r="F105" s="128" t="s">
        <v>56</v>
      </c>
      <c r="G105" s="43">
        <v>3.4722222222222224E-2</v>
      </c>
      <c r="H105" s="37">
        <f>Tableau1[[#This Row],[Temps 
hh/mm/ss]]*24</f>
        <v>0.83333333333333337</v>
      </c>
      <c r="I105" s="117" t="s">
        <v>101</v>
      </c>
      <c r="J105" s="28" t="s">
        <v>48</v>
      </c>
      <c r="K105" s="28" t="s">
        <v>48</v>
      </c>
      <c r="L105" s="30" t="s">
        <v>44</v>
      </c>
      <c r="M105" s="21" t="s">
        <v>102</v>
      </c>
      <c r="N105" s="68" t="s">
        <v>54</v>
      </c>
      <c r="O105"/>
    </row>
    <row r="106" spans="2:17" s="22" customFormat="1" ht="18.75" x14ac:dyDescent="0.25">
      <c r="B106" s="102" t="s">
        <v>103</v>
      </c>
      <c r="C106" s="103">
        <v>43920</v>
      </c>
      <c r="D106" s="119">
        <f>WEEKNUM(Tableau1[[#This Row],[DATE]],)</f>
        <v>14</v>
      </c>
      <c r="E106" s="119">
        <f>+MONTH(Tableau1[[#This Row],[DATE]])</f>
        <v>3</v>
      </c>
      <c r="F106" s="128" t="s">
        <v>57</v>
      </c>
      <c r="G106" s="104">
        <v>2.7777777777777776E-2</v>
      </c>
      <c r="H106" s="37">
        <f>Tableau1[[#This Row],[Temps 
hh/mm/ss]]*24</f>
        <v>0.66666666666666663</v>
      </c>
      <c r="I106" s="116" t="s">
        <v>226</v>
      </c>
      <c r="J106" s="105" t="s">
        <v>47</v>
      </c>
      <c r="K106" s="105" t="s">
        <v>47</v>
      </c>
      <c r="L106" s="106" t="s">
        <v>44</v>
      </c>
      <c r="M106" s="107" t="s">
        <v>116</v>
      </c>
      <c r="N106" s="68" t="s">
        <v>54</v>
      </c>
      <c r="Q106" s="129"/>
    </row>
    <row r="107" spans="2:17" s="22" customFormat="1" ht="18.75" x14ac:dyDescent="0.25">
      <c r="B107" s="102" t="s">
        <v>103</v>
      </c>
      <c r="C107" s="103">
        <v>43920</v>
      </c>
      <c r="D107" s="119">
        <f>WEEKNUM(Tableau1[[#This Row],[DATE]],)</f>
        <v>14</v>
      </c>
      <c r="E107" s="119">
        <f>+MONTH(Tableau1[[#This Row],[DATE]])</f>
        <v>3</v>
      </c>
      <c r="F107" s="128" t="s">
        <v>57</v>
      </c>
      <c r="G107" s="104">
        <v>1.7361111111111112E-2</v>
      </c>
      <c r="H107" s="37">
        <f>Tableau1[[#This Row],[Temps 
hh/mm/ss]]*24</f>
        <v>0.41666666666666669</v>
      </c>
      <c r="I107" s="116" t="s">
        <v>222</v>
      </c>
      <c r="J107" s="105" t="s">
        <v>61</v>
      </c>
      <c r="K107" s="105" t="s">
        <v>61</v>
      </c>
      <c r="L107" s="106"/>
      <c r="M107" s="107" t="s">
        <v>169</v>
      </c>
      <c r="N107" s="68" t="s">
        <v>54</v>
      </c>
      <c r="Q107" s="129"/>
    </row>
    <row r="108" spans="2:17" s="22" customFormat="1" ht="18.75" x14ac:dyDescent="0.25">
      <c r="B108" s="26" t="s">
        <v>103</v>
      </c>
      <c r="C108" s="103">
        <v>43920</v>
      </c>
      <c r="D108" s="27">
        <f>WEEKNUM(Tableau1[[#This Row],[DATE]],)</f>
        <v>14</v>
      </c>
      <c r="E108" s="27">
        <f>+MONTH(Tableau1[[#This Row],[DATE]])</f>
        <v>3</v>
      </c>
      <c r="F108" s="128" t="s">
        <v>57</v>
      </c>
      <c r="G108" s="104">
        <v>1.0416666666666666E-2</v>
      </c>
      <c r="H108" s="37">
        <f>Tableau1[[#This Row],[Temps 
hh/mm/ss]]*24</f>
        <v>0.25</v>
      </c>
      <c r="I108" s="117" t="s">
        <v>236</v>
      </c>
      <c r="J108" s="28" t="s">
        <v>2</v>
      </c>
      <c r="K108" s="28" t="s">
        <v>59</v>
      </c>
      <c r="L108" s="30"/>
      <c r="M108" s="21" t="s">
        <v>173</v>
      </c>
      <c r="N108" s="68" t="s">
        <v>54</v>
      </c>
      <c r="Q108" s="129"/>
    </row>
    <row r="109" spans="2:17" s="22" customFormat="1" ht="18.75" x14ac:dyDescent="0.25">
      <c r="B109" s="102" t="s">
        <v>103</v>
      </c>
      <c r="C109" s="103">
        <v>43920</v>
      </c>
      <c r="D109" s="119">
        <f>WEEKNUM(Tableau1[[#This Row],[DATE]],)</f>
        <v>14</v>
      </c>
      <c r="E109" s="119">
        <f>+MONTH(Tableau1[[#This Row],[DATE]])</f>
        <v>3</v>
      </c>
      <c r="F109" s="128" t="s">
        <v>57</v>
      </c>
      <c r="G109" s="104">
        <v>1.3888888888888888E-2</v>
      </c>
      <c r="H109" s="37">
        <f>Tableau1[[#This Row],[Temps 
hh/mm/ss]]*24</f>
        <v>0.33333333333333331</v>
      </c>
      <c r="I109" s="116" t="s">
        <v>235</v>
      </c>
      <c r="J109" s="105" t="s">
        <v>2</v>
      </c>
      <c r="K109" s="105" t="s">
        <v>2</v>
      </c>
      <c r="L109" s="106"/>
      <c r="M109" s="107" t="s">
        <v>176</v>
      </c>
      <c r="N109" s="68" t="s">
        <v>54</v>
      </c>
      <c r="Q109" s="129"/>
    </row>
    <row r="110" spans="2:17" s="22" customFormat="1" ht="18.75" x14ac:dyDescent="0.25">
      <c r="B110" s="26" t="s">
        <v>103</v>
      </c>
      <c r="C110" s="42">
        <v>43927</v>
      </c>
      <c r="D110" s="27">
        <f>WEEKNUM(Tableau1[[#This Row],[DATE]],)</f>
        <v>15</v>
      </c>
      <c r="E110" s="27">
        <f>+MONTH(Tableau1[[#This Row],[DATE]])</f>
        <v>4</v>
      </c>
      <c r="F110" s="128" t="s">
        <v>56</v>
      </c>
      <c r="G110" s="43">
        <v>1.3888888888888888E-2</v>
      </c>
      <c r="H110" s="37">
        <f>Tableau1[[#This Row],[Temps 
hh/mm/ss]]*24</f>
        <v>0.33333333333333331</v>
      </c>
      <c r="I110" s="121" t="s">
        <v>227</v>
      </c>
      <c r="J110" s="28" t="s">
        <v>47</v>
      </c>
      <c r="K110" s="28" t="s">
        <v>47</v>
      </c>
      <c r="L110" s="30" t="s">
        <v>44</v>
      </c>
      <c r="M110" s="21" t="s">
        <v>102</v>
      </c>
      <c r="N110" s="68" t="s">
        <v>54</v>
      </c>
      <c r="Q110" s="129"/>
    </row>
    <row r="111" spans="2:17" s="22" customFormat="1" ht="18.75" x14ac:dyDescent="0.25">
      <c r="B111" s="26" t="s">
        <v>103</v>
      </c>
      <c r="C111" s="42">
        <v>43927</v>
      </c>
      <c r="D111" s="27">
        <f>WEEKNUM(Tableau1[[#This Row],[DATE]],)</f>
        <v>15</v>
      </c>
      <c r="E111" s="27">
        <f>+MONTH(Tableau1[[#This Row],[DATE]])</f>
        <v>4</v>
      </c>
      <c r="F111" s="128" t="s">
        <v>56</v>
      </c>
      <c r="G111" s="43">
        <v>1.7361111111111112E-2</v>
      </c>
      <c r="H111" s="37">
        <f>Tableau1[[#This Row],[Temps 
hh/mm/ss]]*24</f>
        <v>0.41666666666666669</v>
      </c>
      <c r="I111" s="121" t="s">
        <v>99</v>
      </c>
      <c r="J111" s="28" t="s">
        <v>2</v>
      </c>
      <c r="K111" s="28" t="s">
        <v>59</v>
      </c>
      <c r="L111" s="30" t="s">
        <v>44</v>
      </c>
      <c r="M111" s="21" t="s">
        <v>237</v>
      </c>
      <c r="N111" s="68" t="s">
        <v>54</v>
      </c>
      <c r="Q111" s="129"/>
    </row>
    <row r="112" spans="2:17" s="22" customFormat="1" ht="18.75" x14ac:dyDescent="0.25">
      <c r="B112" s="26" t="s">
        <v>103</v>
      </c>
      <c r="C112" s="42">
        <v>43927</v>
      </c>
      <c r="D112" s="27">
        <f>WEEKNUM(Tableau1[[#This Row],[DATE]],)</f>
        <v>15</v>
      </c>
      <c r="E112" s="27">
        <f>+MONTH(Tableau1[[#This Row],[DATE]])</f>
        <v>4</v>
      </c>
      <c r="F112" s="128" t="s">
        <v>56</v>
      </c>
      <c r="G112" s="43">
        <v>7.9861111111111105E-2</v>
      </c>
      <c r="H112" s="37">
        <f>Tableau1[[#This Row],[Temps 
hh/mm/ss]]*24</f>
        <v>1.9166666666666665</v>
      </c>
      <c r="I112" s="117" t="s">
        <v>100</v>
      </c>
      <c r="J112" s="28" t="s">
        <v>47</v>
      </c>
      <c r="K112" s="28" t="s">
        <v>47</v>
      </c>
      <c r="L112" s="30" t="s">
        <v>44</v>
      </c>
      <c r="M112" s="21" t="s">
        <v>102</v>
      </c>
      <c r="N112" s="68" t="s">
        <v>54</v>
      </c>
      <c r="Q112" s="129"/>
    </row>
    <row r="113" spans="2:17" s="22" customFormat="1" ht="18.75" x14ac:dyDescent="0.25">
      <c r="B113" s="26" t="s">
        <v>103</v>
      </c>
      <c r="C113" s="42">
        <v>43927</v>
      </c>
      <c r="D113" s="27">
        <f>WEEKNUM(Tableau1[[#This Row],[DATE]],)</f>
        <v>15</v>
      </c>
      <c r="E113" s="27">
        <f>+MONTH(Tableau1[[#This Row],[DATE]])</f>
        <v>4</v>
      </c>
      <c r="F113" s="128" t="s">
        <v>56</v>
      </c>
      <c r="G113" s="43">
        <v>1.3888888888888888E-2</v>
      </c>
      <c r="H113" s="37">
        <f>Tableau1[[#This Row],[Temps 
hh/mm/ss]]*24</f>
        <v>0.33333333333333331</v>
      </c>
      <c r="I113" s="117" t="s">
        <v>227</v>
      </c>
      <c r="J113" s="28" t="s">
        <v>47</v>
      </c>
      <c r="K113" s="28" t="s">
        <v>47</v>
      </c>
      <c r="L113" s="30" t="s">
        <v>44</v>
      </c>
      <c r="M113" s="21" t="s">
        <v>102</v>
      </c>
      <c r="N113" s="68" t="s">
        <v>54</v>
      </c>
      <c r="Q113" s="129"/>
    </row>
    <row r="114" spans="2:17" s="22" customFormat="1" ht="18.75" x14ac:dyDescent="0.25">
      <c r="B114" s="26" t="s">
        <v>103</v>
      </c>
      <c r="C114" s="42">
        <v>43927</v>
      </c>
      <c r="D114" s="27">
        <f>WEEKNUM(Tableau1[[#This Row],[DATE]],)</f>
        <v>15</v>
      </c>
      <c r="E114" s="27">
        <f>+MONTH(Tableau1[[#This Row],[DATE]])</f>
        <v>4</v>
      </c>
      <c r="F114" s="128" t="s">
        <v>56</v>
      </c>
      <c r="G114" s="43">
        <v>6.9444444444444441E-3</v>
      </c>
      <c r="H114" s="37">
        <f>Tableau1[[#This Row],[Temps 
hh/mm/ss]]*24</f>
        <v>0.16666666666666666</v>
      </c>
      <c r="I114" s="117" t="s">
        <v>226</v>
      </c>
      <c r="J114" s="28" t="s">
        <v>47</v>
      </c>
      <c r="K114" s="28" t="s">
        <v>47</v>
      </c>
      <c r="L114" s="30" t="s">
        <v>44</v>
      </c>
      <c r="M114" s="21" t="s">
        <v>102</v>
      </c>
      <c r="N114" s="68" t="s">
        <v>54</v>
      </c>
      <c r="Q114" s="129"/>
    </row>
    <row r="115" spans="2:17" s="22" customFormat="1" ht="18.75" x14ac:dyDescent="0.25">
      <c r="B115" s="26" t="s">
        <v>103</v>
      </c>
      <c r="C115" s="42">
        <v>43927</v>
      </c>
      <c r="D115" s="27">
        <f>WEEKNUM(Tableau1[[#This Row],[DATE]],)</f>
        <v>15</v>
      </c>
      <c r="E115" s="27">
        <f>+MONTH(Tableau1[[#This Row],[DATE]])</f>
        <v>4</v>
      </c>
      <c r="F115" s="128" t="s">
        <v>56</v>
      </c>
      <c r="G115" s="43">
        <v>7.6388888888888895E-2</v>
      </c>
      <c r="H115" s="37">
        <f>Tableau1[[#This Row],[Temps 
hh/mm/ss]]*24</f>
        <v>1.8333333333333335</v>
      </c>
      <c r="I115" s="117" t="s">
        <v>101</v>
      </c>
      <c r="J115" s="28" t="s">
        <v>48</v>
      </c>
      <c r="K115" s="28" t="s">
        <v>48</v>
      </c>
      <c r="L115" s="30" t="s">
        <v>44</v>
      </c>
      <c r="M115" s="21" t="s">
        <v>102</v>
      </c>
      <c r="N115" s="68" t="s">
        <v>54</v>
      </c>
      <c r="Q115" s="129"/>
    </row>
    <row r="116" spans="2:17" s="22" customFormat="1" ht="18.75" x14ac:dyDescent="0.25">
      <c r="B116" s="26" t="s">
        <v>103</v>
      </c>
      <c r="C116" s="42">
        <v>43927</v>
      </c>
      <c r="D116" s="27">
        <f>WEEKNUM(Tableau1[[#This Row],[DATE]],)</f>
        <v>15</v>
      </c>
      <c r="E116" s="27">
        <f>+MONTH(Tableau1[[#This Row],[DATE]])</f>
        <v>4</v>
      </c>
      <c r="F116" s="128" t="s">
        <v>56</v>
      </c>
      <c r="G116" s="43">
        <v>1.0416666666666666E-2</v>
      </c>
      <c r="H116" s="37">
        <f>Tableau1[[#This Row],[Temps 
hh/mm/ss]]*24</f>
        <v>0.25</v>
      </c>
      <c r="I116" s="117" t="s">
        <v>233</v>
      </c>
      <c r="J116" s="28" t="s">
        <v>2</v>
      </c>
      <c r="K116" s="28" t="s">
        <v>59</v>
      </c>
      <c r="L116" s="30" t="s">
        <v>44</v>
      </c>
      <c r="M116" s="21" t="s">
        <v>102</v>
      </c>
      <c r="N116" s="68" t="s">
        <v>54</v>
      </c>
      <c r="Q116" s="129"/>
    </row>
    <row r="117" spans="2:17" s="22" customFormat="1" ht="18.75" x14ac:dyDescent="0.25">
      <c r="B117" s="26" t="s">
        <v>103</v>
      </c>
      <c r="C117" s="42">
        <v>43927</v>
      </c>
      <c r="D117" s="27">
        <f>WEEKNUM(Tableau1[[#This Row],[DATE]],)</f>
        <v>15</v>
      </c>
      <c r="E117" s="27">
        <f>+MONTH(Tableau1[[#This Row],[DATE]])</f>
        <v>4</v>
      </c>
      <c r="F117" s="128" t="s">
        <v>57</v>
      </c>
      <c r="G117" s="43">
        <v>5.2083333333333336E-2</v>
      </c>
      <c r="H117" s="37">
        <f>Tableau1[[#This Row],[Temps 
hh/mm/ss]]*24</f>
        <v>1.25</v>
      </c>
      <c r="I117" s="117" t="s">
        <v>101</v>
      </c>
      <c r="J117" s="28" t="s">
        <v>48</v>
      </c>
      <c r="K117" s="28" t="s">
        <v>48</v>
      </c>
      <c r="L117" s="30"/>
      <c r="M117" s="21" t="s">
        <v>163</v>
      </c>
      <c r="N117" s="68" t="s">
        <v>54</v>
      </c>
      <c r="Q117" s="129"/>
    </row>
    <row r="118" spans="2:17" s="22" customFormat="1" ht="18.75" x14ac:dyDescent="0.25">
      <c r="B118" s="26" t="s">
        <v>103</v>
      </c>
      <c r="C118" s="42">
        <v>43927</v>
      </c>
      <c r="D118" s="27">
        <f>WEEKNUM(Tableau1[[#This Row],[DATE]],)</f>
        <v>15</v>
      </c>
      <c r="E118" s="27">
        <f>+MONTH(Tableau1[[#This Row],[DATE]])</f>
        <v>4</v>
      </c>
      <c r="F118" s="128" t="s">
        <v>57</v>
      </c>
      <c r="G118" s="43">
        <v>2.0833333333333332E-2</v>
      </c>
      <c r="H118" s="37">
        <f>Tableau1[[#This Row],[Temps 
hh/mm/ss]]*24</f>
        <v>0.5</v>
      </c>
      <c r="I118" s="117" t="s">
        <v>222</v>
      </c>
      <c r="J118" s="28" t="s">
        <v>61</v>
      </c>
      <c r="K118" s="28" t="s">
        <v>61</v>
      </c>
      <c r="L118" s="30"/>
      <c r="M118" s="21" t="s">
        <v>170</v>
      </c>
      <c r="N118" s="68" t="s">
        <v>54</v>
      </c>
      <c r="Q118" s="129"/>
    </row>
    <row r="119" spans="2:17" s="22" customFormat="1" ht="18.75" x14ac:dyDescent="0.25">
      <c r="B119" s="26" t="s">
        <v>103</v>
      </c>
      <c r="C119" s="42">
        <v>43934</v>
      </c>
      <c r="D119" s="27">
        <f>WEEKNUM(Tableau1[[#This Row],[DATE]],)</f>
        <v>16</v>
      </c>
      <c r="E119" s="27">
        <f>+MONTH(Tableau1[[#This Row],[DATE]])</f>
        <v>4</v>
      </c>
      <c r="F119" s="128" t="s">
        <v>56</v>
      </c>
      <c r="G119" s="43">
        <v>1.0416666666666666E-2</v>
      </c>
      <c r="H119" s="37">
        <f>Tableau1[[#This Row],[Temps 
hh/mm/ss]]*24</f>
        <v>0.25</v>
      </c>
      <c r="I119" s="122" t="s">
        <v>99</v>
      </c>
      <c r="J119" s="28" t="s">
        <v>2</v>
      </c>
      <c r="K119" s="28" t="s">
        <v>59</v>
      </c>
      <c r="L119" s="30" t="s">
        <v>44</v>
      </c>
      <c r="M119" s="21" t="s">
        <v>102</v>
      </c>
      <c r="N119" s="68" t="s">
        <v>54</v>
      </c>
      <c r="Q119" s="129"/>
    </row>
    <row r="120" spans="2:17" s="22" customFormat="1" ht="18.75" x14ac:dyDescent="0.25">
      <c r="B120" s="26" t="s">
        <v>103</v>
      </c>
      <c r="C120" s="42">
        <v>43934</v>
      </c>
      <c r="D120" s="27">
        <f>WEEKNUM(Tableau1[[#This Row],[DATE]],)</f>
        <v>16</v>
      </c>
      <c r="E120" s="27">
        <f>+MONTH(Tableau1[[#This Row],[DATE]])</f>
        <v>4</v>
      </c>
      <c r="F120" s="128" t="s">
        <v>56</v>
      </c>
      <c r="G120" s="43">
        <v>7.2916666666666671E-2</v>
      </c>
      <c r="H120" s="37">
        <f>Tableau1[[#This Row],[Temps 
hh/mm/ss]]*24</f>
        <v>1.75</v>
      </c>
      <c r="I120" s="117" t="s">
        <v>100</v>
      </c>
      <c r="J120" s="28" t="s">
        <v>47</v>
      </c>
      <c r="K120" s="28" t="s">
        <v>47</v>
      </c>
      <c r="L120" s="30" t="s">
        <v>44</v>
      </c>
      <c r="M120" s="21" t="s">
        <v>102</v>
      </c>
      <c r="N120" s="68" t="s">
        <v>54</v>
      </c>
      <c r="Q120" s="129"/>
    </row>
    <row r="121" spans="2:17" s="22" customFormat="1" ht="18.75" x14ac:dyDescent="0.25">
      <c r="B121" s="26" t="s">
        <v>103</v>
      </c>
      <c r="C121" s="42">
        <v>43934</v>
      </c>
      <c r="D121" s="27">
        <f>WEEKNUM(Tableau1[[#This Row],[DATE]],)</f>
        <v>16</v>
      </c>
      <c r="E121" s="27">
        <f>+MONTH(Tableau1[[#This Row],[DATE]])</f>
        <v>4</v>
      </c>
      <c r="F121" s="128" t="s">
        <v>56</v>
      </c>
      <c r="G121" s="43">
        <v>1.0416666666666666E-2</v>
      </c>
      <c r="H121" s="37">
        <f>Tableau1[[#This Row],[Temps 
hh/mm/ss]]*24</f>
        <v>0.25</v>
      </c>
      <c r="I121" s="117" t="s">
        <v>226</v>
      </c>
      <c r="J121" s="28" t="s">
        <v>47</v>
      </c>
      <c r="K121" s="28" t="s">
        <v>47</v>
      </c>
      <c r="L121" s="30" t="s">
        <v>44</v>
      </c>
      <c r="M121" s="21" t="s">
        <v>102</v>
      </c>
      <c r="N121" s="68" t="s">
        <v>54</v>
      </c>
      <c r="Q121" s="129"/>
    </row>
    <row r="122" spans="2:17" s="22" customFormat="1" ht="18.75" x14ac:dyDescent="0.25">
      <c r="B122" s="26" t="s">
        <v>103</v>
      </c>
      <c r="C122" s="120">
        <v>43934</v>
      </c>
      <c r="D122" s="27">
        <f>WEEKNUM(Tableau1[[#This Row],[DATE]],)</f>
        <v>16</v>
      </c>
      <c r="E122" s="27">
        <f>+MONTH(Tableau1[[#This Row],[DATE]])</f>
        <v>4</v>
      </c>
      <c r="F122" s="128" t="s">
        <v>56</v>
      </c>
      <c r="G122" s="43">
        <v>4.1666666666666664E-2</v>
      </c>
      <c r="H122" s="37">
        <f>Tableau1[[#This Row],[Temps 
hh/mm/ss]]*24</f>
        <v>1</v>
      </c>
      <c r="I122" s="117" t="s">
        <v>227</v>
      </c>
      <c r="J122" s="28" t="s">
        <v>47</v>
      </c>
      <c r="K122" s="28" t="s">
        <v>47</v>
      </c>
      <c r="L122" s="30" t="s">
        <v>44</v>
      </c>
      <c r="M122" s="21" t="s">
        <v>102</v>
      </c>
      <c r="N122" s="68" t="s">
        <v>54</v>
      </c>
      <c r="Q122" s="129"/>
    </row>
    <row r="123" spans="2:17" s="22" customFormat="1" ht="18.75" x14ac:dyDescent="0.25">
      <c r="B123" s="26" t="s">
        <v>103</v>
      </c>
      <c r="C123" s="42">
        <v>43934</v>
      </c>
      <c r="D123" s="27">
        <f>WEEKNUM(Tableau1[[#This Row],[DATE]],)</f>
        <v>16</v>
      </c>
      <c r="E123" s="27">
        <f>+MONTH(Tableau1[[#This Row],[DATE]])</f>
        <v>4</v>
      </c>
      <c r="F123" s="128" t="s">
        <v>56</v>
      </c>
      <c r="G123" s="43">
        <v>6.9444444444444434E-2</v>
      </c>
      <c r="H123" s="37">
        <f>Tableau1[[#This Row],[Temps 
hh/mm/ss]]*24</f>
        <v>1.6666666666666665</v>
      </c>
      <c r="I123" s="117" t="s">
        <v>101</v>
      </c>
      <c r="J123" s="28" t="s">
        <v>48</v>
      </c>
      <c r="K123" s="28" t="s">
        <v>48</v>
      </c>
      <c r="L123" s="30" t="s">
        <v>44</v>
      </c>
      <c r="M123" s="21" t="s">
        <v>102</v>
      </c>
      <c r="N123" s="68" t="s">
        <v>54</v>
      </c>
      <c r="Q123" s="129"/>
    </row>
    <row r="124" spans="2:17" s="22" customFormat="1" ht="18.75" x14ac:dyDescent="0.25">
      <c r="B124" s="26" t="s">
        <v>103</v>
      </c>
      <c r="C124" s="42">
        <v>43934</v>
      </c>
      <c r="D124" s="27">
        <f>WEEKNUM(Tableau1[[#This Row],[DATE]],)</f>
        <v>16</v>
      </c>
      <c r="E124" s="27">
        <f>+MONTH(Tableau1[[#This Row],[DATE]])</f>
        <v>4</v>
      </c>
      <c r="F124" s="128" t="s">
        <v>57</v>
      </c>
      <c r="G124" s="43">
        <v>1.7361111111111112E-2</v>
      </c>
      <c r="H124" s="37">
        <f>Tableau1[[#This Row],[Temps 
hh/mm/ss]]*24</f>
        <v>0.41666666666666669</v>
      </c>
      <c r="I124" s="117" t="s">
        <v>107</v>
      </c>
      <c r="J124" s="28" t="s">
        <v>106</v>
      </c>
      <c r="K124" s="28" t="s">
        <v>106</v>
      </c>
      <c r="L124" s="30"/>
      <c r="M124" s="21" t="s">
        <v>117</v>
      </c>
      <c r="N124" s="68" t="s">
        <v>54</v>
      </c>
      <c r="Q124" s="129"/>
    </row>
    <row r="125" spans="2:17" s="22" customFormat="1" ht="18.75" x14ac:dyDescent="0.25">
      <c r="B125" s="26" t="s">
        <v>103</v>
      </c>
      <c r="C125" s="42">
        <v>43934</v>
      </c>
      <c r="D125" s="27">
        <f>WEEKNUM(Tableau1[[#This Row],[DATE]],)</f>
        <v>16</v>
      </c>
      <c r="E125" s="27">
        <f>+MONTH(Tableau1[[#This Row],[DATE]])</f>
        <v>4</v>
      </c>
      <c r="F125" s="128" t="s">
        <v>57</v>
      </c>
      <c r="G125" s="43">
        <v>4.5138888888888888E-2</v>
      </c>
      <c r="H125" s="37">
        <f>Tableau1[[#This Row],[Temps 
hh/mm/ss]]*24</f>
        <v>1.0833333333333333</v>
      </c>
      <c r="I125" s="117" t="s">
        <v>101</v>
      </c>
      <c r="J125" s="28" t="s">
        <v>48</v>
      </c>
      <c r="K125" s="28" t="s">
        <v>48</v>
      </c>
      <c r="L125" s="30"/>
      <c r="M125" s="21" t="s">
        <v>163</v>
      </c>
      <c r="N125" s="68" t="s">
        <v>54</v>
      </c>
      <c r="Q125" s="129"/>
    </row>
    <row r="126" spans="2:17" s="22" customFormat="1" ht="18.75" x14ac:dyDescent="0.25">
      <c r="B126" s="26" t="s">
        <v>103</v>
      </c>
      <c r="C126" s="42">
        <v>43941</v>
      </c>
      <c r="D126" s="27">
        <f>WEEKNUM(Tableau1[[#This Row],[DATE]],)</f>
        <v>17</v>
      </c>
      <c r="E126" s="27">
        <f>+MONTH(Tableau1[[#This Row],[DATE]])</f>
        <v>4</v>
      </c>
      <c r="F126" s="128" t="s">
        <v>56</v>
      </c>
      <c r="G126" s="43">
        <v>6.9444444444444441E-3</v>
      </c>
      <c r="H126" s="37">
        <f>Tableau1[[#This Row],[Temps 
hh/mm/ss]]*24</f>
        <v>0.16666666666666666</v>
      </c>
      <c r="I126" s="122" t="s">
        <v>225</v>
      </c>
      <c r="J126" s="28" t="s">
        <v>48</v>
      </c>
      <c r="K126" s="28" t="s">
        <v>48</v>
      </c>
      <c r="L126" s="30"/>
      <c r="M126" s="21" t="s">
        <v>102</v>
      </c>
      <c r="N126" s="68" t="s">
        <v>54</v>
      </c>
      <c r="Q126" s="129"/>
    </row>
    <row r="127" spans="2:17" s="22" customFormat="1" ht="18.75" x14ac:dyDescent="0.25">
      <c r="B127" s="102" t="s">
        <v>103</v>
      </c>
      <c r="C127" s="42">
        <v>43941</v>
      </c>
      <c r="D127" s="119">
        <f>WEEKNUM(Tableau1[[#This Row],[DATE]],)</f>
        <v>17</v>
      </c>
      <c r="E127" s="119">
        <f>+MONTH(Tableau1[[#This Row],[DATE]])</f>
        <v>4</v>
      </c>
      <c r="F127" s="128" t="s">
        <v>56</v>
      </c>
      <c r="G127" s="43">
        <v>6.25E-2</v>
      </c>
      <c r="H127" s="37">
        <f>Tableau1[[#This Row],[Temps 
hh/mm/ss]]*24</f>
        <v>1.5</v>
      </c>
      <c r="I127" s="123" t="s">
        <v>222</v>
      </c>
      <c r="J127" s="105" t="s">
        <v>61</v>
      </c>
      <c r="K127" s="105" t="s">
        <v>61</v>
      </c>
      <c r="L127" s="106"/>
      <c r="M127" s="107" t="s">
        <v>102</v>
      </c>
      <c r="N127" s="68" t="s">
        <v>54</v>
      </c>
      <c r="Q127" s="129"/>
    </row>
    <row r="128" spans="2:17" s="22" customFormat="1" ht="18.75" x14ac:dyDescent="0.25">
      <c r="B128" s="102" t="s">
        <v>103</v>
      </c>
      <c r="C128" s="42">
        <v>43941</v>
      </c>
      <c r="D128" s="119">
        <f>WEEKNUM(Tableau1[[#This Row],[DATE]],)</f>
        <v>17</v>
      </c>
      <c r="E128" s="119">
        <f>+MONTH(Tableau1[[#This Row],[DATE]])</f>
        <v>4</v>
      </c>
      <c r="F128" s="128" t="s">
        <v>56</v>
      </c>
      <c r="G128" s="43">
        <v>6.25E-2</v>
      </c>
      <c r="H128" s="37">
        <f>Tableau1[[#This Row],[Temps 
hh/mm/ss]]*24</f>
        <v>1.5</v>
      </c>
      <c r="I128" s="116" t="s">
        <v>100</v>
      </c>
      <c r="J128" s="105" t="s">
        <v>47</v>
      </c>
      <c r="K128" s="105" t="s">
        <v>47</v>
      </c>
      <c r="L128" s="106" t="s">
        <v>44</v>
      </c>
      <c r="M128" s="107" t="s">
        <v>102</v>
      </c>
      <c r="N128" s="68" t="s">
        <v>54</v>
      </c>
      <c r="Q128" s="129"/>
    </row>
    <row r="129" spans="2:17" s="22" customFormat="1" ht="18.75" x14ac:dyDescent="0.25">
      <c r="B129" s="102" t="s">
        <v>103</v>
      </c>
      <c r="C129" s="42">
        <v>43941</v>
      </c>
      <c r="D129" s="119">
        <f>WEEKNUM(Tableau1[[#This Row],[DATE]],)</f>
        <v>17</v>
      </c>
      <c r="E129" s="119">
        <f>+MONTH(Tableau1[[#This Row],[DATE]])</f>
        <v>4</v>
      </c>
      <c r="F129" s="128" t="s">
        <v>56</v>
      </c>
      <c r="G129" s="104">
        <v>2.7777777777777776E-2</v>
      </c>
      <c r="H129" s="37">
        <f>Tableau1[[#This Row],[Temps 
hh/mm/ss]]*24</f>
        <v>0.66666666666666663</v>
      </c>
      <c r="I129" s="116" t="s">
        <v>107</v>
      </c>
      <c r="J129" s="105" t="s">
        <v>106</v>
      </c>
      <c r="K129" s="105" t="s">
        <v>106</v>
      </c>
      <c r="L129" s="106" t="s">
        <v>44</v>
      </c>
      <c r="M129" s="107" t="s">
        <v>102</v>
      </c>
      <c r="N129" s="68" t="s">
        <v>54</v>
      </c>
      <c r="Q129" s="129"/>
    </row>
    <row r="130" spans="2:17" s="22" customFormat="1" ht="18.75" x14ac:dyDescent="0.25">
      <c r="B130" s="102" t="s">
        <v>103</v>
      </c>
      <c r="C130" s="42">
        <v>43941</v>
      </c>
      <c r="D130" s="119">
        <f>WEEKNUM(Tableau1[[#This Row],[DATE]],)</f>
        <v>17</v>
      </c>
      <c r="E130" s="119">
        <f>+MONTH(Tableau1[[#This Row],[DATE]])</f>
        <v>4</v>
      </c>
      <c r="F130" s="128" t="s">
        <v>56</v>
      </c>
      <c r="G130" s="104">
        <v>4.8611111111111112E-2</v>
      </c>
      <c r="H130" s="37">
        <f>Tableau1[[#This Row],[Temps 
hh/mm/ss]]*24</f>
        <v>1.1666666666666667</v>
      </c>
      <c r="I130" s="116" t="s">
        <v>101</v>
      </c>
      <c r="J130" s="105" t="s">
        <v>48</v>
      </c>
      <c r="K130" s="105" t="s">
        <v>48</v>
      </c>
      <c r="L130" s="106" t="s">
        <v>44</v>
      </c>
      <c r="M130" s="107" t="s">
        <v>102</v>
      </c>
      <c r="N130" s="68" t="s">
        <v>54</v>
      </c>
      <c r="Q130" s="129"/>
    </row>
    <row r="131" spans="2:17" s="22" customFormat="1" ht="18.75" x14ac:dyDescent="0.25">
      <c r="B131" s="26" t="s">
        <v>103</v>
      </c>
      <c r="C131" s="42">
        <v>43941</v>
      </c>
      <c r="D131" s="27">
        <f>WEEKNUM(Tableau1[[#This Row],[DATE]],)</f>
        <v>17</v>
      </c>
      <c r="E131" s="27">
        <f>+MONTH(Tableau1[[#This Row],[DATE]])</f>
        <v>4</v>
      </c>
      <c r="F131" s="128" t="s">
        <v>56</v>
      </c>
      <c r="G131" s="43">
        <v>1.3888888888888888E-2</v>
      </c>
      <c r="H131" s="37">
        <f>Tableau1[[#This Row],[Temps 
hh/mm/ss]]*24</f>
        <v>0.33333333333333331</v>
      </c>
      <c r="I131" s="122" t="s">
        <v>232</v>
      </c>
      <c r="J131" s="28" t="s">
        <v>2</v>
      </c>
      <c r="K131" s="28" t="s">
        <v>60</v>
      </c>
      <c r="L131" s="30" t="s">
        <v>44</v>
      </c>
      <c r="M131" s="21" t="s">
        <v>102</v>
      </c>
      <c r="N131" s="68" t="s">
        <v>54</v>
      </c>
      <c r="Q131" s="129"/>
    </row>
    <row r="132" spans="2:17" s="22" customFormat="1" ht="18.75" x14ac:dyDescent="0.25">
      <c r="B132" s="26" t="s">
        <v>103</v>
      </c>
      <c r="C132" s="42">
        <v>43941</v>
      </c>
      <c r="D132" s="27">
        <f>WEEKNUM(Tableau1[[#This Row],[DATE]],)</f>
        <v>17</v>
      </c>
      <c r="E132" s="27">
        <f>+MONTH(Tableau1[[#This Row],[DATE]])</f>
        <v>4</v>
      </c>
      <c r="F132" s="128" t="s">
        <v>56</v>
      </c>
      <c r="G132" s="43">
        <v>1.0416666666666666E-2</v>
      </c>
      <c r="H132" s="37">
        <f>Tableau1[[#This Row],[Temps 
hh/mm/ss]]*24</f>
        <v>0.25</v>
      </c>
      <c r="I132" s="122" t="s">
        <v>231</v>
      </c>
      <c r="J132" s="28" t="s">
        <v>2</v>
      </c>
      <c r="K132" s="28" t="s">
        <v>64</v>
      </c>
      <c r="L132" s="30" t="s">
        <v>44</v>
      </c>
      <c r="M132" s="21" t="s">
        <v>102</v>
      </c>
      <c r="N132" s="68" t="s">
        <v>54</v>
      </c>
      <c r="Q132" s="129"/>
    </row>
    <row r="133" spans="2:17" s="22" customFormat="1" ht="18.75" x14ac:dyDescent="0.25">
      <c r="B133" s="26" t="s">
        <v>103</v>
      </c>
      <c r="C133" s="42">
        <v>43941</v>
      </c>
      <c r="D133" s="27">
        <f>WEEKNUM(Tableau1[[#This Row],[DATE]],)</f>
        <v>17</v>
      </c>
      <c r="E133" s="27">
        <f>+MONTH(Tableau1[[#This Row],[DATE]])</f>
        <v>4</v>
      </c>
      <c r="F133" s="128" t="s">
        <v>57</v>
      </c>
      <c r="G133" s="43">
        <v>5.5555555555555552E-2</v>
      </c>
      <c r="H133" s="37">
        <f>Tableau1[[#This Row],[Temps 
hh/mm/ss]]*24</f>
        <v>1.3333333333333333</v>
      </c>
      <c r="I133" s="118" t="s">
        <v>227</v>
      </c>
      <c r="J133" s="28" t="s">
        <v>47</v>
      </c>
      <c r="K133" s="28" t="s">
        <v>47</v>
      </c>
      <c r="L133" s="30" t="s">
        <v>44</v>
      </c>
      <c r="M133" s="21" t="s">
        <v>115</v>
      </c>
      <c r="N133" s="68" t="s">
        <v>54</v>
      </c>
      <c r="Q133" s="129"/>
    </row>
    <row r="134" spans="2:17" s="22" customFormat="1" ht="18.75" x14ac:dyDescent="0.25">
      <c r="B134" s="26" t="s">
        <v>103</v>
      </c>
      <c r="C134" s="42">
        <v>43941</v>
      </c>
      <c r="D134" s="27">
        <f>WEEKNUM(Tableau1[[#This Row],[DATE]],)</f>
        <v>17</v>
      </c>
      <c r="E134" s="27">
        <f>+MONTH(Tableau1[[#This Row],[DATE]])</f>
        <v>4</v>
      </c>
      <c r="F134" s="128" t="s">
        <v>57</v>
      </c>
      <c r="G134" s="43">
        <v>4.8611111111111112E-2</v>
      </c>
      <c r="H134" s="37">
        <f>Tableau1[[#This Row],[Temps 
hh/mm/ss]]*24</f>
        <v>1.1666666666666667</v>
      </c>
      <c r="I134" s="118" t="s">
        <v>235</v>
      </c>
      <c r="J134" s="28" t="s">
        <v>2</v>
      </c>
      <c r="K134" s="28" t="s">
        <v>2</v>
      </c>
      <c r="L134" s="30"/>
      <c r="M134" s="21" t="s">
        <v>178</v>
      </c>
      <c r="N134" s="68" t="s">
        <v>54</v>
      </c>
      <c r="Q134" s="129"/>
    </row>
    <row r="135" spans="2:17" s="22" customFormat="1" ht="18.75" x14ac:dyDescent="0.25">
      <c r="B135" s="26" t="s">
        <v>103</v>
      </c>
      <c r="C135" s="42">
        <v>43941</v>
      </c>
      <c r="D135" s="27">
        <f>WEEKNUM(Tableau1[[#This Row],[DATE]],)</f>
        <v>17</v>
      </c>
      <c r="E135" s="27">
        <f>+MONTH(Tableau1[[#This Row],[DATE]])</f>
        <v>4</v>
      </c>
      <c r="F135" s="128" t="s">
        <v>57</v>
      </c>
      <c r="G135" s="43">
        <v>5.5555555555555552E-2</v>
      </c>
      <c r="H135" s="37">
        <f>Tableau1[[#This Row],[Temps 
hh/mm/ss]]*24</f>
        <v>1.3333333333333333</v>
      </c>
      <c r="I135" s="118" t="s">
        <v>222</v>
      </c>
      <c r="J135" s="28" t="s">
        <v>61</v>
      </c>
      <c r="K135" s="28" t="s">
        <v>61</v>
      </c>
      <c r="L135" s="30"/>
      <c r="M135" s="21" t="s">
        <v>185</v>
      </c>
      <c r="N135" s="68" t="s">
        <v>54</v>
      </c>
      <c r="Q135" s="129"/>
    </row>
    <row r="136" spans="2:17" s="22" customFormat="1" ht="18.75" x14ac:dyDescent="0.25">
      <c r="B136" s="26" t="s">
        <v>103</v>
      </c>
      <c r="C136" s="42">
        <v>43946</v>
      </c>
      <c r="D136" s="27">
        <f>WEEKNUM(Tableau1[[#This Row],[DATE]],)</f>
        <v>17</v>
      </c>
      <c r="E136" s="27">
        <f>+MONTH(Tableau1[[#This Row],[DATE]])</f>
        <v>4</v>
      </c>
      <c r="F136" s="128" t="s">
        <v>56</v>
      </c>
      <c r="G136" s="43">
        <v>3.4722222222222224E-2</v>
      </c>
      <c r="H136" s="37">
        <f>Tableau1[[#This Row],[Temps 
hh/mm/ss]]*24</f>
        <v>0.83333333333333337</v>
      </c>
      <c r="I136" s="131" t="s">
        <v>234</v>
      </c>
      <c r="J136" s="28" t="s">
        <v>2</v>
      </c>
      <c r="K136" s="28" t="s">
        <v>60</v>
      </c>
      <c r="L136" s="30"/>
      <c r="M136" s="21" t="s">
        <v>102</v>
      </c>
      <c r="N136" s="68" t="s">
        <v>54</v>
      </c>
      <c r="Q136" s="129"/>
    </row>
    <row r="137" spans="2:17" s="22" customFormat="1" ht="18.75" x14ac:dyDescent="0.25">
      <c r="B137" s="26" t="s">
        <v>103</v>
      </c>
      <c r="C137" s="42">
        <v>43948</v>
      </c>
      <c r="D137" s="27">
        <f>WEEKNUM(Tableau1[[#This Row],[DATE]],)</f>
        <v>18</v>
      </c>
      <c r="E137" s="27">
        <f>+MONTH(Tableau1[[#This Row],[DATE]])</f>
        <v>4</v>
      </c>
      <c r="F137" s="128" t="s">
        <v>56</v>
      </c>
      <c r="G137" s="43">
        <v>0.125</v>
      </c>
      <c r="H137" s="37">
        <f>Tableau1[[#This Row],[Temps 
hh/mm/ss]]*24</f>
        <v>3</v>
      </c>
      <c r="I137" s="121" t="s">
        <v>227</v>
      </c>
      <c r="J137" s="28" t="s">
        <v>47</v>
      </c>
      <c r="K137" s="28" t="s">
        <v>47</v>
      </c>
      <c r="L137" s="30" t="s">
        <v>44</v>
      </c>
      <c r="M137" s="21" t="s">
        <v>102</v>
      </c>
      <c r="N137" s="68" t="s">
        <v>54</v>
      </c>
      <c r="Q137" s="129"/>
    </row>
    <row r="138" spans="2:17" s="22" customFormat="1" ht="18.75" x14ac:dyDescent="0.25">
      <c r="B138" s="26" t="s">
        <v>103</v>
      </c>
      <c r="C138" s="42">
        <v>43948</v>
      </c>
      <c r="D138" s="27">
        <f>WEEKNUM(Tableau1[[#This Row],[DATE]],)</f>
        <v>18</v>
      </c>
      <c r="E138" s="27">
        <f>+MONTH(Tableau1[[#This Row],[DATE]])</f>
        <v>4</v>
      </c>
      <c r="F138" s="128" t="s">
        <v>56</v>
      </c>
      <c r="G138" s="43">
        <v>0.20833333333333334</v>
      </c>
      <c r="H138" s="37">
        <f>Tableau1[[#This Row],[Temps 
hh/mm/ss]]*24</f>
        <v>5</v>
      </c>
      <c r="I138" s="131" t="s">
        <v>229</v>
      </c>
      <c r="J138" s="28" t="s">
        <v>47</v>
      </c>
      <c r="K138" s="28" t="s">
        <v>47</v>
      </c>
      <c r="L138" s="30" t="s">
        <v>44</v>
      </c>
      <c r="M138" s="21" t="s">
        <v>102</v>
      </c>
      <c r="N138" s="68" t="s">
        <v>54</v>
      </c>
      <c r="Q138" s="129"/>
    </row>
    <row r="139" spans="2:17" s="22" customFormat="1" ht="18.75" x14ac:dyDescent="0.25">
      <c r="B139" s="26" t="s">
        <v>103</v>
      </c>
      <c r="C139" s="42">
        <v>43948</v>
      </c>
      <c r="D139" s="27">
        <f>WEEKNUM(Tableau1[[#This Row],[DATE]],)</f>
        <v>18</v>
      </c>
      <c r="E139" s="27">
        <f>+MONTH(Tableau1[[#This Row],[DATE]])</f>
        <v>4</v>
      </c>
      <c r="F139" s="128" t="s">
        <v>56</v>
      </c>
      <c r="G139" s="43">
        <v>1.0416666666666666E-2</v>
      </c>
      <c r="H139" s="37">
        <f>Tableau1[[#This Row],[Temps 
hh/mm/ss]]*24</f>
        <v>0.25</v>
      </c>
      <c r="I139" s="132" t="s">
        <v>227</v>
      </c>
      <c r="J139" s="28" t="s">
        <v>47</v>
      </c>
      <c r="K139" s="28" t="s">
        <v>47</v>
      </c>
      <c r="L139" s="30" t="s">
        <v>44</v>
      </c>
      <c r="M139" s="21" t="s">
        <v>102</v>
      </c>
      <c r="N139" s="68" t="s">
        <v>54</v>
      </c>
      <c r="Q139" s="129"/>
    </row>
    <row r="140" spans="2:17" s="22" customFormat="1" ht="18.75" x14ac:dyDescent="0.25">
      <c r="B140" s="26" t="s">
        <v>103</v>
      </c>
      <c r="C140" s="42">
        <v>43948</v>
      </c>
      <c r="D140" s="27">
        <f>WEEKNUM(Tableau1[[#This Row],[DATE]],)</f>
        <v>18</v>
      </c>
      <c r="E140" s="27">
        <f>+MONTH(Tableau1[[#This Row],[DATE]])</f>
        <v>4</v>
      </c>
      <c r="F140" s="128" t="s">
        <v>56</v>
      </c>
      <c r="G140" s="43">
        <v>6.6666666666666666E-2</v>
      </c>
      <c r="H140" s="37">
        <f>Tableau1[[#This Row],[Temps 
hh/mm/ss]]*24</f>
        <v>1.6</v>
      </c>
      <c r="I140" s="117" t="s">
        <v>100</v>
      </c>
      <c r="J140" s="28" t="s">
        <v>47</v>
      </c>
      <c r="K140" s="28" t="s">
        <v>47</v>
      </c>
      <c r="L140" s="30" t="s">
        <v>44</v>
      </c>
      <c r="M140" s="21" t="s">
        <v>102</v>
      </c>
      <c r="N140" s="68" t="s">
        <v>54</v>
      </c>
      <c r="Q140" s="129"/>
    </row>
    <row r="141" spans="2:17" s="22" customFormat="1" ht="18.75" x14ac:dyDescent="0.25">
      <c r="B141" s="26" t="s">
        <v>103</v>
      </c>
      <c r="C141" s="120">
        <v>43948</v>
      </c>
      <c r="D141" s="27">
        <f>WEEKNUM(Tableau1[[#This Row],[DATE]],)</f>
        <v>18</v>
      </c>
      <c r="E141" s="27">
        <f>+MONTH(Tableau1[[#This Row],[DATE]])</f>
        <v>4</v>
      </c>
      <c r="F141" s="128" t="s">
        <v>56</v>
      </c>
      <c r="G141" s="43">
        <v>2.7777777777777776E-2</v>
      </c>
      <c r="H141" s="37">
        <f>Tableau1[[#This Row],[Temps 
hh/mm/ss]]*24</f>
        <v>0.66666666666666663</v>
      </c>
      <c r="I141" s="117" t="s">
        <v>227</v>
      </c>
      <c r="J141" s="28" t="s">
        <v>47</v>
      </c>
      <c r="K141" s="28" t="s">
        <v>47</v>
      </c>
      <c r="L141" s="30" t="s">
        <v>44</v>
      </c>
      <c r="M141" s="21" t="s">
        <v>102</v>
      </c>
      <c r="N141" s="68" t="s">
        <v>54</v>
      </c>
      <c r="Q141" s="129"/>
    </row>
    <row r="142" spans="2:17" s="22" customFormat="1" ht="18.75" x14ac:dyDescent="0.25">
      <c r="B142" s="26" t="s">
        <v>103</v>
      </c>
      <c r="C142" s="42">
        <v>43948</v>
      </c>
      <c r="D142" s="27">
        <f>WEEKNUM(Tableau1[[#This Row],[DATE]],)</f>
        <v>18</v>
      </c>
      <c r="E142" s="27">
        <f>+MONTH(Tableau1[[#This Row],[DATE]])</f>
        <v>4</v>
      </c>
      <c r="F142" s="128" t="s">
        <v>56</v>
      </c>
      <c r="G142" s="43">
        <v>1.3888888888888888E-2</v>
      </c>
      <c r="H142" s="37">
        <f>Tableau1[[#This Row],[Temps 
hh/mm/ss]]*24</f>
        <v>0.33333333333333331</v>
      </c>
      <c r="I142" s="117" t="s">
        <v>107</v>
      </c>
      <c r="J142" s="28" t="s">
        <v>106</v>
      </c>
      <c r="K142" s="28" t="s">
        <v>106</v>
      </c>
      <c r="L142" s="30" t="s">
        <v>44</v>
      </c>
      <c r="M142" s="21" t="s">
        <v>102</v>
      </c>
      <c r="N142" s="68" t="s">
        <v>54</v>
      </c>
      <c r="Q142" s="129"/>
    </row>
    <row r="143" spans="2:17" s="22" customFormat="1" ht="18.75" x14ac:dyDescent="0.25">
      <c r="B143" s="26" t="s">
        <v>103</v>
      </c>
      <c r="C143" s="42">
        <v>43948</v>
      </c>
      <c r="D143" s="27">
        <f>WEEKNUM(Tableau1[[#This Row],[DATE]],)</f>
        <v>18</v>
      </c>
      <c r="E143" s="27">
        <f>+MONTH(Tableau1[[#This Row],[DATE]])</f>
        <v>4</v>
      </c>
      <c r="F143" s="128" t="s">
        <v>56</v>
      </c>
      <c r="G143" s="104">
        <v>5.5555555555555552E-2</v>
      </c>
      <c r="H143" s="37">
        <f>Tableau1[[#This Row],[Temps 
hh/mm/ss]]*24</f>
        <v>1.3333333333333333</v>
      </c>
      <c r="I143" s="118" t="s">
        <v>101</v>
      </c>
      <c r="J143" s="105" t="s">
        <v>48</v>
      </c>
      <c r="K143" s="105" t="s">
        <v>48</v>
      </c>
      <c r="L143" s="106" t="s">
        <v>44</v>
      </c>
      <c r="M143" s="21" t="s">
        <v>102</v>
      </c>
      <c r="N143" s="68" t="s">
        <v>54</v>
      </c>
      <c r="Q143" s="129"/>
    </row>
    <row r="144" spans="2:17" s="22" customFormat="1" ht="18.75" x14ac:dyDescent="0.25">
      <c r="B144" s="26" t="s">
        <v>103</v>
      </c>
      <c r="C144" s="42">
        <v>43948</v>
      </c>
      <c r="D144" s="27">
        <f>WEEKNUM(Tableau1[[#This Row],[DATE]],)</f>
        <v>18</v>
      </c>
      <c r="E144" s="27">
        <f>+MONTH(Tableau1[[#This Row],[DATE]])</f>
        <v>4</v>
      </c>
      <c r="F144" s="128" t="s">
        <v>56</v>
      </c>
      <c r="G144" s="104">
        <v>1.0416666666666666E-2</v>
      </c>
      <c r="H144" s="37">
        <f>Tableau1[[#This Row],[Temps 
hh/mm/ss]]*24</f>
        <v>0.25</v>
      </c>
      <c r="I144" s="131" t="s">
        <v>232</v>
      </c>
      <c r="J144" s="105" t="s">
        <v>2</v>
      </c>
      <c r="K144" s="105" t="s">
        <v>60</v>
      </c>
      <c r="L144" s="106"/>
      <c r="M144" s="21" t="s">
        <v>102</v>
      </c>
      <c r="N144" s="68" t="s">
        <v>54</v>
      </c>
      <c r="Q144" s="129"/>
    </row>
    <row r="145" spans="2:17" s="22" customFormat="1" ht="18.75" x14ac:dyDescent="0.25">
      <c r="B145" s="26" t="s">
        <v>103</v>
      </c>
      <c r="C145" s="42">
        <v>43948</v>
      </c>
      <c r="D145" s="27">
        <f>WEEKNUM(Tableau1[[#This Row],[DATE]],)</f>
        <v>18</v>
      </c>
      <c r="E145" s="27">
        <f>+MONTH(Tableau1[[#This Row],[DATE]])</f>
        <v>4</v>
      </c>
      <c r="F145" s="128" t="s">
        <v>57</v>
      </c>
      <c r="G145" s="104">
        <v>6.9444444444444441E-3</v>
      </c>
      <c r="H145" s="37">
        <f>Tableau1[[#This Row],[Temps 
hh/mm/ss]]*24</f>
        <v>0.16666666666666666</v>
      </c>
      <c r="I145" s="118" t="s">
        <v>107</v>
      </c>
      <c r="J145" s="105" t="s">
        <v>106</v>
      </c>
      <c r="K145" s="105" t="s">
        <v>106</v>
      </c>
      <c r="L145" s="106"/>
      <c r="M145" s="21" t="s">
        <v>117</v>
      </c>
      <c r="N145" s="68" t="s">
        <v>54</v>
      </c>
      <c r="Q145" s="129"/>
    </row>
    <row r="146" spans="2:17" s="22" customFormat="1" ht="18.75" x14ac:dyDescent="0.25">
      <c r="B146" s="26" t="s">
        <v>103</v>
      </c>
      <c r="C146" s="42">
        <v>43948</v>
      </c>
      <c r="D146" s="27">
        <f>WEEKNUM(Tableau1[[#This Row],[DATE]],)</f>
        <v>18</v>
      </c>
      <c r="E146" s="27">
        <f>+MONTH(Tableau1[[#This Row],[DATE]])</f>
        <v>4</v>
      </c>
      <c r="F146" s="128" t="s">
        <v>57</v>
      </c>
      <c r="G146" s="104">
        <v>5.2083333333333336E-2</v>
      </c>
      <c r="H146" s="37">
        <f>Tableau1[[#This Row],[Temps 
hh/mm/ss]]*24</f>
        <v>1.25</v>
      </c>
      <c r="I146" s="118" t="s">
        <v>101</v>
      </c>
      <c r="J146" s="105" t="s">
        <v>48</v>
      </c>
      <c r="K146" s="105" t="s">
        <v>48</v>
      </c>
      <c r="L146" s="106"/>
      <c r="M146" s="21" t="s">
        <v>163</v>
      </c>
      <c r="N146" s="68" t="s">
        <v>54</v>
      </c>
      <c r="Q146" s="129"/>
    </row>
    <row r="147" spans="2:17" s="22" customFormat="1" ht="18.75" x14ac:dyDescent="0.25">
      <c r="B147" s="26" t="s">
        <v>103</v>
      </c>
      <c r="C147" s="42">
        <v>43948</v>
      </c>
      <c r="D147" s="27">
        <f>WEEKNUM(Tableau1[[#This Row],[DATE]],)</f>
        <v>18</v>
      </c>
      <c r="E147" s="27">
        <f>+MONTH(Tableau1[[#This Row],[DATE]])</f>
        <v>4</v>
      </c>
      <c r="F147" s="128" t="s">
        <v>57</v>
      </c>
      <c r="G147" s="104">
        <v>1.7361111111111112E-2</v>
      </c>
      <c r="H147" s="37">
        <f>Tableau1[[#This Row],[Temps 
hh/mm/ss]]*24</f>
        <v>0.41666666666666669</v>
      </c>
      <c r="I147" s="118" t="s">
        <v>225</v>
      </c>
      <c r="J147" s="105" t="s">
        <v>48</v>
      </c>
      <c r="K147" s="105" t="s">
        <v>48</v>
      </c>
      <c r="L147" s="106"/>
      <c r="M147" s="21" t="s">
        <v>164</v>
      </c>
      <c r="N147" s="68" t="s">
        <v>54</v>
      </c>
      <c r="Q147" s="129"/>
    </row>
    <row r="148" spans="2:17" s="22" customFormat="1" ht="18.75" x14ac:dyDescent="0.25">
      <c r="B148" s="26" t="s">
        <v>103</v>
      </c>
      <c r="C148" s="42">
        <v>43955</v>
      </c>
      <c r="D148" s="27">
        <f>WEEKNUM(Tableau1[[#This Row],[DATE]],)</f>
        <v>19</v>
      </c>
      <c r="E148" s="27">
        <f>+MONTH(Tableau1[[#This Row],[DATE]])</f>
        <v>5</v>
      </c>
      <c r="F148" s="128" t="s">
        <v>56</v>
      </c>
      <c r="G148" s="104">
        <v>2.0833333333333332E-2</v>
      </c>
      <c r="H148" s="37">
        <f>Tableau1[[#This Row],[Temps 
hh/mm/ss]]*24</f>
        <v>0.5</v>
      </c>
      <c r="I148" s="132" t="s">
        <v>227</v>
      </c>
      <c r="J148" s="105" t="s">
        <v>47</v>
      </c>
      <c r="K148" s="105" t="s">
        <v>47</v>
      </c>
      <c r="L148" s="106" t="s">
        <v>44</v>
      </c>
      <c r="M148" s="21" t="s">
        <v>102</v>
      </c>
      <c r="N148" s="68" t="s">
        <v>54</v>
      </c>
      <c r="Q148" s="129"/>
    </row>
    <row r="149" spans="2:17" s="22" customFormat="1" ht="18.75" x14ac:dyDescent="0.25">
      <c r="B149" s="26" t="s">
        <v>103</v>
      </c>
      <c r="C149" s="42">
        <v>43955</v>
      </c>
      <c r="D149" s="27">
        <f>WEEKNUM(Tableau1[[#This Row],[DATE]],)</f>
        <v>19</v>
      </c>
      <c r="E149" s="27">
        <f>+MONTH(Tableau1[[#This Row],[DATE]])</f>
        <v>5</v>
      </c>
      <c r="F149" s="128" t="s">
        <v>56</v>
      </c>
      <c r="G149" s="43">
        <v>1.7361111111111112E-2</v>
      </c>
      <c r="H149" s="37">
        <f>Tableau1[[#This Row],[Temps 
hh/mm/ss]]*24</f>
        <v>0.41666666666666669</v>
      </c>
      <c r="I149" s="121" t="s">
        <v>227</v>
      </c>
      <c r="J149" s="28" t="s">
        <v>47</v>
      </c>
      <c r="K149" s="28" t="s">
        <v>47</v>
      </c>
      <c r="L149" s="30" t="s">
        <v>44</v>
      </c>
      <c r="M149" s="21" t="s">
        <v>102</v>
      </c>
      <c r="N149" s="68" t="s">
        <v>54</v>
      </c>
      <c r="Q149" s="129"/>
    </row>
    <row r="150" spans="2:17" s="22" customFormat="1" ht="18.75" x14ac:dyDescent="0.25">
      <c r="B150" s="26" t="s">
        <v>103</v>
      </c>
      <c r="C150" s="42">
        <v>43955</v>
      </c>
      <c r="D150" s="27">
        <f>WEEKNUM(Tableau1[[#This Row],[DATE]],)</f>
        <v>19</v>
      </c>
      <c r="E150" s="27">
        <f>+MONTH(Tableau1[[#This Row],[DATE]])</f>
        <v>5</v>
      </c>
      <c r="F150" s="128" t="s">
        <v>56</v>
      </c>
      <c r="G150" s="43">
        <v>7.6388888888888895E-2</v>
      </c>
      <c r="H150" s="37">
        <f>Tableau1[[#This Row],[Temps 
hh/mm/ss]]*24</f>
        <v>1.8333333333333335</v>
      </c>
      <c r="I150" s="121" t="s">
        <v>98</v>
      </c>
      <c r="J150" s="28" t="s">
        <v>48</v>
      </c>
      <c r="K150" s="28" t="s">
        <v>48</v>
      </c>
      <c r="L150" s="30" t="s">
        <v>44</v>
      </c>
      <c r="M150" s="21" t="s">
        <v>102</v>
      </c>
      <c r="N150" s="68" t="s">
        <v>54</v>
      </c>
      <c r="Q150" s="129"/>
    </row>
    <row r="151" spans="2:17" s="22" customFormat="1" ht="18.75" x14ac:dyDescent="0.25">
      <c r="B151" s="102" t="s">
        <v>103</v>
      </c>
      <c r="C151" s="103">
        <v>43955</v>
      </c>
      <c r="D151" s="119">
        <f>WEEKNUM(Tableau1[[#This Row],[DATE]],)</f>
        <v>19</v>
      </c>
      <c r="E151" s="119">
        <f>+MONTH(Tableau1[[#This Row],[DATE]])</f>
        <v>5</v>
      </c>
      <c r="F151" s="128" t="s">
        <v>56</v>
      </c>
      <c r="G151" s="43">
        <v>1.3888888888888888E-2</v>
      </c>
      <c r="H151" s="37">
        <f>Tableau1[[#This Row],[Temps 
hh/mm/ss]]*24</f>
        <v>0.33333333333333331</v>
      </c>
      <c r="I151" s="123" t="s">
        <v>207</v>
      </c>
      <c r="J151" s="28" t="s">
        <v>62</v>
      </c>
      <c r="K151" s="28" t="s">
        <v>62</v>
      </c>
      <c r="L151" s="30" t="s">
        <v>44</v>
      </c>
      <c r="M151" s="21" t="s">
        <v>102</v>
      </c>
      <c r="N151" s="68" t="s">
        <v>54</v>
      </c>
      <c r="Q151" s="129"/>
    </row>
    <row r="152" spans="2:17" s="22" customFormat="1" ht="18.75" x14ac:dyDescent="0.25">
      <c r="B152" s="102" t="s">
        <v>103</v>
      </c>
      <c r="C152" s="103">
        <v>43955</v>
      </c>
      <c r="D152" s="119">
        <f>WEEKNUM(Tableau1[[#This Row],[DATE]],)</f>
        <v>19</v>
      </c>
      <c r="E152" s="119">
        <f>+MONTH(Tableau1[[#This Row],[DATE]])</f>
        <v>5</v>
      </c>
      <c r="F152" s="128" t="s">
        <v>56</v>
      </c>
      <c r="G152" s="104">
        <v>5.9027777777777783E-2</v>
      </c>
      <c r="H152" s="37">
        <f>Tableau1[[#This Row],[Temps 
hh/mm/ss]]*24</f>
        <v>1.4166666666666667</v>
      </c>
      <c r="I152" s="123" t="s">
        <v>222</v>
      </c>
      <c r="J152" s="28" t="s">
        <v>61</v>
      </c>
      <c r="K152" s="28" t="s">
        <v>61</v>
      </c>
      <c r="L152" s="30"/>
      <c r="M152" s="21" t="s">
        <v>102</v>
      </c>
      <c r="N152" s="68" t="s">
        <v>54</v>
      </c>
      <c r="Q152" s="129"/>
    </row>
    <row r="153" spans="2:17" s="22" customFormat="1" ht="18.75" x14ac:dyDescent="0.25">
      <c r="B153" s="102" t="s">
        <v>103</v>
      </c>
      <c r="C153" s="103">
        <v>43955</v>
      </c>
      <c r="D153" s="119">
        <f>WEEKNUM(Tableau1[[#This Row],[DATE]],)</f>
        <v>19</v>
      </c>
      <c r="E153" s="119">
        <f>+MONTH(Tableau1[[#This Row],[DATE]])</f>
        <v>5</v>
      </c>
      <c r="F153" s="128" t="s">
        <v>56</v>
      </c>
      <c r="G153" s="104">
        <v>3.8194444444444441E-2</v>
      </c>
      <c r="H153" s="37">
        <f>Tableau1[[#This Row],[Temps 
hh/mm/ss]]*24</f>
        <v>0.91666666666666652</v>
      </c>
      <c r="I153" s="123" t="s">
        <v>222</v>
      </c>
      <c r="J153" s="28" t="s">
        <v>61</v>
      </c>
      <c r="K153" s="28" t="s">
        <v>61</v>
      </c>
      <c r="L153" s="30"/>
      <c r="M153" s="21" t="s">
        <v>102</v>
      </c>
      <c r="N153" s="68" t="s">
        <v>54</v>
      </c>
      <c r="Q153" s="129"/>
    </row>
    <row r="154" spans="2:17" s="22" customFormat="1" ht="18.75" x14ac:dyDescent="0.25">
      <c r="B154" s="102" t="s">
        <v>103</v>
      </c>
      <c r="C154" s="103">
        <v>43955</v>
      </c>
      <c r="D154" s="119">
        <f>WEEKNUM(Tableau1[[#This Row],[DATE]],)</f>
        <v>19</v>
      </c>
      <c r="E154" s="119">
        <f>+MONTH(Tableau1[[#This Row],[DATE]])</f>
        <v>5</v>
      </c>
      <c r="F154" s="128" t="s">
        <v>56</v>
      </c>
      <c r="G154" s="104">
        <v>6.9444444444444434E-2</v>
      </c>
      <c r="H154" s="37">
        <f>Tableau1[[#This Row],[Temps 
hh/mm/ss]]*24</f>
        <v>1.6666666666666665</v>
      </c>
      <c r="I154" s="116" t="s">
        <v>100</v>
      </c>
      <c r="J154" s="28" t="s">
        <v>47</v>
      </c>
      <c r="K154" s="28" t="s">
        <v>47</v>
      </c>
      <c r="L154" s="30" t="s">
        <v>44</v>
      </c>
      <c r="M154" s="21" t="s">
        <v>102</v>
      </c>
      <c r="N154" s="68" t="s">
        <v>54</v>
      </c>
      <c r="Q154" s="129"/>
    </row>
    <row r="155" spans="2:17" s="22" customFormat="1" ht="18.75" x14ac:dyDescent="0.25">
      <c r="B155" s="102" t="s">
        <v>103</v>
      </c>
      <c r="C155" s="103">
        <v>43955</v>
      </c>
      <c r="D155" s="119">
        <f>WEEKNUM(Tableau1[[#This Row],[DATE]],)</f>
        <v>19</v>
      </c>
      <c r="E155" s="119">
        <f>+MONTH(Tableau1[[#This Row],[DATE]])</f>
        <v>5</v>
      </c>
      <c r="F155" s="128" t="s">
        <v>56</v>
      </c>
      <c r="G155" s="104">
        <v>2.7777777777777779E-3</v>
      </c>
      <c r="H155" s="37">
        <f>Tableau1[[#This Row],[Temps 
hh/mm/ss]]*24</f>
        <v>6.6666666666666666E-2</v>
      </c>
      <c r="I155" s="116" t="s">
        <v>226</v>
      </c>
      <c r="J155" s="28" t="s">
        <v>47</v>
      </c>
      <c r="K155" s="28" t="s">
        <v>47</v>
      </c>
      <c r="L155" s="30" t="s">
        <v>44</v>
      </c>
      <c r="M155" s="21" t="s">
        <v>102</v>
      </c>
      <c r="N155" s="68" t="s">
        <v>54</v>
      </c>
      <c r="Q155" s="129"/>
    </row>
    <row r="156" spans="2:17" s="22" customFormat="1" ht="18.75" x14ac:dyDescent="0.25">
      <c r="B156" s="102" t="s">
        <v>103</v>
      </c>
      <c r="C156" s="103">
        <v>43955</v>
      </c>
      <c r="D156" s="119">
        <f>WEEKNUM(Tableau1[[#This Row],[DATE]],)</f>
        <v>19</v>
      </c>
      <c r="E156" s="119">
        <f>+MONTH(Tableau1[[#This Row],[DATE]])</f>
        <v>5</v>
      </c>
      <c r="F156" s="128" t="s">
        <v>56</v>
      </c>
      <c r="G156" s="104">
        <v>2.4305555555555556E-2</v>
      </c>
      <c r="H156" s="37">
        <f>Tableau1[[#This Row],[Temps 
hh/mm/ss]]*24</f>
        <v>0.58333333333333337</v>
      </c>
      <c r="I156" s="116" t="s">
        <v>227</v>
      </c>
      <c r="J156" s="28" t="s">
        <v>47</v>
      </c>
      <c r="K156" s="28" t="s">
        <v>47</v>
      </c>
      <c r="L156" s="30" t="s">
        <v>44</v>
      </c>
      <c r="M156" s="21" t="s">
        <v>102</v>
      </c>
      <c r="N156" s="68" t="s">
        <v>54</v>
      </c>
      <c r="P156" s="22" t="s">
        <v>118</v>
      </c>
      <c r="Q156" s="129">
        <v>43831</v>
      </c>
    </row>
    <row r="157" spans="2:17" s="22" customFormat="1" ht="18.75" x14ac:dyDescent="0.25">
      <c r="B157" s="102" t="s">
        <v>103</v>
      </c>
      <c r="C157" s="103">
        <v>43955</v>
      </c>
      <c r="D157" s="119">
        <f>WEEKNUM(Tableau1[[#This Row],[DATE]],)</f>
        <v>19</v>
      </c>
      <c r="E157" s="119">
        <f>+MONTH(Tableau1[[#This Row],[DATE]])</f>
        <v>5</v>
      </c>
      <c r="F157" s="128" t="s">
        <v>56</v>
      </c>
      <c r="G157" s="104">
        <v>2.7777777777777776E-2</v>
      </c>
      <c r="H157" s="37">
        <f>Tableau1[[#This Row],[Temps 
hh/mm/ss]]*24</f>
        <v>0.66666666666666663</v>
      </c>
      <c r="I157" s="116" t="s">
        <v>228</v>
      </c>
      <c r="J157" s="28" t="s">
        <v>47</v>
      </c>
      <c r="K157" s="28" t="s">
        <v>47</v>
      </c>
      <c r="L157" s="30" t="s">
        <v>44</v>
      </c>
      <c r="M157" s="21" t="s">
        <v>102</v>
      </c>
      <c r="N157" s="68" t="s">
        <v>54</v>
      </c>
      <c r="P157" s="22" t="s">
        <v>119</v>
      </c>
      <c r="Q157" s="129">
        <v>43836</v>
      </c>
    </row>
    <row r="158" spans="2:17" s="22" customFormat="1" ht="18.75" x14ac:dyDescent="0.25">
      <c r="B158" s="102" t="s">
        <v>103</v>
      </c>
      <c r="C158" s="103">
        <v>43955</v>
      </c>
      <c r="D158" s="119">
        <f>WEEKNUM(Tableau1[[#This Row],[DATE]],)</f>
        <v>19</v>
      </c>
      <c r="E158" s="119">
        <f>+MONTH(Tableau1[[#This Row],[DATE]])</f>
        <v>5</v>
      </c>
      <c r="F158" s="128" t="s">
        <v>56</v>
      </c>
      <c r="G158" s="104">
        <v>4.8611111111111112E-2</v>
      </c>
      <c r="H158" s="37">
        <f>Tableau1[[#This Row],[Temps 
hh/mm/ss]]*24</f>
        <v>1.1666666666666667</v>
      </c>
      <c r="I158" s="116" t="s">
        <v>101</v>
      </c>
      <c r="J158" s="28" t="s">
        <v>48</v>
      </c>
      <c r="K158" s="28" t="s">
        <v>48</v>
      </c>
      <c r="L158" s="30" t="s">
        <v>44</v>
      </c>
      <c r="M158" s="21" t="s">
        <v>102</v>
      </c>
      <c r="N158" s="68" t="s">
        <v>54</v>
      </c>
      <c r="P158" s="22" t="s">
        <v>120</v>
      </c>
      <c r="Q158" s="129">
        <v>43843</v>
      </c>
    </row>
    <row r="159" spans="2:17" s="22" customFormat="1" ht="18.75" x14ac:dyDescent="0.25">
      <c r="B159" s="102" t="s">
        <v>103</v>
      </c>
      <c r="C159" s="103">
        <v>43955</v>
      </c>
      <c r="D159" s="119">
        <f>WEEKNUM(Tableau1[[#This Row],[DATE]],)</f>
        <v>19</v>
      </c>
      <c r="E159" s="119">
        <f>+MONTH(Tableau1[[#This Row],[DATE]])</f>
        <v>5</v>
      </c>
      <c r="F159" s="128" t="s">
        <v>56</v>
      </c>
      <c r="G159" s="104">
        <v>6.9444444444444441E-3</v>
      </c>
      <c r="H159" s="37">
        <f>Tableau1[[#This Row],[Temps 
hh/mm/ss]]*24</f>
        <v>0.16666666666666666</v>
      </c>
      <c r="I159" s="123" t="s">
        <v>232</v>
      </c>
      <c r="J159" s="28" t="s">
        <v>2</v>
      </c>
      <c r="K159" s="28" t="s">
        <v>60</v>
      </c>
      <c r="L159" s="30" t="s">
        <v>44</v>
      </c>
      <c r="M159" s="21" t="s">
        <v>102</v>
      </c>
      <c r="N159" s="68" t="s">
        <v>54</v>
      </c>
      <c r="P159" s="22" t="s">
        <v>121</v>
      </c>
      <c r="Q159" s="129">
        <v>43850</v>
      </c>
    </row>
    <row r="160" spans="2:17" s="22" customFormat="1" ht="18.75" x14ac:dyDescent="0.25">
      <c r="B160" s="102" t="s">
        <v>103</v>
      </c>
      <c r="C160" s="103">
        <v>43955</v>
      </c>
      <c r="D160" s="119">
        <f>WEEKNUM(Tableau1[[#This Row],[DATE]],)</f>
        <v>19</v>
      </c>
      <c r="E160" s="119">
        <f>+MONTH(Tableau1[[#This Row],[DATE]])</f>
        <v>5</v>
      </c>
      <c r="F160" s="128" t="s">
        <v>56</v>
      </c>
      <c r="G160" s="104">
        <v>1.7361111111111112E-2</v>
      </c>
      <c r="H160" s="37">
        <f>Tableau1[[#This Row],[Temps 
hh/mm/ss]]*24</f>
        <v>0.41666666666666669</v>
      </c>
      <c r="I160" s="123" t="s">
        <v>232</v>
      </c>
      <c r="J160" s="28" t="s">
        <v>2</v>
      </c>
      <c r="K160" s="28" t="s">
        <v>60</v>
      </c>
      <c r="L160" s="30"/>
      <c r="M160" s="21" t="s">
        <v>102</v>
      </c>
      <c r="N160" s="68" t="s">
        <v>54</v>
      </c>
      <c r="P160" s="22" t="s">
        <v>122</v>
      </c>
      <c r="Q160" s="129">
        <v>43857</v>
      </c>
    </row>
    <row r="161" spans="2:17" s="22" customFormat="1" ht="18.75" x14ac:dyDescent="0.25">
      <c r="B161" s="102" t="s">
        <v>103</v>
      </c>
      <c r="C161" s="103">
        <v>43955</v>
      </c>
      <c r="D161" s="119">
        <f>WEEKNUM(Tableau1[[#This Row],[DATE]],)</f>
        <v>19</v>
      </c>
      <c r="E161" s="119">
        <f>+MONTH(Tableau1[[#This Row],[DATE]])</f>
        <v>5</v>
      </c>
      <c r="F161" s="128" t="s">
        <v>57</v>
      </c>
      <c r="G161" s="104">
        <v>4.8611111111111112E-2</v>
      </c>
      <c r="H161" s="37">
        <f>Tableau1[[#This Row],[Temps 
hh/mm/ss]]*24</f>
        <v>1.1666666666666667</v>
      </c>
      <c r="I161" s="116" t="s">
        <v>226</v>
      </c>
      <c r="J161" s="28" t="s">
        <v>47</v>
      </c>
      <c r="K161" s="28" t="s">
        <v>47</v>
      </c>
      <c r="L161" s="30" t="s">
        <v>44</v>
      </c>
      <c r="M161" s="21" t="s">
        <v>116</v>
      </c>
      <c r="N161" s="68" t="s">
        <v>54</v>
      </c>
      <c r="P161" s="22" t="s">
        <v>123</v>
      </c>
      <c r="Q161" s="129">
        <v>43864</v>
      </c>
    </row>
    <row r="162" spans="2:17" s="22" customFormat="1" ht="18.75" x14ac:dyDescent="0.25">
      <c r="B162" s="102" t="s">
        <v>103</v>
      </c>
      <c r="C162" s="103">
        <v>43955</v>
      </c>
      <c r="D162" s="119">
        <f>WEEKNUM(Tableau1[[#This Row],[DATE]],)</f>
        <v>19</v>
      </c>
      <c r="E162" s="119">
        <f>+MONTH(Tableau1[[#This Row],[DATE]])</f>
        <v>5</v>
      </c>
      <c r="F162" s="128" t="s">
        <v>57</v>
      </c>
      <c r="G162" s="104">
        <v>6.25E-2</v>
      </c>
      <c r="H162" s="37">
        <f>Tableau1[[#This Row],[Temps 
hh/mm/ss]]*24</f>
        <v>1.5</v>
      </c>
      <c r="I162" s="116" t="s">
        <v>101</v>
      </c>
      <c r="J162" s="28" t="s">
        <v>48</v>
      </c>
      <c r="K162" s="28" t="s">
        <v>48</v>
      </c>
      <c r="L162" s="106"/>
      <c r="M162" s="107" t="s">
        <v>163</v>
      </c>
      <c r="N162" s="68" t="s">
        <v>54</v>
      </c>
      <c r="P162" s="22" t="s">
        <v>124</v>
      </c>
      <c r="Q162" s="129">
        <v>43871</v>
      </c>
    </row>
    <row r="163" spans="2:17" s="22" customFormat="1" ht="18.75" x14ac:dyDescent="0.25">
      <c r="B163" s="102" t="s">
        <v>103</v>
      </c>
      <c r="C163" s="103">
        <v>43955</v>
      </c>
      <c r="D163" s="119">
        <f>WEEKNUM(Tableau1[[#This Row],[DATE]],)</f>
        <v>19</v>
      </c>
      <c r="E163" s="119">
        <f>+MONTH(Tableau1[[#This Row],[DATE]])</f>
        <v>5</v>
      </c>
      <c r="F163" s="128" t="s">
        <v>57</v>
      </c>
      <c r="G163" s="104">
        <v>6.9444444444444441E-3</v>
      </c>
      <c r="H163" s="37">
        <f>Tableau1[[#This Row],[Temps 
hh/mm/ss]]*24</f>
        <v>0.16666666666666666</v>
      </c>
      <c r="I163" s="116" t="s">
        <v>222</v>
      </c>
      <c r="J163" s="28" t="s">
        <v>61</v>
      </c>
      <c r="K163" s="28" t="s">
        <v>61</v>
      </c>
      <c r="L163" s="106"/>
      <c r="M163" s="107" t="s">
        <v>186</v>
      </c>
      <c r="N163" s="68" t="s">
        <v>54</v>
      </c>
      <c r="P163" s="22" t="s">
        <v>125</v>
      </c>
      <c r="Q163" s="129">
        <v>43878</v>
      </c>
    </row>
    <row r="164" spans="2:17" s="22" customFormat="1" ht="18.75" x14ac:dyDescent="0.25">
      <c r="B164" s="102" t="s">
        <v>103</v>
      </c>
      <c r="C164" s="103">
        <v>43955</v>
      </c>
      <c r="D164" s="119">
        <f>WEEKNUM(Tableau1[[#This Row],[DATE]],)</f>
        <v>19</v>
      </c>
      <c r="E164" s="119">
        <f>+MONTH(Tableau1[[#This Row],[DATE]])</f>
        <v>5</v>
      </c>
      <c r="F164" s="128" t="s">
        <v>57</v>
      </c>
      <c r="G164" s="104">
        <v>4.1666666666666664E-2</v>
      </c>
      <c r="H164" s="37">
        <f>Tableau1[[#This Row],[Temps 
hh/mm/ss]]*24</f>
        <v>1</v>
      </c>
      <c r="I164" s="116" t="s">
        <v>222</v>
      </c>
      <c r="J164" s="28" t="s">
        <v>61</v>
      </c>
      <c r="K164" s="28" t="s">
        <v>61</v>
      </c>
      <c r="L164" s="106"/>
      <c r="M164" s="107" t="s">
        <v>187</v>
      </c>
      <c r="N164" s="68" t="s">
        <v>54</v>
      </c>
      <c r="P164" s="22" t="s">
        <v>126</v>
      </c>
      <c r="Q164" s="129">
        <v>43885</v>
      </c>
    </row>
    <row r="165" spans="2:17" s="22" customFormat="1" ht="18.75" x14ac:dyDescent="0.25">
      <c r="B165" s="102" t="s">
        <v>103</v>
      </c>
      <c r="C165" s="103">
        <v>43962</v>
      </c>
      <c r="D165" s="119">
        <f>WEEKNUM(Tableau1[[#This Row],[DATE]],)</f>
        <v>20</v>
      </c>
      <c r="E165" s="119">
        <f>+MONTH(Tableau1[[#This Row],[DATE]])</f>
        <v>5</v>
      </c>
      <c r="F165" s="128" t="s">
        <v>56</v>
      </c>
      <c r="G165" s="104">
        <v>1.3888888888888888E-2</v>
      </c>
      <c r="H165" s="37">
        <f>Tableau1[[#This Row],[Temps 
hh/mm/ss]]*24</f>
        <v>0.33333333333333331</v>
      </c>
      <c r="I165" s="118" t="s">
        <v>232</v>
      </c>
      <c r="J165" s="28" t="s">
        <v>2</v>
      </c>
      <c r="K165" s="28" t="s">
        <v>60</v>
      </c>
      <c r="L165" s="106" t="s">
        <v>44</v>
      </c>
      <c r="M165" s="107" t="s">
        <v>102</v>
      </c>
      <c r="N165" s="68" t="s">
        <v>54</v>
      </c>
      <c r="P165" s="22" t="s">
        <v>127</v>
      </c>
      <c r="Q165" s="129">
        <v>43892</v>
      </c>
    </row>
    <row r="166" spans="2:17" s="22" customFormat="1" ht="18.75" x14ac:dyDescent="0.25">
      <c r="B166" s="102" t="s">
        <v>103</v>
      </c>
      <c r="C166" s="103">
        <v>43962</v>
      </c>
      <c r="D166" s="119">
        <f>WEEKNUM(Tableau1[[#This Row],[DATE]],)</f>
        <v>20</v>
      </c>
      <c r="E166" s="119">
        <f>+MONTH(Tableau1[[#This Row],[DATE]])</f>
        <v>5</v>
      </c>
      <c r="F166" s="128" t="s">
        <v>56</v>
      </c>
      <c r="G166" s="104">
        <v>6.805555555555555E-2</v>
      </c>
      <c r="H166" s="37">
        <f>Tableau1[[#This Row],[Temps 
hh/mm/ss]]*24</f>
        <v>1.6333333333333333</v>
      </c>
      <c r="I166" s="123" t="s">
        <v>222</v>
      </c>
      <c r="J166" s="28" t="s">
        <v>61</v>
      </c>
      <c r="K166" s="28" t="s">
        <v>61</v>
      </c>
      <c r="L166" s="106"/>
      <c r="M166" s="107" t="s">
        <v>102</v>
      </c>
      <c r="N166" s="68" t="s">
        <v>54</v>
      </c>
      <c r="P166" s="22" t="s">
        <v>128</v>
      </c>
      <c r="Q166" s="129">
        <v>43899</v>
      </c>
    </row>
    <row r="167" spans="2:17" s="22" customFormat="1" ht="18.75" x14ac:dyDescent="0.25">
      <c r="B167" s="102" t="s">
        <v>103</v>
      </c>
      <c r="C167" s="103">
        <v>43962</v>
      </c>
      <c r="D167" s="119">
        <f>WEEKNUM(Tableau1[[#This Row],[DATE]],)</f>
        <v>20</v>
      </c>
      <c r="E167" s="119">
        <f>+MONTH(Tableau1[[#This Row],[DATE]])</f>
        <v>5</v>
      </c>
      <c r="F167" s="128" t="s">
        <v>56</v>
      </c>
      <c r="G167" s="104">
        <v>7.7777777777777779E-2</v>
      </c>
      <c r="H167" s="37">
        <f>Tableau1[[#This Row],[Temps 
hh/mm/ss]]*24</f>
        <v>1.8666666666666667</v>
      </c>
      <c r="I167" s="116" t="s">
        <v>100</v>
      </c>
      <c r="J167" s="28" t="s">
        <v>47</v>
      </c>
      <c r="K167" s="28" t="s">
        <v>47</v>
      </c>
      <c r="L167" s="106" t="s">
        <v>44</v>
      </c>
      <c r="M167" s="107" t="s">
        <v>102</v>
      </c>
      <c r="N167" s="68" t="s">
        <v>54</v>
      </c>
      <c r="P167" s="22" t="s">
        <v>129</v>
      </c>
      <c r="Q167" s="129">
        <v>43906</v>
      </c>
    </row>
    <row r="168" spans="2:17" s="22" customFormat="1" ht="18.75" x14ac:dyDescent="0.25">
      <c r="B168" s="102" t="s">
        <v>103</v>
      </c>
      <c r="C168" s="103">
        <v>43962</v>
      </c>
      <c r="D168" s="119">
        <f>WEEKNUM(Tableau1[[#This Row],[DATE]],)</f>
        <v>20</v>
      </c>
      <c r="E168" s="119">
        <f>+MONTH(Tableau1[[#This Row],[DATE]])</f>
        <v>5</v>
      </c>
      <c r="F168" s="128" t="s">
        <v>56</v>
      </c>
      <c r="G168" s="104">
        <v>9.0972222222222218E-2</v>
      </c>
      <c r="H168" s="37">
        <f>Tableau1[[#This Row],[Temps 
hh/mm/ss]]*24</f>
        <v>2.1833333333333331</v>
      </c>
      <c r="I168" s="116" t="s">
        <v>227</v>
      </c>
      <c r="J168" s="28" t="s">
        <v>47</v>
      </c>
      <c r="K168" s="28" t="s">
        <v>47</v>
      </c>
      <c r="L168" s="106" t="s">
        <v>44</v>
      </c>
      <c r="M168" s="107" t="s">
        <v>102</v>
      </c>
      <c r="N168" s="68" t="s">
        <v>54</v>
      </c>
      <c r="P168" s="22" t="s">
        <v>130</v>
      </c>
      <c r="Q168" s="129">
        <v>43913</v>
      </c>
    </row>
    <row r="169" spans="2:17" s="22" customFormat="1" ht="18.75" x14ac:dyDescent="0.25">
      <c r="B169" s="102" t="s">
        <v>103</v>
      </c>
      <c r="C169" s="103">
        <v>43962</v>
      </c>
      <c r="D169" s="119">
        <f>WEEKNUM(Tableau1[[#This Row],[DATE]],)</f>
        <v>20</v>
      </c>
      <c r="E169" s="119">
        <f>+MONTH(Tableau1[[#This Row],[DATE]])</f>
        <v>5</v>
      </c>
      <c r="F169" s="128" t="s">
        <v>56</v>
      </c>
      <c r="G169" s="104">
        <v>5.9027777777777783E-2</v>
      </c>
      <c r="H169" s="37">
        <f>Tableau1[[#This Row],[Temps 
hh/mm/ss]]*24</f>
        <v>1.4166666666666667</v>
      </c>
      <c r="I169" s="116" t="s">
        <v>101</v>
      </c>
      <c r="J169" s="28" t="s">
        <v>48</v>
      </c>
      <c r="K169" s="28" t="s">
        <v>48</v>
      </c>
      <c r="L169" s="106" t="s">
        <v>44</v>
      </c>
      <c r="M169" s="107" t="s">
        <v>102</v>
      </c>
      <c r="N169" s="68" t="s">
        <v>54</v>
      </c>
      <c r="P169" s="22" t="s">
        <v>131</v>
      </c>
      <c r="Q169" s="129">
        <v>43920</v>
      </c>
    </row>
    <row r="170" spans="2:17" s="22" customFormat="1" ht="18.75" x14ac:dyDescent="0.25">
      <c r="B170" s="102" t="s">
        <v>103</v>
      </c>
      <c r="C170" s="103">
        <v>43962</v>
      </c>
      <c r="D170" s="119">
        <f>WEEKNUM(Tableau1[[#This Row],[DATE]],)</f>
        <v>20</v>
      </c>
      <c r="E170" s="119">
        <f>+MONTH(Tableau1[[#This Row],[DATE]])</f>
        <v>5</v>
      </c>
      <c r="F170" s="128" t="s">
        <v>56</v>
      </c>
      <c r="G170" s="104">
        <v>3.472222222222222E-3</v>
      </c>
      <c r="H170" s="37">
        <f>Tableau1[[#This Row],[Temps 
hh/mm/ss]]*24</f>
        <v>8.3333333333333329E-2</v>
      </c>
      <c r="I170" s="123" t="s">
        <v>232</v>
      </c>
      <c r="J170" s="28" t="s">
        <v>2</v>
      </c>
      <c r="K170" s="28" t="s">
        <v>60</v>
      </c>
      <c r="L170" s="106" t="s">
        <v>44</v>
      </c>
      <c r="M170" s="107" t="s">
        <v>102</v>
      </c>
      <c r="N170" s="68" t="s">
        <v>54</v>
      </c>
      <c r="P170" s="22" t="s">
        <v>132</v>
      </c>
      <c r="Q170" s="129">
        <v>43927</v>
      </c>
    </row>
    <row r="171" spans="2:17" s="22" customFormat="1" ht="18.75" x14ac:dyDescent="0.25">
      <c r="B171" s="102" t="s">
        <v>103</v>
      </c>
      <c r="C171" s="103">
        <v>43962</v>
      </c>
      <c r="D171" s="119">
        <f>WEEKNUM(Tableau1[[#This Row],[DATE]],)</f>
        <v>20</v>
      </c>
      <c r="E171" s="119">
        <f>+MONTH(Tableau1[[#This Row],[DATE]])</f>
        <v>5</v>
      </c>
      <c r="F171" s="128" t="s">
        <v>56</v>
      </c>
      <c r="G171" s="104">
        <v>3.4722222222222224E-2</v>
      </c>
      <c r="H171" s="37">
        <f>Tableau1[[#This Row],[Temps 
hh/mm/ss]]*24</f>
        <v>0.83333333333333337</v>
      </c>
      <c r="I171" s="123" t="s">
        <v>231</v>
      </c>
      <c r="J171" s="105" t="s">
        <v>2</v>
      </c>
      <c r="K171" s="105" t="s">
        <v>64</v>
      </c>
      <c r="L171" s="106" t="s">
        <v>44</v>
      </c>
      <c r="M171" s="107" t="s">
        <v>102</v>
      </c>
      <c r="N171" s="68" t="s">
        <v>54</v>
      </c>
      <c r="P171" s="22" t="s">
        <v>133</v>
      </c>
      <c r="Q171" s="129">
        <v>43934</v>
      </c>
    </row>
    <row r="172" spans="2:17" s="22" customFormat="1" ht="18.75" x14ac:dyDescent="0.25">
      <c r="B172" s="102" t="s">
        <v>103</v>
      </c>
      <c r="C172" s="103">
        <v>43962</v>
      </c>
      <c r="D172" s="119">
        <f>WEEKNUM(Tableau1[[#This Row],[DATE]],)</f>
        <v>20</v>
      </c>
      <c r="E172" s="119">
        <f>+MONTH(Tableau1[[#This Row],[DATE]])</f>
        <v>5</v>
      </c>
      <c r="F172" s="128" t="s">
        <v>56</v>
      </c>
      <c r="G172" s="104">
        <v>1.3888888888888888E-2</v>
      </c>
      <c r="H172" s="37">
        <f>Tableau1[[#This Row],[Temps 
hh/mm/ss]]*24</f>
        <v>0.33333333333333331</v>
      </c>
      <c r="I172" s="118" t="s">
        <v>232</v>
      </c>
      <c r="J172" s="105" t="s">
        <v>2</v>
      </c>
      <c r="K172" s="105" t="s">
        <v>60</v>
      </c>
      <c r="L172" s="106"/>
      <c r="M172" s="107" t="s">
        <v>102</v>
      </c>
      <c r="N172" s="68" t="s">
        <v>54</v>
      </c>
      <c r="P172" s="22" t="s">
        <v>134</v>
      </c>
      <c r="Q172" s="129">
        <v>43941</v>
      </c>
    </row>
    <row r="173" spans="2:17" s="22" customFormat="1" ht="18.75" x14ac:dyDescent="0.25">
      <c r="B173" s="102" t="s">
        <v>103</v>
      </c>
      <c r="C173" s="103">
        <v>43969</v>
      </c>
      <c r="D173" s="119">
        <f>WEEKNUM(Tableau1[[#This Row],[DATE]],)</f>
        <v>21</v>
      </c>
      <c r="E173" s="119">
        <f>+MONTH(Tableau1[[#This Row],[DATE]])</f>
        <v>5</v>
      </c>
      <c r="F173" s="128" t="s">
        <v>56</v>
      </c>
      <c r="G173" s="104">
        <v>1.0416666666666666E-2</v>
      </c>
      <c r="H173" s="37">
        <f>Tableau1[[#This Row],[Temps 
hh/mm/ss]]*24</f>
        <v>0.25</v>
      </c>
      <c r="I173" s="123" t="s">
        <v>230</v>
      </c>
      <c r="J173" s="105" t="s">
        <v>62</v>
      </c>
      <c r="K173" s="105" t="s">
        <v>62</v>
      </c>
      <c r="L173" s="106" t="s">
        <v>44</v>
      </c>
      <c r="M173" s="107" t="s">
        <v>102</v>
      </c>
      <c r="N173" s="68" t="s">
        <v>54</v>
      </c>
      <c r="P173" s="22" t="s">
        <v>135</v>
      </c>
      <c r="Q173" s="129">
        <v>43948</v>
      </c>
    </row>
    <row r="174" spans="2:17" s="22" customFormat="1" ht="18.75" x14ac:dyDescent="0.25">
      <c r="B174" s="102" t="s">
        <v>103</v>
      </c>
      <c r="C174" s="103">
        <v>43969</v>
      </c>
      <c r="D174" s="119">
        <f>WEEKNUM(Tableau1[[#This Row],[DATE]],)</f>
        <v>21</v>
      </c>
      <c r="E174" s="119">
        <f>+MONTH(Tableau1[[#This Row],[DATE]])</f>
        <v>5</v>
      </c>
      <c r="F174" s="128" t="s">
        <v>56</v>
      </c>
      <c r="G174" s="104">
        <v>1.0416666666666666E-2</v>
      </c>
      <c r="H174" s="37">
        <f>Tableau1[[#This Row],[Temps 
hh/mm/ss]]*24</f>
        <v>0.25</v>
      </c>
      <c r="I174" s="123" t="s">
        <v>232</v>
      </c>
      <c r="J174" s="105" t="s">
        <v>2</v>
      </c>
      <c r="K174" s="105" t="s">
        <v>60</v>
      </c>
      <c r="L174" s="106" t="s">
        <v>44</v>
      </c>
      <c r="M174" s="107" t="s">
        <v>102</v>
      </c>
      <c r="N174" s="68" t="s">
        <v>54</v>
      </c>
      <c r="P174" s="22" t="s">
        <v>136</v>
      </c>
      <c r="Q174" s="129">
        <v>43955</v>
      </c>
    </row>
    <row r="175" spans="2:17" s="22" customFormat="1" ht="18.75" x14ac:dyDescent="0.25">
      <c r="B175" s="102" t="s">
        <v>103</v>
      </c>
      <c r="C175" s="103">
        <v>43969</v>
      </c>
      <c r="D175" s="119">
        <f>WEEKNUM(Tableau1[[#This Row],[DATE]],)</f>
        <v>21</v>
      </c>
      <c r="E175" s="119">
        <f>+MONTH(Tableau1[[#This Row],[DATE]])</f>
        <v>5</v>
      </c>
      <c r="F175" s="128" t="s">
        <v>56</v>
      </c>
      <c r="G175" s="104">
        <v>8.3333333333333329E-2</v>
      </c>
      <c r="H175" s="37">
        <f>Tableau1[[#This Row],[Temps 
hh/mm/ss]]*24</f>
        <v>2</v>
      </c>
      <c r="I175" s="116" t="s">
        <v>100</v>
      </c>
      <c r="J175" s="105" t="s">
        <v>47</v>
      </c>
      <c r="K175" s="105" t="s">
        <v>47</v>
      </c>
      <c r="L175" s="106" t="s">
        <v>44</v>
      </c>
      <c r="M175" s="107" t="s">
        <v>102</v>
      </c>
      <c r="N175" s="68" t="s">
        <v>54</v>
      </c>
      <c r="P175" s="22" t="s">
        <v>137</v>
      </c>
      <c r="Q175" s="129">
        <v>43962</v>
      </c>
    </row>
    <row r="176" spans="2:17" s="22" customFormat="1" ht="18.75" x14ac:dyDescent="0.25">
      <c r="B176" s="102" t="s">
        <v>103</v>
      </c>
      <c r="C176" s="103">
        <v>43969</v>
      </c>
      <c r="D176" s="119">
        <f>WEEKNUM(Tableau1[[#This Row],[DATE]],)</f>
        <v>21</v>
      </c>
      <c r="E176" s="119">
        <f>+MONTH(Tableau1[[#This Row],[DATE]])</f>
        <v>5</v>
      </c>
      <c r="F176" s="128" t="s">
        <v>56</v>
      </c>
      <c r="G176" s="104">
        <v>6.25E-2</v>
      </c>
      <c r="H176" s="37">
        <f>Tableau1[[#This Row],[Temps 
hh/mm/ss]]*24</f>
        <v>1.5</v>
      </c>
      <c r="I176" s="116" t="s">
        <v>101</v>
      </c>
      <c r="J176" s="105" t="s">
        <v>48</v>
      </c>
      <c r="K176" s="105" t="s">
        <v>48</v>
      </c>
      <c r="L176" s="106" t="s">
        <v>44</v>
      </c>
      <c r="M176" s="107" t="s">
        <v>102</v>
      </c>
      <c r="N176" s="68" t="s">
        <v>54</v>
      </c>
      <c r="P176" s="22" t="s">
        <v>138</v>
      </c>
      <c r="Q176" s="129">
        <v>43969</v>
      </c>
    </row>
    <row r="177" spans="2:17" s="22" customFormat="1" ht="18.75" x14ac:dyDescent="0.25">
      <c r="B177" s="102" t="s">
        <v>103</v>
      </c>
      <c r="C177" s="103">
        <v>43969</v>
      </c>
      <c r="D177" s="119">
        <f>WEEKNUM(Tableau1[[#This Row],[DATE]],)</f>
        <v>21</v>
      </c>
      <c r="E177" s="119">
        <f>+MONTH(Tableau1[[#This Row],[DATE]])</f>
        <v>5</v>
      </c>
      <c r="F177" s="128" t="s">
        <v>56</v>
      </c>
      <c r="G177" s="104">
        <v>1.3888888888888888E-2</v>
      </c>
      <c r="H177" s="37">
        <f>Tableau1[[#This Row],[Temps 
hh/mm/ss]]*24</f>
        <v>0.33333333333333331</v>
      </c>
      <c r="I177" s="116" t="s">
        <v>101</v>
      </c>
      <c r="J177" s="105" t="s">
        <v>48</v>
      </c>
      <c r="K177" s="105" t="s">
        <v>48</v>
      </c>
      <c r="L177" s="106" t="s">
        <v>44</v>
      </c>
      <c r="M177" s="107" t="s">
        <v>102</v>
      </c>
      <c r="N177" s="68" t="s">
        <v>54</v>
      </c>
      <c r="P177" s="22" t="s">
        <v>139</v>
      </c>
      <c r="Q177" s="129">
        <v>43976</v>
      </c>
    </row>
    <row r="178" spans="2:17" s="22" customFormat="1" ht="18.75" x14ac:dyDescent="0.25">
      <c r="B178" s="102" t="s">
        <v>103</v>
      </c>
      <c r="C178" s="103">
        <v>43969</v>
      </c>
      <c r="D178" s="119">
        <f>WEEKNUM(Tableau1[[#This Row],[DATE]],)</f>
        <v>21</v>
      </c>
      <c r="E178" s="119">
        <f>+MONTH(Tableau1[[#This Row],[DATE]])</f>
        <v>5</v>
      </c>
      <c r="F178" s="128" t="s">
        <v>56</v>
      </c>
      <c r="G178" s="104">
        <v>6.9444444444444441E-3</v>
      </c>
      <c r="H178" s="37">
        <f>Tableau1[[#This Row],[Temps 
hh/mm/ss]]*24</f>
        <v>0.16666666666666666</v>
      </c>
      <c r="I178" s="123" t="s">
        <v>232</v>
      </c>
      <c r="J178" s="105" t="s">
        <v>2</v>
      </c>
      <c r="K178" s="105" t="s">
        <v>60</v>
      </c>
      <c r="L178" s="106" t="s">
        <v>44</v>
      </c>
      <c r="M178" s="107" t="s">
        <v>102</v>
      </c>
      <c r="N178" s="68" t="s">
        <v>54</v>
      </c>
      <c r="P178" s="22" t="s">
        <v>140</v>
      </c>
      <c r="Q178" s="129">
        <v>43983</v>
      </c>
    </row>
    <row r="179" spans="2:17" s="22" customFormat="1" ht="18.75" x14ac:dyDescent="0.25">
      <c r="B179" s="102" t="s">
        <v>103</v>
      </c>
      <c r="C179" s="103">
        <v>43969</v>
      </c>
      <c r="D179" s="119">
        <f>WEEKNUM(Tableau1[[#This Row],[DATE]],)</f>
        <v>21</v>
      </c>
      <c r="E179" s="119">
        <f>+MONTH(Tableau1[[#This Row],[DATE]])</f>
        <v>5</v>
      </c>
      <c r="F179" s="128" t="s">
        <v>56</v>
      </c>
      <c r="G179" s="104">
        <v>6.9444444444444441E-3</v>
      </c>
      <c r="H179" s="37">
        <f>Tableau1[[#This Row],[Temps 
hh/mm/ss]]*24</f>
        <v>0.16666666666666666</v>
      </c>
      <c r="I179" s="116" t="s">
        <v>231</v>
      </c>
      <c r="J179" s="105" t="s">
        <v>2</v>
      </c>
      <c r="K179" s="105" t="s">
        <v>64</v>
      </c>
      <c r="L179" s="106" t="s">
        <v>44</v>
      </c>
      <c r="M179" s="107" t="s">
        <v>102</v>
      </c>
      <c r="N179" s="68" t="s">
        <v>54</v>
      </c>
      <c r="P179" s="22" t="s">
        <v>141</v>
      </c>
      <c r="Q179" s="129">
        <v>43990</v>
      </c>
    </row>
    <row r="180" spans="2:17" s="22" customFormat="1" ht="18.75" x14ac:dyDescent="0.25">
      <c r="B180" s="102" t="s">
        <v>103</v>
      </c>
      <c r="C180" s="103">
        <v>43969</v>
      </c>
      <c r="D180" s="119">
        <f>WEEKNUM(Tableau1[[#This Row],[DATE]],)</f>
        <v>21</v>
      </c>
      <c r="E180" s="119">
        <f>+MONTH(Tableau1[[#This Row],[DATE]])</f>
        <v>5</v>
      </c>
      <c r="F180" s="128" t="s">
        <v>56</v>
      </c>
      <c r="G180" s="104">
        <v>2.7777777777777776E-2</v>
      </c>
      <c r="H180" s="37">
        <f>Tableau1[[#This Row],[Temps 
hh/mm/ss]]*24</f>
        <v>0.66666666666666663</v>
      </c>
      <c r="I180" s="118" t="s">
        <v>232</v>
      </c>
      <c r="J180" s="105" t="s">
        <v>2</v>
      </c>
      <c r="K180" s="105" t="s">
        <v>60</v>
      </c>
      <c r="L180" s="106" t="s">
        <v>44</v>
      </c>
      <c r="M180" s="107" t="s">
        <v>102</v>
      </c>
      <c r="N180" s="68" t="s">
        <v>54</v>
      </c>
      <c r="P180" s="22" t="s">
        <v>142</v>
      </c>
      <c r="Q180" s="129">
        <v>43997</v>
      </c>
    </row>
    <row r="181" spans="2:17" s="22" customFormat="1" ht="18.75" x14ac:dyDescent="0.25">
      <c r="B181" s="102" t="s">
        <v>103</v>
      </c>
      <c r="C181" s="103">
        <v>43969</v>
      </c>
      <c r="D181" s="119">
        <f>WEEKNUM(Tableau1[[#This Row],[DATE]],)</f>
        <v>21</v>
      </c>
      <c r="E181" s="119">
        <f>+MONTH(Tableau1[[#This Row],[DATE]])</f>
        <v>5</v>
      </c>
      <c r="F181" s="128" t="s">
        <v>56</v>
      </c>
      <c r="G181" s="104">
        <v>0.1111111111111111</v>
      </c>
      <c r="H181" s="37">
        <f>Tableau1[[#This Row],[Temps 
hh/mm/ss]]*24</f>
        <v>2.6666666666666665</v>
      </c>
      <c r="I181" s="116" t="s">
        <v>222</v>
      </c>
      <c r="J181" s="105" t="s">
        <v>61</v>
      </c>
      <c r="K181" s="105" t="s">
        <v>61</v>
      </c>
      <c r="L181" s="106"/>
      <c r="M181" s="107" t="s">
        <v>102</v>
      </c>
      <c r="N181" s="68" t="s">
        <v>54</v>
      </c>
      <c r="P181" s="22" t="s">
        <v>143</v>
      </c>
      <c r="Q181" s="129">
        <v>44004</v>
      </c>
    </row>
    <row r="182" spans="2:17" s="22" customFormat="1" ht="18.75" x14ac:dyDescent="0.25">
      <c r="B182" s="102" t="s">
        <v>103</v>
      </c>
      <c r="C182" s="103">
        <v>43969</v>
      </c>
      <c r="D182" s="119">
        <f>WEEKNUM(Tableau1[[#This Row],[DATE]],)</f>
        <v>21</v>
      </c>
      <c r="E182" s="119">
        <f>+MONTH(Tableau1[[#This Row],[DATE]])</f>
        <v>5</v>
      </c>
      <c r="F182" s="128" t="s">
        <v>57</v>
      </c>
      <c r="G182" s="104">
        <v>1.7361111111111112E-2</v>
      </c>
      <c r="H182" s="37">
        <f>Tableau1[[#This Row],[Temps 
hh/mm/ss]]*24</f>
        <v>0.41666666666666669</v>
      </c>
      <c r="I182" s="116" t="s">
        <v>107</v>
      </c>
      <c r="J182" s="28" t="s">
        <v>106</v>
      </c>
      <c r="K182" s="28" t="s">
        <v>106</v>
      </c>
      <c r="L182" s="106"/>
      <c r="M182" s="107" t="s">
        <v>117</v>
      </c>
      <c r="N182" s="68" t="s">
        <v>54</v>
      </c>
      <c r="P182" s="22" t="s">
        <v>144</v>
      </c>
      <c r="Q182" s="129">
        <v>44011</v>
      </c>
    </row>
    <row r="183" spans="2:17" s="22" customFormat="1" ht="18.75" x14ac:dyDescent="0.25">
      <c r="B183" s="102" t="s">
        <v>103</v>
      </c>
      <c r="C183" s="103">
        <v>43969</v>
      </c>
      <c r="D183" s="119">
        <f>WEEKNUM(Tableau1[[#This Row],[DATE]],)</f>
        <v>21</v>
      </c>
      <c r="E183" s="119">
        <f>+MONTH(Tableau1[[#This Row],[DATE]])</f>
        <v>5</v>
      </c>
      <c r="F183" s="128" t="s">
        <v>57</v>
      </c>
      <c r="G183" s="104">
        <v>1.3888888888888888E-2</v>
      </c>
      <c r="H183" s="37">
        <f>Tableau1[[#This Row],[Temps 
hh/mm/ss]]*24</f>
        <v>0.33333333333333331</v>
      </c>
      <c r="I183" s="116" t="s">
        <v>101</v>
      </c>
      <c r="J183" s="28" t="s">
        <v>48</v>
      </c>
      <c r="K183" s="28" t="s">
        <v>48</v>
      </c>
      <c r="L183" s="106"/>
      <c r="M183" s="107" t="s">
        <v>163</v>
      </c>
      <c r="N183" s="68" t="s">
        <v>54</v>
      </c>
      <c r="P183" s="22" t="s">
        <v>145</v>
      </c>
      <c r="Q183" s="129">
        <v>44018</v>
      </c>
    </row>
    <row r="184" spans="2:17" s="22" customFormat="1" ht="18.75" x14ac:dyDescent="0.25">
      <c r="B184" s="102" t="s">
        <v>103</v>
      </c>
      <c r="C184" s="103">
        <v>43969</v>
      </c>
      <c r="D184" s="119">
        <f>WEEKNUM(Tableau1[[#This Row],[DATE]],)</f>
        <v>21</v>
      </c>
      <c r="E184" s="119">
        <f>+MONTH(Tableau1[[#This Row],[DATE]])</f>
        <v>5</v>
      </c>
      <c r="F184" s="128" t="s">
        <v>57</v>
      </c>
      <c r="G184" s="104">
        <v>6.9444444444444441E-3</v>
      </c>
      <c r="H184" s="37">
        <f>Tableau1[[#This Row],[Temps 
hh/mm/ss]]*24</f>
        <v>0.16666666666666666</v>
      </c>
      <c r="I184" s="116" t="s">
        <v>232</v>
      </c>
      <c r="J184" s="105" t="s">
        <v>2</v>
      </c>
      <c r="K184" s="105" t="s">
        <v>60</v>
      </c>
      <c r="L184" s="106"/>
      <c r="M184" s="107" t="s">
        <v>179</v>
      </c>
      <c r="N184" s="68" t="s">
        <v>54</v>
      </c>
      <c r="P184" s="22" t="s">
        <v>146</v>
      </c>
      <c r="Q184" s="129">
        <v>44025</v>
      </c>
    </row>
    <row r="185" spans="2:17" s="22" customFormat="1" ht="18.75" x14ac:dyDescent="0.25">
      <c r="B185" s="102" t="s">
        <v>103</v>
      </c>
      <c r="C185" s="103">
        <v>43976</v>
      </c>
      <c r="D185" s="119">
        <f>WEEKNUM(Tableau1[[#This Row],[DATE]],)</f>
        <v>22</v>
      </c>
      <c r="E185" s="119">
        <f>+MONTH(Tableau1[[#This Row],[DATE]])</f>
        <v>5</v>
      </c>
      <c r="F185" s="128" t="s">
        <v>56</v>
      </c>
      <c r="G185" s="104">
        <v>2.7777777777777776E-2</v>
      </c>
      <c r="H185" s="37">
        <f>Tableau1[[#This Row],[Temps 
hh/mm/ss]]*24</f>
        <v>0.66666666666666663</v>
      </c>
      <c r="I185" s="124" t="s">
        <v>227</v>
      </c>
      <c r="J185" s="105" t="s">
        <v>47</v>
      </c>
      <c r="K185" s="105" t="s">
        <v>47</v>
      </c>
      <c r="L185" s="106" t="s">
        <v>44</v>
      </c>
      <c r="M185" s="107" t="s">
        <v>102</v>
      </c>
      <c r="N185" s="68" t="s">
        <v>54</v>
      </c>
      <c r="P185" s="22" t="s">
        <v>147</v>
      </c>
      <c r="Q185" s="129">
        <v>44032</v>
      </c>
    </row>
    <row r="186" spans="2:17" s="22" customFormat="1" ht="18.75" x14ac:dyDescent="0.25">
      <c r="B186" s="102" t="s">
        <v>103</v>
      </c>
      <c r="C186" s="103">
        <v>43976</v>
      </c>
      <c r="D186" s="119">
        <f>WEEKNUM(Tableau1[[#This Row],[DATE]],)</f>
        <v>22</v>
      </c>
      <c r="E186" s="119">
        <f>+MONTH(Tableau1[[#This Row],[DATE]])</f>
        <v>5</v>
      </c>
      <c r="F186" s="128" t="s">
        <v>56</v>
      </c>
      <c r="G186" s="104">
        <v>1.4583333333333332E-2</v>
      </c>
      <c r="H186" s="37">
        <f>Tableau1[[#This Row],[Temps 
hh/mm/ss]]*24</f>
        <v>0.35</v>
      </c>
      <c r="I186" s="124" t="s">
        <v>101</v>
      </c>
      <c r="J186" s="105" t="s">
        <v>48</v>
      </c>
      <c r="K186" s="105" t="s">
        <v>48</v>
      </c>
      <c r="L186" s="106" t="s">
        <v>44</v>
      </c>
      <c r="M186" s="107" t="s">
        <v>102</v>
      </c>
      <c r="N186" s="68" t="s">
        <v>54</v>
      </c>
      <c r="P186" s="22" t="s">
        <v>148</v>
      </c>
      <c r="Q186" s="129">
        <v>44039</v>
      </c>
    </row>
    <row r="187" spans="2:17" s="22" customFormat="1" ht="18.75" x14ac:dyDescent="0.25">
      <c r="B187" s="102" t="s">
        <v>103</v>
      </c>
      <c r="C187" s="103">
        <v>43976</v>
      </c>
      <c r="D187" s="119">
        <f>WEEKNUM(Tableau1[[#This Row],[DATE]],)</f>
        <v>22</v>
      </c>
      <c r="E187" s="119">
        <f>+MONTH(Tableau1[[#This Row],[DATE]])</f>
        <v>5</v>
      </c>
      <c r="F187" s="128" t="s">
        <v>56</v>
      </c>
      <c r="G187" s="104">
        <v>4.5138888888888888E-2</v>
      </c>
      <c r="H187" s="37">
        <f>Tableau1[[#This Row],[Temps 
hh/mm/ss]]*24</f>
        <v>1.0833333333333333</v>
      </c>
      <c r="I187" s="124" t="s">
        <v>101</v>
      </c>
      <c r="J187" s="28" t="s">
        <v>48</v>
      </c>
      <c r="K187" s="28" t="s">
        <v>48</v>
      </c>
      <c r="L187" s="106" t="s">
        <v>44</v>
      </c>
      <c r="M187" s="107" t="s">
        <v>102</v>
      </c>
      <c r="N187" s="68" t="s">
        <v>54</v>
      </c>
      <c r="P187" s="22" t="s">
        <v>149</v>
      </c>
      <c r="Q187" s="129">
        <v>44046</v>
      </c>
    </row>
    <row r="188" spans="2:17" s="22" customFormat="1" ht="18.75" x14ac:dyDescent="0.25">
      <c r="B188" s="102" t="s">
        <v>103</v>
      </c>
      <c r="C188" s="103">
        <v>43976</v>
      </c>
      <c r="D188" s="119">
        <f>WEEKNUM(Tableau1[[#This Row],[DATE]],)</f>
        <v>22</v>
      </c>
      <c r="E188" s="119">
        <f>+MONTH(Tableau1[[#This Row],[DATE]])</f>
        <v>5</v>
      </c>
      <c r="F188" s="128" t="s">
        <v>56</v>
      </c>
      <c r="G188" s="104">
        <v>8.7500000000000008E-2</v>
      </c>
      <c r="H188" s="37">
        <f>Tableau1[[#This Row],[Temps 
hh/mm/ss]]*24</f>
        <v>2.1</v>
      </c>
      <c r="I188" s="116" t="s">
        <v>100</v>
      </c>
      <c r="J188" s="28" t="s">
        <v>47</v>
      </c>
      <c r="K188" s="28" t="s">
        <v>47</v>
      </c>
      <c r="L188" s="106" t="s">
        <v>44</v>
      </c>
      <c r="M188" s="107" t="s">
        <v>102</v>
      </c>
      <c r="N188" s="68" t="s">
        <v>54</v>
      </c>
      <c r="P188" s="22" t="s">
        <v>150</v>
      </c>
      <c r="Q188" s="129">
        <v>44053</v>
      </c>
    </row>
    <row r="189" spans="2:17" s="22" customFormat="1" ht="18.75" x14ac:dyDescent="0.25">
      <c r="B189" s="102" t="s">
        <v>103</v>
      </c>
      <c r="C189" s="103">
        <v>43976</v>
      </c>
      <c r="D189" s="119">
        <f>WEEKNUM(Tableau1[[#This Row],[DATE]],)</f>
        <v>22</v>
      </c>
      <c r="E189" s="119">
        <f>+MONTH(Tableau1[[#This Row],[DATE]])</f>
        <v>5</v>
      </c>
      <c r="F189" s="128" t="s">
        <v>56</v>
      </c>
      <c r="G189" s="104">
        <v>2.0833333333333332E-2</v>
      </c>
      <c r="H189" s="37">
        <f>Tableau1[[#This Row],[Temps 
hh/mm/ss]]*24</f>
        <v>0.5</v>
      </c>
      <c r="I189" s="116" t="s">
        <v>226</v>
      </c>
      <c r="J189" s="28" t="s">
        <v>47</v>
      </c>
      <c r="K189" s="28" t="s">
        <v>47</v>
      </c>
      <c r="L189" s="106" t="s">
        <v>44</v>
      </c>
      <c r="M189" s="107" t="s">
        <v>102</v>
      </c>
      <c r="N189" s="68" t="s">
        <v>54</v>
      </c>
      <c r="P189" s="22" t="s">
        <v>151</v>
      </c>
      <c r="Q189" s="129">
        <v>44060</v>
      </c>
    </row>
    <row r="190" spans="2:17" s="22" customFormat="1" ht="18.75" x14ac:dyDescent="0.25">
      <c r="B190" s="102" t="s">
        <v>103</v>
      </c>
      <c r="C190" s="103">
        <v>43976</v>
      </c>
      <c r="D190" s="119">
        <f>WEEKNUM(Tableau1[[#This Row],[DATE]],)</f>
        <v>22</v>
      </c>
      <c r="E190" s="119">
        <f>+MONTH(Tableau1[[#This Row],[DATE]])</f>
        <v>5</v>
      </c>
      <c r="F190" s="128" t="s">
        <v>56</v>
      </c>
      <c r="G190" s="104">
        <v>2.4305555555555556E-2</v>
      </c>
      <c r="H190" s="37">
        <f>Tableau1[[#This Row],[Temps 
hh/mm/ss]]*24</f>
        <v>0.58333333333333337</v>
      </c>
      <c r="I190" s="116" t="s">
        <v>107</v>
      </c>
      <c r="J190" s="28" t="s">
        <v>106</v>
      </c>
      <c r="K190" s="105" t="s">
        <v>106</v>
      </c>
      <c r="L190" s="106" t="s">
        <v>44</v>
      </c>
      <c r="M190" s="107" t="s">
        <v>102</v>
      </c>
      <c r="N190" s="68" t="s">
        <v>54</v>
      </c>
      <c r="P190" s="22" t="s">
        <v>152</v>
      </c>
      <c r="Q190" s="129">
        <v>44067</v>
      </c>
    </row>
    <row r="191" spans="2:17" s="22" customFormat="1" ht="18.75" x14ac:dyDescent="0.25">
      <c r="B191" s="102" t="s">
        <v>103</v>
      </c>
      <c r="C191" s="103">
        <v>43976</v>
      </c>
      <c r="D191" s="119">
        <f>WEEKNUM(Tableau1[[#This Row],[DATE]],)</f>
        <v>22</v>
      </c>
      <c r="E191" s="119">
        <f>+MONTH(Tableau1[[#This Row],[DATE]])</f>
        <v>5</v>
      </c>
      <c r="F191" s="128" t="s">
        <v>56</v>
      </c>
      <c r="G191" s="104">
        <v>1.0416666666666666E-2</v>
      </c>
      <c r="H191" s="37">
        <f>Tableau1[[#This Row],[Temps 
hh/mm/ss]]*24</f>
        <v>0.25</v>
      </c>
      <c r="I191" s="116" t="s">
        <v>101</v>
      </c>
      <c r="J191" s="28" t="s">
        <v>48</v>
      </c>
      <c r="K191" s="105" t="s">
        <v>48</v>
      </c>
      <c r="L191" s="106" t="s">
        <v>44</v>
      </c>
      <c r="M191" s="107" t="s">
        <v>102</v>
      </c>
      <c r="N191" s="68" t="s">
        <v>54</v>
      </c>
      <c r="P191" s="22" t="s">
        <v>153</v>
      </c>
      <c r="Q191" s="129">
        <v>44074</v>
      </c>
    </row>
    <row r="192" spans="2:17" s="22" customFormat="1" ht="18.75" x14ac:dyDescent="0.25">
      <c r="B192" s="102" t="s">
        <v>103</v>
      </c>
      <c r="C192" s="103">
        <v>43976</v>
      </c>
      <c r="D192" s="119">
        <f>WEEKNUM(Tableau1[[#This Row],[DATE]],)</f>
        <v>22</v>
      </c>
      <c r="E192" s="119">
        <f>+MONTH(Tableau1[[#This Row],[DATE]])</f>
        <v>5</v>
      </c>
      <c r="F192" s="128" t="s">
        <v>57</v>
      </c>
      <c r="G192" s="104">
        <v>3.125E-2</v>
      </c>
      <c r="H192" s="37">
        <f>Tableau1[[#This Row],[Temps 
hh/mm/ss]]*24</f>
        <v>0.75</v>
      </c>
      <c r="I192" s="116" t="s">
        <v>226</v>
      </c>
      <c r="J192" s="28" t="s">
        <v>47</v>
      </c>
      <c r="K192" s="105" t="s">
        <v>47</v>
      </c>
      <c r="L192" s="106" t="s">
        <v>44</v>
      </c>
      <c r="M192" s="107" t="s">
        <v>116</v>
      </c>
      <c r="N192" s="68" t="s">
        <v>54</v>
      </c>
      <c r="P192" s="22" t="s">
        <v>154</v>
      </c>
      <c r="Q192" s="129">
        <v>44081</v>
      </c>
    </row>
    <row r="193" spans="2:17" s="22" customFormat="1" ht="18.75" x14ac:dyDescent="0.25">
      <c r="B193" s="102" t="s">
        <v>103</v>
      </c>
      <c r="C193" s="103">
        <v>43976</v>
      </c>
      <c r="D193" s="119">
        <f>WEEKNUM(Tableau1[[#This Row],[DATE]],)</f>
        <v>22</v>
      </c>
      <c r="E193" s="119">
        <f>+MONTH(Tableau1[[#This Row],[DATE]])</f>
        <v>5</v>
      </c>
      <c r="F193" s="128" t="s">
        <v>57</v>
      </c>
      <c r="G193" s="104">
        <v>3.8194444444444441E-2</v>
      </c>
      <c r="H193" s="37">
        <f>Tableau1[[#This Row],[Temps 
hh/mm/ss]]*24</f>
        <v>0.91666666666666652</v>
      </c>
      <c r="I193" s="116" t="s">
        <v>227</v>
      </c>
      <c r="J193" s="28" t="s">
        <v>47</v>
      </c>
      <c r="K193" s="105" t="s">
        <v>47</v>
      </c>
      <c r="L193" s="106"/>
      <c r="M193" s="107" t="s">
        <v>160</v>
      </c>
      <c r="N193" s="68" t="s">
        <v>54</v>
      </c>
      <c r="P193" s="22" t="s">
        <v>155</v>
      </c>
      <c r="Q193" s="129">
        <v>44088</v>
      </c>
    </row>
    <row r="194" spans="2:17" s="22" customFormat="1" ht="18.75" x14ac:dyDescent="0.25">
      <c r="B194" s="102" t="s">
        <v>103</v>
      </c>
      <c r="C194" s="103">
        <v>43983</v>
      </c>
      <c r="D194" s="119">
        <f>WEEKNUM(Tableau1[[#This Row],[DATE]],)</f>
        <v>23</v>
      </c>
      <c r="E194" s="119">
        <f>+MONTH(Tableau1[[#This Row],[DATE]])</f>
        <v>6</v>
      </c>
      <c r="F194" s="128" t="s">
        <v>56</v>
      </c>
      <c r="G194" s="104">
        <v>6.9444444444444441E-3</v>
      </c>
      <c r="H194" s="37">
        <f>Tableau1[[#This Row],[Temps 
hh/mm/ss]]*24</f>
        <v>0.16666666666666666</v>
      </c>
      <c r="I194" s="123" t="s">
        <v>231</v>
      </c>
      <c r="J194" s="28" t="s">
        <v>2</v>
      </c>
      <c r="K194" s="105" t="s">
        <v>64</v>
      </c>
      <c r="L194" s="106"/>
      <c r="M194" s="107" t="s">
        <v>102</v>
      </c>
      <c r="N194" s="68" t="s">
        <v>54</v>
      </c>
      <c r="P194" s="22" t="s">
        <v>156</v>
      </c>
      <c r="Q194" s="129">
        <v>44095</v>
      </c>
    </row>
    <row r="195" spans="2:17" s="22" customFormat="1" ht="18.75" x14ac:dyDescent="0.25">
      <c r="B195" s="102" t="s">
        <v>103</v>
      </c>
      <c r="C195" s="103">
        <v>43983</v>
      </c>
      <c r="D195" s="119">
        <f>WEEKNUM(Tableau1[[#This Row],[DATE]],)</f>
        <v>23</v>
      </c>
      <c r="E195" s="119">
        <f>+MONTH(Tableau1[[#This Row],[DATE]])</f>
        <v>6</v>
      </c>
      <c r="F195" s="128" t="s">
        <v>56</v>
      </c>
      <c r="G195" s="104">
        <v>1.3888888888888888E-2</v>
      </c>
      <c r="H195" s="37">
        <f>Tableau1[[#This Row],[Temps 
hh/mm/ss]]*24</f>
        <v>0.33333333333333331</v>
      </c>
      <c r="I195" s="123" t="s">
        <v>99</v>
      </c>
      <c r="J195" s="28" t="s">
        <v>2</v>
      </c>
      <c r="K195" s="105" t="s">
        <v>59</v>
      </c>
      <c r="L195" s="106"/>
      <c r="M195" s="107" t="s">
        <v>102</v>
      </c>
      <c r="N195" s="68" t="s">
        <v>54</v>
      </c>
      <c r="P195" s="22" t="s">
        <v>157</v>
      </c>
      <c r="Q195" s="129">
        <v>44102</v>
      </c>
    </row>
    <row r="196" spans="2:17" s="22" customFormat="1" ht="18.75" x14ac:dyDescent="0.25">
      <c r="B196" s="102" t="s">
        <v>103</v>
      </c>
      <c r="C196" s="103">
        <v>43983</v>
      </c>
      <c r="D196" s="119">
        <f>WEEKNUM(Tableau1[[#This Row],[DATE]],)</f>
        <v>23</v>
      </c>
      <c r="E196" s="119">
        <f>+MONTH(Tableau1[[#This Row],[DATE]])</f>
        <v>6</v>
      </c>
      <c r="F196" s="128" t="s">
        <v>56</v>
      </c>
      <c r="G196" s="104">
        <v>1.3888888888888888E-2</v>
      </c>
      <c r="H196" s="37">
        <f>Tableau1[[#This Row],[Temps 
hh/mm/ss]]*24</f>
        <v>0.33333333333333331</v>
      </c>
      <c r="I196" s="123" t="s">
        <v>231</v>
      </c>
      <c r="J196" s="105" t="s">
        <v>2</v>
      </c>
      <c r="K196" s="105" t="s">
        <v>64</v>
      </c>
      <c r="L196" s="106"/>
      <c r="M196" s="107" t="s">
        <v>102</v>
      </c>
      <c r="N196" s="68" t="s">
        <v>54</v>
      </c>
      <c r="P196" s="22" t="s">
        <v>158</v>
      </c>
      <c r="Q196" s="129">
        <v>44109</v>
      </c>
    </row>
    <row r="197" spans="2:17" s="22" customFormat="1" ht="18.75" x14ac:dyDescent="0.25">
      <c r="B197" s="102" t="s">
        <v>103</v>
      </c>
      <c r="C197" s="103">
        <v>43983</v>
      </c>
      <c r="D197" s="119">
        <f>WEEKNUM(Tableau1[[#This Row],[DATE]],)</f>
        <v>23</v>
      </c>
      <c r="E197" s="119">
        <f>+MONTH(Tableau1[[#This Row],[DATE]])</f>
        <v>6</v>
      </c>
      <c r="F197" s="128" t="s">
        <v>56</v>
      </c>
      <c r="G197" s="104">
        <v>8.3333333333333329E-2</v>
      </c>
      <c r="H197" s="37">
        <f>Tableau1[[#This Row],[Temps 
hh/mm/ss]]*24</f>
        <v>2</v>
      </c>
      <c r="I197" s="123" t="s">
        <v>222</v>
      </c>
      <c r="J197" s="28" t="s">
        <v>61</v>
      </c>
      <c r="K197" s="28" t="s">
        <v>61</v>
      </c>
      <c r="L197" s="106"/>
      <c r="M197" s="107" t="s">
        <v>102</v>
      </c>
      <c r="N197" s="68" t="s">
        <v>54</v>
      </c>
      <c r="P197" s="22" t="s">
        <v>159</v>
      </c>
      <c r="Q197" s="129">
        <v>44116</v>
      </c>
    </row>
    <row r="198" spans="2:17" s="22" customFormat="1" ht="18.75" x14ac:dyDescent="0.25">
      <c r="B198" s="102" t="s">
        <v>103</v>
      </c>
      <c r="C198" s="103">
        <v>43983</v>
      </c>
      <c r="D198" s="119">
        <f>WEEKNUM(Tableau1[[#This Row],[DATE]],)</f>
        <v>23</v>
      </c>
      <c r="E198" s="119">
        <f>+MONTH(Tableau1[[#This Row],[DATE]])</f>
        <v>6</v>
      </c>
      <c r="F198" s="128" t="s">
        <v>56</v>
      </c>
      <c r="G198" s="104">
        <v>4.1666666666666664E-2</v>
      </c>
      <c r="H198" s="37">
        <f>Tableau1[[#This Row],[Temps 
hh/mm/ss]]*24</f>
        <v>1</v>
      </c>
      <c r="I198" s="116" t="s">
        <v>228</v>
      </c>
      <c r="J198" s="28" t="s">
        <v>47</v>
      </c>
      <c r="K198" s="105" t="s">
        <v>47</v>
      </c>
      <c r="L198" s="106" t="s">
        <v>44</v>
      </c>
      <c r="M198" s="107" t="s">
        <v>102</v>
      </c>
      <c r="N198" s="68" t="s">
        <v>54</v>
      </c>
      <c r="Q198" s="129"/>
    </row>
    <row r="199" spans="2:17" s="22" customFormat="1" ht="18.75" x14ac:dyDescent="0.25">
      <c r="B199" s="102" t="s">
        <v>103</v>
      </c>
      <c r="C199" s="103">
        <v>43983</v>
      </c>
      <c r="D199" s="119">
        <f>WEEKNUM(Tableau1[[#This Row],[DATE]],)</f>
        <v>23</v>
      </c>
      <c r="E199" s="119">
        <f>+MONTH(Tableau1[[#This Row],[DATE]])</f>
        <v>6</v>
      </c>
      <c r="F199" s="128" t="s">
        <v>56</v>
      </c>
      <c r="G199" s="104">
        <v>5.5555555555555552E-2</v>
      </c>
      <c r="H199" s="37">
        <f>Tableau1[[#This Row],[Temps 
hh/mm/ss]]*24</f>
        <v>1.3333333333333333</v>
      </c>
      <c r="I199" s="116" t="s">
        <v>101</v>
      </c>
      <c r="J199" s="28" t="s">
        <v>48</v>
      </c>
      <c r="K199" s="105" t="s">
        <v>48</v>
      </c>
      <c r="L199" s="106" t="s">
        <v>44</v>
      </c>
      <c r="M199" s="107" t="s">
        <v>102</v>
      </c>
      <c r="N199" s="68" t="s">
        <v>54</v>
      </c>
      <c r="Q199" s="129"/>
    </row>
    <row r="200" spans="2:17" s="22" customFormat="1" ht="18.75" x14ac:dyDescent="0.25">
      <c r="B200" s="102" t="s">
        <v>103</v>
      </c>
      <c r="C200" s="103">
        <v>43983</v>
      </c>
      <c r="D200" s="119">
        <f>WEEKNUM(Tableau1[[#This Row],[DATE]],)</f>
        <v>23</v>
      </c>
      <c r="E200" s="119">
        <f>+MONTH(Tableau1[[#This Row],[DATE]])</f>
        <v>6</v>
      </c>
      <c r="F200" s="128" t="s">
        <v>56</v>
      </c>
      <c r="G200" s="104">
        <v>6.9444444444444441E-3</v>
      </c>
      <c r="H200" s="37">
        <f>Tableau1[[#This Row],[Temps 
hh/mm/ss]]*24</f>
        <v>0.16666666666666666</v>
      </c>
      <c r="I200" s="116" t="s">
        <v>232</v>
      </c>
      <c r="J200" s="28" t="s">
        <v>2</v>
      </c>
      <c r="K200" s="105" t="s">
        <v>60</v>
      </c>
      <c r="L200" s="106" t="s">
        <v>44</v>
      </c>
      <c r="M200" s="107" t="s">
        <v>102</v>
      </c>
      <c r="N200" s="68" t="s">
        <v>54</v>
      </c>
      <c r="Q200" s="129"/>
    </row>
    <row r="201" spans="2:17" s="22" customFormat="1" ht="18.75" x14ac:dyDescent="0.25">
      <c r="B201" s="102" t="s">
        <v>103</v>
      </c>
      <c r="C201" s="103">
        <v>43983</v>
      </c>
      <c r="D201" s="119">
        <f>WEEKNUM(Tableau1[[#This Row],[DATE]],)</f>
        <v>23</v>
      </c>
      <c r="E201" s="119">
        <f>+MONTH(Tableau1[[#This Row],[DATE]])</f>
        <v>6</v>
      </c>
      <c r="F201" s="128" t="s">
        <v>56</v>
      </c>
      <c r="G201" s="104">
        <v>6.9444444444444441E-3</v>
      </c>
      <c r="H201" s="37">
        <f>Tableau1[[#This Row],[Temps 
hh/mm/ss]]*24</f>
        <v>0.16666666666666666</v>
      </c>
      <c r="I201" s="116" t="s">
        <v>232</v>
      </c>
      <c r="J201" s="105" t="s">
        <v>2</v>
      </c>
      <c r="K201" s="105" t="s">
        <v>60</v>
      </c>
      <c r="L201" s="106"/>
      <c r="M201" s="107" t="s">
        <v>102</v>
      </c>
      <c r="N201" s="68" t="s">
        <v>54</v>
      </c>
      <c r="Q201" s="129"/>
    </row>
    <row r="202" spans="2:17" s="22" customFormat="1" ht="18.75" x14ac:dyDescent="0.25">
      <c r="B202" s="102" t="s">
        <v>103</v>
      </c>
      <c r="C202" s="103">
        <v>43983</v>
      </c>
      <c r="D202" s="119">
        <f>WEEKNUM(Tableau1[[#This Row],[DATE]],)</f>
        <v>23</v>
      </c>
      <c r="E202" s="119">
        <f>+MONTH(Tableau1[[#This Row],[DATE]])</f>
        <v>6</v>
      </c>
      <c r="F202" s="128" t="s">
        <v>57</v>
      </c>
      <c r="G202" s="104">
        <v>1.0416666666666666E-2</v>
      </c>
      <c r="H202" s="37">
        <f>Tableau1[[#This Row],[Temps 
hh/mm/ss]]*24</f>
        <v>0.25</v>
      </c>
      <c r="I202" s="116" t="s">
        <v>101</v>
      </c>
      <c r="J202" s="105" t="s">
        <v>48</v>
      </c>
      <c r="K202" s="105" t="s">
        <v>48</v>
      </c>
      <c r="L202" s="106"/>
      <c r="M202" s="107" t="s">
        <v>163</v>
      </c>
      <c r="N202" s="68" t="s">
        <v>54</v>
      </c>
      <c r="Q202" s="129"/>
    </row>
    <row r="203" spans="2:17" s="22" customFormat="1" ht="18.75" x14ac:dyDescent="0.25">
      <c r="B203" s="102" t="s">
        <v>103</v>
      </c>
      <c r="C203" s="103">
        <v>43983</v>
      </c>
      <c r="D203" s="119">
        <f>WEEKNUM(Tableau1[[#This Row],[DATE]],)</f>
        <v>23</v>
      </c>
      <c r="E203" s="119">
        <f>+MONTH(Tableau1[[#This Row],[DATE]])</f>
        <v>6</v>
      </c>
      <c r="F203" s="128" t="s">
        <v>57</v>
      </c>
      <c r="G203" s="104">
        <v>3.4722222222222224E-2</v>
      </c>
      <c r="H203" s="37">
        <f>Tableau1[[#This Row],[Temps 
hh/mm/ss]]*24</f>
        <v>0.83333333333333337</v>
      </c>
      <c r="I203" s="118" t="s">
        <v>225</v>
      </c>
      <c r="J203" s="105" t="s">
        <v>48</v>
      </c>
      <c r="K203" s="105" t="s">
        <v>48</v>
      </c>
      <c r="L203" s="106"/>
      <c r="M203" s="107" t="s">
        <v>171</v>
      </c>
      <c r="N203" s="68" t="s">
        <v>54</v>
      </c>
      <c r="Q203" s="129"/>
    </row>
    <row r="204" spans="2:17" s="22" customFormat="1" ht="18.75" x14ac:dyDescent="0.25">
      <c r="B204" s="102" t="s">
        <v>103</v>
      </c>
      <c r="C204" s="103">
        <v>43983</v>
      </c>
      <c r="D204" s="119">
        <f>WEEKNUM(Tableau1[[#This Row],[DATE]],)</f>
        <v>23</v>
      </c>
      <c r="E204" s="119">
        <f>+MONTH(Tableau1[[#This Row],[DATE]])</f>
        <v>6</v>
      </c>
      <c r="F204" s="128" t="s">
        <v>57</v>
      </c>
      <c r="G204" s="104">
        <v>1.0416666666666666E-2</v>
      </c>
      <c r="H204" s="37">
        <f>Tableau1[[#This Row],[Temps 
hh/mm/ss]]*24</f>
        <v>0.25</v>
      </c>
      <c r="I204" s="116" t="s">
        <v>231</v>
      </c>
      <c r="J204" s="105" t="s">
        <v>2</v>
      </c>
      <c r="K204" s="105" t="s">
        <v>64</v>
      </c>
      <c r="L204" s="106"/>
      <c r="M204" s="107" t="s">
        <v>180</v>
      </c>
      <c r="N204" s="68" t="s">
        <v>54</v>
      </c>
      <c r="Q204" s="129"/>
    </row>
    <row r="205" spans="2:17" s="22" customFormat="1" ht="18.75" x14ac:dyDescent="0.25">
      <c r="B205" s="102" t="s">
        <v>103</v>
      </c>
      <c r="C205" s="103">
        <v>43983</v>
      </c>
      <c r="D205" s="119">
        <f>WEEKNUM(Tableau1[[#This Row],[DATE]],)</f>
        <v>23</v>
      </c>
      <c r="E205" s="119">
        <f>+MONTH(Tableau1[[#This Row],[DATE]])</f>
        <v>6</v>
      </c>
      <c r="F205" s="128" t="s">
        <v>57</v>
      </c>
      <c r="G205" s="104">
        <v>2.0833333333333332E-2</v>
      </c>
      <c r="H205" s="37">
        <f>Tableau1[[#This Row],[Temps 
hh/mm/ss]]*24</f>
        <v>0.5</v>
      </c>
      <c r="I205" s="116" t="s">
        <v>232</v>
      </c>
      <c r="J205" s="105" t="s">
        <v>2</v>
      </c>
      <c r="K205" s="105" t="s">
        <v>60</v>
      </c>
      <c r="L205" s="106"/>
      <c r="M205" s="107" t="s">
        <v>181</v>
      </c>
      <c r="N205" s="68" t="s">
        <v>54</v>
      </c>
      <c r="Q205" s="129"/>
    </row>
    <row r="206" spans="2:17" s="22" customFormat="1" ht="18.75" x14ac:dyDescent="0.25">
      <c r="B206" s="102" t="s">
        <v>103</v>
      </c>
      <c r="C206" s="103">
        <v>43983</v>
      </c>
      <c r="D206" s="119">
        <f>WEEKNUM(Tableau1[[#This Row],[DATE]],)</f>
        <v>23</v>
      </c>
      <c r="E206" s="119">
        <f>+MONTH(Tableau1[[#This Row],[DATE]])</f>
        <v>6</v>
      </c>
      <c r="F206" s="128" t="s">
        <v>57</v>
      </c>
      <c r="G206" s="104">
        <v>8.3333333333333329E-2</v>
      </c>
      <c r="H206" s="37">
        <f>Tableau1[[#This Row],[Temps 
hh/mm/ss]]*24</f>
        <v>2</v>
      </c>
      <c r="I206" s="116" t="s">
        <v>222</v>
      </c>
      <c r="J206" s="105" t="s">
        <v>61</v>
      </c>
      <c r="K206" s="105" t="s">
        <v>61</v>
      </c>
      <c r="L206" s="106"/>
      <c r="M206" s="107" t="s">
        <v>188</v>
      </c>
      <c r="N206" s="68" t="s">
        <v>54</v>
      </c>
      <c r="Q206" s="129"/>
    </row>
    <row r="207" spans="2:17" s="22" customFormat="1" ht="18.75" x14ac:dyDescent="0.25">
      <c r="B207" s="102" t="s">
        <v>103</v>
      </c>
      <c r="C207" s="103">
        <v>43990</v>
      </c>
      <c r="D207" s="119">
        <f>WEEKNUM(Tableau1[[#This Row],[DATE]],)</f>
        <v>24</v>
      </c>
      <c r="E207" s="119">
        <f>+MONTH(Tableau1[[#This Row],[DATE]])</f>
        <v>6</v>
      </c>
      <c r="F207" s="128" t="s">
        <v>57</v>
      </c>
      <c r="G207" s="104">
        <v>2.0833333333333332E-2</v>
      </c>
      <c r="H207" s="37">
        <f>Tableau1[[#This Row],[Temps 
hh/mm/ss]]*24</f>
        <v>0.5</v>
      </c>
      <c r="I207" s="116" t="s">
        <v>100</v>
      </c>
      <c r="J207" s="105" t="s">
        <v>47</v>
      </c>
      <c r="K207" s="105" t="s">
        <v>47</v>
      </c>
      <c r="L207" s="106"/>
      <c r="M207" s="124" t="s">
        <v>191</v>
      </c>
      <c r="N207" s="68" t="s">
        <v>54</v>
      </c>
      <c r="Q207" s="129"/>
    </row>
    <row r="208" spans="2:17" s="22" customFormat="1" ht="18.75" x14ac:dyDescent="0.25">
      <c r="B208" s="102" t="s">
        <v>103</v>
      </c>
      <c r="C208" s="103">
        <v>43990</v>
      </c>
      <c r="D208" s="119">
        <f>WEEKNUM(Tableau1[[#This Row],[DATE]],)</f>
        <v>24</v>
      </c>
      <c r="E208" s="119">
        <f>+MONTH(Tableau1[[#This Row],[DATE]])</f>
        <v>6</v>
      </c>
      <c r="F208" s="128" t="s">
        <v>57</v>
      </c>
      <c r="G208" s="104">
        <v>6.9444444444444441E-3</v>
      </c>
      <c r="H208" s="37">
        <f>Tableau1[[#This Row],[Temps 
hh/mm/ss]]*24</f>
        <v>0.16666666666666666</v>
      </c>
      <c r="I208" s="116" t="s">
        <v>107</v>
      </c>
      <c r="J208" s="28" t="s">
        <v>106</v>
      </c>
      <c r="K208" s="28" t="s">
        <v>106</v>
      </c>
      <c r="L208" s="106"/>
      <c r="M208" s="67" t="s">
        <v>117</v>
      </c>
      <c r="N208" s="68" t="s">
        <v>54</v>
      </c>
      <c r="Q208" s="129"/>
    </row>
    <row r="209" spans="2:17" s="22" customFormat="1" ht="18.75" x14ac:dyDescent="0.25">
      <c r="B209" s="102" t="s">
        <v>103</v>
      </c>
      <c r="C209" s="103">
        <v>43990</v>
      </c>
      <c r="D209" s="119">
        <f>WEEKNUM(Tableau1[[#This Row],[DATE]],)</f>
        <v>24</v>
      </c>
      <c r="E209" s="119">
        <f>+MONTH(Tableau1[[#This Row],[DATE]])</f>
        <v>6</v>
      </c>
      <c r="F209" s="128" t="s">
        <v>57</v>
      </c>
      <c r="G209" s="104">
        <v>1.0416666666666666E-2</v>
      </c>
      <c r="H209" s="37">
        <f>Tableau1[[#This Row],[Temps 
hh/mm/ss]]*24</f>
        <v>0.25</v>
      </c>
      <c r="I209" s="116" t="s">
        <v>107</v>
      </c>
      <c r="J209" s="28" t="s">
        <v>106</v>
      </c>
      <c r="K209" s="28" t="s">
        <v>106</v>
      </c>
      <c r="L209" s="106"/>
      <c r="M209" s="107" t="s">
        <v>192</v>
      </c>
      <c r="N209" s="68" t="s">
        <v>54</v>
      </c>
      <c r="Q209" s="129"/>
    </row>
    <row r="210" spans="2:17" s="22" customFormat="1" ht="18.75" x14ac:dyDescent="0.25">
      <c r="B210" s="102" t="s">
        <v>103</v>
      </c>
      <c r="C210" s="103">
        <v>43990</v>
      </c>
      <c r="D210" s="119">
        <f>WEEKNUM(Tableau1[[#This Row],[DATE]],)</f>
        <v>24</v>
      </c>
      <c r="E210" s="119">
        <f>+MONTH(Tableau1[[#This Row],[DATE]])</f>
        <v>6</v>
      </c>
      <c r="F210" s="128" t="s">
        <v>57</v>
      </c>
      <c r="G210" s="104">
        <v>1.7361111111111112E-2</v>
      </c>
      <c r="H210" s="37">
        <f>Tableau1[[#This Row],[Temps 
hh/mm/ss]]*24</f>
        <v>0.41666666666666669</v>
      </c>
      <c r="I210" s="118" t="s">
        <v>232</v>
      </c>
      <c r="J210" s="28" t="s">
        <v>2</v>
      </c>
      <c r="K210" s="28" t="s">
        <v>60</v>
      </c>
      <c r="L210" s="106"/>
      <c r="M210" s="107" t="s">
        <v>175</v>
      </c>
      <c r="N210" s="68" t="s">
        <v>54</v>
      </c>
      <c r="Q210" s="129"/>
    </row>
    <row r="211" spans="2:17" s="22" customFormat="1" ht="18.75" x14ac:dyDescent="0.25">
      <c r="B211" s="102" t="s">
        <v>103</v>
      </c>
      <c r="C211" s="103">
        <v>43990</v>
      </c>
      <c r="D211" s="119">
        <f>WEEKNUM(Tableau1[[#This Row],[DATE]],)</f>
        <v>24</v>
      </c>
      <c r="E211" s="119">
        <f>+MONTH(Tableau1[[#This Row],[DATE]])</f>
        <v>6</v>
      </c>
      <c r="F211" s="128" t="s">
        <v>56</v>
      </c>
      <c r="G211" s="104">
        <v>9.7222222222222224E-2</v>
      </c>
      <c r="H211" s="37">
        <f>Tableau1[[#This Row],[Temps 
hh/mm/ss]]*24</f>
        <v>2.3333333333333335</v>
      </c>
      <c r="I211" s="116" t="s">
        <v>228</v>
      </c>
      <c r="J211" s="28" t="s">
        <v>47</v>
      </c>
      <c r="K211" s="28" t="s">
        <v>47</v>
      </c>
      <c r="L211" s="106"/>
      <c r="M211" s="107" t="s">
        <v>193</v>
      </c>
      <c r="N211" s="68" t="s">
        <v>54</v>
      </c>
      <c r="Q211" s="129"/>
    </row>
    <row r="212" spans="2:17" s="22" customFormat="1" ht="18.75" x14ac:dyDescent="0.25">
      <c r="B212" s="102" t="s">
        <v>103</v>
      </c>
      <c r="C212" s="103">
        <v>43990</v>
      </c>
      <c r="D212" s="119">
        <f>WEEKNUM(Tableau1[[#This Row],[DATE]],)</f>
        <v>24</v>
      </c>
      <c r="E212" s="119">
        <f>+MONTH(Tableau1[[#This Row],[DATE]])</f>
        <v>6</v>
      </c>
      <c r="F212" s="128" t="s">
        <v>56</v>
      </c>
      <c r="G212" s="104">
        <v>4.1666666666666664E-2</v>
      </c>
      <c r="H212" s="37">
        <f>Tableau1[[#This Row],[Temps 
hh/mm/ss]]*24</f>
        <v>1</v>
      </c>
      <c r="I212" s="116" t="s">
        <v>100</v>
      </c>
      <c r="J212" s="105" t="s">
        <v>47</v>
      </c>
      <c r="K212" s="105" t="s">
        <v>47</v>
      </c>
      <c r="L212" s="106"/>
      <c r="M212" s="107" t="s">
        <v>194</v>
      </c>
      <c r="N212" s="68" t="s">
        <v>54</v>
      </c>
      <c r="Q212" s="129"/>
    </row>
    <row r="213" spans="2:17" s="22" customFormat="1" ht="18.75" x14ac:dyDescent="0.25">
      <c r="B213" s="102" t="s">
        <v>103</v>
      </c>
      <c r="C213" s="103">
        <v>43990</v>
      </c>
      <c r="D213" s="119">
        <f>WEEKNUM(Tableau1[[#This Row],[DATE]],)</f>
        <v>24</v>
      </c>
      <c r="E213" s="119">
        <f>+MONTH(Tableau1[[#This Row],[DATE]])</f>
        <v>6</v>
      </c>
      <c r="F213" s="128" t="s">
        <v>56</v>
      </c>
      <c r="G213" s="104">
        <v>1.3888888888888888E-2</v>
      </c>
      <c r="H213" s="37">
        <f>Tableau1[[#This Row],[Temps 
hh/mm/ss]]*24</f>
        <v>0.33333333333333331</v>
      </c>
      <c r="I213" s="116" t="s">
        <v>227</v>
      </c>
      <c r="J213" s="105" t="s">
        <v>47</v>
      </c>
      <c r="K213" s="105" t="s">
        <v>47</v>
      </c>
      <c r="L213" s="106"/>
      <c r="M213" s="107" t="s">
        <v>195</v>
      </c>
      <c r="N213" s="68" t="s">
        <v>54</v>
      </c>
      <c r="Q213" s="129"/>
    </row>
    <row r="214" spans="2:17" s="22" customFormat="1" ht="18.75" x14ac:dyDescent="0.25">
      <c r="B214" s="102" t="s">
        <v>103</v>
      </c>
      <c r="C214" s="103">
        <v>43990</v>
      </c>
      <c r="D214" s="119">
        <f>WEEKNUM(Tableau1[[#This Row],[DATE]],)</f>
        <v>24</v>
      </c>
      <c r="E214" s="119">
        <f>+MONTH(Tableau1[[#This Row],[DATE]])</f>
        <v>6</v>
      </c>
      <c r="F214" s="128" t="s">
        <v>56</v>
      </c>
      <c r="G214" s="104">
        <v>6.9444444444444448E-2</v>
      </c>
      <c r="H214" s="37">
        <f>Tableau1[[#This Row],[Temps 
hh/mm/ss]]*24</f>
        <v>1.6666666666666667</v>
      </c>
      <c r="I214" s="116" t="s">
        <v>101</v>
      </c>
      <c r="J214" s="105" t="s">
        <v>48</v>
      </c>
      <c r="K214" s="105" t="s">
        <v>48</v>
      </c>
      <c r="L214" s="106"/>
      <c r="M214" s="107" t="s">
        <v>192</v>
      </c>
      <c r="N214" s="68" t="s">
        <v>54</v>
      </c>
      <c r="Q214" s="129"/>
    </row>
    <row r="215" spans="2:17" s="22" customFormat="1" ht="18.75" x14ac:dyDescent="0.25">
      <c r="B215" s="102" t="s">
        <v>103</v>
      </c>
      <c r="C215" s="103">
        <v>43990</v>
      </c>
      <c r="D215" s="119">
        <f>WEEKNUM(Tableau1[[#This Row],[DATE]],)</f>
        <v>24</v>
      </c>
      <c r="E215" s="119">
        <f>+MONTH(Tableau1[[#This Row],[DATE]])</f>
        <v>6</v>
      </c>
      <c r="F215" s="128" t="s">
        <v>56</v>
      </c>
      <c r="G215" s="104">
        <v>3.472222222222222E-3</v>
      </c>
      <c r="H215" s="37">
        <f>Tableau1[[#This Row],[Temps 
hh/mm/ss]]*24</f>
        <v>8.3333333333333329E-2</v>
      </c>
      <c r="I215" s="116" t="s">
        <v>232</v>
      </c>
      <c r="J215" s="105" t="s">
        <v>2</v>
      </c>
      <c r="K215" s="105" t="s">
        <v>60</v>
      </c>
      <c r="L215" s="106"/>
      <c r="M215" s="107" t="s">
        <v>196</v>
      </c>
      <c r="N215" s="68" t="s">
        <v>54</v>
      </c>
      <c r="Q215" s="129"/>
    </row>
    <row r="216" spans="2:17" s="22" customFormat="1" ht="18.75" x14ac:dyDescent="0.25">
      <c r="B216" s="102" t="s">
        <v>103</v>
      </c>
      <c r="C216" s="103">
        <v>43990</v>
      </c>
      <c r="D216" s="119">
        <f>WEEKNUM(Tableau1[[#This Row],[DATE]],)</f>
        <v>24</v>
      </c>
      <c r="E216" s="119">
        <f>+MONTH(Tableau1[[#This Row],[DATE]])</f>
        <v>6</v>
      </c>
      <c r="F216" s="128" t="s">
        <v>56</v>
      </c>
      <c r="G216" s="104">
        <v>2.4305555555555556E-2</v>
      </c>
      <c r="H216" s="37">
        <f>Tableau1[[#This Row],[Temps 
hh/mm/ss]]*24</f>
        <v>0.58333333333333337</v>
      </c>
      <c r="I216" s="118" t="s">
        <v>232</v>
      </c>
      <c r="J216" s="105" t="s">
        <v>2</v>
      </c>
      <c r="K216" s="105" t="s">
        <v>60</v>
      </c>
      <c r="L216" s="106"/>
      <c r="M216" s="107" t="s">
        <v>197</v>
      </c>
      <c r="N216" s="68" t="s">
        <v>54</v>
      </c>
      <c r="Q216" s="129"/>
    </row>
    <row r="217" spans="2:17" s="22" customFormat="1" ht="18.75" x14ac:dyDescent="0.25">
      <c r="B217" s="102" t="s">
        <v>103</v>
      </c>
      <c r="C217" s="103">
        <v>43990</v>
      </c>
      <c r="D217" s="119">
        <f>WEEKNUM(Tableau1[[#This Row],[DATE]],)</f>
        <v>24</v>
      </c>
      <c r="E217" s="119">
        <f>+MONTH(Tableau1[[#This Row],[DATE]])</f>
        <v>6</v>
      </c>
      <c r="F217" s="128" t="s">
        <v>56</v>
      </c>
      <c r="G217" s="104">
        <v>5.2083333333333336E-2</v>
      </c>
      <c r="H217" s="37">
        <f>Tableau1[[#This Row],[Temps 
hh/mm/ss]]*24</f>
        <v>1.25</v>
      </c>
      <c r="I217" s="116" t="s">
        <v>222</v>
      </c>
      <c r="J217" s="105" t="s">
        <v>61</v>
      </c>
      <c r="K217" s="105" t="s">
        <v>61</v>
      </c>
      <c r="L217" s="106"/>
      <c r="M217" s="107" t="s">
        <v>198</v>
      </c>
      <c r="N217" s="68" t="s">
        <v>54</v>
      </c>
      <c r="Q217" s="129"/>
    </row>
    <row r="218" spans="2:17" s="22" customFormat="1" ht="18.75" x14ac:dyDescent="0.25">
      <c r="B218" s="102" t="s">
        <v>103</v>
      </c>
      <c r="C218" s="103">
        <f ca="1">TODAY()</f>
        <v>44006</v>
      </c>
      <c r="D218" s="119">
        <f ca="1">WEEKNUM(Tableau1[[#This Row],[DATE]],)</f>
        <v>26</v>
      </c>
      <c r="E218" s="119">
        <f ca="1">+MONTH(Tableau1[[#This Row],[DATE]])</f>
        <v>6</v>
      </c>
      <c r="F218" s="128" t="s">
        <v>56</v>
      </c>
      <c r="G218" s="104">
        <v>6.9444444444444434E-2</v>
      </c>
      <c r="H218" s="37">
        <f>Tableau1[[#This Row],[Temps 
hh/mm/ss]]*24</f>
        <v>1.6666666666666665</v>
      </c>
      <c r="I218" s="116" t="s">
        <v>100</v>
      </c>
      <c r="J218" s="105" t="s">
        <v>47</v>
      </c>
      <c r="K218" s="105" t="s">
        <v>47</v>
      </c>
      <c r="L218" s="106" t="s">
        <v>44</v>
      </c>
      <c r="M218" s="107" t="s">
        <v>102</v>
      </c>
      <c r="N218" s="68" t="s">
        <v>54</v>
      </c>
      <c r="Q218" s="129"/>
    </row>
    <row r="219" spans="2:17" s="22" customFormat="1" ht="18.75" x14ac:dyDescent="0.25">
      <c r="B219" s="26" t="s">
        <v>11</v>
      </c>
      <c r="C219" s="42">
        <v>43998</v>
      </c>
      <c r="D219" s="27">
        <f>WEEKNUM(Tableau1[[#This Row],[DATE]],)</f>
        <v>25</v>
      </c>
      <c r="E219" s="27">
        <v>6</v>
      </c>
      <c r="F219" s="135" t="s">
        <v>57</v>
      </c>
      <c r="G219" s="43">
        <v>2.4305555555555556E-2</v>
      </c>
      <c r="H219" s="37">
        <f>Tableau1[[#This Row],[Temps 
hh/mm/ss]]*24</f>
        <v>0.58333333333333337</v>
      </c>
      <c r="I219" s="117" t="s">
        <v>226</v>
      </c>
      <c r="J219" s="105" t="s">
        <v>47</v>
      </c>
      <c r="K219" s="105" t="s">
        <v>47</v>
      </c>
      <c r="L219" s="30" t="s">
        <v>44</v>
      </c>
      <c r="M219" s="21" t="s">
        <v>116</v>
      </c>
      <c r="N219" s="68" t="s">
        <v>199</v>
      </c>
      <c r="Q219" s="129"/>
    </row>
    <row r="220" spans="2:17" s="22" customFormat="1" ht="31.15" customHeight="1" x14ac:dyDescent="0.25">
      <c r="B220" s="26" t="s">
        <v>11</v>
      </c>
      <c r="C220" s="42">
        <v>44001</v>
      </c>
      <c r="D220" s="27">
        <f>WEEKNUM(Tableau1[[#This Row],[DATE]],)</f>
        <v>25</v>
      </c>
      <c r="E220" s="27">
        <v>6</v>
      </c>
      <c r="F220" s="135" t="s">
        <v>57</v>
      </c>
      <c r="G220" s="43">
        <v>2.0833333333333332E-2</v>
      </c>
      <c r="H220" s="37">
        <f>Tableau1[[#This Row],[Temps 
hh/mm/ss]]*24</f>
        <v>0.5</v>
      </c>
      <c r="I220" s="117" t="s">
        <v>107</v>
      </c>
      <c r="J220" s="28" t="s">
        <v>106</v>
      </c>
      <c r="K220" s="28" t="s">
        <v>106</v>
      </c>
      <c r="L220" s="30" t="s">
        <v>44</v>
      </c>
      <c r="M220" s="21"/>
      <c r="N220" s="68" t="s">
        <v>199</v>
      </c>
      <c r="Q220" s="129"/>
    </row>
    <row r="221" spans="2:17" s="22" customFormat="1" ht="18.75" x14ac:dyDescent="0.25">
      <c r="B221" s="26" t="s">
        <v>10</v>
      </c>
      <c r="C221" s="42">
        <v>43998</v>
      </c>
      <c r="D221" s="27">
        <f>WEEKNUM(Tableau1[[#This Row],[DATE]],)</f>
        <v>25</v>
      </c>
      <c r="E221" s="27">
        <v>6</v>
      </c>
      <c r="F221" s="135" t="s">
        <v>56</v>
      </c>
      <c r="G221" s="43">
        <v>6.9444444444444441E-3</v>
      </c>
      <c r="H221" s="37">
        <f>Tableau1[[#This Row],[Temps 
hh/mm/ss]]*24</f>
        <v>0.16666666666666666</v>
      </c>
      <c r="I221" s="117" t="s">
        <v>227</v>
      </c>
      <c r="J221" s="105" t="s">
        <v>47</v>
      </c>
      <c r="K221" s="105" t="s">
        <v>47</v>
      </c>
      <c r="L221" s="30" t="s">
        <v>44</v>
      </c>
      <c r="M221" s="21" t="s">
        <v>200</v>
      </c>
      <c r="N221" s="68" t="s">
        <v>199</v>
      </c>
      <c r="Q221" s="129"/>
    </row>
    <row r="222" spans="2:17" s="22" customFormat="1" ht="18.75" x14ac:dyDescent="0.25">
      <c r="B222" s="26" t="s">
        <v>11</v>
      </c>
      <c r="C222" s="42">
        <v>43999</v>
      </c>
      <c r="D222" s="27">
        <f>WEEKNUM(Tableau1[[#This Row],[DATE]],)</f>
        <v>25</v>
      </c>
      <c r="E222" s="27">
        <v>6</v>
      </c>
      <c r="F222" s="135" t="s">
        <v>56</v>
      </c>
      <c r="G222" s="43">
        <v>6.9444444444444441E-3</v>
      </c>
      <c r="H222" s="37">
        <f>Tableau1[[#This Row],[Temps 
hh/mm/ss]]*24</f>
        <v>0.16666666666666666</v>
      </c>
      <c r="I222" s="117" t="s">
        <v>227</v>
      </c>
      <c r="J222" s="105" t="s">
        <v>47</v>
      </c>
      <c r="K222" s="105" t="s">
        <v>47</v>
      </c>
      <c r="L222" s="30" t="s">
        <v>44</v>
      </c>
      <c r="M222" s="21" t="s">
        <v>200</v>
      </c>
      <c r="N222" s="68" t="s">
        <v>199</v>
      </c>
      <c r="Q222" s="129"/>
    </row>
    <row r="223" spans="2:17" s="22" customFormat="1" ht="18.75" x14ac:dyDescent="0.25">
      <c r="B223" s="26" t="s">
        <v>10</v>
      </c>
      <c r="C223" s="42">
        <v>44000</v>
      </c>
      <c r="D223" s="27">
        <f>WEEKNUM(Tableau1[[#This Row],[DATE]],)</f>
        <v>25</v>
      </c>
      <c r="E223" s="27">
        <v>6</v>
      </c>
      <c r="F223" s="135" t="s">
        <v>56</v>
      </c>
      <c r="G223" s="43">
        <v>6.9444444444444441E-3</v>
      </c>
      <c r="H223" s="37">
        <f>Tableau1[[#This Row],[Temps 
hh/mm/ss]]*24</f>
        <v>0.16666666666666666</v>
      </c>
      <c r="I223" s="117" t="s">
        <v>227</v>
      </c>
      <c r="J223" s="105" t="s">
        <v>47</v>
      </c>
      <c r="K223" s="105" t="s">
        <v>47</v>
      </c>
      <c r="L223" s="30" t="s">
        <v>44</v>
      </c>
      <c r="M223" s="21" t="s">
        <v>200</v>
      </c>
      <c r="N223" s="68" t="s">
        <v>199</v>
      </c>
      <c r="Q223" s="129"/>
    </row>
    <row r="224" spans="2:17" s="22" customFormat="1" ht="18.75" x14ac:dyDescent="0.25">
      <c r="B224" s="26" t="s">
        <v>11</v>
      </c>
      <c r="C224" s="42">
        <v>44001</v>
      </c>
      <c r="D224" s="27">
        <f>WEEKNUM(Tableau1[[#This Row],[DATE]],)</f>
        <v>25</v>
      </c>
      <c r="E224" s="27">
        <v>6</v>
      </c>
      <c r="F224" s="135" t="s">
        <v>56</v>
      </c>
      <c r="G224" s="43">
        <v>2.4305555555555556E-2</v>
      </c>
      <c r="H224" s="37">
        <f>Tableau1[[#This Row],[Temps 
hh/mm/ss]]*24</f>
        <v>0.58333333333333337</v>
      </c>
      <c r="I224" s="117" t="s">
        <v>207</v>
      </c>
      <c r="J224" s="28" t="e">
        <v>#N/A</v>
      </c>
      <c r="K224" s="28" t="e">
        <v>#N/A</v>
      </c>
      <c r="L224" s="30" t="s">
        <v>44</v>
      </c>
      <c r="M224" s="21" t="s">
        <v>202</v>
      </c>
      <c r="N224" s="68" t="s">
        <v>199</v>
      </c>
      <c r="Q224" s="129"/>
    </row>
    <row r="225" spans="2:17" s="22" customFormat="1" ht="18.75" x14ac:dyDescent="0.25">
      <c r="B225" s="102" t="s">
        <v>103</v>
      </c>
      <c r="C225" s="42">
        <v>43997</v>
      </c>
      <c r="D225" s="27">
        <f>WEEKNUM(Tableau1[[#This Row],[DATE]],)</f>
        <v>25</v>
      </c>
      <c r="E225" s="27">
        <v>6</v>
      </c>
      <c r="F225" s="135" t="s">
        <v>56</v>
      </c>
      <c r="G225" s="43">
        <v>9.7222222222222224E-2</v>
      </c>
      <c r="H225" s="37">
        <f>Tableau1[[#This Row],[Temps 
hh/mm/ss]]*24</f>
        <v>2.3333333333333335</v>
      </c>
      <c r="I225" s="117" t="s">
        <v>228</v>
      </c>
      <c r="J225" s="28" t="s">
        <v>47</v>
      </c>
      <c r="K225" s="28" t="s">
        <v>47</v>
      </c>
      <c r="L225" s="30" t="s">
        <v>44</v>
      </c>
      <c r="M225" s="21"/>
      <c r="N225" s="68" t="s">
        <v>199</v>
      </c>
      <c r="Q225" s="129"/>
    </row>
    <row r="226" spans="2:17" s="22" customFormat="1" ht="18.75" x14ac:dyDescent="0.25">
      <c r="B226" s="26" t="s">
        <v>11</v>
      </c>
      <c r="C226" s="42">
        <v>43998</v>
      </c>
      <c r="D226" s="27">
        <f>WEEKNUM(Tableau1[[#This Row],[DATE]],)</f>
        <v>25</v>
      </c>
      <c r="E226" s="27">
        <v>6</v>
      </c>
      <c r="F226" s="135" t="s">
        <v>57</v>
      </c>
      <c r="G226" s="43">
        <v>6.9444444444444441E-3</v>
      </c>
      <c r="H226" s="37">
        <v>0.16666666666666666</v>
      </c>
      <c r="I226" s="117" t="s">
        <v>232</v>
      </c>
      <c r="J226" s="28" t="s">
        <v>2</v>
      </c>
      <c r="K226" s="28" t="s">
        <v>60</v>
      </c>
      <c r="L226" s="30" t="s">
        <v>44</v>
      </c>
      <c r="M226" s="21"/>
      <c r="N226" s="68" t="s">
        <v>199</v>
      </c>
      <c r="Q226" s="129"/>
    </row>
    <row r="227" spans="2:17" s="22" customFormat="1" ht="18.75" x14ac:dyDescent="0.25">
      <c r="B227" s="60"/>
      <c r="C227" s="61"/>
      <c r="D227" s="62"/>
      <c r="E227" s="62"/>
      <c r="F227" s="133"/>
      <c r="G227" s="63"/>
      <c r="H227" s="64"/>
      <c r="I227" s="118"/>
      <c r="J227" s="65"/>
      <c r="K227" s="65"/>
      <c r="L227" s="66"/>
      <c r="M227" s="67"/>
      <c r="N227" s="68"/>
      <c r="Q227" s="129"/>
    </row>
    <row r="228" spans="2:17" s="22" customFormat="1" x14ac:dyDescent="0.25">
      <c r="C228" s="129"/>
      <c r="G228" s="145"/>
      <c r="Q228" s="129"/>
    </row>
    <row r="229" spans="2:17" s="22" customFormat="1" x14ac:dyDescent="0.25">
      <c r="B229" s="52" t="s">
        <v>50</v>
      </c>
      <c r="C229" s="129"/>
      <c r="E229"/>
      <c r="F229"/>
      <c r="G229"/>
      <c r="H229"/>
      <c r="I229"/>
      <c r="J229"/>
      <c r="K229"/>
      <c r="L229"/>
      <c r="M229"/>
      <c r="N229"/>
      <c r="Q229" s="129"/>
    </row>
    <row r="230" spans="2:17" s="22" customFormat="1" x14ac:dyDescent="0.25">
      <c r="B230"/>
      <c r="C230" s="129"/>
      <c r="E230"/>
      <c r="F230"/>
      <c r="G230"/>
      <c r="H230"/>
      <c r="I230"/>
      <c r="J230"/>
      <c r="K230"/>
      <c r="L230"/>
      <c r="M230"/>
      <c r="N230"/>
      <c r="Q230" s="129"/>
    </row>
    <row r="231" spans="2:17" x14ac:dyDescent="0.25">
      <c r="B231"/>
      <c r="C231" s="129"/>
      <c r="D231" s="22"/>
      <c r="E231"/>
      <c r="F231"/>
      <c r="G231"/>
      <c r="H231"/>
      <c r="I231"/>
      <c r="J231"/>
      <c r="K231"/>
      <c r="L231"/>
      <c r="M231"/>
      <c r="N231"/>
      <c r="O231"/>
    </row>
    <row r="232" spans="2:17" x14ac:dyDescent="0.25">
      <c r="B232"/>
      <c r="C232" s="129"/>
      <c r="D232" s="22"/>
      <c r="E232"/>
      <c r="F232"/>
      <c r="G232"/>
      <c r="H232"/>
      <c r="I232"/>
      <c r="J232"/>
      <c r="K232"/>
      <c r="L232"/>
      <c r="M232"/>
      <c r="N232"/>
      <c r="O232"/>
    </row>
    <row r="233" spans="2:17" x14ac:dyDescent="0.25">
      <c r="B233"/>
      <c r="C233" s="129"/>
      <c r="D233" s="22"/>
      <c r="E233"/>
      <c r="F233"/>
      <c r="G233"/>
      <c r="H233"/>
      <c r="I233"/>
      <c r="J233"/>
      <c r="K233"/>
      <c r="L233"/>
      <c r="M233"/>
      <c r="N233"/>
      <c r="O233"/>
    </row>
    <row r="234" spans="2:17" x14ac:dyDescent="0.25">
      <c r="B234"/>
      <c r="C234" s="129"/>
      <c r="D234" s="22"/>
      <c r="E234"/>
      <c r="F234"/>
      <c r="G234"/>
      <c r="H234"/>
      <c r="I234"/>
      <c r="J234"/>
      <c r="K234"/>
      <c r="L234"/>
      <c r="M234"/>
      <c r="N234"/>
      <c r="O234"/>
    </row>
    <row r="235" spans="2:17" x14ac:dyDescent="0.25">
      <c r="B235"/>
      <c r="C235" s="129"/>
      <c r="D235" s="22"/>
      <c r="E235"/>
      <c r="F235"/>
      <c r="G235"/>
      <c r="H235"/>
      <c r="I235"/>
      <c r="J235"/>
      <c r="K235"/>
      <c r="L235"/>
      <c r="M235"/>
      <c r="N235"/>
      <c r="O235"/>
    </row>
    <row r="236" spans="2:17" x14ac:dyDescent="0.25">
      <c r="B236"/>
      <c r="C236" s="129"/>
      <c r="D236" s="22"/>
      <c r="E236"/>
      <c r="F236"/>
      <c r="G236"/>
      <c r="H236"/>
      <c r="I236"/>
      <c r="J236"/>
      <c r="K236"/>
      <c r="L236"/>
      <c r="M236"/>
      <c r="N236"/>
      <c r="O236"/>
    </row>
    <row r="237" spans="2:17" x14ac:dyDescent="0.25">
      <c r="B237"/>
      <c r="C237" s="129"/>
      <c r="D237" s="22"/>
      <c r="E237"/>
      <c r="F237"/>
      <c r="G237"/>
      <c r="H237"/>
      <c r="I237"/>
      <c r="J237"/>
      <c r="K237"/>
      <c r="L237"/>
      <c r="M237"/>
      <c r="N237"/>
      <c r="O237"/>
    </row>
    <row r="238" spans="2:17" x14ac:dyDescent="0.25">
      <c r="B238"/>
      <c r="C238" s="129"/>
      <c r="D238" s="22"/>
      <c r="E238"/>
      <c r="F238"/>
      <c r="G238"/>
      <c r="H238"/>
      <c r="I238"/>
      <c r="J238"/>
      <c r="K238"/>
      <c r="L238"/>
      <c r="M238"/>
      <c r="N238"/>
      <c r="O238"/>
    </row>
    <row r="239" spans="2:17" x14ac:dyDescent="0.25">
      <c r="B239"/>
      <c r="C239" s="129"/>
      <c r="D239" s="22"/>
      <c r="E239"/>
      <c r="F239"/>
      <c r="G239"/>
      <c r="H239"/>
      <c r="I239"/>
      <c r="J239"/>
      <c r="K239"/>
      <c r="L239"/>
      <c r="M239"/>
      <c r="N239"/>
      <c r="O239"/>
    </row>
    <row r="240" spans="2:17" x14ac:dyDescent="0.25">
      <c r="B240"/>
      <c r="C240" s="129"/>
      <c r="D240" s="22"/>
      <c r="E240"/>
      <c r="F240"/>
      <c r="G240"/>
      <c r="H240"/>
      <c r="I240"/>
      <c r="J240"/>
      <c r="K240"/>
      <c r="L240"/>
      <c r="M240"/>
      <c r="N240"/>
      <c r="O240"/>
    </row>
    <row r="241" spans="2:15" x14ac:dyDescent="0.25">
      <c r="B241"/>
      <c r="C241" s="129"/>
      <c r="D241" s="22"/>
      <c r="E241"/>
      <c r="F241"/>
      <c r="G241"/>
      <c r="H241"/>
      <c r="I241"/>
      <c r="J241"/>
      <c r="K241"/>
      <c r="L241"/>
      <c r="M241"/>
      <c r="N241"/>
      <c r="O241"/>
    </row>
    <row r="242" spans="2:15" x14ac:dyDescent="0.25">
      <c r="B242"/>
      <c r="C242" s="129"/>
      <c r="D242" s="22"/>
      <c r="E242"/>
      <c r="F242"/>
      <c r="G242"/>
      <c r="H242"/>
      <c r="I242"/>
      <c r="J242"/>
      <c r="K242"/>
      <c r="L242"/>
      <c r="M242"/>
      <c r="N242"/>
      <c r="O242"/>
    </row>
    <row r="243" spans="2:15" x14ac:dyDescent="0.25">
      <c r="B243"/>
      <c r="C243" s="129"/>
      <c r="D243" s="22"/>
      <c r="E243"/>
      <c r="F243"/>
      <c r="G243"/>
      <c r="H243"/>
      <c r="I243"/>
      <c r="J243"/>
      <c r="K243"/>
      <c r="L243"/>
      <c r="M243"/>
      <c r="N243"/>
      <c r="O243"/>
    </row>
    <row r="244" spans="2:15" x14ac:dyDescent="0.25">
      <c r="B244"/>
      <c r="C244" s="129"/>
      <c r="D244" s="22"/>
      <c r="E244"/>
      <c r="F244"/>
      <c r="G244"/>
      <c r="H244"/>
      <c r="I244"/>
      <c r="J244"/>
      <c r="K244"/>
      <c r="L244"/>
      <c r="M244"/>
      <c r="N244"/>
      <c r="O244"/>
    </row>
    <row r="245" spans="2:15" x14ac:dyDescent="0.25">
      <c r="B245"/>
      <c r="C245" s="129"/>
      <c r="D245" s="22"/>
      <c r="E245"/>
      <c r="F245"/>
      <c r="G245"/>
      <c r="H245"/>
      <c r="I245"/>
      <c r="J245"/>
      <c r="K245"/>
      <c r="L245"/>
      <c r="M245"/>
      <c r="N245"/>
      <c r="O245"/>
    </row>
    <row r="246" spans="2:15" x14ac:dyDescent="0.25">
      <c r="B246"/>
      <c r="C246" s="129"/>
      <c r="D246" s="22"/>
      <c r="E246"/>
      <c r="F246"/>
      <c r="G246"/>
      <c r="H246"/>
      <c r="I246"/>
      <c r="J246"/>
      <c r="K246"/>
      <c r="L246"/>
      <c r="M246"/>
      <c r="N246"/>
      <c r="O246"/>
    </row>
    <row r="247" spans="2:15" x14ac:dyDescent="0.25">
      <c r="B247"/>
      <c r="C247" s="129"/>
      <c r="D247" s="22"/>
      <c r="E247"/>
      <c r="F247"/>
      <c r="G247"/>
      <c r="H247"/>
      <c r="I247"/>
      <c r="J247"/>
      <c r="K247"/>
      <c r="L247"/>
      <c r="M247"/>
      <c r="N247"/>
      <c r="O247"/>
    </row>
    <row r="248" spans="2:15" x14ac:dyDescent="0.25">
      <c r="B248"/>
      <c r="C248" s="129"/>
      <c r="D248" s="22"/>
      <c r="E248"/>
      <c r="F248"/>
      <c r="G248"/>
      <c r="H248"/>
      <c r="I248"/>
      <c r="J248"/>
      <c r="K248"/>
      <c r="L248"/>
      <c r="M248"/>
      <c r="N248"/>
      <c r="O248"/>
    </row>
    <row r="249" spans="2:15" x14ac:dyDescent="0.25">
      <c r="B249"/>
      <c r="C249" s="129"/>
      <c r="D249" s="22"/>
      <c r="E249"/>
      <c r="F249"/>
      <c r="G249"/>
      <c r="H249"/>
      <c r="I249"/>
      <c r="J249"/>
      <c r="K249"/>
      <c r="L249"/>
      <c r="M249"/>
      <c r="N249"/>
      <c r="O249"/>
    </row>
    <row r="250" spans="2:15" x14ac:dyDescent="0.25">
      <c r="B250"/>
      <c r="C250" s="129"/>
      <c r="D250" s="22"/>
      <c r="E250"/>
      <c r="F250"/>
      <c r="G250"/>
      <c r="H250"/>
      <c r="I250"/>
      <c r="J250"/>
      <c r="K250"/>
      <c r="L250"/>
      <c r="M250"/>
      <c r="N250"/>
      <c r="O250"/>
    </row>
    <row r="251" spans="2:15" x14ac:dyDescent="0.25">
      <c r="B251"/>
      <c r="C251" s="129"/>
      <c r="D251" s="22"/>
      <c r="E251"/>
      <c r="F251"/>
      <c r="G251"/>
      <c r="H251"/>
      <c r="I251"/>
      <c r="J251"/>
      <c r="K251"/>
      <c r="L251"/>
      <c r="M251"/>
      <c r="N251"/>
      <c r="O251"/>
    </row>
    <row r="252" spans="2:15" x14ac:dyDescent="0.25">
      <c r="B252"/>
      <c r="C252" s="129"/>
      <c r="D252" s="22"/>
      <c r="E252"/>
      <c r="F252"/>
      <c r="G252"/>
      <c r="H252"/>
      <c r="I252"/>
      <c r="J252"/>
      <c r="K252"/>
      <c r="L252"/>
      <c r="M252"/>
      <c r="N252"/>
      <c r="O252"/>
    </row>
    <row r="253" spans="2:15" x14ac:dyDescent="0.25">
      <c r="B253"/>
      <c r="C253" s="129"/>
      <c r="D253" s="22"/>
      <c r="E253"/>
      <c r="F253"/>
      <c r="G253"/>
      <c r="H253"/>
      <c r="I253"/>
      <c r="J253"/>
      <c r="K253"/>
      <c r="L253"/>
      <c r="M253"/>
      <c r="N253"/>
      <c r="O253"/>
    </row>
    <row r="254" spans="2:15" x14ac:dyDescent="0.25">
      <c r="B254"/>
      <c r="C254" s="129"/>
      <c r="D254" s="22"/>
      <c r="E254"/>
      <c r="F254"/>
      <c r="G254"/>
      <c r="H254"/>
      <c r="I254"/>
      <c r="J254"/>
      <c r="K254"/>
      <c r="L254"/>
      <c r="M254"/>
      <c r="N254"/>
      <c r="O254"/>
    </row>
    <row r="255" spans="2:15" x14ac:dyDescent="0.25">
      <c r="B255"/>
      <c r="C255" s="129"/>
      <c r="D255" s="22"/>
      <c r="E255"/>
      <c r="F255"/>
      <c r="G255"/>
      <c r="H255"/>
      <c r="I255"/>
      <c r="J255"/>
      <c r="K255"/>
      <c r="L255"/>
      <c r="M255"/>
      <c r="N255"/>
      <c r="O255"/>
    </row>
    <row r="256" spans="2:15" x14ac:dyDescent="0.25">
      <c r="B256"/>
      <c r="C256" s="129"/>
      <c r="D256" s="22"/>
      <c r="E256"/>
      <c r="F256"/>
      <c r="G256"/>
      <c r="H256"/>
      <c r="I256"/>
      <c r="J256"/>
      <c r="K256"/>
      <c r="L256"/>
      <c r="M256"/>
      <c r="N256"/>
      <c r="O256"/>
    </row>
    <row r="257" spans="2:15" x14ac:dyDescent="0.25">
      <c r="B257"/>
      <c r="C257" s="129"/>
      <c r="D257" s="22"/>
      <c r="E257"/>
      <c r="F257"/>
      <c r="G257"/>
      <c r="H257"/>
      <c r="I257"/>
      <c r="J257"/>
      <c r="K257"/>
      <c r="L257"/>
      <c r="M257"/>
      <c r="N257"/>
      <c r="O257"/>
    </row>
    <row r="258" spans="2:15" x14ac:dyDescent="0.25">
      <c r="B258"/>
      <c r="C258" s="129"/>
      <c r="D258" s="22"/>
      <c r="E258"/>
      <c r="F258"/>
      <c r="G258"/>
      <c r="H258"/>
      <c r="I258"/>
      <c r="J258"/>
      <c r="K258"/>
      <c r="L258"/>
      <c r="M258"/>
      <c r="N258"/>
      <c r="O258"/>
    </row>
    <row r="259" spans="2:15" x14ac:dyDescent="0.25">
      <c r="B259"/>
      <c r="C259" s="129"/>
      <c r="D259" s="22"/>
      <c r="E259"/>
      <c r="F259"/>
      <c r="G259"/>
      <c r="H259"/>
      <c r="I259"/>
      <c r="J259"/>
      <c r="K259"/>
      <c r="L259"/>
      <c r="M259"/>
      <c r="N259"/>
      <c r="O259"/>
    </row>
    <row r="260" spans="2:15" x14ac:dyDescent="0.25">
      <c r="B260"/>
      <c r="C260" s="129"/>
      <c r="D260" s="22"/>
      <c r="E260"/>
      <c r="F260"/>
      <c r="G260"/>
      <c r="H260"/>
      <c r="I260"/>
      <c r="J260"/>
      <c r="K260"/>
      <c r="L260"/>
      <c r="M260"/>
      <c r="N260"/>
      <c r="O260"/>
    </row>
    <row r="261" spans="2:15" x14ac:dyDescent="0.25">
      <c r="B261"/>
      <c r="C261" s="129"/>
      <c r="D261" s="22"/>
      <c r="E261"/>
      <c r="F261"/>
      <c r="G261"/>
      <c r="H261"/>
      <c r="I261"/>
      <c r="J261"/>
      <c r="K261"/>
      <c r="L261"/>
      <c r="M261"/>
      <c r="N261"/>
      <c r="O261"/>
    </row>
    <row r="262" spans="2:15" x14ac:dyDescent="0.25">
      <c r="B262"/>
      <c r="C262" s="129"/>
      <c r="D262" s="22"/>
      <c r="E262"/>
      <c r="F262"/>
      <c r="G262"/>
      <c r="H262"/>
      <c r="I262"/>
      <c r="J262"/>
      <c r="K262"/>
      <c r="L262"/>
      <c r="M262"/>
      <c r="N262"/>
      <c r="O262"/>
    </row>
    <row r="263" spans="2:15" x14ac:dyDescent="0.25">
      <c r="B263"/>
      <c r="C263" s="129"/>
      <c r="D263" s="22"/>
      <c r="E263"/>
      <c r="F263"/>
      <c r="G263"/>
      <c r="H263"/>
      <c r="I263"/>
      <c r="J263"/>
      <c r="K263"/>
      <c r="L263"/>
      <c r="M263"/>
      <c r="N263"/>
      <c r="O263"/>
    </row>
    <row r="264" spans="2:15" x14ac:dyDescent="0.25">
      <c r="B264"/>
      <c r="C264" s="129"/>
      <c r="D264" s="22"/>
      <c r="E264"/>
      <c r="F264"/>
      <c r="G264"/>
      <c r="H264"/>
      <c r="I264"/>
      <c r="J264"/>
      <c r="K264"/>
      <c r="L264"/>
      <c r="M264"/>
      <c r="N264"/>
      <c r="O264"/>
    </row>
    <row r="265" spans="2:15" x14ac:dyDescent="0.25">
      <c r="B265"/>
      <c r="C265" s="129"/>
      <c r="D265" s="22"/>
      <c r="E265"/>
      <c r="F265"/>
      <c r="G265"/>
      <c r="H265"/>
      <c r="I265"/>
      <c r="J265"/>
      <c r="K265"/>
      <c r="L265"/>
      <c r="M265"/>
      <c r="N265"/>
      <c r="O265"/>
    </row>
    <row r="266" spans="2:15" x14ac:dyDescent="0.25">
      <c r="B266"/>
      <c r="C266" s="129"/>
      <c r="D266" s="22"/>
      <c r="E266"/>
      <c r="F266"/>
      <c r="G266"/>
      <c r="H266"/>
      <c r="I266"/>
      <c r="J266"/>
      <c r="K266"/>
      <c r="L266"/>
      <c r="M266"/>
      <c r="N266"/>
      <c r="O266"/>
    </row>
    <row r="267" spans="2:15" x14ac:dyDescent="0.25">
      <c r="B267"/>
      <c r="C267" s="129"/>
      <c r="D267" s="22"/>
      <c r="E267"/>
      <c r="F267"/>
      <c r="G267"/>
      <c r="H267"/>
      <c r="I267"/>
      <c r="J267"/>
      <c r="K267"/>
      <c r="L267"/>
      <c r="M267"/>
      <c r="N267"/>
      <c r="O267"/>
    </row>
    <row r="268" spans="2:15" x14ac:dyDescent="0.25">
      <c r="B268"/>
      <c r="C268" s="129"/>
      <c r="D268" s="22"/>
      <c r="E268"/>
      <c r="F268"/>
      <c r="G268"/>
      <c r="H268"/>
      <c r="I268"/>
      <c r="J268"/>
      <c r="K268"/>
      <c r="L268"/>
      <c r="M268"/>
      <c r="N268"/>
      <c r="O268"/>
    </row>
    <row r="269" spans="2:15" x14ac:dyDescent="0.25">
      <c r="B269"/>
      <c r="C269" s="129"/>
      <c r="D269" s="22"/>
      <c r="E269"/>
      <c r="F269"/>
      <c r="G269"/>
      <c r="H269"/>
      <c r="I269"/>
      <c r="J269"/>
      <c r="K269"/>
      <c r="L269"/>
      <c r="M269"/>
      <c r="N269"/>
      <c r="O269"/>
    </row>
    <row r="270" spans="2:15" x14ac:dyDescent="0.25">
      <c r="B270"/>
      <c r="C270" s="129"/>
      <c r="D270" s="22"/>
      <c r="E270"/>
      <c r="F270"/>
      <c r="G270"/>
      <c r="H270"/>
      <c r="I270"/>
      <c r="J270"/>
      <c r="K270"/>
      <c r="L270"/>
      <c r="M270"/>
      <c r="N270"/>
      <c r="O270"/>
    </row>
    <row r="271" spans="2:15" x14ac:dyDescent="0.25">
      <c r="B271"/>
      <c r="C271" s="129"/>
      <c r="D271" s="22"/>
      <c r="E271"/>
      <c r="F271"/>
      <c r="G271"/>
      <c r="H271"/>
      <c r="I271"/>
      <c r="J271"/>
      <c r="K271"/>
      <c r="L271"/>
      <c r="M271"/>
      <c r="N271"/>
      <c r="O271"/>
    </row>
    <row r="272" spans="2:15" x14ac:dyDescent="0.25">
      <c r="B272"/>
      <c r="C272" s="129"/>
      <c r="D272" s="22"/>
      <c r="E272"/>
      <c r="F272"/>
      <c r="G272"/>
      <c r="H272"/>
      <c r="I272"/>
      <c r="J272"/>
      <c r="K272"/>
      <c r="L272"/>
      <c r="M272"/>
      <c r="N272"/>
      <c r="O272"/>
    </row>
    <row r="273" spans="2:15" x14ac:dyDescent="0.25">
      <c r="B273"/>
      <c r="C273" s="129"/>
      <c r="D273" s="22"/>
      <c r="E273"/>
      <c r="F273"/>
      <c r="G273"/>
      <c r="H273"/>
      <c r="I273"/>
      <c r="J273"/>
      <c r="K273"/>
      <c r="L273"/>
      <c r="M273"/>
      <c r="N273"/>
      <c r="O273"/>
    </row>
    <row r="274" spans="2:15" x14ac:dyDescent="0.25">
      <c r="B274"/>
      <c r="C274" s="129"/>
      <c r="D274" s="22"/>
      <c r="E274"/>
      <c r="F274"/>
      <c r="G274"/>
      <c r="H274"/>
      <c r="I274"/>
      <c r="J274"/>
      <c r="K274"/>
      <c r="L274"/>
      <c r="M274"/>
      <c r="N274"/>
      <c r="O274"/>
    </row>
    <row r="275" spans="2:15" x14ac:dyDescent="0.25">
      <c r="B275"/>
      <c r="C275" s="129"/>
      <c r="D275" s="22"/>
      <c r="E275"/>
      <c r="F275"/>
      <c r="G275"/>
      <c r="H275"/>
      <c r="I275"/>
      <c r="J275"/>
      <c r="K275"/>
      <c r="L275"/>
      <c r="M275"/>
      <c r="N275"/>
      <c r="O275"/>
    </row>
    <row r="276" spans="2:15" x14ac:dyDescent="0.25">
      <c r="B276"/>
      <c r="C276" s="129"/>
      <c r="D276" s="22"/>
      <c r="E276"/>
      <c r="F276"/>
      <c r="G276"/>
      <c r="H276"/>
      <c r="I276"/>
      <c r="J276"/>
      <c r="K276"/>
      <c r="L276"/>
      <c r="M276"/>
      <c r="N276"/>
      <c r="O276"/>
    </row>
    <row r="277" spans="2:15" x14ac:dyDescent="0.25">
      <c r="B277"/>
      <c r="C277" s="129"/>
      <c r="D277" s="22"/>
      <c r="E277"/>
      <c r="F277"/>
      <c r="G277"/>
      <c r="H277"/>
      <c r="I277"/>
      <c r="J277"/>
      <c r="K277"/>
      <c r="L277"/>
      <c r="M277"/>
      <c r="N277"/>
      <c r="O277"/>
    </row>
    <row r="278" spans="2:15" x14ac:dyDescent="0.25">
      <c r="B278"/>
      <c r="C278" s="129"/>
      <c r="D278" s="22"/>
      <c r="E278"/>
      <c r="F278"/>
      <c r="G278"/>
      <c r="H278"/>
      <c r="I278"/>
      <c r="J278"/>
      <c r="K278"/>
      <c r="L278"/>
      <c r="M278"/>
      <c r="N278"/>
      <c r="O278"/>
    </row>
    <row r="279" spans="2:15" x14ac:dyDescent="0.25">
      <c r="B279"/>
      <c r="C279" s="129"/>
      <c r="D279" s="22"/>
      <c r="E279"/>
      <c r="F279"/>
      <c r="G279"/>
      <c r="H279"/>
      <c r="I279"/>
      <c r="J279"/>
      <c r="K279"/>
      <c r="L279"/>
      <c r="M279"/>
      <c r="N279"/>
      <c r="O279"/>
    </row>
    <row r="280" spans="2:15" x14ac:dyDescent="0.25">
      <c r="B280"/>
      <c r="C280" s="129"/>
      <c r="D280" s="22"/>
      <c r="E280"/>
      <c r="F280"/>
      <c r="G280"/>
      <c r="H280"/>
      <c r="I280"/>
      <c r="J280"/>
      <c r="K280"/>
      <c r="L280"/>
      <c r="M280"/>
      <c r="N280"/>
      <c r="O280"/>
    </row>
    <row r="281" spans="2:15" x14ac:dyDescent="0.25">
      <c r="B281"/>
      <c r="C281" s="129"/>
      <c r="D281" s="22"/>
      <c r="E281"/>
      <c r="F281"/>
      <c r="G281"/>
      <c r="H281"/>
      <c r="I281"/>
      <c r="J281"/>
      <c r="K281"/>
      <c r="L281"/>
      <c r="M281"/>
      <c r="N281"/>
      <c r="O281"/>
    </row>
    <row r="282" spans="2:15" x14ac:dyDescent="0.25">
      <c r="B282"/>
      <c r="C282" s="129"/>
      <c r="D282" s="22"/>
      <c r="E282"/>
      <c r="F282"/>
      <c r="G282"/>
      <c r="H282"/>
      <c r="I282"/>
      <c r="J282"/>
      <c r="K282"/>
      <c r="L282"/>
      <c r="M282"/>
      <c r="N282"/>
      <c r="O282"/>
    </row>
    <row r="283" spans="2:15" x14ac:dyDescent="0.25">
      <c r="B283"/>
      <c r="C283" s="129"/>
      <c r="D283" s="22"/>
      <c r="E283"/>
      <c r="F283"/>
      <c r="G283"/>
      <c r="H283"/>
      <c r="I283"/>
      <c r="J283"/>
      <c r="K283"/>
      <c r="L283"/>
      <c r="M283"/>
      <c r="N283"/>
      <c r="O283"/>
    </row>
    <row r="284" spans="2:15" x14ac:dyDescent="0.25">
      <c r="B284"/>
      <c r="C284" s="129"/>
      <c r="D284" s="22"/>
      <c r="E284"/>
      <c r="F284"/>
      <c r="G284"/>
      <c r="H284"/>
      <c r="I284"/>
      <c r="J284"/>
      <c r="K284"/>
      <c r="L284"/>
      <c r="M284"/>
      <c r="N284"/>
      <c r="O284"/>
    </row>
    <row r="285" spans="2:15" x14ac:dyDescent="0.25">
      <c r="B285"/>
      <c r="C285" s="129"/>
      <c r="D285" s="22"/>
      <c r="E285"/>
      <c r="F285"/>
      <c r="G285"/>
      <c r="H285"/>
      <c r="I285"/>
      <c r="J285"/>
      <c r="K285"/>
      <c r="L285"/>
      <c r="M285"/>
      <c r="N285"/>
      <c r="O285"/>
    </row>
    <row r="286" spans="2:15" x14ac:dyDescent="0.25">
      <c r="B286"/>
      <c r="C286" s="129"/>
      <c r="D286" s="22"/>
      <c r="E286"/>
      <c r="F286"/>
      <c r="G286"/>
      <c r="H286"/>
      <c r="I286"/>
      <c r="J286"/>
      <c r="K286"/>
      <c r="L286"/>
      <c r="M286"/>
      <c r="N286"/>
      <c r="O286"/>
    </row>
    <row r="287" spans="2:15" x14ac:dyDescent="0.25">
      <c r="B287"/>
      <c r="C287" s="129"/>
      <c r="D287" s="22"/>
      <c r="E287"/>
      <c r="F287"/>
      <c r="G287"/>
      <c r="H287"/>
      <c r="I287"/>
      <c r="J287"/>
      <c r="K287"/>
      <c r="L287"/>
      <c r="M287"/>
      <c r="N287"/>
      <c r="O287"/>
    </row>
    <row r="288" spans="2:15" x14ac:dyDescent="0.25">
      <c r="B288"/>
      <c r="C288" s="129"/>
      <c r="D288" s="22"/>
      <c r="E288"/>
      <c r="F288"/>
      <c r="G288"/>
      <c r="H288"/>
      <c r="I288"/>
      <c r="J288"/>
      <c r="K288"/>
      <c r="L288"/>
      <c r="M288"/>
      <c r="N288"/>
      <c r="O288"/>
    </row>
    <row r="289" spans="2:15" x14ac:dyDescent="0.25">
      <c r="B289"/>
      <c r="C289" s="129"/>
      <c r="D289" s="22"/>
      <c r="E289"/>
      <c r="F289"/>
      <c r="G289"/>
      <c r="H289"/>
      <c r="I289"/>
      <c r="J289"/>
      <c r="K289"/>
      <c r="L289"/>
      <c r="M289"/>
      <c r="N289"/>
      <c r="O289"/>
    </row>
    <row r="290" spans="2:15" x14ac:dyDescent="0.25">
      <c r="B290"/>
      <c r="C290" s="129"/>
      <c r="D290" s="22"/>
      <c r="E290"/>
      <c r="F290"/>
      <c r="G290"/>
      <c r="H290"/>
      <c r="I290"/>
      <c r="J290"/>
      <c r="K290"/>
      <c r="L290"/>
      <c r="M290"/>
      <c r="N290"/>
      <c r="O290"/>
    </row>
    <row r="291" spans="2:15" x14ac:dyDescent="0.25">
      <c r="B291"/>
      <c r="C291" s="129"/>
      <c r="D291" s="22"/>
      <c r="E291"/>
      <c r="F291"/>
      <c r="G291"/>
      <c r="H291"/>
      <c r="I291"/>
      <c r="J291"/>
      <c r="K291"/>
      <c r="L291"/>
      <c r="M291"/>
      <c r="N291"/>
      <c r="O291"/>
    </row>
    <row r="292" spans="2:15" x14ac:dyDescent="0.25">
      <c r="B292"/>
      <c r="C292" s="129"/>
      <c r="D292" s="22"/>
      <c r="E292"/>
      <c r="F292"/>
      <c r="G292"/>
      <c r="H292"/>
      <c r="I292"/>
      <c r="J292"/>
      <c r="K292"/>
      <c r="L292"/>
      <c r="M292"/>
      <c r="N292"/>
      <c r="O292"/>
    </row>
    <row r="293" spans="2:15" x14ac:dyDescent="0.25">
      <c r="B293"/>
      <c r="C293" s="129"/>
      <c r="D293" s="22"/>
      <c r="E293"/>
      <c r="F293"/>
      <c r="G293"/>
      <c r="H293"/>
      <c r="I293"/>
      <c r="J293"/>
      <c r="K293"/>
      <c r="L293"/>
      <c r="M293"/>
      <c r="N293"/>
      <c r="O293"/>
    </row>
    <row r="294" spans="2:15" x14ac:dyDescent="0.25">
      <c r="B294"/>
      <c r="C294" s="129"/>
      <c r="D294" s="22"/>
      <c r="E294"/>
      <c r="F294"/>
      <c r="G294"/>
      <c r="H294"/>
      <c r="I294"/>
      <c r="J294"/>
      <c r="K294"/>
      <c r="L294"/>
      <c r="M294"/>
      <c r="N294"/>
      <c r="O294"/>
    </row>
    <row r="295" spans="2:15" x14ac:dyDescent="0.25">
      <c r="B295"/>
      <c r="C295" s="129"/>
      <c r="D295" s="22"/>
      <c r="E295"/>
      <c r="F295"/>
      <c r="G295"/>
      <c r="H295"/>
      <c r="I295"/>
      <c r="J295"/>
      <c r="K295"/>
      <c r="L295"/>
      <c r="M295"/>
      <c r="N295"/>
      <c r="O295"/>
    </row>
    <row r="296" spans="2:15" x14ac:dyDescent="0.25">
      <c r="B296"/>
      <c r="C296" s="129"/>
      <c r="D296" s="22"/>
      <c r="E296"/>
      <c r="F296"/>
      <c r="G296"/>
      <c r="H296"/>
      <c r="I296"/>
      <c r="J296"/>
      <c r="K296"/>
      <c r="L296"/>
      <c r="M296"/>
      <c r="N296"/>
      <c r="O296"/>
    </row>
    <row r="297" spans="2:15" x14ac:dyDescent="0.25">
      <c r="B297"/>
      <c r="C297" s="129"/>
      <c r="D297" s="22"/>
      <c r="E297"/>
      <c r="F297"/>
      <c r="G297"/>
      <c r="H297"/>
      <c r="I297"/>
      <c r="J297"/>
      <c r="K297"/>
      <c r="L297"/>
      <c r="M297"/>
      <c r="N297"/>
      <c r="O297"/>
    </row>
    <row r="298" spans="2:15" x14ac:dyDescent="0.25">
      <c r="B298"/>
      <c r="C298" s="129"/>
      <c r="D298" s="22"/>
      <c r="E298"/>
      <c r="F298"/>
      <c r="G298"/>
      <c r="H298"/>
      <c r="I298"/>
      <c r="J298"/>
      <c r="K298"/>
      <c r="L298"/>
      <c r="M298"/>
      <c r="N298"/>
      <c r="O298"/>
    </row>
    <row r="299" spans="2:15" x14ac:dyDescent="0.25">
      <c r="B299"/>
      <c r="C299" s="129"/>
      <c r="D299" s="22"/>
      <c r="E299"/>
      <c r="F299"/>
      <c r="G299"/>
      <c r="H299"/>
      <c r="I299"/>
      <c r="J299"/>
      <c r="K299"/>
      <c r="L299"/>
      <c r="M299"/>
      <c r="N299"/>
      <c r="O299"/>
    </row>
    <row r="300" spans="2:15" x14ac:dyDescent="0.25">
      <c r="B300"/>
      <c r="C300" s="129"/>
      <c r="D300" s="22"/>
      <c r="E300"/>
      <c r="F300"/>
      <c r="G300"/>
      <c r="H300"/>
      <c r="I300"/>
      <c r="J300"/>
      <c r="K300"/>
      <c r="L300"/>
      <c r="M300"/>
      <c r="N300"/>
      <c r="O300"/>
    </row>
    <row r="301" spans="2:15" x14ac:dyDescent="0.25">
      <c r="B301"/>
      <c r="C301" s="129"/>
      <c r="D301" s="22"/>
      <c r="E301"/>
      <c r="F301"/>
      <c r="G301"/>
      <c r="H301"/>
      <c r="I301"/>
      <c r="J301"/>
      <c r="K301"/>
      <c r="L301"/>
      <c r="M301"/>
      <c r="N301"/>
      <c r="O301"/>
    </row>
    <row r="302" spans="2:15" x14ac:dyDescent="0.25">
      <c r="B302"/>
      <c r="C302" s="129"/>
      <c r="D302" s="22"/>
      <c r="E302"/>
      <c r="F302"/>
      <c r="G302"/>
      <c r="H302"/>
      <c r="I302"/>
      <c r="J302"/>
      <c r="K302"/>
      <c r="L302"/>
      <c r="M302"/>
      <c r="N302"/>
      <c r="O302"/>
    </row>
    <row r="303" spans="2:15" x14ac:dyDescent="0.25">
      <c r="B303"/>
      <c r="C303" s="129"/>
      <c r="D303" s="22"/>
      <c r="E303"/>
      <c r="F303"/>
      <c r="G303"/>
      <c r="H303"/>
      <c r="I303"/>
      <c r="J303"/>
      <c r="K303"/>
      <c r="L303"/>
      <c r="M303"/>
      <c r="N303"/>
      <c r="O303"/>
    </row>
    <row r="304" spans="2:15" x14ac:dyDescent="0.25">
      <c r="B304"/>
      <c r="C304" s="129"/>
      <c r="D304" s="22"/>
      <c r="E304"/>
      <c r="F304"/>
      <c r="G304"/>
      <c r="H304"/>
      <c r="I304"/>
      <c r="J304"/>
      <c r="K304"/>
      <c r="L304"/>
      <c r="M304"/>
      <c r="N304"/>
      <c r="O304"/>
    </row>
    <row r="305" spans="2:15" x14ac:dyDescent="0.25">
      <c r="B305"/>
      <c r="C305" s="129"/>
      <c r="D305" s="22"/>
      <c r="E305"/>
      <c r="F305"/>
      <c r="G305"/>
      <c r="H305"/>
      <c r="I305"/>
      <c r="J305"/>
      <c r="K305"/>
      <c r="L305"/>
      <c r="M305"/>
      <c r="N305"/>
      <c r="O305"/>
    </row>
    <row r="306" spans="2:15" x14ac:dyDescent="0.25">
      <c r="B306"/>
      <c r="C306" s="129"/>
      <c r="D306" s="22"/>
      <c r="E306"/>
      <c r="F306"/>
      <c r="G306"/>
      <c r="H306"/>
      <c r="I306"/>
      <c r="J306"/>
      <c r="K306"/>
      <c r="L306"/>
      <c r="M306"/>
      <c r="N306"/>
      <c r="O306"/>
    </row>
    <row r="307" spans="2:15" x14ac:dyDescent="0.25">
      <c r="B307"/>
      <c r="C307" s="129"/>
      <c r="D307" s="22"/>
      <c r="E307"/>
      <c r="F307"/>
      <c r="G307"/>
      <c r="H307"/>
      <c r="I307"/>
      <c r="J307"/>
      <c r="K307"/>
      <c r="L307"/>
      <c r="M307"/>
      <c r="N307"/>
      <c r="O307"/>
    </row>
    <row r="308" spans="2:15" x14ac:dyDescent="0.25">
      <c r="B308"/>
      <c r="C308" s="129"/>
      <c r="D308" s="22"/>
      <c r="E308"/>
      <c r="F308"/>
      <c r="G308"/>
      <c r="H308"/>
      <c r="I308"/>
      <c r="J308"/>
      <c r="K308"/>
      <c r="L308"/>
      <c r="M308"/>
      <c r="N308"/>
      <c r="O308"/>
    </row>
    <row r="309" spans="2:15" x14ac:dyDescent="0.25">
      <c r="B309"/>
      <c r="C309" s="129"/>
      <c r="D309" s="22"/>
      <c r="E309"/>
      <c r="F309"/>
      <c r="G309"/>
      <c r="H309"/>
      <c r="I309"/>
      <c r="J309"/>
      <c r="K309"/>
      <c r="L309"/>
      <c r="M309"/>
      <c r="N309"/>
      <c r="O309"/>
    </row>
    <row r="310" spans="2:15" x14ac:dyDescent="0.25">
      <c r="B310"/>
      <c r="C310" s="129"/>
      <c r="D310" s="22"/>
      <c r="E310"/>
      <c r="F310"/>
      <c r="G310"/>
      <c r="H310"/>
      <c r="I310"/>
      <c r="J310"/>
      <c r="K310"/>
      <c r="L310"/>
      <c r="M310"/>
      <c r="N310"/>
      <c r="O310"/>
    </row>
    <row r="311" spans="2:15" x14ac:dyDescent="0.25">
      <c r="B311"/>
      <c r="C311" s="129"/>
      <c r="D311" s="22"/>
      <c r="E311"/>
      <c r="F311"/>
      <c r="G311"/>
      <c r="H311"/>
      <c r="I311"/>
      <c r="J311"/>
      <c r="K311"/>
      <c r="L311"/>
      <c r="M311"/>
      <c r="N311"/>
      <c r="O311"/>
    </row>
    <row r="312" spans="2:15" x14ac:dyDescent="0.25">
      <c r="B312"/>
      <c r="C312" s="129"/>
      <c r="D312" s="22"/>
      <c r="E312"/>
      <c r="F312"/>
      <c r="G312"/>
      <c r="H312"/>
      <c r="I312"/>
      <c r="J312"/>
      <c r="K312"/>
      <c r="L312"/>
      <c r="M312"/>
      <c r="N312"/>
      <c r="O312"/>
    </row>
    <row r="313" spans="2:15" x14ac:dyDescent="0.25">
      <c r="B313"/>
      <c r="C313" s="129"/>
      <c r="D313" s="22"/>
      <c r="E313"/>
      <c r="F313"/>
      <c r="G313"/>
      <c r="H313"/>
      <c r="I313"/>
      <c r="J313"/>
      <c r="K313"/>
      <c r="L313"/>
      <c r="M313"/>
      <c r="N313"/>
      <c r="O313"/>
    </row>
    <row r="314" spans="2:15" x14ac:dyDescent="0.25">
      <c r="B314"/>
      <c r="C314" s="129"/>
      <c r="D314" s="22"/>
      <c r="E314"/>
      <c r="F314"/>
      <c r="G314"/>
      <c r="H314"/>
      <c r="I314"/>
      <c r="J314"/>
      <c r="K314"/>
      <c r="L314"/>
      <c r="M314"/>
      <c r="N314"/>
      <c r="O314"/>
    </row>
    <row r="315" spans="2:15" x14ac:dyDescent="0.25">
      <c r="B315"/>
      <c r="C315" s="129"/>
      <c r="D315" s="22"/>
      <c r="E315"/>
      <c r="F315"/>
      <c r="G315"/>
      <c r="H315"/>
      <c r="I315"/>
      <c r="J315"/>
      <c r="K315"/>
      <c r="L315"/>
      <c r="M315"/>
      <c r="N315"/>
      <c r="O315"/>
    </row>
    <row r="316" spans="2:15" x14ac:dyDescent="0.25">
      <c r="B316"/>
      <c r="C316" s="129"/>
      <c r="D316" s="22"/>
      <c r="E316"/>
      <c r="F316"/>
      <c r="G316"/>
      <c r="H316"/>
      <c r="I316"/>
      <c r="J316"/>
      <c r="K316"/>
      <c r="L316"/>
      <c r="M316"/>
      <c r="N316"/>
      <c r="O316"/>
    </row>
    <row r="317" spans="2:15" x14ac:dyDescent="0.25">
      <c r="B317"/>
      <c r="C317" s="129"/>
      <c r="D317" s="22"/>
      <c r="E317"/>
      <c r="F317"/>
      <c r="G317"/>
      <c r="H317"/>
      <c r="I317"/>
      <c r="J317"/>
      <c r="K317"/>
      <c r="L317"/>
      <c r="M317"/>
      <c r="N317"/>
      <c r="O317"/>
    </row>
    <row r="318" spans="2:15" x14ac:dyDescent="0.25">
      <c r="B318"/>
      <c r="C318" s="129"/>
      <c r="D318" s="22"/>
      <c r="E318"/>
      <c r="F318"/>
      <c r="G318"/>
      <c r="H318"/>
      <c r="I318"/>
      <c r="J318"/>
      <c r="K318"/>
      <c r="L318"/>
      <c r="M318"/>
      <c r="N318"/>
      <c r="O318"/>
    </row>
    <row r="319" spans="2:15" x14ac:dyDescent="0.25">
      <c r="B319"/>
      <c r="C319" s="129"/>
      <c r="D319" s="22"/>
      <c r="E319"/>
      <c r="F319"/>
      <c r="G319"/>
      <c r="H319"/>
      <c r="I319"/>
      <c r="J319"/>
      <c r="K319"/>
      <c r="L319"/>
      <c r="M319"/>
      <c r="N319"/>
      <c r="O319"/>
    </row>
    <row r="320" spans="2:15" x14ac:dyDescent="0.25">
      <c r="B320"/>
      <c r="C320" s="129"/>
      <c r="D320" s="22"/>
      <c r="E320"/>
      <c r="F320"/>
      <c r="G320"/>
      <c r="H320"/>
      <c r="I320"/>
      <c r="J320"/>
      <c r="K320"/>
      <c r="L320"/>
      <c r="M320"/>
      <c r="N320"/>
      <c r="O320"/>
    </row>
    <row r="321" spans="2:15" x14ac:dyDescent="0.25">
      <c r="B321"/>
      <c r="C321" s="129"/>
      <c r="D321" s="22"/>
      <c r="E321"/>
      <c r="F321"/>
      <c r="G321"/>
      <c r="H321"/>
      <c r="I321"/>
      <c r="J321"/>
      <c r="K321"/>
      <c r="L321"/>
      <c r="M321"/>
      <c r="N321"/>
      <c r="O321"/>
    </row>
    <row r="322" spans="2:15" x14ac:dyDescent="0.25">
      <c r="B322"/>
      <c r="C322" s="129"/>
      <c r="D322" s="22"/>
      <c r="E322"/>
      <c r="F322"/>
      <c r="G322"/>
      <c r="H322"/>
      <c r="I322"/>
      <c r="J322"/>
      <c r="K322"/>
      <c r="L322"/>
      <c r="M322"/>
      <c r="N322"/>
      <c r="O322"/>
    </row>
    <row r="323" spans="2:15" x14ac:dyDescent="0.25">
      <c r="B323"/>
      <c r="C323" s="129"/>
      <c r="D323" s="22"/>
      <c r="E323"/>
      <c r="F323"/>
      <c r="G323"/>
      <c r="H323"/>
      <c r="I323"/>
      <c r="J323"/>
      <c r="K323"/>
      <c r="L323"/>
      <c r="M323"/>
      <c r="N323"/>
      <c r="O323"/>
    </row>
    <row r="324" spans="2:15" x14ac:dyDescent="0.25">
      <c r="B324"/>
      <c r="C324" s="129"/>
      <c r="D324" s="22"/>
      <c r="E324"/>
      <c r="F324"/>
      <c r="G324"/>
      <c r="H324"/>
      <c r="I324"/>
      <c r="J324"/>
      <c r="K324"/>
      <c r="L324"/>
      <c r="M324"/>
      <c r="N324"/>
      <c r="O324"/>
    </row>
    <row r="325" spans="2:15" x14ac:dyDescent="0.25">
      <c r="B325"/>
      <c r="C325" s="129"/>
      <c r="D325" s="22"/>
      <c r="E325"/>
      <c r="F325"/>
      <c r="G325"/>
      <c r="H325"/>
      <c r="I325"/>
      <c r="J325"/>
      <c r="K325"/>
      <c r="L325"/>
      <c r="M325"/>
      <c r="N325"/>
      <c r="O325"/>
    </row>
    <row r="326" spans="2:15" x14ac:dyDescent="0.25">
      <c r="B326"/>
      <c r="C326" s="129"/>
      <c r="D326" s="22"/>
      <c r="E326"/>
      <c r="F326"/>
      <c r="G326"/>
      <c r="H326"/>
      <c r="I326"/>
      <c r="J326"/>
      <c r="K326"/>
      <c r="L326"/>
      <c r="M326"/>
      <c r="N326"/>
      <c r="O326"/>
    </row>
    <row r="327" spans="2:15" x14ac:dyDescent="0.25">
      <c r="B327"/>
      <c r="C327" s="129"/>
      <c r="D327" s="22"/>
      <c r="E327"/>
      <c r="F327"/>
      <c r="G327"/>
      <c r="H327"/>
      <c r="I327"/>
      <c r="J327"/>
      <c r="K327"/>
      <c r="L327"/>
      <c r="M327"/>
      <c r="N327"/>
      <c r="O327"/>
    </row>
    <row r="328" spans="2:15" x14ac:dyDescent="0.25">
      <c r="B328"/>
      <c r="C328" s="129"/>
      <c r="D328" s="22"/>
      <c r="E328"/>
      <c r="F328"/>
      <c r="G328"/>
      <c r="H328"/>
      <c r="I328"/>
      <c r="J328"/>
      <c r="K328"/>
      <c r="L328"/>
      <c r="M328"/>
      <c r="N328"/>
      <c r="O328"/>
    </row>
    <row r="329" spans="2:15" x14ac:dyDescent="0.25">
      <c r="B329"/>
      <c r="C329" s="129"/>
      <c r="D329" s="22"/>
      <c r="E329"/>
      <c r="F329"/>
      <c r="G329"/>
      <c r="H329"/>
      <c r="I329"/>
      <c r="J329"/>
      <c r="K329"/>
      <c r="L329"/>
      <c r="M329"/>
      <c r="N329"/>
      <c r="O329"/>
    </row>
    <row r="330" spans="2:15" x14ac:dyDescent="0.25">
      <c r="B330"/>
      <c r="C330" s="129"/>
      <c r="D330" s="22"/>
      <c r="E330"/>
      <c r="F330"/>
      <c r="G330"/>
      <c r="H330"/>
      <c r="I330"/>
      <c r="J330"/>
      <c r="K330"/>
      <c r="L330"/>
      <c r="M330"/>
      <c r="N330"/>
      <c r="O330"/>
    </row>
    <row r="331" spans="2:15" x14ac:dyDescent="0.25">
      <c r="B331"/>
      <c r="C331" s="129"/>
      <c r="D331" s="22"/>
      <c r="E331"/>
      <c r="F331"/>
      <c r="G331"/>
      <c r="H331"/>
      <c r="I331"/>
      <c r="J331"/>
      <c r="K331"/>
      <c r="L331"/>
      <c r="M331"/>
      <c r="N331"/>
      <c r="O331"/>
    </row>
    <row r="332" spans="2:15" x14ac:dyDescent="0.25">
      <c r="B332"/>
      <c r="C332" s="129"/>
      <c r="D332" s="22"/>
      <c r="E332"/>
      <c r="F332"/>
      <c r="G332"/>
      <c r="H332"/>
      <c r="I332"/>
      <c r="J332"/>
      <c r="K332"/>
      <c r="L332"/>
      <c r="M332"/>
      <c r="N332"/>
      <c r="O332"/>
    </row>
    <row r="333" spans="2:15" x14ac:dyDescent="0.25">
      <c r="B333"/>
      <c r="C333" s="129"/>
      <c r="D333" s="22"/>
      <c r="E333"/>
      <c r="F333"/>
      <c r="G333"/>
      <c r="H333"/>
      <c r="I333"/>
      <c r="J333"/>
      <c r="K333"/>
      <c r="L333"/>
      <c r="M333"/>
      <c r="N333"/>
      <c r="O333"/>
    </row>
    <row r="334" spans="2:15" x14ac:dyDescent="0.25">
      <c r="B334"/>
      <c r="C334" s="129"/>
      <c r="D334" s="22"/>
      <c r="E334"/>
      <c r="F334"/>
      <c r="G334"/>
      <c r="H334"/>
      <c r="I334"/>
      <c r="J334"/>
      <c r="K334"/>
      <c r="L334"/>
      <c r="M334"/>
      <c r="N334"/>
      <c r="O334"/>
    </row>
    <row r="335" spans="2:15" x14ac:dyDescent="0.25">
      <c r="B335"/>
      <c r="C335" s="129"/>
      <c r="D335" s="22"/>
      <c r="E335"/>
      <c r="F335"/>
      <c r="G335"/>
      <c r="H335"/>
      <c r="I335"/>
      <c r="J335"/>
      <c r="K335"/>
      <c r="L335"/>
      <c r="M335"/>
      <c r="N335"/>
      <c r="O335"/>
    </row>
    <row r="336" spans="2:15" x14ac:dyDescent="0.25">
      <c r="B336"/>
      <c r="C336" s="129"/>
      <c r="D336" s="22"/>
      <c r="E336"/>
      <c r="F336"/>
      <c r="G336"/>
      <c r="H336"/>
      <c r="I336"/>
      <c r="J336"/>
      <c r="K336"/>
      <c r="L336"/>
      <c r="M336"/>
      <c r="N336"/>
      <c r="O336"/>
    </row>
    <row r="337" spans="2:15" x14ac:dyDescent="0.25">
      <c r="B337"/>
      <c r="C337" s="129"/>
      <c r="D337" s="22"/>
      <c r="E337"/>
      <c r="F337"/>
      <c r="G337"/>
      <c r="H337"/>
      <c r="I337"/>
      <c r="J337"/>
      <c r="K337"/>
      <c r="L337"/>
      <c r="M337"/>
      <c r="N337"/>
      <c r="O337"/>
    </row>
    <row r="338" spans="2:15" x14ac:dyDescent="0.25">
      <c r="B338"/>
      <c r="C338" s="129"/>
      <c r="D338" s="22"/>
      <c r="E338"/>
      <c r="F338"/>
      <c r="G338"/>
      <c r="H338"/>
      <c r="I338"/>
      <c r="J338"/>
      <c r="K338"/>
      <c r="L338"/>
      <c r="M338"/>
      <c r="N338"/>
      <c r="O338"/>
    </row>
    <row r="339" spans="2:15" x14ac:dyDescent="0.25">
      <c r="B339"/>
      <c r="C339" s="129"/>
      <c r="D339" s="22"/>
      <c r="E339"/>
      <c r="F339"/>
      <c r="G339"/>
      <c r="H339"/>
      <c r="I339"/>
      <c r="J339"/>
      <c r="K339"/>
      <c r="L339"/>
      <c r="M339"/>
      <c r="N339"/>
      <c r="O339"/>
    </row>
    <row r="340" spans="2:15" x14ac:dyDescent="0.25">
      <c r="B340"/>
      <c r="C340" s="129"/>
      <c r="D340" s="22"/>
      <c r="E340"/>
      <c r="F340"/>
      <c r="G340"/>
      <c r="H340"/>
      <c r="I340"/>
      <c r="J340"/>
      <c r="K340"/>
      <c r="L340"/>
      <c r="M340"/>
      <c r="N340"/>
      <c r="O340"/>
    </row>
    <row r="341" spans="2:15" x14ac:dyDescent="0.25">
      <c r="B341"/>
      <c r="C341" s="129"/>
      <c r="D341" s="22"/>
      <c r="E341"/>
      <c r="F341"/>
      <c r="G341"/>
      <c r="H341"/>
      <c r="I341"/>
      <c r="J341"/>
      <c r="K341"/>
      <c r="L341"/>
      <c r="M341"/>
      <c r="N341"/>
      <c r="O341"/>
    </row>
    <row r="342" spans="2:15" x14ac:dyDescent="0.25">
      <c r="B342"/>
      <c r="C342" s="129"/>
      <c r="D342" s="22"/>
      <c r="E342"/>
      <c r="F342"/>
      <c r="G342"/>
      <c r="H342"/>
      <c r="I342"/>
      <c r="J342"/>
      <c r="K342"/>
      <c r="L342"/>
      <c r="M342"/>
      <c r="N342"/>
      <c r="O342"/>
    </row>
    <row r="343" spans="2:15" x14ac:dyDescent="0.25">
      <c r="B343"/>
      <c r="C343" s="129"/>
      <c r="D343" s="22"/>
      <c r="E343"/>
      <c r="F343"/>
      <c r="G343"/>
      <c r="H343"/>
      <c r="I343"/>
      <c r="J343"/>
      <c r="K343"/>
      <c r="L343"/>
      <c r="M343"/>
      <c r="N343"/>
      <c r="O343"/>
    </row>
    <row r="344" spans="2:15" x14ac:dyDescent="0.25">
      <c r="B344"/>
      <c r="C344" s="129"/>
      <c r="D344" s="22"/>
      <c r="E344"/>
      <c r="F344"/>
      <c r="G344"/>
      <c r="H344"/>
      <c r="I344"/>
      <c r="J344"/>
      <c r="K344"/>
      <c r="L344"/>
      <c r="M344"/>
      <c r="N344"/>
      <c r="O344"/>
    </row>
    <row r="345" spans="2:15" x14ac:dyDescent="0.25">
      <c r="B345"/>
      <c r="C345" s="129"/>
      <c r="D345" s="22"/>
      <c r="E345"/>
      <c r="F345"/>
      <c r="G345"/>
      <c r="H345"/>
      <c r="I345"/>
      <c r="J345"/>
      <c r="K345"/>
      <c r="L345"/>
      <c r="M345"/>
      <c r="N345"/>
      <c r="O345"/>
    </row>
    <row r="346" spans="2:15" x14ac:dyDescent="0.25">
      <c r="B346"/>
      <c r="C346" s="129"/>
      <c r="D346" s="22"/>
      <c r="E346"/>
      <c r="F346"/>
      <c r="G346"/>
      <c r="H346"/>
      <c r="I346"/>
      <c r="J346"/>
      <c r="K346"/>
      <c r="L346"/>
      <c r="M346"/>
      <c r="N346"/>
      <c r="O346"/>
    </row>
    <row r="347" spans="2:15" x14ac:dyDescent="0.25">
      <c r="B347"/>
      <c r="C347" s="129"/>
      <c r="D347" s="22"/>
      <c r="E347"/>
      <c r="F347"/>
      <c r="G347"/>
      <c r="H347"/>
      <c r="I347"/>
      <c r="J347"/>
      <c r="K347"/>
      <c r="L347"/>
      <c r="M347"/>
      <c r="N347"/>
      <c r="O347"/>
    </row>
    <row r="348" spans="2:15" x14ac:dyDescent="0.25">
      <c r="B348"/>
      <c r="C348" s="129"/>
      <c r="D348" s="22"/>
      <c r="E348"/>
      <c r="F348"/>
      <c r="G348"/>
      <c r="H348"/>
      <c r="I348"/>
      <c r="J348"/>
      <c r="K348"/>
      <c r="L348"/>
      <c r="M348"/>
      <c r="N348"/>
      <c r="O348"/>
    </row>
    <row r="349" spans="2:15" x14ac:dyDescent="0.25">
      <c r="B349"/>
      <c r="C349" s="129"/>
      <c r="D349" s="22"/>
      <c r="E349"/>
      <c r="F349"/>
      <c r="G349"/>
      <c r="H349"/>
      <c r="I349"/>
      <c r="J349"/>
      <c r="K349"/>
      <c r="L349"/>
      <c r="M349"/>
      <c r="N349"/>
      <c r="O349"/>
    </row>
    <row r="350" spans="2:15" x14ac:dyDescent="0.25">
      <c r="B350"/>
      <c r="C350" s="129"/>
      <c r="D350" s="22"/>
      <c r="E350"/>
      <c r="F350"/>
      <c r="G350"/>
      <c r="H350"/>
      <c r="I350"/>
      <c r="J350"/>
      <c r="K350"/>
      <c r="L350"/>
      <c r="M350"/>
      <c r="N350"/>
      <c r="O350"/>
    </row>
    <row r="351" spans="2:15" x14ac:dyDescent="0.25">
      <c r="B351"/>
      <c r="C351" s="129"/>
      <c r="D351" s="22"/>
      <c r="E351"/>
      <c r="F351"/>
      <c r="G351"/>
      <c r="H351"/>
      <c r="I351"/>
      <c r="J351"/>
      <c r="K351"/>
      <c r="L351"/>
      <c r="M351"/>
      <c r="N351"/>
      <c r="O351"/>
    </row>
    <row r="352" spans="2:15" x14ac:dyDescent="0.25">
      <c r="B352"/>
      <c r="C352" s="129"/>
      <c r="D352" s="22"/>
      <c r="E352"/>
      <c r="F352"/>
      <c r="G352"/>
      <c r="H352"/>
      <c r="I352"/>
      <c r="J352"/>
      <c r="K352"/>
      <c r="L352"/>
      <c r="M352"/>
      <c r="N352"/>
      <c r="O352"/>
    </row>
    <row r="353" spans="2:15" x14ac:dyDescent="0.25">
      <c r="B353"/>
      <c r="C353" s="129"/>
      <c r="D353" s="22"/>
      <c r="E353"/>
      <c r="F353"/>
      <c r="G353"/>
      <c r="H353"/>
      <c r="I353"/>
      <c r="J353"/>
      <c r="K353"/>
      <c r="L353"/>
      <c r="M353"/>
      <c r="N353"/>
      <c r="O353"/>
    </row>
    <row r="354" spans="2:15" x14ac:dyDescent="0.25">
      <c r="B354"/>
      <c r="C354" s="129"/>
      <c r="D354" s="22"/>
      <c r="E354"/>
      <c r="F354"/>
      <c r="G354"/>
      <c r="H354"/>
      <c r="I354"/>
      <c r="J354"/>
      <c r="K354"/>
      <c r="L354"/>
      <c r="M354"/>
      <c r="N354"/>
      <c r="O354"/>
    </row>
    <row r="355" spans="2:15" x14ac:dyDescent="0.25">
      <c r="B355"/>
      <c r="C355" s="129"/>
      <c r="D355" s="22"/>
      <c r="E355"/>
      <c r="F355"/>
      <c r="G355"/>
      <c r="H355"/>
      <c r="I355"/>
      <c r="J355"/>
      <c r="K355"/>
      <c r="L355"/>
      <c r="M355"/>
      <c r="N355"/>
      <c r="O355"/>
    </row>
    <row r="356" spans="2:15" x14ac:dyDescent="0.25">
      <c r="B356"/>
      <c r="C356" s="129"/>
      <c r="D356" s="22"/>
      <c r="E356"/>
      <c r="F356"/>
      <c r="G356"/>
      <c r="H356"/>
      <c r="I356"/>
      <c r="J356"/>
      <c r="K356"/>
      <c r="L356"/>
      <c r="M356"/>
      <c r="N356"/>
      <c r="O356"/>
    </row>
    <row r="357" spans="2:15" x14ac:dyDescent="0.25">
      <c r="B357"/>
      <c r="C357" s="129"/>
      <c r="D357" s="22"/>
      <c r="E357"/>
      <c r="F357"/>
      <c r="G357"/>
      <c r="H357"/>
      <c r="I357"/>
      <c r="J357"/>
      <c r="K357"/>
      <c r="L357"/>
      <c r="M357"/>
      <c r="N357"/>
      <c r="O357"/>
    </row>
    <row r="358" spans="2:15" x14ac:dyDescent="0.25">
      <c r="B358"/>
      <c r="C358" s="129"/>
      <c r="D358" s="22"/>
      <c r="E358"/>
      <c r="F358"/>
      <c r="G358"/>
      <c r="H358"/>
      <c r="I358"/>
      <c r="J358"/>
      <c r="K358"/>
      <c r="L358"/>
      <c r="M358"/>
      <c r="N358"/>
      <c r="O358"/>
    </row>
    <row r="359" spans="2:15" x14ac:dyDescent="0.25">
      <c r="B359"/>
      <c r="C359" s="129"/>
      <c r="D359" s="22"/>
      <c r="E359"/>
      <c r="F359"/>
      <c r="G359"/>
      <c r="H359"/>
      <c r="I359"/>
      <c r="J359"/>
      <c r="K359"/>
      <c r="L359"/>
      <c r="M359"/>
      <c r="N359"/>
      <c r="O359"/>
    </row>
    <row r="360" spans="2:15" x14ac:dyDescent="0.25">
      <c r="B360"/>
      <c r="C360" s="129"/>
      <c r="D360" s="22"/>
      <c r="E360"/>
      <c r="F360"/>
      <c r="G360"/>
      <c r="H360"/>
      <c r="I360"/>
      <c r="J360"/>
      <c r="K360"/>
      <c r="L360"/>
      <c r="M360"/>
      <c r="N360"/>
      <c r="O360"/>
    </row>
    <row r="361" spans="2:15" x14ac:dyDescent="0.25">
      <c r="B361"/>
      <c r="C361" s="129"/>
      <c r="D361" s="22"/>
      <c r="E361"/>
      <c r="F361"/>
      <c r="G361"/>
      <c r="H361"/>
      <c r="I361"/>
      <c r="J361"/>
      <c r="K361"/>
      <c r="L361"/>
      <c r="M361"/>
      <c r="N361"/>
      <c r="O361"/>
    </row>
    <row r="362" spans="2:15" x14ac:dyDescent="0.25">
      <c r="B362"/>
      <c r="C362" s="129"/>
      <c r="D362" s="22"/>
      <c r="E362"/>
      <c r="F362"/>
      <c r="G362"/>
      <c r="H362"/>
      <c r="I362"/>
      <c r="J362"/>
      <c r="K362"/>
      <c r="L362"/>
      <c r="M362"/>
      <c r="N362"/>
      <c r="O362"/>
    </row>
    <row r="363" spans="2:15" x14ac:dyDescent="0.25">
      <c r="B363"/>
      <c r="C363" s="129"/>
      <c r="D363" s="22"/>
      <c r="E363"/>
      <c r="F363"/>
      <c r="G363"/>
      <c r="H363"/>
      <c r="I363"/>
      <c r="J363"/>
      <c r="K363"/>
      <c r="L363"/>
      <c r="M363"/>
      <c r="N363"/>
      <c r="O363"/>
    </row>
    <row r="364" spans="2:15" x14ac:dyDescent="0.25">
      <c r="B364"/>
      <c r="C364" s="129"/>
      <c r="D364" s="22"/>
      <c r="E364"/>
      <c r="F364"/>
      <c r="G364"/>
      <c r="H364"/>
      <c r="I364"/>
      <c r="J364"/>
      <c r="K364"/>
      <c r="L364"/>
      <c r="M364"/>
      <c r="N364"/>
      <c r="O364"/>
    </row>
    <row r="365" spans="2:15" x14ac:dyDescent="0.25">
      <c r="B365"/>
      <c r="C365" s="129"/>
      <c r="D365" s="22"/>
      <c r="E365"/>
      <c r="F365"/>
      <c r="G365"/>
      <c r="H365"/>
      <c r="I365"/>
      <c r="J365"/>
      <c r="K365"/>
      <c r="L365"/>
      <c r="M365"/>
      <c r="N365"/>
      <c r="O365"/>
    </row>
    <row r="366" spans="2:15" x14ac:dyDescent="0.25">
      <c r="B366"/>
      <c r="C366" s="129"/>
      <c r="D366" s="22"/>
      <c r="E366"/>
      <c r="F366"/>
      <c r="G366"/>
      <c r="H366"/>
      <c r="I366"/>
      <c r="J366"/>
      <c r="K366"/>
      <c r="L366"/>
      <c r="M366"/>
      <c r="N366"/>
      <c r="O366"/>
    </row>
    <row r="367" spans="2:15" x14ac:dyDescent="0.25">
      <c r="B367"/>
      <c r="C367" s="129"/>
      <c r="D367" s="22"/>
      <c r="E367"/>
      <c r="F367"/>
      <c r="G367"/>
      <c r="H367"/>
      <c r="I367"/>
      <c r="J367"/>
      <c r="K367"/>
      <c r="L367"/>
      <c r="M367"/>
      <c r="N367"/>
      <c r="O367"/>
    </row>
    <row r="368" spans="2:15" x14ac:dyDescent="0.25">
      <c r="B368"/>
      <c r="C368" s="129"/>
      <c r="D368" s="22"/>
      <c r="E368"/>
      <c r="F368"/>
      <c r="G368"/>
      <c r="H368"/>
      <c r="I368"/>
      <c r="J368"/>
      <c r="K368"/>
      <c r="L368"/>
      <c r="M368"/>
      <c r="N368"/>
      <c r="O368"/>
    </row>
    <row r="369" spans="2:15" x14ac:dyDescent="0.25">
      <c r="B369"/>
      <c r="C369" s="129"/>
      <c r="D369" s="22"/>
      <c r="E369"/>
      <c r="F369"/>
      <c r="G369"/>
      <c r="H369"/>
      <c r="I369"/>
      <c r="J369"/>
      <c r="K369"/>
      <c r="L369"/>
      <c r="M369"/>
      <c r="N369"/>
      <c r="O369"/>
    </row>
    <row r="370" spans="2:15" x14ac:dyDescent="0.25">
      <c r="B370"/>
      <c r="C370" s="129"/>
      <c r="D370" s="22"/>
      <c r="E370"/>
      <c r="F370"/>
      <c r="G370"/>
      <c r="H370"/>
      <c r="I370"/>
      <c r="J370"/>
      <c r="K370"/>
      <c r="L370"/>
      <c r="M370"/>
      <c r="N370"/>
      <c r="O370"/>
    </row>
    <row r="371" spans="2:15" x14ac:dyDescent="0.25">
      <c r="B371"/>
      <c r="C371" s="129"/>
      <c r="D371" s="22"/>
      <c r="E371"/>
      <c r="F371"/>
      <c r="G371"/>
      <c r="H371"/>
      <c r="I371"/>
      <c r="J371"/>
      <c r="K371"/>
      <c r="L371"/>
      <c r="M371"/>
      <c r="N371"/>
      <c r="O371"/>
    </row>
    <row r="372" spans="2:15" x14ac:dyDescent="0.25">
      <c r="B372"/>
      <c r="C372" s="129"/>
      <c r="D372" s="22"/>
      <c r="E372"/>
      <c r="F372"/>
      <c r="G372"/>
      <c r="H372"/>
      <c r="I372"/>
      <c r="J372"/>
      <c r="K372"/>
      <c r="L372"/>
      <c r="M372"/>
      <c r="N372"/>
      <c r="O372"/>
    </row>
    <row r="373" spans="2:15" x14ac:dyDescent="0.25">
      <c r="B373"/>
      <c r="C373" s="129"/>
      <c r="D373" s="22"/>
      <c r="E373"/>
      <c r="F373"/>
      <c r="G373"/>
      <c r="H373"/>
      <c r="I373"/>
      <c r="J373"/>
      <c r="K373"/>
      <c r="L373"/>
      <c r="M373"/>
      <c r="N373"/>
      <c r="O373"/>
    </row>
    <row r="374" spans="2:15" x14ac:dyDescent="0.25">
      <c r="B374"/>
      <c r="C374" s="129"/>
      <c r="D374" s="22"/>
      <c r="E374"/>
      <c r="F374"/>
      <c r="G374"/>
      <c r="H374"/>
      <c r="I374"/>
      <c r="J374"/>
      <c r="K374"/>
      <c r="L374"/>
      <c r="M374"/>
      <c r="N374"/>
      <c r="O374"/>
    </row>
    <row r="375" spans="2:15" x14ac:dyDescent="0.25">
      <c r="B375"/>
      <c r="C375" s="129"/>
      <c r="D375" s="22"/>
      <c r="E375"/>
      <c r="F375"/>
      <c r="G375"/>
      <c r="H375"/>
      <c r="I375"/>
      <c r="J375"/>
      <c r="K375"/>
      <c r="L375"/>
      <c r="M375"/>
      <c r="N375"/>
      <c r="O375"/>
    </row>
    <row r="376" spans="2:15" x14ac:dyDescent="0.25">
      <c r="B376"/>
      <c r="C376" s="129"/>
      <c r="D376" s="22"/>
      <c r="E376"/>
      <c r="F376"/>
      <c r="G376"/>
      <c r="H376"/>
      <c r="I376"/>
      <c r="J376"/>
      <c r="K376"/>
      <c r="L376"/>
      <c r="M376"/>
      <c r="N376"/>
      <c r="O376"/>
    </row>
    <row r="377" spans="2:15" x14ac:dyDescent="0.25">
      <c r="B377"/>
      <c r="C377" s="129"/>
      <c r="D377" s="22"/>
      <c r="E377"/>
      <c r="F377"/>
      <c r="G377"/>
      <c r="H377"/>
      <c r="I377"/>
      <c r="J377"/>
      <c r="K377"/>
      <c r="L377"/>
      <c r="M377"/>
      <c r="N377"/>
      <c r="O377"/>
    </row>
    <row r="378" spans="2:15" x14ac:dyDescent="0.25">
      <c r="B378"/>
      <c r="C378" s="129"/>
      <c r="D378" s="22"/>
      <c r="E378"/>
      <c r="F378"/>
      <c r="G378"/>
      <c r="H378"/>
      <c r="I378"/>
      <c r="J378"/>
      <c r="K378"/>
      <c r="L378"/>
      <c r="M378"/>
      <c r="N378"/>
      <c r="O378"/>
    </row>
    <row r="379" spans="2:15" x14ac:dyDescent="0.25">
      <c r="B379"/>
      <c r="C379" s="129"/>
      <c r="D379" s="22"/>
      <c r="E379"/>
      <c r="F379"/>
      <c r="G379"/>
      <c r="H379"/>
      <c r="I379"/>
      <c r="J379"/>
      <c r="K379"/>
      <c r="L379"/>
      <c r="M379"/>
      <c r="N379"/>
      <c r="O379"/>
    </row>
    <row r="380" spans="2:15" x14ac:dyDescent="0.25">
      <c r="B380"/>
      <c r="C380" s="129"/>
      <c r="D380" s="22"/>
      <c r="E380"/>
      <c r="F380"/>
      <c r="G380"/>
      <c r="H380"/>
      <c r="I380"/>
      <c r="J380"/>
      <c r="K380"/>
      <c r="L380"/>
      <c r="M380"/>
      <c r="N380"/>
      <c r="O380"/>
    </row>
    <row r="381" spans="2:15" x14ac:dyDescent="0.25">
      <c r="B381"/>
      <c r="C381" s="129"/>
      <c r="D381" s="22"/>
      <c r="E381"/>
      <c r="F381"/>
      <c r="G381"/>
      <c r="H381"/>
      <c r="I381"/>
      <c r="J381"/>
      <c r="K381"/>
      <c r="L381"/>
      <c r="M381"/>
      <c r="N381"/>
      <c r="O381"/>
    </row>
    <row r="382" spans="2:15" x14ac:dyDescent="0.25">
      <c r="B382"/>
      <c r="C382" s="129"/>
      <c r="D382" s="22"/>
      <c r="E382"/>
      <c r="F382"/>
      <c r="G382"/>
      <c r="H382"/>
      <c r="I382"/>
      <c r="J382"/>
      <c r="K382"/>
      <c r="L382"/>
      <c r="M382"/>
      <c r="N382"/>
      <c r="O382"/>
    </row>
    <row r="383" spans="2:15" x14ac:dyDescent="0.25">
      <c r="B383"/>
      <c r="C383" s="129"/>
      <c r="D383" s="22"/>
      <c r="E383"/>
      <c r="F383"/>
      <c r="G383"/>
      <c r="H383"/>
      <c r="I383"/>
      <c r="J383"/>
      <c r="K383"/>
      <c r="L383"/>
      <c r="M383"/>
      <c r="N383"/>
      <c r="O383"/>
    </row>
    <row r="384" spans="2:15" x14ac:dyDescent="0.25">
      <c r="B384"/>
      <c r="C384" s="129"/>
      <c r="D384" s="22"/>
      <c r="E384"/>
      <c r="F384"/>
      <c r="G384"/>
      <c r="H384"/>
      <c r="I384"/>
      <c r="J384"/>
      <c r="K384"/>
      <c r="L384"/>
      <c r="M384"/>
      <c r="N384"/>
      <c r="O384"/>
    </row>
    <row r="385" spans="2:15" x14ac:dyDescent="0.25">
      <c r="B385"/>
      <c r="C385" s="129"/>
      <c r="D385" s="22"/>
      <c r="E385"/>
      <c r="F385"/>
      <c r="G385"/>
      <c r="H385"/>
      <c r="I385"/>
      <c r="J385"/>
      <c r="K385"/>
      <c r="L385"/>
      <c r="M385"/>
      <c r="N385"/>
      <c r="O385"/>
    </row>
    <row r="386" spans="2:15" x14ac:dyDescent="0.25">
      <c r="B386"/>
      <c r="C386" s="129"/>
      <c r="D386" s="22"/>
      <c r="E386"/>
      <c r="F386"/>
      <c r="G386"/>
      <c r="H386"/>
      <c r="I386"/>
      <c r="J386"/>
      <c r="K386"/>
      <c r="L386"/>
      <c r="M386"/>
      <c r="N386"/>
      <c r="O386"/>
    </row>
    <row r="387" spans="2:15" x14ac:dyDescent="0.25">
      <c r="B387"/>
      <c r="C387" s="129"/>
      <c r="D387" s="22"/>
      <c r="E387"/>
      <c r="F387"/>
      <c r="G387"/>
      <c r="H387"/>
      <c r="I387"/>
      <c r="J387"/>
      <c r="K387"/>
      <c r="L387"/>
      <c r="M387"/>
      <c r="N387"/>
      <c r="O387"/>
    </row>
    <row r="388" spans="2:15" x14ac:dyDescent="0.25">
      <c r="B388"/>
      <c r="C388" s="129"/>
      <c r="D388" s="22"/>
      <c r="E388"/>
      <c r="F388"/>
      <c r="G388"/>
      <c r="H388"/>
      <c r="I388"/>
      <c r="J388"/>
      <c r="K388"/>
      <c r="L388"/>
      <c r="M388"/>
      <c r="N388"/>
      <c r="O388"/>
    </row>
    <row r="389" spans="2:15" x14ac:dyDescent="0.25">
      <c r="B389"/>
      <c r="C389" s="129"/>
      <c r="D389" s="22"/>
      <c r="E389"/>
      <c r="F389"/>
      <c r="G389"/>
      <c r="H389"/>
      <c r="I389"/>
      <c r="J389"/>
      <c r="K389"/>
      <c r="L389"/>
      <c r="M389"/>
      <c r="N389"/>
      <c r="O389"/>
    </row>
    <row r="390" spans="2:15" x14ac:dyDescent="0.25">
      <c r="B390"/>
      <c r="C390" s="129"/>
      <c r="D390" s="22"/>
      <c r="E390"/>
      <c r="F390"/>
      <c r="G390"/>
      <c r="H390"/>
      <c r="I390"/>
      <c r="J390"/>
      <c r="K390"/>
      <c r="L390"/>
      <c r="M390"/>
      <c r="N390"/>
      <c r="O390"/>
    </row>
    <row r="391" spans="2:15" x14ac:dyDescent="0.25">
      <c r="B391"/>
      <c r="C391" s="129"/>
      <c r="D391" s="22"/>
      <c r="E391"/>
      <c r="F391"/>
      <c r="G391"/>
      <c r="H391"/>
      <c r="I391"/>
      <c r="J391"/>
      <c r="K391"/>
      <c r="L391"/>
      <c r="M391"/>
      <c r="N391"/>
      <c r="O391"/>
    </row>
    <row r="392" spans="2:15" x14ac:dyDescent="0.25">
      <c r="B392"/>
      <c r="C392" s="129"/>
      <c r="D392" s="22"/>
      <c r="E392"/>
      <c r="F392"/>
      <c r="G392"/>
      <c r="H392"/>
      <c r="I392"/>
      <c r="J392"/>
      <c r="K392"/>
      <c r="L392"/>
      <c r="M392"/>
      <c r="N392"/>
      <c r="O392"/>
    </row>
    <row r="393" spans="2:15" x14ac:dyDescent="0.25">
      <c r="B393"/>
      <c r="C393" s="129"/>
      <c r="D393" s="22"/>
      <c r="E393"/>
      <c r="F393"/>
      <c r="G393"/>
      <c r="H393"/>
      <c r="I393"/>
      <c r="J393"/>
      <c r="K393"/>
      <c r="L393"/>
      <c r="M393"/>
      <c r="N393"/>
      <c r="O393"/>
    </row>
    <row r="394" spans="2:15" x14ac:dyDescent="0.25">
      <c r="B394"/>
      <c r="C394" s="129"/>
      <c r="D394" s="22"/>
      <c r="E394"/>
      <c r="F394"/>
      <c r="G394"/>
      <c r="H394"/>
      <c r="I394"/>
      <c r="J394"/>
      <c r="K394"/>
      <c r="L394"/>
      <c r="M394"/>
      <c r="N394"/>
    </row>
    <row r="395" spans="2:15" x14ac:dyDescent="0.25">
      <c r="B395"/>
      <c r="C395" s="129"/>
      <c r="D395" s="22"/>
      <c r="E395"/>
      <c r="F395"/>
      <c r="G395"/>
      <c r="H395"/>
      <c r="I395"/>
      <c r="J395"/>
      <c r="K395"/>
      <c r="L395"/>
      <c r="M395"/>
      <c r="N395"/>
    </row>
    <row r="396" spans="2:15" x14ac:dyDescent="0.25">
      <c r="B396"/>
      <c r="C396" s="129"/>
      <c r="D396" s="22"/>
      <c r="E396"/>
      <c r="F396"/>
      <c r="G396"/>
      <c r="H396"/>
      <c r="I396"/>
      <c r="J396"/>
      <c r="K396"/>
      <c r="L396"/>
      <c r="M396"/>
      <c r="N396"/>
    </row>
    <row r="397" spans="2:15" x14ac:dyDescent="0.25">
      <c r="B397"/>
      <c r="C397" s="129"/>
      <c r="D397" s="22"/>
      <c r="E397"/>
      <c r="F397"/>
      <c r="G397"/>
      <c r="H397"/>
      <c r="I397"/>
      <c r="J397"/>
      <c r="K397"/>
      <c r="L397"/>
      <c r="M397"/>
      <c r="N397"/>
      <c r="O397"/>
    </row>
    <row r="398" spans="2:15" x14ac:dyDescent="0.25">
      <c r="B398"/>
      <c r="C398" s="129"/>
      <c r="D398" s="22"/>
      <c r="E398"/>
      <c r="F398"/>
      <c r="G398"/>
      <c r="H398"/>
      <c r="I398"/>
      <c r="J398"/>
      <c r="K398"/>
      <c r="L398"/>
      <c r="M398"/>
      <c r="N398"/>
      <c r="O398"/>
    </row>
    <row r="399" spans="2:15" x14ac:dyDescent="0.25">
      <c r="B399"/>
      <c r="C399" s="129"/>
      <c r="D399" s="22"/>
      <c r="E399"/>
      <c r="F399"/>
      <c r="G399"/>
      <c r="H399"/>
      <c r="I399"/>
      <c r="J399"/>
      <c r="K399"/>
      <c r="L399"/>
      <c r="M399"/>
      <c r="N399"/>
      <c r="O399"/>
    </row>
    <row r="400" spans="2:15" x14ac:dyDescent="0.25">
      <c r="B400"/>
      <c r="C400" s="129"/>
      <c r="D400" s="22"/>
      <c r="E400"/>
      <c r="F400"/>
      <c r="G400"/>
      <c r="H400"/>
      <c r="I400"/>
      <c r="J400"/>
      <c r="K400"/>
      <c r="L400"/>
      <c r="M400"/>
      <c r="N400"/>
      <c r="O400"/>
    </row>
    <row r="401" spans="2:15" x14ac:dyDescent="0.25">
      <c r="B401"/>
      <c r="C401" s="129"/>
      <c r="D401" s="22"/>
      <c r="E401"/>
      <c r="F401"/>
      <c r="G401"/>
      <c r="H401"/>
      <c r="I401"/>
      <c r="J401"/>
      <c r="K401"/>
      <c r="L401"/>
      <c r="M401"/>
      <c r="N401"/>
      <c r="O401"/>
    </row>
    <row r="402" spans="2:15" x14ac:dyDescent="0.25">
      <c r="B402"/>
      <c r="C402" s="129"/>
      <c r="D402" s="22"/>
      <c r="E402"/>
      <c r="F402"/>
      <c r="G402"/>
      <c r="H402"/>
      <c r="I402"/>
      <c r="J402"/>
      <c r="K402"/>
      <c r="L402"/>
      <c r="M402"/>
      <c r="N402"/>
      <c r="O402"/>
    </row>
    <row r="403" spans="2:15" x14ac:dyDescent="0.25">
      <c r="B403"/>
      <c r="C403" s="129"/>
      <c r="D403" s="22"/>
      <c r="E403"/>
      <c r="F403"/>
      <c r="G403"/>
      <c r="H403"/>
      <c r="I403"/>
      <c r="J403"/>
      <c r="K403"/>
      <c r="L403"/>
      <c r="M403"/>
      <c r="N403"/>
      <c r="O403"/>
    </row>
    <row r="404" spans="2:15" x14ac:dyDescent="0.25">
      <c r="B404"/>
      <c r="C404" s="129"/>
      <c r="D404" s="22"/>
      <c r="E404"/>
      <c r="F404"/>
      <c r="G404"/>
      <c r="H404"/>
      <c r="I404"/>
      <c r="J404"/>
      <c r="K404"/>
      <c r="L404"/>
      <c r="M404"/>
      <c r="N404"/>
    </row>
    <row r="405" spans="2:15" x14ac:dyDescent="0.25">
      <c r="B405"/>
      <c r="C405" s="129"/>
      <c r="D405" s="22"/>
      <c r="E405"/>
      <c r="F405"/>
      <c r="G405"/>
      <c r="H405"/>
      <c r="I405"/>
      <c r="J405"/>
      <c r="K405"/>
      <c r="L405"/>
      <c r="M405"/>
      <c r="N405"/>
    </row>
    <row r="406" spans="2:15" x14ac:dyDescent="0.25">
      <c r="B406"/>
      <c r="C406" s="129"/>
      <c r="D406" s="22"/>
      <c r="E406"/>
      <c r="F406"/>
      <c r="G406"/>
      <c r="H406"/>
      <c r="I406"/>
      <c r="J406"/>
      <c r="K406"/>
      <c r="L406"/>
      <c r="M406"/>
      <c r="N406"/>
    </row>
    <row r="407" spans="2:15" x14ac:dyDescent="0.25">
      <c r="B407"/>
      <c r="C407" s="129"/>
      <c r="D407" s="22"/>
      <c r="E407"/>
      <c r="F407"/>
      <c r="G407"/>
      <c r="H407"/>
      <c r="I407"/>
      <c r="J407"/>
      <c r="K407"/>
      <c r="L407"/>
      <c r="M407"/>
      <c r="N407"/>
    </row>
    <row r="408" spans="2:15" x14ac:dyDescent="0.25">
      <c r="B408"/>
      <c r="C408" s="129"/>
      <c r="D408" s="22"/>
      <c r="E408"/>
      <c r="F408"/>
      <c r="G408"/>
      <c r="H408"/>
      <c r="I408"/>
      <c r="J408"/>
      <c r="K408"/>
      <c r="L408"/>
      <c r="M408"/>
      <c r="N408"/>
      <c r="O408"/>
    </row>
    <row r="409" spans="2:15" x14ac:dyDescent="0.25">
      <c r="B409"/>
      <c r="C409"/>
      <c r="D409" s="22"/>
      <c r="E409"/>
      <c r="F409"/>
      <c r="G409"/>
      <c r="H409"/>
      <c r="I409"/>
      <c r="J409"/>
      <c r="K409"/>
      <c r="L409"/>
      <c r="M409"/>
      <c r="N409"/>
    </row>
    <row r="410" spans="2:15" x14ac:dyDescent="0.25">
      <c r="B410"/>
      <c r="C410"/>
      <c r="D410" s="22"/>
      <c r="E410"/>
      <c r="F410"/>
      <c r="G410"/>
      <c r="H410"/>
      <c r="I410"/>
      <c r="J410"/>
      <c r="K410"/>
      <c r="L410"/>
      <c r="M410"/>
      <c r="N410"/>
    </row>
    <row r="411" spans="2:15" x14ac:dyDescent="0.25">
      <c r="B411"/>
      <c r="C411"/>
      <c r="D411" s="22"/>
      <c r="E411"/>
      <c r="F411"/>
      <c r="G411"/>
      <c r="H411"/>
      <c r="I411"/>
      <c r="J411"/>
      <c r="K411"/>
      <c r="L411"/>
      <c r="M411"/>
      <c r="N411"/>
    </row>
    <row r="415" spans="2:15" x14ac:dyDescent="0.25">
      <c r="B415"/>
      <c r="C415"/>
      <c r="D415" s="22"/>
      <c r="E415"/>
      <c r="F415"/>
      <c r="G415"/>
      <c r="H415"/>
      <c r="I415"/>
      <c r="J415"/>
      <c r="K415"/>
      <c r="L415"/>
      <c r="M415"/>
      <c r="N415"/>
    </row>
    <row r="416" spans="2:15" x14ac:dyDescent="0.25">
      <c r="B416"/>
      <c r="C416"/>
      <c r="D416" s="22"/>
      <c r="E416"/>
      <c r="F416"/>
      <c r="G416"/>
      <c r="H416"/>
      <c r="I416"/>
      <c r="J416"/>
      <c r="K416"/>
      <c r="L416"/>
      <c r="M416"/>
      <c r="N416"/>
      <c r="O416"/>
    </row>
    <row r="417" spans="2:15" x14ac:dyDescent="0.25">
      <c r="B417"/>
      <c r="C417"/>
      <c r="D417" s="22"/>
      <c r="E417"/>
      <c r="F417"/>
      <c r="G417"/>
      <c r="H417"/>
      <c r="I417"/>
      <c r="J417"/>
      <c r="K417"/>
      <c r="L417"/>
      <c r="M417"/>
      <c r="N417"/>
      <c r="O417"/>
    </row>
    <row r="418" spans="2:15" x14ac:dyDescent="0.25">
      <c r="B418"/>
      <c r="C418"/>
      <c r="D418" s="22"/>
      <c r="E418"/>
      <c r="F418"/>
      <c r="G418"/>
      <c r="H418"/>
      <c r="I418"/>
      <c r="J418"/>
      <c r="K418"/>
      <c r="L418"/>
      <c r="M418"/>
      <c r="N418"/>
    </row>
    <row r="419" spans="2:15" x14ac:dyDescent="0.25">
      <c r="B419"/>
      <c r="C419"/>
      <c r="D419" s="22"/>
      <c r="E419"/>
      <c r="F419"/>
      <c r="G419"/>
      <c r="H419"/>
      <c r="I419"/>
      <c r="J419"/>
      <c r="K419"/>
      <c r="L419"/>
      <c r="M419"/>
      <c r="N419"/>
      <c r="O419"/>
    </row>
    <row r="420" spans="2:15" x14ac:dyDescent="0.25">
      <c r="B420"/>
      <c r="C420"/>
      <c r="D420" s="22"/>
      <c r="E420"/>
      <c r="F420"/>
      <c r="G420"/>
      <c r="H420"/>
      <c r="I420"/>
      <c r="J420"/>
      <c r="K420"/>
      <c r="L420"/>
      <c r="M420"/>
      <c r="N420"/>
    </row>
    <row r="421" spans="2:15" x14ac:dyDescent="0.25">
      <c r="B421"/>
      <c r="C421"/>
      <c r="D421" s="22"/>
      <c r="E421"/>
      <c r="F421"/>
      <c r="G421"/>
      <c r="H421"/>
      <c r="I421"/>
      <c r="J421"/>
      <c r="K421"/>
      <c r="L421"/>
      <c r="M421"/>
      <c r="N421"/>
    </row>
    <row r="424" spans="2:15" x14ac:dyDescent="0.25">
      <c r="O424"/>
    </row>
    <row r="426" spans="2:15" x14ac:dyDescent="0.25">
      <c r="B426"/>
      <c r="C426"/>
      <c r="D426" s="22"/>
      <c r="E426"/>
      <c r="F426"/>
      <c r="G426"/>
      <c r="H426"/>
      <c r="I426"/>
      <c r="J426"/>
      <c r="K426"/>
      <c r="L426"/>
      <c r="M426"/>
      <c r="N426"/>
    </row>
    <row r="432" spans="2:15" x14ac:dyDescent="0.25">
      <c r="O432"/>
    </row>
    <row r="433" spans="2:15" x14ac:dyDescent="0.25">
      <c r="O433"/>
    </row>
    <row r="434" spans="2:15" x14ac:dyDescent="0.25">
      <c r="B434"/>
      <c r="C434"/>
      <c r="D434" s="22"/>
      <c r="E434"/>
      <c r="F434"/>
      <c r="G434"/>
      <c r="H434"/>
      <c r="I434"/>
      <c r="J434"/>
      <c r="K434"/>
      <c r="L434"/>
      <c r="M434"/>
      <c r="N434"/>
    </row>
    <row r="435" spans="2:15" x14ac:dyDescent="0.25">
      <c r="B435"/>
      <c r="C435"/>
      <c r="D435" s="22"/>
      <c r="E435"/>
      <c r="F435"/>
      <c r="G435"/>
      <c r="H435"/>
      <c r="I435"/>
      <c r="J435"/>
      <c r="K435"/>
      <c r="L435"/>
      <c r="M435"/>
      <c r="N435"/>
    </row>
    <row r="437" spans="2:15" x14ac:dyDescent="0.25">
      <c r="B437"/>
      <c r="C437"/>
      <c r="D437" s="22"/>
      <c r="E437"/>
      <c r="F437"/>
      <c r="G437"/>
      <c r="H437"/>
      <c r="I437"/>
      <c r="J437"/>
      <c r="K437"/>
      <c r="L437"/>
      <c r="M437"/>
      <c r="N437"/>
    </row>
    <row r="442" spans="2:15" x14ac:dyDescent="0.25">
      <c r="B442"/>
      <c r="C442"/>
      <c r="D442" s="22"/>
      <c r="E442"/>
      <c r="F442"/>
      <c r="G442"/>
      <c r="H442"/>
      <c r="I442"/>
      <c r="J442"/>
      <c r="K442"/>
      <c r="L442"/>
      <c r="M442"/>
      <c r="N442"/>
    </row>
    <row r="450" spans="2:14" x14ac:dyDescent="0.25">
      <c r="B450"/>
      <c r="C450"/>
      <c r="D450" s="22"/>
      <c r="E450"/>
      <c r="F450"/>
      <c r="G450"/>
      <c r="H450"/>
      <c r="I450"/>
      <c r="J450"/>
      <c r="K450"/>
      <c r="L450"/>
      <c r="M450"/>
      <c r="N450"/>
    </row>
    <row r="451" spans="2:14" x14ac:dyDescent="0.25">
      <c r="B451"/>
      <c r="C451"/>
      <c r="D451" s="22"/>
      <c r="E451"/>
      <c r="F451"/>
      <c r="G451"/>
      <c r="H451"/>
      <c r="I451"/>
      <c r="J451"/>
      <c r="K451"/>
      <c r="L451"/>
      <c r="M451"/>
      <c r="N451"/>
    </row>
  </sheetData>
  <sheetProtection algorithmName="SHA-512" hashValue="SMvwerK2HHVl1Iw0GqS9zZE85zPbvVDaZQjLPCBKwoqygEnTZxfCA2y+q1UhjIyTeS1DwoLU6ALx1HZbxx3/Vg==" saltValue="5v6asB/xxBGvD5GaFVsq6Q==" spinCount="100000" sheet="1" objects="1" scenarios="1"/>
  <phoneticPr fontId="12" type="noConversion"/>
  <dataValidations count="1">
    <dataValidation type="list" allowBlank="1" showInputMessage="1" showErrorMessage="1" sqref="F3:F227" xr:uid="{00000000-0002-0000-0200-000000000000}">
      <formula1>Atelier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4" r:id="rId4" name="Button 8">
              <controlPr defaultSize="0" print="0" autoFill="0" autoPict="0" macro="[0]!Affichage_opérateur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1</xdr:col>
                    <xdr:colOff>1238250</xdr:colOff>
                    <xdr:row>0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1000000}">
          <x14:formula1>
            <xm:f>'Types décalage'!$D$17:$D$38</xm:f>
          </x14:formula1>
          <xm:sqref>I3:I227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>
    <tabColor theme="0" tint="-0.499984740745262"/>
  </sheetPr>
  <dimension ref="A3:F19"/>
  <sheetViews>
    <sheetView workbookViewId="0">
      <selection activeCell="B17" sqref="B17"/>
    </sheetView>
  </sheetViews>
  <sheetFormatPr baseColWidth="10" defaultRowHeight="15" x14ac:dyDescent="0.25"/>
  <cols>
    <col min="1" max="1" width="21" bestFit="1" customWidth="1"/>
    <col min="2" max="2" width="21.7109375" bestFit="1" customWidth="1"/>
    <col min="3" max="3" width="22.7109375" bestFit="1" customWidth="1"/>
    <col min="4" max="6" width="2.7109375" bestFit="1" customWidth="1"/>
    <col min="7" max="7" width="1.7109375" bestFit="1" customWidth="1"/>
    <col min="8" max="8" width="11.7109375" bestFit="1" customWidth="1"/>
    <col min="9" max="9" width="23.28515625" bestFit="1" customWidth="1"/>
    <col min="10" max="10" width="12.5703125" bestFit="1" customWidth="1"/>
  </cols>
  <sheetData>
    <row r="3" spans="1:6" x14ac:dyDescent="0.25">
      <c r="A3" s="23" t="s">
        <v>18</v>
      </c>
      <c r="B3" s="22" t="s">
        <v>35</v>
      </c>
    </row>
    <row r="4" spans="1:6" x14ac:dyDescent="0.25">
      <c r="A4" s="23" t="s">
        <v>5</v>
      </c>
      <c r="B4" s="22" t="s">
        <v>35</v>
      </c>
    </row>
    <row r="6" spans="1:6" x14ac:dyDescent="0.25">
      <c r="A6" t="s">
        <v>49</v>
      </c>
      <c r="E6" s="25" t="s">
        <v>40</v>
      </c>
      <c r="F6" s="25"/>
    </row>
    <row r="7" spans="1:6" x14ac:dyDescent="0.25">
      <c r="A7" s="29">
        <v>224</v>
      </c>
      <c r="E7" s="24" t="s">
        <v>41</v>
      </c>
      <c r="F7" s="24"/>
    </row>
    <row r="8" spans="1:6" x14ac:dyDescent="0.25">
      <c r="E8" s="24" t="s">
        <v>42</v>
      </c>
      <c r="F8" s="24"/>
    </row>
    <row r="9" spans="1:6" x14ac:dyDescent="0.25">
      <c r="E9" s="24" t="s">
        <v>43</v>
      </c>
      <c r="F9" s="24"/>
    </row>
    <row r="10" spans="1:6" x14ac:dyDescent="0.25">
      <c r="A10" s="23" t="s">
        <v>5</v>
      </c>
      <c r="B10" s="22" t="s">
        <v>35</v>
      </c>
    </row>
    <row r="11" spans="1:6" x14ac:dyDescent="0.25">
      <c r="A11" s="23" t="s">
        <v>2</v>
      </c>
      <c r="B11" s="22" t="s">
        <v>35</v>
      </c>
    </row>
    <row r="13" spans="1:6" x14ac:dyDescent="0.25">
      <c r="A13" s="23" t="s">
        <v>108</v>
      </c>
      <c r="B13" s="22" t="s">
        <v>109</v>
      </c>
      <c r="C13" s="22" t="s">
        <v>239</v>
      </c>
    </row>
    <row r="14" spans="1:6" x14ac:dyDescent="0.25">
      <c r="A14" s="126" t="s">
        <v>47</v>
      </c>
      <c r="B14" s="29">
        <v>89</v>
      </c>
      <c r="C14" s="158">
        <v>0.43414634146341463</v>
      </c>
    </row>
    <row r="15" spans="1:6" x14ac:dyDescent="0.25">
      <c r="A15" s="126" t="s">
        <v>2</v>
      </c>
      <c r="B15" s="29">
        <v>54</v>
      </c>
      <c r="C15" s="158">
        <v>0.69756097560975605</v>
      </c>
    </row>
    <row r="16" spans="1:6" x14ac:dyDescent="0.25">
      <c r="A16" s="126" t="s">
        <v>48</v>
      </c>
      <c r="B16" s="29">
        <v>36</v>
      </c>
      <c r="C16" s="158">
        <v>0.87317073170731707</v>
      </c>
    </row>
    <row r="17" spans="1:3" x14ac:dyDescent="0.25">
      <c r="A17" s="126" t="s">
        <v>61</v>
      </c>
      <c r="B17" s="29">
        <v>21</v>
      </c>
      <c r="C17" s="158">
        <v>0.97560975609756095</v>
      </c>
    </row>
    <row r="18" spans="1:3" x14ac:dyDescent="0.25">
      <c r="A18" s="126" t="s">
        <v>62</v>
      </c>
      <c r="B18" s="29">
        <v>5</v>
      </c>
      <c r="C18" s="158">
        <v>1</v>
      </c>
    </row>
    <row r="19" spans="1:3" x14ac:dyDescent="0.25">
      <c r="A19" s="126" t="s">
        <v>4</v>
      </c>
      <c r="B19" s="29">
        <v>205</v>
      </c>
      <c r="C19" s="157"/>
    </row>
  </sheetData>
  <conditionalFormatting sqref="A5:A6 A8:A11">
    <cfRule type="expression" dxfId="24" priority="1">
      <formula>$C5&lt;=80%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3">
    <tabColor theme="0" tint="-0.499984740745262"/>
  </sheetPr>
  <dimension ref="A2:C28"/>
  <sheetViews>
    <sheetView zoomScale="80" zoomScaleNormal="80" workbookViewId="0">
      <selection activeCell="B8" sqref="B8"/>
    </sheetView>
  </sheetViews>
  <sheetFormatPr baseColWidth="10" defaultRowHeight="15" x14ac:dyDescent="0.25"/>
  <cols>
    <col min="1" max="1" width="63" bestFit="1" customWidth="1"/>
    <col min="2" max="2" width="31.7109375" bestFit="1" customWidth="1"/>
    <col min="3" max="3" width="32.85546875" bestFit="1" customWidth="1"/>
    <col min="4" max="8" width="16.85546875" bestFit="1" customWidth="1"/>
  </cols>
  <sheetData>
    <row r="2" spans="1:3" x14ac:dyDescent="0.25">
      <c r="A2" s="23" t="s">
        <v>241</v>
      </c>
      <c r="B2" s="22" t="s">
        <v>35</v>
      </c>
    </row>
    <row r="3" spans="1:3" x14ac:dyDescent="0.25">
      <c r="A3" s="23" t="s">
        <v>2</v>
      </c>
      <c r="B3" s="22" t="s">
        <v>35</v>
      </c>
    </row>
    <row r="4" spans="1:3" x14ac:dyDescent="0.25">
      <c r="A4" s="23" t="s">
        <v>5</v>
      </c>
      <c r="B4" s="22" t="s">
        <v>35</v>
      </c>
    </row>
    <row r="6" spans="1:3" x14ac:dyDescent="0.25">
      <c r="A6" s="23" t="s">
        <v>108</v>
      </c>
      <c r="B6" s="22" t="s">
        <v>110</v>
      </c>
      <c r="C6" s="22" t="s">
        <v>240</v>
      </c>
    </row>
    <row r="7" spans="1:3" x14ac:dyDescent="0.25">
      <c r="A7" s="126" t="s">
        <v>222</v>
      </c>
      <c r="B7" s="127">
        <v>53.966666666666661</v>
      </c>
      <c r="C7" s="158">
        <v>0.22973092818247928</v>
      </c>
    </row>
    <row r="8" spans="1:3" x14ac:dyDescent="0.25">
      <c r="A8" s="126" t="s">
        <v>100</v>
      </c>
      <c r="B8" s="127">
        <v>39.875</v>
      </c>
      <c r="C8" s="158">
        <v>0.39947498181947183</v>
      </c>
    </row>
    <row r="9" spans="1:3" x14ac:dyDescent="0.25">
      <c r="A9" s="126" t="s">
        <v>227</v>
      </c>
      <c r="B9" s="127">
        <v>33.79999999999999</v>
      </c>
      <c r="C9" s="158">
        <v>0.54335834264531113</v>
      </c>
    </row>
    <row r="10" spans="1:3" x14ac:dyDescent="0.25">
      <c r="A10" s="126" t="s">
        <v>101</v>
      </c>
      <c r="B10" s="127">
        <v>31.85</v>
      </c>
      <c r="C10" s="158">
        <v>0.67894074034658292</v>
      </c>
    </row>
    <row r="11" spans="1:3" x14ac:dyDescent="0.25">
      <c r="A11" s="126" t="s">
        <v>107</v>
      </c>
      <c r="B11" s="127">
        <v>14.52083333333333</v>
      </c>
      <c r="C11" s="158">
        <v>0.74075453626350229</v>
      </c>
    </row>
    <row r="12" spans="1:3" x14ac:dyDescent="0.25">
      <c r="A12" s="126" t="s">
        <v>232</v>
      </c>
      <c r="B12" s="127">
        <v>10.166666666666666</v>
      </c>
      <c r="C12" s="158">
        <v>0.78403306195569267</v>
      </c>
    </row>
    <row r="13" spans="1:3" x14ac:dyDescent="0.25">
      <c r="A13" s="126" t="s">
        <v>226</v>
      </c>
      <c r="B13" s="127">
        <v>8.8166666666666682</v>
      </c>
      <c r="C13" s="158">
        <v>0.82156476702318226</v>
      </c>
    </row>
    <row r="14" spans="1:3" x14ac:dyDescent="0.25">
      <c r="A14" s="126" t="s">
        <v>228</v>
      </c>
      <c r="B14" s="127">
        <v>8.5833333333333339</v>
      </c>
      <c r="C14" s="158">
        <v>0.85810319445183481</v>
      </c>
    </row>
    <row r="15" spans="1:3" x14ac:dyDescent="0.25">
      <c r="A15" s="126" t="s">
        <v>233</v>
      </c>
      <c r="B15" s="127">
        <v>7.666666666666667</v>
      </c>
      <c r="C15" s="158">
        <v>0.8907394597279128</v>
      </c>
    </row>
    <row r="16" spans="1:3" x14ac:dyDescent="0.25">
      <c r="A16" s="126" t="s">
        <v>225</v>
      </c>
      <c r="B16" s="127">
        <v>5.5</v>
      </c>
      <c r="C16" s="158">
        <v>0.91415243264335999</v>
      </c>
    </row>
    <row r="17" spans="1:3" x14ac:dyDescent="0.25">
      <c r="A17" s="126" t="s">
        <v>229</v>
      </c>
      <c r="B17" s="127">
        <v>5</v>
      </c>
      <c r="C17" s="158">
        <v>0.93543695347558475</v>
      </c>
    </row>
    <row r="18" spans="1:3" x14ac:dyDescent="0.25">
      <c r="A18" s="126" t="s">
        <v>235</v>
      </c>
      <c r="B18" s="127">
        <v>4.5833333333333339</v>
      </c>
      <c r="C18" s="158">
        <v>0.95494776423845751</v>
      </c>
    </row>
    <row r="19" spans="1:3" x14ac:dyDescent="0.25">
      <c r="A19" s="126" t="s">
        <v>231</v>
      </c>
      <c r="B19" s="127">
        <v>2.5000000000000004</v>
      </c>
      <c r="C19" s="158">
        <v>0.96559002465456989</v>
      </c>
    </row>
    <row r="20" spans="1:3" x14ac:dyDescent="0.25">
      <c r="A20" s="126" t="s">
        <v>230</v>
      </c>
      <c r="B20" s="127">
        <v>1.9166666666666667</v>
      </c>
      <c r="C20" s="158">
        <v>0.97374909097358942</v>
      </c>
    </row>
    <row r="21" spans="1:3" x14ac:dyDescent="0.25">
      <c r="A21" s="126" t="s">
        <v>98</v>
      </c>
      <c r="B21" s="127">
        <v>1.8333333333333335</v>
      </c>
      <c r="C21" s="158">
        <v>0.98155341527873852</v>
      </c>
    </row>
    <row r="22" spans="1:3" x14ac:dyDescent="0.25">
      <c r="A22" s="126" t="s">
        <v>99</v>
      </c>
      <c r="B22" s="127">
        <v>1</v>
      </c>
      <c r="C22" s="158">
        <v>0.98581031944518349</v>
      </c>
    </row>
    <row r="23" spans="1:3" x14ac:dyDescent="0.25">
      <c r="A23" s="126" t="s">
        <v>207</v>
      </c>
      <c r="B23" s="127">
        <v>0.91666666666666674</v>
      </c>
      <c r="C23" s="158">
        <v>0.98971248159775793</v>
      </c>
    </row>
    <row r="24" spans="1:3" x14ac:dyDescent="0.25">
      <c r="A24" s="126" t="s">
        <v>234</v>
      </c>
      <c r="B24" s="127">
        <v>0.83333333333333337</v>
      </c>
      <c r="C24" s="158">
        <v>0.99325990173646217</v>
      </c>
    </row>
    <row r="25" spans="1:3" x14ac:dyDescent="0.25">
      <c r="A25" s="126" t="s">
        <v>236</v>
      </c>
      <c r="B25" s="127">
        <v>0.75</v>
      </c>
      <c r="C25" s="158">
        <v>0.99645257986129587</v>
      </c>
    </row>
    <row r="26" spans="1:3" x14ac:dyDescent="0.25">
      <c r="A26" s="126" t="s">
        <v>224</v>
      </c>
      <c r="B26" s="127">
        <v>0.58333333333333326</v>
      </c>
      <c r="C26" s="158">
        <v>0.99893577395838873</v>
      </c>
    </row>
    <row r="27" spans="1:3" x14ac:dyDescent="0.25">
      <c r="A27" s="126" t="s">
        <v>97</v>
      </c>
      <c r="B27" s="127">
        <v>0.25</v>
      </c>
      <c r="C27" s="158">
        <v>1</v>
      </c>
    </row>
    <row r="28" spans="1:3" x14ac:dyDescent="0.25">
      <c r="A28" s="126" t="s">
        <v>4</v>
      </c>
      <c r="B28" s="29">
        <v>234.91249999999999</v>
      </c>
      <c r="C28" s="15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5">
    <tabColor theme="0" tint="-0.499984740745262"/>
  </sheetPr>
  <dimension ref="A1:J23"/>
  <sheetViews>
    <sheetView topLeftCell="B1" zoomScaleNormal="100" workbookViewId="0">
      <selection activeCell="H24" sqref="H24"/>
    </sheetView>
  </sheetViews>
  <sheetFormatPr baseColWidth="10" defaultRowHeight="15" x14ac:dyDescent="0.25"/>
  <cols>
    <col min="1" max="1" width="21" bestFit="1" customWidth="1"/>
    <col min="2" max="2" width="31.140625" bestFit="1" customWidth="1"/>
    <col min="3" max="3" width="32.28515625" bestFit="1" customWidth="1"/>
    <col min="4" max="4" width="18.7109375" bestFit="1" customWidth="1"/>
    <col min="5" max="6" width="2.7109375" bestFit="1" customWidth="1"/>
    <col min="7" max="7" width="1.7109375" bestFit="1" customWidth="1"/>
    <col min="8" max="8" width="11.7109375" bestFit="1" customWidth="1"/>
    <col min="9" max="11" width="5.7109375" customWidth="1"/>
    <col min="12" max="12" width="48" bestFit="1" customWidth="1"/>
    <col min="13" max="13" width="51.28515625" bestFit="1" customWidth="1"/>
    <col min="14" max="14" width="40.28515625" bestFit="1" customWidth="1"/>
    <col min="15" max="16" width="12" customWidth="1"/>
    <col min="17" max="17" width="43.42578125" bestFit="1" customWidth="1"/>
    <col min="18" max="18" width="32" bestFit="1" customWidth="1"/>
    <col min="19" max="19" width="6" customWidth="1"/>
    <col min="20" max="20" width="35.28515625" bestFit="1" customWidth="1"/>
    <col min="21" max="21" width="29.28515625" bestFit="1" customWidth="1"/>
    <col min="22" max="22" width="12" bestFit="1" customWidth="1"/>
    <col min="23" max="23" width="32.28515625" bestFit="1" customWidth="1"/>
    <col min="24" max="24" width="33.28515625" bestFit="1" customWidth="1"/>
    <col min="25" max="25" width="7" customWidth="1"/>
    <col min="26" max="26" width="12" bestFit="1" customWidth="1"/>
    <col min="27" max="27" width="36.28515625" bestFit="1" customWidth="1"/>
    <col min="28" max="28" width="20" bestFit="1" customWidth="1"/>
    <col min="29" max="29" width="23.28515625" bestFit="1" customWidth="1"/>
    <col min="30" max="30" width="36.7109375" bestFit="1" customWidth="1"/>
    <col min="31" max="31" width="12" bestFit="1" customWidth="1"/>
    <col min="32" max="32" width="39.7109375" bestFit="1" customWidth="1"/>
    <col min="33" max="33" width="30" bestFit="1" customWidth="1"/>
    <col min="34" max="34" width="12" bestFit="1" customWidth="1"/>
    <col min="35" max="35" width="6" customWidth="1"/>
    <col min="36" max="36" width="33.28515625" bestFit="1" customWidth="1"/>
    <col min="37" max="37" width="25.7109375" bestFit="1" customWidth="1"/>
    <col min="38" max="38" width="12" bestFit="1" customWidth="1"/>
    <col min="39" max="39" width="4" customWidth="1"/>
    <col min="40" max="40" width="12" bestFit="1" customWidth="1"/>
    <col min="41" max="41" width="28.7109375" bestFit="1" customWidth="1"/>
    <col min="42" max="42" width="14.5703125" bestFit="1" customWidth="1"/>
    <col min="43" max="43" width="6" customWidth="1"/>
    <col min="44" max="44" width="17.7109375" bestFit="1" customWidth="1"/>
    <col min="45" max="45" width="30" bestFit="1" customWidth="1"/>
    <col min="46" max="46" width="33.28515625" bestFit="1" customWidth="1"/>
    <col min="47" max="47" width="22.7109375" bestFit="1" customWidth="1"/>
    <col min="48" max="49" width="12" bestFit="1" customWidth="1"/>
    <col min="50" max="50" width="8" customWidth="1"/>
    <col min="51" max="51" width="25.7109375" bestFit="1" customWidth="1"/>
    <col min="52" max="52" width="18.7109375" bestFit="1" customWidth="1"/>
    <col min="53" max="53" width="21.7109375" bestFit="1" customWidth="1"/>
    <col min="54" max="54" width="20.5703125" bestFit="1" customWidth="1"/>
    <col min="55" max="55" width="23.7109375" bestFit="1" customWidth="1"/>
    <col min="56" max="56" width="20.28515625" bestFit="1" customWidth="1"/>
    <col min="57" max="57" width="23.42578125" bestFit="1" customWidth="1"/>
    <col min="58" max="58" width="8.28515625" customWidth="1"/>
    <col min="59" max="59" width="11.28515625" customWidth="1"/>
    <col min="60" max="60" width="12.5703125" bestFit="1" customWidth="1"/>
  </cols>
  <sheetData>
    <row r="1" spans="1:10" x14ac:dyDescent="0.25">
      <c r="A1" s="23" t="s">
        <v>18</v>
      </c>
      <c r="B1" s="22" t="s">
        <v>35</v>
      </c>
    </row>
    <row r="3" spans="1:10" x14ac:dyDescent="0.25">
      <c r="A3" s="23" t="s">
        <v>19</v>
      </c>
    </row>
    <row r="4" spans="1:10" x14ac:dyDescent="0.25">
      <c r="A4" s="22" t="s">
        <v>2</v>
      </c>
      <c r="B4" s="22" t="s">
        <v>4</v>
      </c>
    </row>
    <row r="5" spans="1:10" x14ac:dyDescent="0.25">
      <c r="I5" s="25" t="s">
        <v>40</v>
      </c>
      <c r="J5" s="25"/>
    </row>
    <row r="6" spans="1:10" x14ac:dyDescent="0.25">
      <c r="G6" s="18"/>
      <c r="I6" s="24" t="s">
        <v>41</v>
      </c>
      <c r="J6" s="24"/>
    </row>
    <row r="7" spans="1:10" x14ac:dyDescent="0.25">
      <c r="I7" s="24" t="s">
        <v>42</v>
      </c>
      <c r="J7" s="24"/>
    </row>
    <row r="8" spans="1:10" x14ac:dyDescent="0.25">
      <c r="I8" s="24" t="s">
        <v>43</v>
      </c>
      <c r="J8" s="24"/>
    </row>
    <row r="11" spans="1:10" x14ac:dyDescent="0.25">
      <c r="A11" s="23" t="s">
        <v>241</v>
      </c>
      <c r="B11" s="22" t="s">
        <v>35</v>
      </c>
    </row>
    <row r="12" spans="1:10" x14ac:dyDescent="0.25">
      <c r="A12" s="23" t="s">
        <v>5</v>
      </c>
      <c r="B12" s="22" t="s">
        <v>35</v>
      </c>
    </row>
    <row r="13" spans="1:10" x14ac:dyDescent="0.25">
      <c r="A13" s="23" t="s">
        <v>2</v>
      </c>
      <c r="B13" s="22" t="s">
        <v>35</v>
      </c>
    </row>
    <row r="15" spans="1:10" x14ac:dyDescent="0.25">
      <c r="A15" s="23" t="s">
        <v>108</v>
      </c>
      <c r="B15" s="22" t="s">
        <v>110</v>
      </c>
      <c r="C15" s="22" t="s">
        <v>240</v>
      </c>
    </row>
    <row r="16" spans="1:10" x14ac:dyDescent="0.25">
      <c r="A16" s="126" t="s">
        <v>47</v>
      </c>
      <c r="B16" s="127">
        <v>97.741666666666688</v>
      </c>
      <c r="C16" s="158">
        <v>0.41607690806860709</v>
      </c>
    </row>
    <row r="17" spans="1:3" x14ac:dyDescent="0.25">
      <c r="A17" s="126" t="s">
        <v>61</v>
      </c>
      <c r="B17" s="127">
        <v>53.966666666666661</v>
      </c>
      <c r="C17" s="158">
        <v>0.64580783625108629</v>
      </c>
    </row>
    <row r="18" spans="1:3" x14ac:dyDescent="0.25">
      <c r="A18" s="126" t="s">
        <v>48</v>
      </c>
      <c r="B18" s="127">
        <v>39.183333333333344</v>
      </c>
      <c r="C18" s="158">
        <v>0.81260753117295437</v>
      </c>
    </row>
    <row r="19" spans="1:3" x14ac:dyDescent="0.25">
      <c r="A19" s="126" t="s">
        <v>2</v>
      </c>
      <c r="B19" s="127">
        <v>27.500000000000004</v>
      </c>
      <c r="C19" s="158">
        <v>0.92967239575019056</v>
      </c>
    </row>
    <row r="20" spans="1:3" x14ac:dyDescent="0.25">
      <c r="A20" s="126" t="s">
        <v>106</v>
      </c>
      <c r="B20" s="127">
        <v>14.52083333333333</v>
      </c>
      <c r="C20" s="158">
        <v>0.99148619166710994</v>
      </c>
    </row>
    <row r="21" spans="1:3" x14ac:dyDescent="0.25">
      <c r="A21" s="126" t="s">
        <v>62</v>
      </c>
      <c r="B21" s="127">
        <v>1.4166666666666665</v>
      </c>
      <c r="C21" s="158">
        <v>0.99751680590290692</v>
      </c>
    </row>
    <row r="22" spans="1:3" x14ac:dyDescent="0.25">
      <c r="A22" s="126" t="s">
        <v>201</v>
      </c>
      <c r="B22" s="127">
        <v>0.58333333333333337</v>
      </c>
      <c r="C22" s="158">
        <v>0.99999999999999989</v>
      </c>
    </row>
    <row r="23" spans="1:3" x14ac:dyDescent="0.25">
      <c r="A23" s="126" t="s">
        <v>4</v>
      </c>
      <c r="B23" s="127">
        <v>234.91250000000005</v>
      </c>
      <c r="C23" s="15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6">
    <tabColor theme="0" tint="-0.499984740745262"/>
  </sheetPr>
  <dimension ref="A2:F17"/>
  <sheetViews>
    <sheetView workbookViewId="0">
      <selection activeCell="F21" sqref="F21"/>
    </sheetView>
  </sheetViews>
  <sheetFormatPr baseColWidth="10" defaultRowHeight="15" x14ac:dyDescent="0.25"/>
  <cols>
    <col min="1" max="1" width="21" bestFit="1" customWidth="1"/>
    <col min="6" max="6" width="19.140625" bestFit="1" customWidth="1"/>
  </cols>
  <sheetData>
    <row r="2" spans="1:6" x14ac:dyDescent="0.25">
      <c r="F2" t="s">
        <v>244</v>
      </c>
    </row>
    <row r="3" spans="1:6" x14ac:dyDescent="0.25">
      <c r="A3" s="23" t="s">
        <v>108</v>
      </c>
      <c r="F3" t="s">
        <v>246</v>
      </c>
    </row>
    <row r="4" spans="1:6" x14ac:dyDescent="0.25">
      <c r="A4" s="126" t="s">
        <v>99</v>
      </c>
      <c r="F4" s="22" t="s">
        <v>247</v>
      </c>
    </row>
    <row r="5" spans="1:6" x14ac:dyDescent="0.25">
      <c r="A5" s="126" t="s">
        <v>4</v>
      </c>
      <c r="F5" s="22" t="s">
        <v>248</v>
      </c>
    </row>
    <row r="6" spans="1:6" x14ac:dyDescent="0.25">
      <c r="F6" s="22" t="s">
        <v>249</v>
      </c>
    </row>
    <row r="7" spans="1:6" x14ac:dyDescent="0.25">
      <c r="F7" s="22" t="s">
        <v>250</v>
      </c>
    </row>
    <row r="8" spans="1:6" x14ac:dyDescent="0.25">
      <c r="F8" s="22" t="s">
        <v>251</v>
      </c>
    </row>
    <row r="9" spans="1:6" x14ac:dyDescent="0.25">
      <c r="F9" s="22" t="s">
        <v>252</v>
      </c>
    </row>
    <row r="10" spans="1:6" x14ac:dyDescent="0.25">
      <c r="F10" s="22" t="s">
        <v>253</v>
      </c>
    </row>
    <row r="11" spans="1:6" x14ac:dyDescent="0.25">
      <c r="F11" s="22" t="s">
        <v>254</v>
      </c>
    </row>
    <row r="12" spans="1:6" x14ac:dyDescent="0.25">
      <c r="F12" s="22" t="s">
        <v>255</v>
      </c>
    </row>
    <row r="13" spans="1:6" x14ac:dyDescent="0.25">
      <c r="F13" s="22" t="s">
        <v>256</v>
      </c>
    </row>
    <row r="14" spans="1:6" x14ac:dyDescent="0.25">
      <c r="F14" s="22" t="s">
        <v>257</v>
      </c>
    </row>
    <row r="15" spans="1:6" x14ac:dyDescent="0.25">
      <c r="F15" s="22" t="s">
        <v>258</v>
      </c>
    </row>
    <row r="16" spans="1:6" x14ac:dyDescent="0.25">
      <c r="F16" s="22" t="s">
        <v>259</v>
      </c>
    </row>
    <row r="17" spans="6:6" x14ac:dyDescent="0.25">
      <c r="F17" s="22" t="s">
        <v>260</v>
      </c>
    </row>
  </sheetData>
  <phoneticPr fontId="1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3">
    <tabColor theme="0" tint="-0.499984740745262"/>
    <pageSetUpPr fitToPage="1"/>
  </sheetPr>
  <dimension ref="A1:T56"/>
  <sheetViews>
    <sheetView showGridLines="0" topLeftCell="A14" zoomScale="80" zoomScaleNormal="80" workbookViewId="0">
      <selection activeCell="H41" sqref="H41"/>
    </sheetView>
  </sheetViews>
  <sheetFormatPr baseColWidth="10" defaultRowHeight="15" x14ac:dyDescent="0.25"/>
  <cols>
    <col min="1" max="1" width="18.42578125" bestFit="1" customWidth="1"/>
    <col min="2" max="2" width="65.7109375" bestFit="1" customWidth="1"/>
    <col min="3" max="3" width="32" style="6" bestFit="1" customWidth="1"/>
    <col min="4" max="4" width="77.28515625" style="14" bestFit="1" customWidth="1"/>
    <col min="5" max="5" width="39" style="1" customWidth="1"/>
    <col min="6" max="6" width="19.85546875" bestFit="1" customWidth="1"/>
    <col min="7" max="7" width="58.28515625" bestFit="1" customWidth="1"/>
    <col min="8" max="8" width="27.7109375" bestFit="1" customWidth="1"/>
    <col min="9" max="9" width="13.5703125" bestFit="1" customWidth="1"/>
  </cols>
  <sheetData>
    <row r="1" spans="1:9" s="4" customFormat="1" x14ac:dyDescent="0.25">
      <c r="C1" s="7"/>
      <c r="D1" s="14"/>
      <c r="E1" s="8"/>
    </row>
    <row r="2" spans="1:9" x14ac:dyDescent="0.25">
      <c r="A2" s="162" t="s">
        <v>17</v>
      </c>
      <c r="B2" s="162"/>
      <c r="C2" s="19" t="s">
        <v>32</v>
      </c>
      <c r="F2" s="4"/>
    </row>
    <row r="3" spans="1:9" ht="16.149999999999999" customHeight="1" x14ac:dyDescent="0.25">
      <c r="A3" s="5">
        <v>1</v>
      </c>
      <c r="B3" s="5" t="s">
        <v>20</v>
      </c>
      <c r="C3" s="5">
        <v>5</v>
      </c>
    </row>
    <row r="4" spans="1:9" ht="16.149999999999999" customHeight="1" x14ac:dyDescent="0.25">
      <c r="A4" s="5">
        <v>2</v>
      </c>
      <c r="B4" s="5" t="s">
        <v>21</v>
      </c>
      <c r="C4" s="5">
        <v>5</v>
      </c>
      <c r="I4" s="6"/>
    </row>
    <row r="5" spans="1:9" ht="16.149999999999999" customHeight="1" x14ac:dyDescent="0.25">
      <c r="A5" s="5">
        <v>3</v>
      </c>
      <c r="B5" s="5" t="s">
        <v>22</v>
      </c>
      <c r="C5" s="5">
        <v>6</v>
      </c>
      <c r="I5" s="6"/>
    </row>
    <row r="6" spans="1:9" ht="16.149999999999999" customHeight="1" x14ac:dyDescent="0.25">
      <c r="A6" s="5">
        <v>4</v>
      </c>
      <c r="B6" s="5" t="s">
        <v>23</v>
      </c>
      <c r="C6" s="5">
        <v>8</v>
      </c>
      <c r="I6" s="6"/>
    </row>
    <row r="7" spans="1:9" ht="16.149999999999999" customHeight="1" x14ac:dyDescent="0.25">
      <c r="A7" s="5">
        <v>5</v>
      </c>
      <c r="B7" s="5" t="s">
        <v>24</v>
      </c>
      <c r="C7" s="5">
        <v>14</v>
      </c>
      <c r="I7" s="6"/>
    </row>
    <row r="8" spans="1:9" ht="16.149999999999999" customHeight="1" x14ac:dyDescent="0.25">
      <c r="A8" s="5">
        <v>6</v>
      </c>
      <c r="B8" s="5" t="s">
        <v>25</v>
      </c>
      <c r="C8" s="5">
        <v>14</v>
      </c>
      <c r="I8" s="6"/>
    </row>
    <row r="9" spans="1:9" ht="16.149999999999999" customHeight="1" x14ac:dyDescent="0.25">
      <c r="A9" s="5">
        <v>7</v>
      </c>
      <c r="B9" s="5" t="s">
        <v>26</v>
      </c>
      <c r="C9" s="5"/>
      <c r="G9" s="13"/>
      <c r="I9" s="6"/>
    </row>
    <row r="10" spans="1:9" ht="16.149999999999999" customHeight="1" x14ac:dyDescent="0.25">
      <c r="A10" s="5">
        <v>8</v>
      </c>
      <c r="B10" s="5" t="s">
        <v>27</v>
      </c>
      <c r="C10" s="5"/>
      <c r="I10" s="6"/>
    </row>
    <row r="11" spans="1:9" ht="16.149999999999999" customHeight="1" x14ac:dyDescent="0.25">
      <c r="A11" s="5">
        <v>9</v>
      </c>
      <c r="B11" s="5" t="s">
        <v>28</v>
      </c>
      <c r="C11" s="5"/>
      <c r="I11" s="6"/>
    </row>
    <row r="12" spans="1:9" ht="16.149999999999999" customHeight="1" x14ac:dyDescent="0.25">
      <c r="A12" s="5">
        <v>10</v>
      </c>
      <c r="B12" s="5" t="s">
        <v>29</v>
      </c>
      <c r="C12" s="5"/>
      <c r="I12" s="6"/>
    </row>
    <row r="13" spans="1:9" ht="16.149999999999999" customHeight="1" x14ac:dyDescent="0.25">
      <c r="A13" s="5">
        <v>11</v>
      </c>
      <c r="B13" s="5" t="s">
        <v>30</v>
      </c>
      <c r="C13" s="5"/>
      <c r="E13" s="14"/>
      <c r="H13" s="22"/>
      <c r="I13" s="6"/>
    </row>
    <row r="14" spans="1:9" ht="16.149999999999999" customHeight="1" x14ac:dyDescent="0.25">
      <c r="A14" s="5">
        <v>12</v>
      </c>
      <c r="B14" s="5" t="s">
        <v>31</v>
      </c>
      <c r="C14" s="5"/>
      <c r="H14" s="22"/>
      <c r="I14" s="22"/>
    </row>
    <row r="15" spans="1:9" ht="16.149999999999999" customHeight="1" x14ac:dyDescent="0.25"/>
    <row r="16" spans="1:9" ht="16.149999999999999" customHeight="1" x14ac:dyDescent="0.25">
      <c r="B16" s="69" t="s">
        <v>0</v>
      </c>
      <c r="C16" s="3" t="s">
        <v>6</v>
      </c>
      <c r="D16" s="110" t="s">
        <v>16</v>
      </c>
      <c r="E16" s="2" t="s">
        <v>58</v>
      </c>
      <c r="F16" s="153" t="s">
        <v>1</v>
      </c>
    </row>
    <row r="17" spans="2:7" ht="16.149999999999999" customHeight="1" x14ac:dyDescent="0.25">
      <c r="B17" s="88" t="s">
        <v>209</v>
      </c>
      <c r="C17" s="89" t="s">
        <v>80</v>
      </c>
      <c r="D17" s="90" t="str">
        <f>C17&amp;"  -  "&amp;B17</f>
        <v>M-1.1  -  Maintenance curative</v>
      </c>
      <c r="E17" s="91" t="s">
        <v>61</v>
      </c>
      <c r="F17" s="146" t="s">
        <v>61</v>
      </c>
    </row>
    <row r="18" spans="2:7" ht="16.149999999999999" customHeight="1" x14ac:dyDescent="0.25">
      <c r="B18" s="84" t="s">
        <v>68</v>
      </c>
      <c r="C18" s="85" t="s">
        <v>82</v>
      </c>
      <c r="D18" s="86" t="str">
        <f t="shared" ref="D18:D38" si="0">C18&amp;"  -  "&amp;B18</f>
        <v>FO-1.2  -  Carton avec mauvais listing</v>
      </c>
      <c r="E18" s="87" t="s">
        <v>62</v>
      </c>
      <c r="F18" s="147" t="s">
        <v>62</v>
      </c>
    </row>
    <row r="19" spans="2:7" ht="16.149999999999999" customHeight="1" x14ac:dyDescent="0.25">
      <c r="B19" s="84" t="s">
        <v>69</v>
      </c>
      <c r="C19" s="85" t="s">
        <v>223</v>
      </c>
      <c r="D19" s="86" t="str">
        <f t="shared" si="0"/>
        <v>FO-1.3  -  Poche dans mauvais carton</v>
      </c>
      <c r="E19" s="87" t="s">
        <v>62</v>
      </c>
      <c r="F19" s="147" t="s">
        <v>62</v>
      </c>
    </row>
    <row r="20" spans="2:7" ht="16.149999999999999" customHeight="1" x14ac:dyDescent="0.25">
      <c r="B20" s="70" t="s">
        <v>78</v>
      </c>
      <c r="C20" s="71" t="s">
        <v>81</v>
      </c>
      <c r="D20" s="72" t="str">
        <f t="shared" si="0"/>
        <v>Fl-1.1  -  Lenteur Flexnet</v>
      </c>
      <c r="E20" s="82" t="s">
        <v>48</v>
      </c>
      <c r="F20" s="148" t="s">
        <v>48</v>
      </c>
    </row>
    <row r="21" spans="2:7" ht="16.149999999999999" customHeight="1" x14ac:dyDescent="0.25">
      <c r="B21" s="70" t="s">
        <v>79</v>
      </c>
      <c r="C21" s="71" t="s">
        <v>83</v>
      </c>
      <c r="D21" s="72" t="str">
        <f t="shared" si="0"/>
        <v>Fl-1.2  -  Export donnée Flexnet</v>
      </c>
      <c r="E21" s="82" t="s">
        <v>48</v>
      </c>
      <c r="F21" s="148" t="s">
        <v>48</v>
      </c>
    </row>
    <row r="22" spans="2:7" s="22" customFormat="1" ht="16.149999999999999" customHeight="1" x14ac:dyDescent="0.25">
      <c r="B22" s="83" t="s">
        <v>165</v>
      </c>
      <c r="C22" s="71" t="s">
        <v>84</v>
      </c>
      <c r="D22" s="155" t="str">
        <f t="shared" ref="D22" si="1">C22&amp;"  -  "&amp;B22</f>
        <v>Fl-1.3  -  Dysfonctionnement Flexnet</v>
      </c>
      <c r="E22" s="82" t="s">
        <v>48</v>
      </c>
      <c r="F22" s="148" t="s">
        <v>48</v>
      </c>
      <c r="G22" s="142"/>
    </row>
    <row r="23" spans="2:7" ht="16.149999999999999" customHeight="1" x14ac:dyDescent="0.25">
      <c r="B23" s="78" t="s">
        <v>67</v>
      </c>
      <c r="C23" s="79" t="s">
        <v>85</v>
      </c>
      <c r="D23" s="80" t="str">
        <f t="shared" si="0"/>
        <v>E-1.1  -  Formation</v>
      </c>
      <c r="E23" s="81" t="s">
        <v>59</v>
      </c>
      <c r="F23" s="149" t="s">
        <v>2</v>
      </c>
    </row>
    <row r="24" spans="2:7" ht="16.149999999999999" customHeight="1" x14ac:dyDescent="0.25">
      <c r="B24" s="78" t="s">
        <v>70</v>
      </c>
      <c r="C24" s="79" t="s">
        <v>86</v>
      </c>
      <c r="D24" s="80" t="str">
        <f t="shared" si="0"/>
        <v>E-1.2  -  Bon mal créé</v>
      </c>
      <c r="E24" s="81" t="s">
        <v>64</v>
      </c>
      <c r="F24" s="149" t="s">
        <v>2</v>
      </c>
    </row>
    <row r="25" spans="2:7" ht="16.149999999999999" customHeight="1" x14ac:dyDescent="0.25">
      <c r="B25" s="78" t="s">
        <v>214</v>
      </c>
      <c r="C25" s="79" t="s">
        <v>87</v>
      </c>
      <c r="D25" s="141" t="str">
        <f t="shared" si="0"/>
        <v>E-1.3  -  Palette non disponible</v>
      </c>
      <c r="E25" s="81" t="s">
        <v>60</v>
      </c>
      <c r="F25" s="149" t="s">
        <v>2</v>
      </c>
      <c r="G25" s="142"/>
    </row>
    <row r="26" spans="2:7" ht="16.149999999999999" customHeight="1" x14ac:dyDescent="0.25">
      <c r="B26" s="78" t="s">
        <v>71</v>
      </c>
      <c r="C26" s="79" t="s">
        <v>88</v>
      </c>
      <c r="D26" s="80" t="str">
        <f t="shared" si="0"/>
        <v>E-1.4  -  Technicien connecté sur mauvaise ligne</v>
      </c>
      <c r="E26" s="81" t="s">
        <v>59</v>
      </c>
      <c r="F26" s="149" t="s">
        <v>2</v>
      </c>
    </row>
    <row r="27" spans="2:7" ht="16.149999999999999" customHeight="1" x14ac:dyDescent="0.25">
      <c r="B27" s="78" t="s">
        <v>174</v>
      </c>
      <c r="C27" s="79" t="s">
        <v>89</v>
      </c>
      <c r="D27" s="80" t="str">
        <f t="shared" si="0"/>
        <v>E-1.5  -  Organisation Caddie</v>
      </c>
      <c r="E27" s="81" t="s">
        <v>65</v>
      </c>
      <c r="F27" s="149" t="s">
        <v>2</v>
      </c>
    </row>
    <row r="28" spans="2:7" ht="16.149999999999999" customHeight="1" x14ac:dyDescent="0.25">
      <c r="B28" s="92" t="s">
        <v>72</v>
      </c>
      <c r="C28" s="79" t="s">
        <v>90</v>
      </c>
      <c r="D28" s="93" t="str">
        <f t="shared" si="0"/>
        <v>E-1.6  -  Réception</v>
      </c>
      <c r="E28" s="81" t="s">
        <v>60</v>
      </c>
      <c r="F28" s="149" t="s">
        <v>2</v>
      </c>
    </row>
    <row r="29" spans="2:7" s="22" customFormat="1" ht="16.149999999999999" customHeight="1" x14ac:dyDescent="0.25">
      <c r="B29" s="92" t="s">
        <v>177</v>
      </c>
      <c r="C29" s="79" t="s">
        <v>91</v>
      </c>
      <c r="D29" s="93" t="str">
        <f t="shared" ref="D29" si="2">C29&amp;"  -  "&amp;B29</f>
        <v>E-1.7  -  Organisation générale</v>
      </c>
      <c r="E29" s="81" t="s">
        <v>2</v>
      </c>
      <c r="F29" s="149" t="s">
        <v>2</v>
      </c>
    </row>
    <row r="30" spans="2:7" ht="16.149999999999999" customHeight="1" x14ac:dyDescent="0.25">
      <c r="B30" s="73" t="s">
        <v>75</v>
      </c>
      <c r="C30" s="74" t="s">
        <v>92</v>
      </c>
      <c r="D30" s="75" t="str">
        <f t="shared" si="0"/>
        <v>B-1.1  -  Lenteur Biolog</v>
      </c>
      <c r="E30" s="76" t="s">
        <v>47</v>
      </c>
      <c r="F30" s="150" t="s">
        <v>47</v>
      </c>
    </row>
    <row r="31" spans="2:7" ht="16.149999999999999" customHeight="1" x14ac:dyDescent="0.25">
      <c r="B31" s="73" t="s">
        <v>76</v>
      </c>
      <c r="C31" s="74" t="s">
        <v>93</v>
      </c>
      <c r="D31" s="75" t="str">
        <f t="shared" si="0"/>
        <v>B-1.2  -  Export donnée Biolog</v>
      </c>
      <c r="E31" s="76" t="s">
        <v>47</v>
      </c>
      <c r="F31" s="150" t="s">
        <v>47</v>
      </c>
    </row>
    <row r="32" spans="2:7" ht="16.149999999999999" customHeight="1" x14ac:dyDescent="0.25">
      <c r="B32" s="73" t="s">
        <v>77</v>
      </c>
      <c r="C32" s="74" t="s">
        <v>94</v>
      </c>
      <c r="D32" s="75" t="str">
        <f t="shared" si="0"/>
        <v>B-1.3  -  Dysfonctionnement matériel Biolog</v>
      </c>
      <c r="E32" s="76" t="s">
        <v>47</v>
      </c>
      <c r="F32" s="150" t="s">
        <v>47</v>
      </c>
    </row>
    <row r="33" spans="1:20" s="6" customFormat="1" ht="15.75" x14ac:dyDescent="0.25">
      <c r="A33"/>
      <c r="B33" s="73" t="s">
        <v>66</v>
      </c>
      <c r="C33" s="74" t="s">
        <v>95</v>
      </c>
      <c r="D33" s="75" t="str">
        <f t="shared" si="0"/>
        <v>B-1.4  -  Dysfonctionnement Biolog</v>
      </c>
      <c r="E33" s="76" t="s">
        <v>47</v>
      </c>
      <c r="F33" s="150" t="s">
        <v>47</v>
      </c>
      <c r="H33"/>
      <c r="I33"/>
      <c r="J33"/>
      <c r="K33"/>
      <c r="L33"/>
      <c r="M33"/>
      <c r="N33"/>
      <c r="O33"/>
      <c r="P33"/>
      <c r="Q33"/>
      <c r="R33"/>
      <c r="S33"/>
      <c r="T33"/>
    </row>
    <row r="34" spans="1:20" s="6" customFormat="1" ht="15.75" x14ac:dyDescent="0.25">
      <c r="B34" s="73" t="s">
        <v>74</v>
      </c>
      <c r="C34" s="74" t="s">
        <v>96</v>
      </c>
      <c r="D34" s="75" t="str">
        <f t="shared" si="0"/>
        <v>B-1.5  -  MAJ Biolog</v>
      </c>
      <c r="E34" s="77" t="s">
        <v>47</v>
      </c>
      <c r="F34" s="150" t="s">
        <v>47</v>
      </c>
      <c r="H34"/>
      <c r="I34"/>
      <c r="J34"/>
      <c r="K34"/>
      <c r="L34"/>
      <c r="M34"/>
      <c r="N34"/>
      <c r="O34"/>
      <c r="P34"/>
      <c r="Q34"/>
      <c r="R34"/>
      <c r="S34"/>
      <c r="T34"/>
    </row>
    <row r="35" spans="1:20" s="136" customFormat="1" ht="15.75" x14ac:dyDescent="0.25">
      <c r="B35" s="137" t="s">
        <v>203</v>
      </c>
      <c r="C35" s="138" t="s">
        <v>205</v>
      </c>
      <c r="D35" s="139" t="str">
        <f>C35&amp;"  -  "&amp;B35</f>
        <v>NA-1.1  -  Poids non conforme</v>
      </c>
      <c r="E35" s="140" t="s">
        <v>204</v>
      </c>
      <c r="F35" s="151" t="s">
        <v>204</v>
      </c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</row>
    <row r="36" spans="1:20" s="136" customFormat="1" ht="15.75" x14ac:dyDescent="0.25">
      <c r="B36" s="143" t="s">
        <v>210</v>
      </c>
      <c r="C36" s="138" t="s">
        <v>206</v>
      </c>
      <c r="D36" s="144" t="str">
        <f>C36&amp;"  -  "&amp;B36</f>
        <v>NA-1.2  -  Poches non lues(renseigner qté)</v>
      </c>
      <c r="E36" s="140" t="s">
        <v>204</v>
      </c>
      <c r="F36" s="151" t="s">
        <v>204</v>
      </c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</row>
    <row r="37" spans="1:20" s="6" customFormat="1" ht="15.75" x14ac:dyDescent="0.25">
      <c r="B37" s="112" t="s">
        <v>104</v>
      </c>
      <c r="C37" s="113" t="s">
        <v>105</v>
      </c>
      <c r="D37" s="114" t="str">
        <f>C37&amp;"  -  "&amp;B37</f>
        <v>FB-1.1  -  Lenteur communication inter logiciel Flexnet - Biolog</v>
      </c>
      <c r="E37" s="115" t="s">
        <v>106</v>
      </c>
      <c r="F37" s="152" t="s">
        <v>106</v>
      </c>
      <c r="H37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</row>
    <row r="38" spans="1:20" s="6" customFormat="1" ht="15.75" x14ac:dyDescent="0.25">
      <c r="A38" s="22"/>
      <c r="B38" s="94" t="s">
        <v>37</v>
      </c>
      <c r="C38" s="95" t="s">
        <v>38</v>
      </c>
      <c r="D38" s="96" t="str">
        <f t="shared" si="0"/>
        <v>A-1  -  ABSENCE D'INFORMATIONS</v>
      </c>
      <c r="E38" s="97" t="s">
        <v>39</v>
      </c>
      <c r="F38" s="98" t="s">
        <v>73</v>
      </c>
      <c r="H38"/>
      <c r="I38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</row>
    <row r="39" spans="1:20" s="6" customFormat="1" x14ac:dyDescent="0.25">
      <c r="D39" s="14"/>
      <c r="E39" s="20"/>
      <c r="F39"/>
      <c r="H39"/>
      <c r="I39"/>
      <c r="J39"/>
      <c r="K39"/>
      <c r="L39"/>
      <c r="M39"/>
      <c r="N39"/>
      <c r="O39"/>
      <c r="P39"/>
      <c r="Q39"/>
      <c r="R39"/>
      <c r="S39"/>
      <c r="T39"/>
    </row>
    <row r="40" spans="1:20" s="6" customFormat="1" ht="15.75" x14ac:dyDescent="0.25">
      <c r="B40" s="109" t="s">
        <v>14</v>
      </c>
      <c r="D40" s="14"/>
      <c r="E40" s="20"/>
      <c r="F40"/>
      <c r="G40" s="6" t="s">
        <v>238</v>
      </c>
      <c r="H40" s="156"/>
      <c r="I40"/>
      <c r="J40"/>
      <c r="K40"/>
      <c r="L40"/>
      <c r="M40"/>
      <c r="N40"/>
      <c r="O40"/>
      <c r="P40"/>
      <c r="Q40"/>
      <c r="R40"/>
      <c r="S40"/>
      <c r="T40"/>
    </row>
    <row r="41" spans="1:20" s="6" customFormat="1" x14ac:dyDescent="0.25">
      <c r="B41" s="14" t="s">
        <v>10</v>
      </c>
      <c r="D41" s="14"/>
      <c r="E41" s="20"/>
      <c r="F41"/>
      <c r="G41" t="s">
        <v>211</v>
      </c>
      <c r="H41"/>
      <c r="I41"/>
      <c r="J41"/>
      <c r="K41"/>
      <c r="L41"/>
      <c r="M41"/>
      <c r="N41"/>
      <c r="O41"/>
      <c r="P41"/>
      <c r="Q41"/>
      <c r="R41"/>
      <c r="S41"/>
      <c r="T41"/>
    </row>
    <row r="42" spans="1:20" s="6" customFormat="1" x14ac:dyDescent="0.25">
      <c r="B42" s="14" t="s">
        <v>11</v>
      </c>
      <c r="D42" s="14"/>
      <c r="E42" s="20"/>
      <c r="F42"/>
      <c r="G42" t="s">
        <v>212</v>
      </c>
      <c r="H42"/>
      <c r="I42"/>
      <c r="J42"/>
      <c r="K42"/>
      <c r="L42"/>
      <c r="M42"/>
      <c r="N42"/>
      <c r="O42"/>
      <c r="P42"/>
      <c r="Q42"/>
      <c r="R42"/>
      <c r="S42"/>
      <c r="T42"/>
    </row>
    <row r="43" spans="1:20" s="6" customFormat="1" x14ac:dyDescent="0.25">
      <c r="B43" s="68" t="s">
        <v>53</v>
      </c>
      <c r="F43"/>
      <c r="G43" t="s">
        <v>213</v>
      </c>
      <c r="H43" s="156"/>
      <c r="I43"/>
      <c r="J43"/>
      <c r="K43"/>
      <c r="L43"/>
      <c r="M43"/>
      <c r="N43"/>
      <c r="O43"/>
      <c r="P43"/>
      <c r="Q43"/>
      <c r="R43"/>
      <c r="S43"/>
      <c r="T43"/>
    </row>
    <row r="44" spans="1:20" s="6" customFormat="1" x14ac:dyDescent="0.25">
      <c r="F44"/>
      <c r="G44" t="s">
        <v>215</v>
      </c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20" s="6" customFormat="1" ht="15.75" x14ac:dyDescent="0.25">
      <c r="B45" s="109" t="s">
        <v>15</v>
      </c>
      <c r="F45"/>
      <c r="G45" t="s">
        <v>216</v>
      </c>
      <c r="H45" s="156"/>
      <c r="I45"/>
      <c r="J45"/>
      <c r="K45"/>
      <c r="L45"/>
      <c r="M45"/>
      <c r="N45"/>
      <c r="O45"/>
      <c r="P45"/>
      <c r="Q45"/>
      <c r="R45"/>
      <c r="S45"/>
      <c r="T45"/>
    </row>
    <row r="46" spans="1:20" s="6" customFormat="1" x14ac:dyDescent="0.25">
      <c r="B46" s="108" t="s">
        <v>56</v>
      </c>
      <c r="F46"/>
      <c r="G46" t="s">
        <v>217</v>
      </c>
      <c r="H46" s="156"/>
      <c r="I46"/>
      <c r="J46"/>
      <c r="K46"/>
      <c r="L46"/>
      <c r="M46"/>
      <c r="N46"/>
      <c r="O46"/>
      <c r="P46"/>
      <c r="Q46"/>
      <c r="R46"/>
      <c r="S46"/>
      <c r="T46"/>
    </row>
    <row r="47" spans="1:20" s="6" customFormat="1" x14ac:dyDescent="0.25">
      <c r="B47" s="14" t="s">
        <v>57</v>
      </c>
      <c r="F47"/>
      <c r="G47" t="s">
        <v>218</v>
      </c>
      <c r="H47"/>
      <c r="I47"/>
      <c r="J47"/>
      <c r="K47"/>
      <c r="L47"/>
      <c r="M47"/>
      <c r="N47"/>
      <c r="O47"/>
      <c r="P47"/>
      <c r="Q47"/>
      <c r="R47"/>
      <c r="S47"/>
      <c r="T47"/>
    </row>
    <row r="48" spans="1:20" s="6" customFormat="1" x14ac:dyDescent="0.25"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</row>
    <row r="49" spans="2:20" s="6" customFormat="1" x14ac:dyDescent="0.25"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2:20" s="6" customFormat="1" x14ac:dyDescent="0.25"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</row>
    <row r="51" spans="2:20" s="6" customFormat="1" x14ac:dyDescent="0.25"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</row>
    <row r="52" spans="2:20" s="6" customFormat="1" x14ac:dyDescent="0.25"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</row>
    <row r="53" spans="2:20" s="6" customFormat="1" x14ac:dyDescent="0.25"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</row>
    <row r="54" spans="2:20" s="6" customFormat="1" x14ac:dyDescent="0.25"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2:20" s="6" customFormat="1" x14ac:dyDescent="0.25"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</row>
    <row r="56" spans="2:20" s="6" customFormat="1" x14ac:dyDescent="0.25">
      <c r="B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</row>
  </sheetData>
  <sheetProtection algorithmName="SHA-512" hashValue="0C2ON6RTW/ScewqKNjwjmpXmRB4aLq5uFhxvjbV13lzRIkjR1uWFM2vu4gjZC4ABZyJz1OpEIGXLWQ7sxf6v9Q==" saltValue="6UDx0fdYv5AoV20ZiwLnNw==" spinCount="100000" sheet="1" objects="1" scenarios="1"/>
  <mergeCells count="1">
    <mergeCell ref="A2:B2"/>
  </mergeCells>
  <phoneticPr fontId="12" type="noConversion"/>
  <pageMargins left="0.7" right="0.7" top="0.75" bottom="0.75" header="0.3" footer="0.3"/>
  <pageSetup paperSize="9" scale="38" orientation="landscape" horizontalDpi="4294967295" verticalDpi="4294967295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8</vt:i4>
      </vt:variant>
      <vt:variant>
        <vt:lpstr>Graphiques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14" baseType="lpstr">
      <vt:lpstr>Nouveau</vt:lpstr>
      <vt:lpstr>FirstMana</vt:lpstr>
      <vt:lpstr>Data décalage</vt:lpstr>
      <vt:lpstr>TCD Causes </vt:lpstr>
      <vt:lpstr>TCD cause</vt:lpstr>
      <vt:lpstr>TCD Services</vt:lpstr>
      <vt:lpstr>Dénomination</vt:lpstr>
      <vt:lpstr>Types décalage</vt:lpstr>
      <vt:lpstr>PARETO - Causes décalages</vt:lpstr>
      <vt:lpstr>PARETO - Décalages par services</vt:lpstr>
      <vt:lpstr>PARETO - Heure par cause</vt:lpstr>
      <vt:lpstr>Atelier</vt:lpstr>
      <vt:lpstr>Equipes</vt:lpstr>
      <vt:lpstr>Type_décalage</vt:lpstr>
    </vt:vector>
  </TitlesOfParts>
  <Company>LFB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MAIRESSE Clarisse</dc:creator>
  <cp:lastModifiedBy>BOULEAU Christophe</cp:lastModifiedBy>
  <cp:lastPrinted>2020-06-24T09:05:40Z</cp:lastPrinted>
  <dcterms:created xsi:type="dcterms:W3CDTF">2017-10-09T06:58:30Z</dcterms:created>
  <dcterms:modified xsi:type="dcterms:W3CDTF">2020-06-24T13:11:40Z</dcterms:modified>
</cp:coreProperties>
</file>