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9" i="1" l="1"/>
  <c r="C10" i="1"/>
  <c r="N9" i="1"/>
  <c r="N10" i="1" s="1"/>
  <c r="M9" i="1"/>
  <c r="M10" i="1" s="1"/>
  <c r="L9" i="1"/>
  <c r="L10" i="1" s="1"/>
  <c r="K9" i="1"/>
  <c r="K10" i="1" s="1"/>
  <c r="J9" i="1"/>
  <c r="J10" i="1" s="1"/>
  <c r="I9" i="1"/>
  <c r="I10" i="1" s="1"/>
  <c r="H9" i="1"/>
  <c r="H10" i="1" s="1"/>
  <c r="G9" i="1"/>
  <c r="G10" i="1" s="1"/>
  <c r="F9" i="1"/>
  <c r="F10" i="1" s="1"/>
  <c r="E9" i="1"/>
  <c r="E10" i="1" s="1"/>
  <c r="D9" i="1"/>
  <c r="D10" i="1" s="1"/>
  <c r="N7" i="1"/>
  <c r="M7" i="1"/>
  <c r="K7" i="1"/>
  <c r="J7" i="1"/>
  <c r="I7" i="1"/>
  <c r="H7" i="1"/>
  <c r="G7" i="1"/>
  <c r="F7" i="1"/>
  <c r="E7" i="1"/>
  <c r="N14" i="1"/>
  <c r="M14" i="1"/>
  <c r="L14" i="1"/>
  <c r="K14" i="1"/>
  <c r="J14" i="1"/>
  <c r="I14" i="1"/>
  <c r="H14" i="1"/>
  <c r="G14" i="1"/>
  <c r="F14" i="1"/>
  <c r="E14" i="1"/>
  <c r="D14" i="1"/>
  <c r="C14" i="1"/>
  <c r="M8" i="1"/>
  <c r="M11" i="1" s="1"/>
  <c r="M12" i="1" s="1"/>
  <c r="M13" i="1" s="1"/>
  <c r="K8" i="1"/>
  <c r="K11" i="1" s="1"/>
  <c r="K12" i="1" s="1"/>
  <c r="K13" i="1" s="1"/>
  <c r="E8" i="1"/>
  <c r="E11" i="1" s="1"/>
  <c r="E12" i="1" s="1"/>
  <c r="E13" i="1" s="1"/>
  <c r="A2" i="1"/>
  <c r="F5" i="1" l="1"/>
  <c r="E15" i="1"/>
  <c r="M15" i="1"/>
  <c r="K15" i="1"/>
  <c r="C5" i="1"/>
  <c r="D5" i="1"/>
  <c r="L5" i="1"/>
  <c r="F8" i="1"/>
  <c r="F11" i="1" s="1"/>
  <c r="F12" i="1" s="1"/>
  <c r="F13" i="1" s="1"/>
  <c r="F15" i="1" s="1"/>
  <c r="N8" i="1"/>
  <c r="N11" i="1" s="1"/>
  <c r="N12" i="1" s="1"/>
  <c r="N13" i="1" s="1"/>
  <c r="N15" i="1" s="1"/>
  <c r="G8" i="1"/>
  <c r="G11" i="1" s="1"/>
  <c r="G12" i="1" s="1"/>
  <c r="G13" i="1" s="1"/>
  <c r="G15" i="1" s="1"/>
  <c r="J8" i="1"/>
  <c r="J11" i="1" s="1"/>
  <c r="J12" i="1" s="1"/>
  <c r="J13" i="1" s="1"/>
  <c r="J15" i="1" s="1"/>
  <c r="J5" i="1"/>
  <c r="H8" i="1"/>
  <c r="H11" i="1" s="1"/>
  <c r="H12" i="1" s="1"/>
  <c r="H13" i="1" s="1"/>
  <c r="H15" i="1" s="1"/>
  <c r="I8" i="1"/>
  <c r="I11" i="1" s="1"/>
  <c r="I12" i="1" s="1"/>
  <c r="I13" i="1" s="1"/>
  <c r="I15" i="1" s="1"/>
  <c r="N5" i="1"/>
  <c r="G5" i="1"/>
  <c r="C7" i="1"/>
  <c r="C8" i="1" s="1"/>
  <c r="C11" i="1" s="1"/>
  <c r="C12" i="1" s="1"/>
  <c r="C13" i="1" s="1"/>
  <c r="C15" i="1" s="1"/>
  <c r="H5" i="1"/>
  <c r="D7" i="1"/>
  <c r="D8" i="1" s="1"/>
  <c r="D11" i="1" s="1"/>
  <c r="D12" i="1" s="1"/>
  <c r="D13" i="1" s="1"/>
  <c r="D15" i="1" s="1"/>
  <c r="L7" i="1"/>
  <c r="L8" i="1" s="1"/>
  <c r="L11" i="1" s="1"/>
  <c r="L12" i="1" s="1"/>
  <c r="L13" i="1" s="1"/>
  <c r="L15" i="1" s="1"/>
  <c r="I5" i="1"/>
  <c r="K5" i="1"/>
  <c r="E5" i="1"/>
  <c r="M5" i="1"/>
</calcChain>
</file>

<file path=xl/sharedStrings.xml><?xml version="1.0" encoding="utf-8"?>
<sst xmlns="http://schemas.openxmlformats.org/spreadsheetml/2006/main" count="30" uniqueCount="30">
  <si>
    <t>Puissance nominale (kW)</t>
  </si>
  <si>
    <t xml:space="preserve">CHILLER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</si>
  <si>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</si>
  <si>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</si>
  <si>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</si>
  <si>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</si>
  <si>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</si>
  <si>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</si>
  <si>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</si>
  <si>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</si>
  <si>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</si>
  <si>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</si>
  <si>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</si>
  <si>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</si>
  <si>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Puissance à refroidir PCW</t>
  </si>
  <si>
    <t>Débit EG</t>
  </si>
  <si>
    <t>Puissance EG</t>
  </si>
  <si>
    <t>Charge</t>
  </si>
  <si>
    <t xml:space="preserve">crtl + t </t>
  </si>
  <si>
    <t>EER</t>
  </si>
  <si>
    <t>P élec compresseur</t>
  </si>
  <si>
    <t>Puissance condenseur</t>
  </si>
  <si>
    <t>Température ER aller</t>
  </si>
  <si>
    <t>Température ER retour</t>
  </si>
  <si>
    <t xml:space="preserve">débit eau ER </t>
  </si>
  <si>
    <t>débit eau ER</t>
  </si>
  <si>
    <t xml:space="preserve">Prix ER </t>
  </si>
  <si>
    <t xml:space="preserve">Prix EG </t>
  </si>
  <si>
    <t>Somme prix</t>
  </si>
  <si>
    <r>
      <rPr>
        <sz val="11"/>
        <color theme="1"/>
        <rFont val="Times New Roman"/>
        <family val="1"/>
      </rPr>
      <t>∆</t>
    </r>
    <r>
      <rPr>
        <sz val="11"/>
        <color theme="1"/>
        <rFont val="Calibri"/>
        <family val="2"/>
      </rPr>
      <t>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</si>
</sst>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&quot; kW&quot;"/>
    <numFmt numFmtId="165" formatCode="#,##0&quot; m³/h&quot;"/>
    <numFmt numFmtId="166" formatCode="0.000"/>
    <numFmt numFmtId="167" formatCode="#,##0&quot; °C&quot;"/>
    <numFmt numFmtId="168" formatCode="#,##0.0&quot; kg/s&quot;"/>
    <numFmt numFmtId="169" formatCode="#,##0&quot; 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0" fillId="3" borderId="2" xfId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5" fontId="0" fillId="0" borderId="1" xfId="0" applyNumberFormat="1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9" fontId="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9" fontId="0" fillId="6" borderId="1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274320</xdr:colOff>
          <xdr:row>7</xdr:row>
          <xdr:rowOff>129540</xdr:rowOff>
        </xdr:from>
        <xdr:to>
          <xdr:col>0</xdr:col>
          <xdr:colOff>1150620</xdr:colOff>
          <xdr:row>8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&#233;lection%20du%20meilleur%20syst&#232;me%20de%20refroidissement/Note%20de%20calcu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 moi"/>
      <sheetName val="Tours existantes et principe"/>
      <sheetName val="Choix tour "/>
      <sheetName val="Données d'entrées utilisateur"/>
      <sheetName val="Données constructeurs"/>
      <sheetName val="Données Climatiques"/>
      <sheetName val="RESULTATS"/>
      <sheetName val="Resultats forme schéma"/>
      <sheetName val="Comparatifs des tech."/>
      <sheetName val="Synthèse Coût"/>
      <sheetName val="Listes"/>
      <sheetName val="Calcul Chiller"/>
      <sheetName val="Calcul PCW"/>
      <sheetName val="Calcul Air comprimé"/>
      <sheetName val="Calcul Autre"/>
      <sheetName val="Calcul Réseau ER"/>
      <sheetName val="Calcul TAR"/>
      <sheetName val="Propriété de l'eau "/>
      <sheetName val="Note de calcul"/>
    </sheetNames>
    <sheetDataSet>
      <sheetData sheetId="0"/>
      <sheetData sheetId="1"/>
      <sheetData sheetId="2"/>
      <sheetData sheetId="3">
        <row r="26">
          <cell r="B26">
            <v>1000</v>
          </cell>
        </row>
        <row r="27">
          <cell r="B27">
            <v>1500</v>
          </cell>
        </row>
      </sheetData>
      <sheetData sheetId="4"/>
      <sheetData sheetId="5">
        <row r="3">
          <cell r="B3">
            <v>-4.7</v>
          </cell>
          <cell r="C3">
            <v>-0.9</v>
          </cell>
          <cell r="D3">
            <v>3.5</v>
          </cell>
          <cell r="E3">
            <v>9.9</v>
          </cell>
          <cell r="F3">
            <v>14.6</v>
          </cell>
          <cell r="G3">
            <v>19.399999999999999</v>
          </cell>
          <cell r="H3">
            <v>23.4</v>
          </cell>
          <cell r="I3">
            <v>22.9</v>
          </cell>
          <cell r="J3">
            <v>18</v>
          </cell>
          <cell r="K3">
            <v>12.1</v>
          </cell>
          <cell r="L3">
            <v>5.3</v>
          </cell>
          <cell r="M3">
            <v>-1.5</v>
          </cell>
        </row>
      </sheetData>
      <sheetData sheetId="6"/>
      <sheetData sheetId="7"/>
      <sheetData sheetId="8"/>
      <sheetData sheetId="9"/>
      <sheetData sheetId="10">
        <row r="1">
          <cell r="CH1">
            <v>35</v>
          </cell>
        </row>
        <row r="2">
          <cell r="CF2">
            <v>0.02</v>
          </cell>
          <cell r="CG2">
            <v>0.1</v>
          </cell>
          <cell r="CH2">
            <v>4</v>
          </cell>
        </row>
      </sheetData>
      <sheetData sheetId="11"/>
      <sheetData sheetId="12">
        <row r="9">
          <cell r="D9">
            <v>0</v>
          </cell>
        </row>
      </sheetData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5"/>
  <sheetViews>
    <sheetView tabSelected="1" workbookViewId="0">
      <selection activeCell="C13" sqref="C13"/>
    </sheetView>
  </sheetViews>
  <sheetFormatPr baseColWidth="10" defaultColWidth="15.6640625" defaultRowHeight="14.4" x14ac:dyDescent="0.3"/>
  <cols>
    <col min="1" max="2" width="21.33203125" style="1" bestFit="1" customWidth="1"/>
    <col min="3" max="3" width="19.77734375" style="1" bestFit="1" customWidth="1"/>
    <col min="4" max="4" width="11.77734375" style="1" customWidth="1"/>
    <col min="5" max="5" width="11.5546875" style="1" customWidth="1"/>
    <col min="6" max="6" width="12.21875" style="1" customWidth="1"/>
    <col min="7" max="7" width="10.33203125" style="1" customWidth="1"/>
    <col min="8" max="8" width="10.44140625" style="1" customWidth="1"/>
    <col min="9" max="9" width="10.77734375" style="1" customWidth="1"/>
    <col min="10" max="10" width="11.44140625" style="1" customWidth="1"/>
    <col min="11" max="11" width="11.21875" style="1" customWidth="1"/>
    <col min="12" max="12" width="11.77734375" style="1" customWidth="1"/>
    <col min="13" max="13" width="9.88671875" style="1" customWidth="1"/>
    <col min="14" max="14" width="11.88671875" style="1" customWidth="1"/>
    <col min="15" max="15" width="11.5546875" style="1" customWidth="1"/>
    <col min="16" max="16384" width="15.6640625" style="1"/>
  </cols>
  <sheetData>
    <row r="1" spans="1:15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5" ht="28.8" x14ac:dyDescent="0.3">
      <c r="A2" s="1">
        <f>SUM('[1]Données d''entrées utilisateur'!B26:B27)</f>
        <v>2500</v>
      </c>
      <c r="B2" s="4" t="s">
        <v>14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</row>
    <row r="3" spans="1:15" x14ac:dyDescent="0.3">
      <c r="B3" s="6" t="s">
        <v>15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</row>
    <row r="4" spans="1:15" x14ac:dyDescent="0.3">
      <c r="B4" s="8" t="s">
        <v>16</v>
      </c>
      <c r="C4" s="9">
        <v>1500</v>
      </c>
      <c r="D4" s="9">
        <v>1500</v>
      </c>
      <c r="E4" s="9">
        <v>1600</v>
      </c>
      <c r="F4" s="9">
        <v>1750</v>
      </c>
      <c r="G4" s="9">
        <v>2100</v>
      </c>
      <c r="H4" s="9">
        <v>2400</v>
      </c>
      <c r="I4" s="9">
        <v>2500</v>
      </c>
      <c r="J4" s="9">
        <v>2200</v>
      </c>
      <c r="K4" s="9">
        <v>2250</v>
      </c>
      <c r="L4" s="9">
        <v>1950</v>
      </c>
      <c r="M4" s="9">
        <v>1500</v>
      </c>
      <c r="N4" s="9">
        <v>1200</v>
      </c>
    </row>
    <row r="5" spans="1:15" x14ac:dyDescent="0.3">
      <c r="B5" s="10" t="s">
        <v>17</v>
      </c>
      <c r="C5" s="11">
        <f t="shared" ref="C5:N5" si="0">C4/$A$2</f>
        <v>0.6</v>
      </c>
      <c r="D5" s="11">
        <f t="shared" si="0"/>
        <v>0.6</v>
      </c>
      <c r="E5" s="11">
        <f t="shared" si="0"/>
        <v>0.64</v>
      </c>
      <c r="F5" s="11">
        <f t="shared" si="0"/>
        <v>0.7</v>
      </c>
      <c r="G5" s="11">
        <f t="shared" si="0"/>
        <v>0.84</v>
      </c>
      <c r="H5" s="11">
        <f t="shared" si="0"/>
        <v>0.96</v>
      </c>
      <c r="I5" s="11">
        <f t="shared" si="0"/>
        <v>1</v>
      </c>
      <c r="J5" s="11">
        <f t="shared" si="0"/>
        <v>0.88</v>
      </c>
      <c r="K5" s="11">
        <f t="shared" si="0"/>
        <v>0.9</v>
      </c>
      <c r="L5" s="11">
        <f t="shared" si="0"/>
        <v>0.78</v>
      </c>
      <c r="M5" s="11">
        <f t="shared" si="0"/>
        <v>0.6</v>
      </c>
      <c r="N5" s="11">
        <f t="shared" si="0"/>
        <v>0.48</v>
      </c>
    </row>
    <row r="6" spans="1:15" x14ac:dyDescent="0.3">
      <c r="A6" s="1" t="s">
        <v>18</v>
      </c>
      <c r="B6" s="12" t="s">
        <v>19</v>
      </c>
      <c r="C6" s="13">
        <v>9.6108056000000008</v>
      </c>
      <c r="D6" s="13">
        <v>9.6108056000000008</v>
      </c>
      <c r="E6" s="13">
        <v>9.6106673664000013</v>
      </c>
      <c r="F6" s="13">
        <v>9.6021498000000012</v>
      </c>
      <c r="G6" s="13">
        <v>9.562180102400001</v>
      </c>
      <c r="H6" s="13">
        <v>9.5332898816</v>
      </c>
      <c r="I6" s="13">
        <v>9.5301000000000009</v>
      </c>
      <c r="J6" s="13">
        <v>9.5503976831999999</v>
      </c>
      <c r="K6" s="13">
        <v>9.5451134000000017</v>
      </c>
      <c r="L6" s="13">
        <v>9.5808863312000003</v>
      </c>
      <c r="M6" s="13">
        <v>9.6108056000000008</v>
      </c>
      <c r="N6" s="13">
        <v>9.5728823552000009</v>
      </c>
    </row>
    <row r="7" spans="1:15" x14ac:dyDescent="0.3">
      <c r="B7" s="8" t="s">
        <v>20</v>
      </c>
      <c r="C7" s="9">
        <f>(C4/C6)</f>
        <v>156.07432534063531</v>
      </c>
      <c r="D7" s="9">
        <f t="shared" ref="D7:N7" si="1">(D4/D6)</f>
        <v>156.07432534063531</v>
      </c>
      <c r="E7" s="9">
        <f t="shared" si="1"/>
        <v>166.48167489323208</v>
      </c>
      <c r="F7" s="9">
        <f t="shared" si="1"/>
        <v>182.25085386607901</v>
      </c>
      <c r="G7" s="9">
        <f t="shared" si="1"/>
        <v>219.61518999970764</v>
      </c>
      <c r="H7" s="9">
        <f t="shared" si="1"/>
        <v>251.74939919032451</v>
      </c>
      <c r="I7" s="9">
        <f t="shared" si="1"/>
        <v>262.32673319272618</v>
      </c>
      <c r="J7" s="9">
        <f t="shared" si="1"/>
        <v>230.35689957393041</v>
      </c>
      <c r="K7" s="9">
        <f t="shared" si="1"/>
        <v>235.7227102194511</v>
      </c>
      <c r="L7" s="9">
        <f t="shared" si="1"/>
        <v>203.5302301468557</v>
      </c>
      <c r="M7" s="9">
        <f t="shared" si="1"/>
        <v>156.07432534063531</v>
      </c>
      <c r="N7" s="9">
        <f t="shared" si="1"/>
        <v>125.35409456360431</v>
      </c>
    </row>
    <row r="8" spans="1:15" x14ac:dyDescent="0.3">
      <c r="B8" s="14" t="s">
        <v>21</v>
      </c>
      <c r="C8" s="15">
        <f>SUM(C2,C4,C7)</f>
        <v>1656.0743253406354</v>
      </c>
      <c r="D8" s="15">
        <f t="shared" ref="D8:N8" si="2">SUM(D2,D4,D7)</f>
        <v>1656.0743253406354</v>
      </c>
      <c r="E8" s="15">
        <f t="shared" si="2"/>
        <v>1766.4816748932321</v>
      </c>
      <c r="F8" s="15">
        <f t="shared" si="2"/>
        <v>1932.2508538660791</v>
      </c>
      <c r="G8" s="15">
        <f t="shared" si="2"/>
        <v>2319.6151899997076</v>
      </c>
      <c r="H8" s="15">
        <f t="shared" si="2"/>
        <v>2651.7493991903243</v>
      </c>
      <c r="I8" s="15">
        <f t="shared" si="2"/>
        <v>2762.3267331927264</v>
      </c>
      <c r="J8" s="15">
        <f t="shared" si="2"/>
        <v>2430.3568995739306</v>
      </c>
      <c r="K8" s="15">
        <f t="shared" si="2"/>
        <v>2485.7227102194511</v>
      </c>
      <c r="L8" s="15">
        <f t="shared" si="2"/>
        <v>2153.5302301468555</v>
      </c>
      <c r="M8" s="15">
        <f t="shared" si="2"/>
        <v>1656.0743253406354</v>
      </c>
      <c r="N8" s="15">
        <f t="shared" si="2"/>
        <v>1325.3540945636043</v>
      </c>
    </row>
    <row r="9" spans="1:15" x14ac:dyDescent="0.3">
      <c r="B9" s="12" t="s">
        <v>22</v>
      </c>
      <c r="C9" s="16">
        <f>IF('[1]Données Climatiques'!B3+3&lt;10,10,'[1]Données Climatiques'!B3+3)</f>
        <v>10</v>
      </c>
      <c r="D9" s="16">
        <f>IF('[1]Données Climatiques'!C3+3&lt;10,10,'[1]Données Climatiques'!C3+3)</f>
        <v>10</v>
      </c>
      <c r="E9" s="16">
        <f>IF('[1]Données Climatiques'!D3+3&lt;10,10,'[1]Données Climatiques'!D3+3)</f>
        <v>10</v>
      </c>
      <c r="F9" s="16">
        <f>IF('[1]Données Climatiques'!E3+3&lt;10,10,'[1]Données Climatiques'!E3+3)</f>
        <v>12.9</v>
      </c>
      <c r="G9" s="16">
        <f>IF('[1]Données Climatiques'!F3+3&lt;10,10,'[1]Données Climatiques'!F3+3)</f>
        <v>17.600000000000001</v>
      </c>
      <c r="H9" s="16">
        <f>IF('[1]Données Climatiques'!G3+3&lt;10,10,'[1]Données Climatiques'!G3+3)</f>
        <v>22.4</v>
      </c>
      <c r="I9" s="16">
        <f>IF('[1]Données Climatiques'!H3+3&lt;10,10,'[1]Données Climatiques'!H3+3)</f>
        <v>26.4</v>
      </c>
      <c r="J9" s="16">
        <f>IF('[1]Données Climatiques'!I3+3&lt;10,10,'[1]Données Climatiques'!I3+3)</f>
        <v>25.9</v>
      </c>
      <c r="K9" s="16">
        <f>IF('[1]Données Climatiques'!J3+3&lt;10,10,'[1]Données Climatiques'!J3+3)</f>
        <v>21</v>
      </c>
      <c r="L9" s="16">
        <f>IF('[1]Données Climatiques'!K3+3&lt;10,10,'[1]Données Climatiques'!K3+3)</f>
        <v>15.1</v>
      </c>
      <c r="M9" s="16">
        <f>IF('[1]Données Climatiques'!L3+3&lt;10,10,'[1]Données Climatiques'!L3+3)</f>
        <v>10</v>
      </c>
      <c r="N9" s="16">
        <f>IF('[1]Données Climatiques'!M3+3&lt;10,10,'[1]Données Climatiques'!M3+3)</f>
        <v>10</v>
      </c>
      <c r="O9" s="17" t="s">
        <v>29</v>
      </c>
    </row>
    <row r="10" spans="1:15" x14ac:dyDescent="0.3">
      <c r="B10" s="12" t="s">
        <v>23</v>
      </c>
      <c r="C10" s="16">
        <f>C9+5</f>
        <v>15</v>
      </c>
      <c r="D10" s="16">
        <f t="shared" ref="D10:N10" si="3">D9+5</f>
        <v>15</v>
      </c>
      <c r="E10" s="16">
        <f t="shared" si="3"/>
        <v>15</v>
      </c>
      <c r="F10" s="16">
        <f t="shared" si="3"/>
        <v>17.899999999999999</v>
      </c>
      <c r="G10" s="16">
        <f t="shared" si="3"/>
        <v>22.6</v>
      </c>
      <c r="H10" s="16">
        <f t="shared" si="3"/>
        <v>27.4</v>
      </c>
      <c r="I10" s="16">
        <f t="shared" si="3"/>
        <v>31.4</v>
      </c>
      <c r="J10" s="16">
        <f t="shared" si="3"/>
        <v>30.9</v>
      </c>
      <c r="K10" s="16">
        <f t="shared" si="3"/>
        <v>26</v>
      </c>
      <c r="L10" s="16">
        <f t="shared" si="3"/>
        <v>20.100000000000001</v>
      </c>
      <c r="M10" s="16">
        <f t="shared" si="3"/>
        <v>15</v>
      </c>
      <c r="N10" s="16">
        <f t="shared" si="3"/>
        <v>15</v>
      </c>
      <c r="O10" s="1">
        <v>5</v>
      </c>
    </row>
    <row r="11" spans="1:15" x14ac:dyDescent="0.3">
      <c r="B11" s="12" t="s">
        <v>24</v>
      </c>
      <c r="C11" s="18">
        <f t="shared" ref="C11:N11" si="4">(C8*10^3)/(4185*$O$10)</f>
        <v>79.143336933841596</v>
      </c>
      <c r="D11" s="18">
        <f t="shared" si="4"/>
        <v>79.143336933841596</v>
      </c>
      <c r="E11" s="18">
        <f t="shared" si="4"/>
        <v>84.419673830023044</v>
      </c>
      <c r="F11" s="18">
        <f t="shared" si="4"/>
        <v>92.341737341270203</v>
      </c>
      <c r="G11" s="18">
        <f t="shared" si="4"/>
        <v>110.85377252089403</v>
      </c>
      <c r="H11" s="18">
        <f t="shared" si="4"/>
        <v>126.72637511064872</v>
      </c>
      <c r="I11" s="18">
        <f t="shared" si="4"/>
        <v>132.01083551697619</v>
      </c>
      <c r="J11" s="18">
        <f t="shared" si="4"/>
        <v>116.1460883906299</v>
      </c>
      <c r="K11" s="18">
        <f t="shared" si="4"/>
        <v>118.79200526735728</v>
      </c>
      <c r="L11" s="18">
        <f t="shared" si="4"/>
        <v>102.91661792816514</v>
      </c>
      <c r="M11" s="18">
        <f t="shared" si="4"/>
        <v>79.143336933841596</v>
      </c>
      <c r="N11" s="18">
        <f t="shared" si="4"/>
        <v>63.338307983923741</v>
      </c>
    </row>
    <row r="12" spans="1:15" x14ac:dyDescent="0.3">
      <c r="B12" s="12" t="s">
        <v>25</v>
      </c>
      <c r="C12" s="7">
        <f>C11*3.6</f>
        <v>284.91601296182978</v>
      </c>
      <c r="D12" s="7">
        <f t="shared" ref="D12:N12" si="5">D11*3.6</f>
        <v>284.91601296182978</v>
      </c>
      <c r="E12" s="7">
        <f t="shared" si="5"/>
        <v>303.91082578808295</v>
      </c>
      <c r="F12" s="7">
        <f t="shared" si="5"/>
        <v>332.43025442857277</v>
      </c>
      <c r="G12" s="7">
        <f t="shared" si="5"/>
        <v>399.0735810752185</v>
      </c>
      <c r="H12" s="7">
        <f t="shared" si="5"/>
        <v>456.21495039833542</v>
      </c>
      <c r="I12" s="7">
        <f t="shared" si="5"/>
        <v>475.23900786111426</v>
      </c>
      <c r="J12" s="7">
        <f t="shared" si="5"/>
        <v>418.12591820626767</v>
      </c>
      <c r="K12" s="7">
        <f t="shared" si="5"/>
        <v>427.65121896248621</v>
      </c>
      <c r="L12" s="7">
        <f t="shared" si="5"/>
        <v>370.4998245413945</v>
      </c>
      <c r="M12" s="7">
        <f t="shared" si="5"/>
        <v>284.91601296182978</v>
      </c>
      <c r="N12" s="7">
        <f t="shared" si="5"/>
        <v>228.01790874212548</v>
      </c>
    </row>
    <row r="13" spans="1:15" x14ac:dyDescent="0.3">
      <c r="B13" s="19" t="s">
        <v>26</v>
      </c>
      <c r="C13" s="20">
        <f>C12*[1]Listes!$CF$2*[1]Listes!$CH$1*[1]Listes!$CH$2</f>
        <v>797.76483629312338</v>
      </c>
      <c r="D13" s="20">
        <f>D12*[1]Listes!$CF$2*[1]Listes!$CH$1*[1]Listes!$CH$2</f>
        <v>797.76483629312338</v>
      </c>
      <c r="E13" s="20">
        <f>E12*[1]Listes!$CF$2*[1]Listes!$CH$1*[1]Listes!$CH$2</f>
        <v>850.95031220663236</v>
      </c>
      <c r="F13" s="20">
        <f>F12*[1]Listes!$CF$2*[1]Listes!$CH$1*[1]Listes!$CH$2</f>
        <v>930.80471240000384</v>
      </c>
      <c r="G13" s="20">
        <f>G12*[1]Listes!$CF$2*[1]Listes!$CH$1*[1]Listes!$CH$2</f>
        <v>1117.4060270106118</v>
      </c>
      <c r="H13" s="20">
        <f>H12*[1]Listes!$CF$2*[1]Listes!$CH$1*[1]Listes!$CH$2</f>
        <v>1277.4018611153392</v>
      </c>
      <c r="I13" s="20">
        <f>I12*[1]Listes!$CF$2*[1]Listes!$CH$1*[1]Listes!$CH$2</f>
        <v>1330.6692220111199</v>
      </c>
      <c r="J13" s="20">
        <f>J12*[1]Listes!$CF$2*[1]Listes!$CH$1*[1]Listes!$CH$2</f>
        <v>1170.7525709775496</v>
      </c>
      <c r="K13" s="20">
        <f>K12*[1]Listes!$CF$2*[1]Listes!$CH$1*[1]Listes!$CH$2</f>
        <v>1197.4234130949612</v>
      </c>
      <c r="L13" s="20">
        <f>L12*[1]Listes!$CF$2*[1]Listes!$CH$1*[1]Listes!$CH$2</f>
        <v>1037.3995087159046</v>
      </c>
      <c r="M13" s="20">
        <f>M12*[1]Listes!$CF$2*[1]Listes!$CH$1*[1]Listes!$CH$2</f>
        <v>797.76483629312338</v>
      </c>
      <c r="N13" s="20">
        <f>N12*[1]Listes!$CF$2*[1]Listes!$CH$1*[1]Listes!$CH$2</f>
        <v>638.45014447795143</v>
      </c>
    </row>
    <row r="14" spans="1:15" x14ac:dyDescent="0.3">
      <c r="B14" s="19" t="s">
        <v>27</v>
      </c>
      <c r="C14" s="20">
        <f>C3*[1]Listes!$CG$2*[1]Listes!$CH$1*[1]Listes!$CH$2</f>
        <v>0</v>
      </c>
      <c r="D14" s="20">
        <f>D3*[1]Listes!$CG$2*[1]Listes!$CH$1*[1]Listes!$CH$2</f>
        <v>0</v>
      </c>
      <c r="E14" s="20">
        <f>E3*[1]Listes!$CG$2*[1]Listes!$CH$1*[1]Listes!$CH$2</f>
        <v>0</v>
      </c>
      <c r="F14" s="20">
        <f>F3*[1]Listes!$CG$2*[1]Listes!$CH$1*[1]Listes!$CH$2</f>
        <v>0</v>
      </c>
      <c r="G14" s="20">
        <f>G3*[1]Listes!$CG$2*[1]Listes!$CH$1*[1]Listes!$CH$2</f>
        <v>0</v>
      </c>
      <c r="H14" s="20">
        <f>H3*[1]Listes!$CG$2*[1]Listes!$CH$1*[1]Listes!$CH$2</f>
        <v>0</v>
      </c>
      <c r="I14" s="20">
        <f>I3*[1]Listes!$CG$2*[1]Listes!$CH$1*[1]Listes!$CH$2</f>
        <v>0</v>
      </c>
      <c r="J14" s="20">
        <f>J3*[1]Listes!$CG$2*[1]Listes!$CH$1*[1]Listes!$CH$2</f>
        <v>0</v>
      </c>
      <c r="K14" s="20">
        <f>K3*[1]Listes!$CG$2*[1]Listes!$CH$1*[1]Listes!$CH$2</f>
        <v>0</v>
      </c>
      <c r="L14" s="20">
        <f>L3*[1]Listes!$CG$2*[1]Listes!$CH$1*[1]Listes!$CH$2</f>
        <v>0</v>
      </c>
      <c r="M14" s="20">
        <f>M3*[1]Listes!$CG$2*[1]Listes!$CH$1*[1]Listes!$CH$2</f>
        <v>0</v>
      </c>
      <c r="N14" s="20">
        <f>N3*[1]Listes!$CG$2*[1]Listes!$CH$1*[1]Listes!$CH$2</f>
        <v>0</v>
      </c>
    </row>
    <row r="15" spans="1:15" x14ac:dyDescent="0.3">
      <c r="B15" s="19" t="s">
        <v>28</v>
      </c>
      <c r="C15" s="20">
        <f>SUM(C13:C14)</f>
        <v>797.76483629312338</v>
      </c>
      <c r="D15" s="20">
        <f t="shared" ref="D15:N15" si="6">SUM(D13:D14)</f>
        <v>797.76483629312338</v>
      </c>
      <c r="E15" s="20">
        <f t="shared" si="6"/>
        <v>850.95031220663236</v>
      </c>
      <c r="F15" s="20">
        <f t="shared" si="6"/>
        <v>930.80471240000384</v>
      </c>
      <c r="G15" s="20">
        <f t="shared" si="6"/>
        <v>1117.4060270106118</v>
      </c>
      <c r="H15" s="20">
        <f t="shared" si="6"/>
        <v>1277.4018611153392</v>
      </c>
      <c r="I15" s="20">
        <f t="shared" si="6"/>
        <v>1330.6692220111199</v>
      </c>
      <c r="J15" s="20">
        <f t="shared" si="6"/>
        <v>1170.7525709775496</v>
      </c>
      <c r="K15" s="20">
        <f t="shared" si="6"/>
        <v>1197.4234130949612</v>
      </c>
      <c r="L15" s="20">
        <f t="shared" si="6"/>
        <v>1037.3995087159046</v>
      </c>
      <c r="M15" s="20">
        <f t="shared" si="6"/>
        <v>797.76483629312338</v>
      </c>
      <c r="N15" s="20">
        <f t="shared" si="6"/>
        <v>638.45014447795143</v>
      </c>
    </row>
  </sheetData>
  <conditionalFormatting sqref="C8:N8">
    <cfRule type="colorScale" priority="1">
      <colorScale>
        <cfvo type="min"/>
        <cfvo type="percentile" val="50"/>
        <cfvo type="max"/>
        <color theme="3" tint="0.39997558519241921"/>
        <color theme="4" tint="0.59999389629810485"/>
        <color rgb="FFF8696B"/>
      </colorScale>
    </cfRule>
    <cfRule type="cellIs" dxfId="0" priority="2" operator="not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herche_EER2">
                <anchor moveWithCells="1" sizeWithCells="1">
                  <from>
                    <xdr:col>0</xdr:col>
                    <xdr:colOff>274320</xdr:colOff>
                    <xdr:row>7</xdr:row>
                    <xdr:rowOff>129540</xdr:rowOff>
                  </from>
                  <to>
                    <xdr:col>0</xdr:col>
                    <xdr:colOff>1150620</xdr:colOff>
                    <xdr:row>8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Filleul</dc:creator>
  <cp:lastModifiedBy>Corentin Filleul</cp:lastModifiedBy>
  <dcterms:created xsi:type="dcterms:W3CDTF">2019-06-05T06:59:11Z</dcterms:created>
  <dcterms:modified xsi:type="dcterms:W3CDTF">2019-06-05T07:28:08Z</dcterms:modified>
</cp:coreProperties>
</file>