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3875"/>
  </bookViews>
  <sheets>
    <sheet name=" AMALIA" sheetId="1" r:id="rId1"/>
    <sheet name=" FLOURISH" sheetId="4" r:id="rId2"/>
    <sheet name=" LEA SATI" sheetId="5" r:id="rId3"/>
    <sheet name="ELLA" sheetId="6" r:id="rId4"/>
    <sheet name="Jours feriés" sheetId="2" r:id="rId5"/>
    <sheet name="Feuil3" sheetId="3" r:id="rId6"/>
  </sheets>
  <definedNames>
    <definedName name="_xlnm.Print_Area" localSheetId="0">' AMALIA'!$A$4:$AG$29</definedName>
    <definedName name="_xlnm.Print_Area" localSheetId="1">' FLOURISH'!$A$4:$AG$29</definedName>
    <definedName name="_xlnm.Print_Area" localSheetId="2">' LEA SATI'!$A$4:$AG$29</definedName>
    <definedName name="_xlnm.Print_Area" localSheetId="3">ELLA!$A$4:$AG$29</definedName>
  </definedNames>
  <calcPr calcId="145621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B12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V10" i="6"/>
  <c r="U10" i="6"/>
  <c r="T10" i="6"/>
  <c r="V9" i="6"/>
  <c r="U9" i="6"/>
  <c r="T9" i="6"/>
  <c r="V8" i="6"/>
  <c r="U8" i="6"/>
  <c r="T8" i="6"/>
  <c r="V7" i="6"/>
  <c r="U7" i="6"/>
  <c r="T7" i="6"/>
  <c r="V6" i="6"/>
  <c r="U6" i="6"/>
  <c r="T6" i="6"/>
  <c r="B2" i="6"/>
  <c r="A5" i="6"/>
  <c r="B1" i="6"/>
  <c r="B4" i="6"/>
  <c r="B12" i="5"/>
  <c r="C12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Y12" i="5"/>
  <c r="Z12" i="5"/>
  <c r="AA12" i="5"/>
  <c r="AB12" i="5"/>
  <c r="AC12" i="5"/>
  <c r="AD12" i="5"/>
  <c r="AE12" i="5"/>
  <c r="AF12" i="5"/>
  <c r="V10" i="5"/>
  <c r="U10" i="5"/>
  <c r="T10" i="5"/>
  <c r="V9" i="5"/>
  <c r="U9" i="5"/>
  <c r="T9" i="5"/>
  <c r="V8" i="5"/>
  <c r="U8" i="5"/>
  <c r="T8" i="5"/>
  <c r="V7" i="5"/>
  <c r="U7" i="5"/>
  <c r="T7" i="5"/>
  <c r="V6" i="5"/>
  <c r="U6" i="5"/>
  <c r="T6" i="5"/>
  <c r="B2" i="5"/>
  <c r="A5" i="5"/>
  <c r="B1" i="5"/>
  <c r="B4" i="5"/>
  <c r="B12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V10" i="4"/>
  <c r="U10" i="4"/>
  <c r="T10" i="4"/>
  <c r="V9" i="4"/>
  <c r="U9" i="4"/>
  <c r="T9" i="4"/>
  <c r="V8" i="4"/>
  <c r="U8" i="4"/>
  <c r="T8" i="4"/>
  <c r="V7" i="4"/>
  <c r="U7" i="4"/>
  <c r="T7" i="4"/>
  <c r="V6" i="4"/>
  <c r="U6" i="4"/>
  <c r="T6" i="4"/>
  <c r="B2" i="4"/>
  <c r="A5" i="4"/>
  <c r="B1" i="4"/>
  <c r="B4" i="4"/>
  <c r="T6" i="1"/>
  <c r="T7" i="1"/>
  <c r="T8" i="1"/>
  <c r="T9" i="1"/>
  <c r="T10" i="1"/>
  <c r="U6" i="1"/>
  <c r="U10" i="1"/>
  <c r="U9" i="1"/>
  <c r="U8" i="1"/>
  <c r="U7" i="1"/>
  <c r="V6" i="1"/>
  <c r="V7" i="1"/>
  <c r="V8" i="1"/>
  <c r="V9" i="1"/>
  <c r="V10" i="1"/>
  <c r="P12" i="1"/>
  <c r="Q12" i="1"/>
  <c r="R12" i="1"/>
  <c r="B2" i="1"/>
  <c r="A5" i="1"/>
  <c r="B1" i="1"/>
  <c r="B4" i="1"/>
  <c r="B1" i="2"/>
  <c r="B13" i="2"/>
  <c r="C12" i="2"/>
  <c r="B12" i="2"/>
  <c r="C11" i="2"/>
  <c r="B11" i="2"/>
  <c r="C4" i="2"/>
  <c r="C10" i="2"/>
  <c r="B4" i="2"/>
  <c r="B10" i="2"/>
  <c r="C9" i="2"/>
  <c r="B9" i="2"/>
  <c r="C8" i="2"/>
  <c r="B8" i="2"/>
  <c r="C7" i="2"/>
  <c r="B7" i="2"/>
  <c r="C6" i="2"/>
  <c r="B6" i="2"/>
  <c r="C5" i="2"/>
  <c r="B5" i="2"/>
  <c r="C3" i="2"/>
  <c r="B3" i="2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</calcChain>
</file>

<file path=xl/comments1.xml><?xml version="1.0" encoding="utf-8"?>
<comments xmlns="http://schemas.openxmlformats.org/spreadsheetml/2006/main">
  <authors>
    <author>STJ</author>
  </authors>
  <commentList>
    <comment ref="G27" authorId="0">
      <text>
        <r>
          <rPr>
            <b/>
            <sz val="9"/>
            <color indexed="81"/>
            <rFont val="Tahoma"/>
            <family val="2"/>
          </rPr>
          <t>STJ:</t>
        </r>
        <r>
          <rPr>
            <sz val="9"/>
            <color indexed="81"/>
            <rFont val="Tahoma"/>
            <family val="2"/>
          </rPr>
          <t xml:space="preserve">
echange entre mardi et jeudi possibilité</t>
        </r>
      </text>
    </comment>
    <comment ref="G35" authorId="0">
      <text>
        <r>
          <rPr>
            <b/>
            <sz val="9"/>
            <color indexed="81"/>
            <rFont val="Tahoma"/>
            <family val="2"/>
          </rPr>
          <t>STJ:</t>
        </r>
        <r>
          <rPr>
            <sz val="9"/>
            <color indexed="81"/>
            <rFont val="Tahoma"/>
            <family val="2"/>
          </rPr>
          <t xml:space="preserve">
demande sept 2017</t>
        </r>
      </text>
    </comment>
    <comment ref="G55" authorId="0">
      <text>
        <r>
          <rPr>
            <b/>
            <sz val="9"/>
            <color indexed="81"/>
            <rFont val="Tahoma"/>
            <family val="2"/>
          </rPr>
          <t>STJ:</t>
        </r>
        <r>
          <rPr>
            <sz val="9"/>
            <color indexed="81"/>
            <rFont val="Tahoma"/>
            <family val="2"/>
          </rPr>
          <t xml:space="preserve">
veut creche demande aout 2017</t>
        </r>
      </text>
    </comment>
    <comment ref="G71" authorId="0">
      <text>
        <r>
          <rPr>
            <b/>
            <sz val="9"/>
            <color indexed="81"/>
            <rFont val="Tahoma"/>
            <family val="2"/>
          </rPr>
          <t>STJ:</t>
        </r>
        <r>
          <rPr>
            <sz val="9"/>
            <color indexed="81"/>
            <rFont val="Tahoma"/>
            <family val="2"/>
          </rPr>
          <t xml:space="preserve">
rajoute le mercredi de 9h à15h
</t>
        </r>
      </text>
    </comment>
    <comment ref="G93" authorId="0">
      <text>
        <r>
          <rPr>
            <b/>
            <sz val="9"/>
            <color indexed="81"/>
            <rFont val="Tahoma"/>
            <family val="2"/>
          </rPr>
          <t>STJ:</t>
        </r>
        <r>
          <rPr>
            <sz val="9"/>
            <color indexed="81"/>
            <rFont val="Tahoma"/>
            <family val="2"/>
          </rPr>
          <t xml:space="preserve">
souahite creche collective 25.04.2018</t>
        </r>
      </text>
    </comment>
    <comment ref="G95" authorId="0">
      <text>
        <r>
          <rPr>
            <b/>
            <sz val="9"/>
            <color indexed="81"/>
            <rFont val="Tahoma"/>
            <family val="2"/>
          </rPr>
          <t>STJ:</t>
        </r>
        <r>
          <rPr>
            <sz val="9"/>
            <color indexed="81"/>
            <rFont val="Tahoma"/>
            <family val="2"/>
          </rPr>
          <t xml:space="preserve">
demande mai 2017</t>
        </r>
      </text>
    </comment>
  </commentList>
</comments>
</file>

<file path=xl/sharedStrings.xml><?xml version="1.0" encoding="utf-8"?>
<sst xmlns="http://schemas.openxmlformats.org/spreadsheetml/2006/main" count="214" uniqueCount="63">
  <si>
    <t>Présence selon contrat</t>
  </si>
  <si>
    <t>H Supp depuis h.. À h..</t>
  </si>
  <si>
    <t xml:space="preserve">Collations matin </t>
  </si>
  <si>
    <t>Repas de midi</t>
  </si>
  <si>
    <t>Collations après-midi</t>
  </si>
  <si>
    <t>Prestations Supplementaires</t>
  </si>
  <si>
    <t>Absences Enfant mal./acc.</t>
  </si>
  <si>
    <t>Absences Enfant vacances</t>
  </si>
  <si>
    <t>Absences ACF Mal/Acc</t>
  </si>
  <si>
    <t>Absences ACF Vacances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</si>
  <si>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</si>
  <si>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</si>
  <si>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</si>
  <si>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</si>
  <si>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</si>
  <si>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</si>
  <si>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</si>
  <si>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</si>
  <si>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</si>
  <si>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</si>
  <si>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</si>
  <si>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</si>
  <si>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</si>
  <si>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1er janvier</t>
  </si>
  <si>
    <t>Pâques</t>
  </si>
  <si>
    <t>Vendredi Saint</t>
  </si>
  <si>
    <t>Lundi de Pâques</t>
  </si>
  <si>
    <t>1er mai</t>
  </si>
  <si>
    <t>ascension</t>
  </si>
  <si>
    <t>Pentecote</t>
  </si>
  <si>
    <t>Lundi de pentecote</t>
  </si>
  <si>
    <t>fete nationale</t>
  </si>
  <si>
    <t>noel</t>
  </si>
  <si>
    <t>jeune genevois</t>
  </si>
  <si>
    <t>PAS</t>
  </si>
  <si>
    <t>Genève, le</t>
  </si>
  <si>
    <t>Signature ACF :</t>
  </si>
  <si>
    <t>Ce document doit être signé et remis à l'adjointe pédagogique le dernier jour du mois, merci.  Le secrétariat</t>
  </si>
  <si>
    <t>Total</t>
  </si>
  <si>
    <t xml:space="preserve">Espace Jeux </t>
  </si>
  <si>
    <t>Lundi</t>
  </si>
  <si>
    <t>Mardi</t>
  </si>
  <si>
    <t>Mercredi</t>
  </si>
  <si>
    <t>Jeudi</t>
  </si>
  <si>
    <t>Vendredi</t>
  </si>
  <si>
    <t>Collations matin</t>
  </si>
  <si>
    <t>Repas</t>
  </si>
  <si>
    <t>Collation AM</t>
  </si>
  <si>
    <t>x</t>
  </si>
  <si>
    <t>8h-12h</t>
  </si>
  <si>
    <t>8h-14h</t>
  </si>
  <si>
    <t>14h-18h</t>
  </si>
  <si>
    <t>8h-18h</t>
  </si>
  <si>
    <t>Horaires</t>
  </si>
  <si>
    <t xml:space="preserve">Signature Parents: </t>
  </si>
  <si>
    <t xml:space="preserve">Groupe collectif </t>
  </si>
  <si>
    <t>Jardin d'enfant</t>
  </si>
  <si>
    <t>PAS DE CONTRAT</t>
  </si>
  <si>
    <t>Assistante 1</t>
  </si>
  <si>
    <t>Amalia</t>
  </si>
  <si>
    <t>Flourish</t>
  </si>
  <si>
    <t>Lea Sati</t>
  </si>
  <si>
    <t>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</si>
</sst>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ddd/dd"/>
  </numFmts>
  <fonts count="2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9"/>
      <color indexed="8"/>
      <name val="Arial"/>
      <family val="2"/>
    </font>
    <font>
      <i/>
      <sz val="10"/>
      <name val="Arial"/>
      <family val="2"/>
    </font>
    <font>
      <b/>
      <i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Arial"/>
      <family val="2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ck">
        <color indexed="64"/>
      </diagonal>
    </border>
  </borders>
  <cellStyleXfs count="2">
    <xf numFmtId="0" fontId="0" fillId="0" borderId="0"/>
    <xf numFmtId="164" fontId="16" fillId="0" borderId="0" applyFont="0" applyFill="0" applyBorder="0" applyAlignment="0" applyProtection="0"/>
  </cellStyleXfs>
  <cellXfs count="171">
    <xf numFmtId="0" fontId="0" fillId="0" borderId="0" xfId="0"/>
    <xf numFmtId="14" fontId="0" fillId="0" borderId="0" xfId="0" applyNumberFormat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9" fillId="3" borderId="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11" fillId="0" borderId="0" xfId="0" applyFont="1" applyFill="1" applyAlignment="1"/>
    <xf numFmtId="165" fontId="2" fillId="0" borderId="16" xfId="0" applyNumberFormat="1" applyFont="1" applyBorder="1" applyAlignment="1">
      <alignment horizontal="center" vertical="center" textRotation="90"/>
    </xf>
    <xf numFmtId="165" fontId="2" fillId="0" borderId="17" xfId="0" applyNumberFormat="1" applyFont="1" applyBorder="1" applyAlignment="1">
      <alignment horizontal="center" vertical="center" textRotation="90"/>
    </xf>
    <xf numFmtId="165" fontId="2" fillId="0" borderId="21" xfId="0" applyNumberFormat="1" applyFont="1" applyBorder="1" applyAlignment="1">
      <alignment textRotation="90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18" xfId="0" applyBorder="1"/>
    <xf numFmtId="0" fontId="0" fillId="0" borderId="4" xfId="0" applyBorder="1"/>
    <xf numFmtId="0" fontId="0" fillId="0" borderId="6" xfId="0" applyBorder="1"/>
    <xf numFmtId="0" fontId="2" fillId="4" borderId="1" xfId="0" applyFont="1" applyFill="1" applyBorder="1" applyAlignment="1">
      <alignment horizontal="center" vertical="center" textRotation="90"/>
    </xf>
    <xf numFmtId="0" fontId="12" fillId="0" borderId="0" xfId="0" applyFont="1" applyBorder="1" applyAlignment="1"/>
    <xf numFmtId="0" fontId="3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/>
    </xf>
    <xf numFmtId="0" fontId="11" fillId="5" borderId="18" xfId="0" applyFont="1" applyFill="1" applyBorder="1" applyAlignment="1">
      <alignment horizontal="center"/>
    </xf>
    <xf numFmtId="0" fontId="13" fillId="5" borderId="18" xfId="0" applyFont="1" applyFill="1" applyBorder="1" applyAlignment="1">
      <alignment horizontal="center"/>
    </xf>
    <xf numFmtId="0" fontId="13" fillId="6" borderId="18" xfId="0" applyFont="1" applyFill="1" applyBorder="1" applyAlignment="1">
      <alignment horizontal="center"/>
    </xf>
    <xf numFmtId="0" fontId="10" fillId="0" borderId="0" xfId="0" applyFont="1"/>
    <xf numFmtId="0" fontId="14" fillId="0" borderId="0" xfId="0" applyFont="1"/>
    <xf numFmtId="0" fontId="0" fillId="0" borderId="0" xfId="0" applyFont="1"/>
    <xf numFmtId="0" fontId="15" fillId="0" borderId="0" xfId="0" applyFont="1" applyBorder="1" applyAlignment="1">
      <alignment textRotation="90"/>
    </xf>
    <xf numFmtId="0" fontId="5" fillId="4" borderId="31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vertical="center" textRotation="90" wrapText="1"/>
    </xf>
    <xf numFmtId="0" fontId="6" fillId="0" borderId="27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0" fillId="0" borderId="44" xfId="0" applyBorder="1"/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0" fillId="0" borderId="48" xfId="0" applyBorder="1"/>
    <xf numFmtId="0" fontId="17" fillId="0" borderId="0" xfId="0" applyFont="1" applyBorder="1" applyAlignment="1">
      <alignment horizontal="left"/>
    </xf>
    <xf numFmtId="0" fontId="18" fillId="0" borderId="0" xfId="0" applyFont="1" applyBorder="1"/>
    <xf numFmtId="0" fontId="17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wrapText="1"/>
    </xf>
    <xf numFmtId="0" fontId="6" fillId="3" borderId="18" xfId="0" applyFont="1" applyFill="1" applyBorder="1"/>
    <xf numFmtId="0" fontId="6" fillId="3" borderId="49" xfId="0" applyFont="1" applyFill="1" applyBorder="1" applyAlignment="1"/>
    <xf numFmtId="0" fontId="9" fillId="3" borderId="43" xfId="0" applyFont="1" applyFill="1" applyBorder="1"/>
    <xf numFmtId="0" fontId="6" fillId="3" borderId="49" xfId="0" applyFont="1" applyFill="1" applyBorder="1"/>
    <xf numFmtId="0" fontId="6" fillId="3" borderId="43" xfId="0" applyFont="1" applyFill="1" applyBorder="1"/>
    <xf numFmtId="0" fontId="9" fillId="3" borderId="50" xfId="0" applyFont="1" applyFill="1" applyBorder="1"/>
    <xf numFmtId="0" fontId="6" fillId="3" borderId="33" xfId="0" applyFont="1" applyFill="1" applyBorder="1"/>
    <xf numFmtId="0" fontId="9" fillId="3" borderId="51" xfId="0" applyFont="1" applyFill="1" applyBorder="1"/>
    <xf numFmtId="0" fontId="6" fillId="3" borderId="4" xfId="0" applyFont="1" applyFill="1" applyBorder="1" applyAlignment="1">
      <alignment horizontal="left"/>
    </xf>
    <xf numFmtId="0" fontId="6" fillId="3" borderId="19" xfId="0" applyFont="1" applyFill="1" applyBorder="1"/>
    <xf numFmtId="0" fontId="6" fillId="3" borderId="19" xfId="0" applyFont="1" applyFill="1" applyBorder="1" applyAlignment="1"/>
    <xf numFmtId="0" fontId="9" fillId="3" borderId="4" xfId="0" applyFont="1" applyFill="1" applyBorder="1"/>
    <xf numFmtId="0" fontId="6" fillId="3" borderId="4" xfId="0" applyFont="1" applyFill="1" applyBorder="1"/>
    <xf numFmtId="0" fontId="9" fillId="3" borderId="52" xfId="0" applyFont="1" applyFill="1" applyBorder="1"/>
    <xf numFmtId="0" fontId="6" fillId="3" borderId="1" xfId="0" applyFont="1" applyFill="1" applyBorder="1"/>
    <xf numFmtId="0" fontId="9" fillId="3" borderId="53" xfId="0" applyFont="1" applyFill="1" applyBorder="1"/>
    <xf numFmtId="0" fontId="6" fillId="3" borderId="5" xfId="0" applyFont="1" applyFill="1" applyBorder="1"/>
    <xf numFmtId="0" fontId="6" fillId="3" borderId="54" xfId="0" applyFont="1" applyFill="1" applyBorder="1"/>
    <xf numFmtId="0" fontId="9" fillId="3" borderId="55" xfId="0" applyFont="1" applyFill="1" applyBorder="1"/>
    <xf numFmtId="0" fontId="6" fillId="3" borderId="1" xfId="0" applyFont="1" applyFill="1" applyBorder="1" applyAlignment="1">
      <alignment horizontal="left"/>
    </xf>
    <xf numFmtId="0" fontId="9" fillId="3" borderId="20" xfId="0" applyFont="1" applyFill="1" applyBorder="1" applyAlignment="1">
      <alignment horizontal="left"/>
    </xf>
    <xf numFmtId="0" fontId="6" fillId="3" borderId="43" xfId="0" applyFont="1" applyFill="1" applyBorder="1" applyAlignment="1">
      <alignment horizontal="left"/>
    </xf>
    <xf numFmtId="0" fontId="9" fillId="3" borderId="50" xfId="0" applyFont="1" applyFill="1" applyBorder="1" applyAlignment="1">
      <alignment horizontal="left"/>
    </xf>
    <xf numFmtId="0" fontId="9" fillId="3" borderId="56" xfId="0" applyFont="1" applyFill="1" applyBorder="1"/>
    <xf numFmtId="14" fontId="6" fillId="2" borderId="33" xfId="0" applyNumberFormat="1" applyFont="1" applyFill="1" applyBorder="1" applyAlignment="1">
      <alignment horizontal="left"/>
    </xf>
    <xf numFmtId="14" fontId="9" fillId="2" borderId="51" xfId="0" applyNumberFormat="1" applyFont="1" applyFill="1" applyBorder="1" applyAlignment="1">
      <alignment horizontal="left"/>
    </xf>
    <xf numFmtId="0" fontId="6" fillId="3" borderId="43" xfId="0" applyFont="1" applyFill="1" applyBorder="1" applyAlignment="1"/>
    <xf numFmtId="0" fontId="6" fillId="2" borderId="4" xfId="0" applyFont="1" applyFill="1" applyBorder="1" applyAlignment="1"/>
    <xf numFmtId="0" fontId="9" fillId="2" borderId="52" xfId="0" applyFont="1" applyFill="1" applyBorder="1"/>
    <xf numFmtId="0" fontId="6" fillId="3" borderId="33" xfId="0" applyFont="1" applyFill="1" applyBorder="1" applyAlignment="1"/>
    <xf numFmtId="0" fontId="9" fillId="3" borderId="1" xfId="0" applyFont="1" applyFill="1" applyBorder="1"/>
    <xf numFmtId="0" fontId="9" fillId="3" borderId="49" xfId="0" applyFont="1" applyFill="1" applyBorder="1"/>
    <xf numFmtId="0" fontId="10" fillId="3" borderId="50" xfId="0" applyFont="1" applyFill="1" applyBorder="1"/>
    <xf numFmtId="0" fontId="9" fillId="3" borderId="57" xfId="0" applyFont="1" applyFill="1" applyBorder="1"/>
    <xf numFmtId="0" fontId="6" fillId="3" borderId="33" xfId="0" applyFont="1" applyFill="1" applyBorder="1" applyAlignment="1">
      <alignment horizontal="left"/>
    </xf>
    <xf numFmtId="0" fontId="9" fillId="3" borderId="51" xfId="0" applyFont="1" applyFill="1" applyBorder="1" applyAlignment="1">
      <alignment horizontal="left"/>
    </xf>
    <xf numFmtId="0" fontId="9" fillId="3" borderId="6" xfId="0" applyFont="1" applyFill="1" applyBorder="1"/>
    <xf numFmtId="0" fontId="6" fillId="3" borderId="58" xfId="0" applyFont="1" applyFill="1" applyBorder="1"/>
    <xf numFmtId="0" fontId="9" fillId="3" borderId="33" xfId="0" applyFont="1" applyFill="1" applyBorder="1" applyAlignment="1">
      <alignment horizontal="left"/>
    </xf>
    <xf numFmtId="0" fontId="9" fillId="3" borderId="43" xfId="0" applyFont="1" applyFill="1" applyBorder="1" applyAlignment="1">
      <alignment horizontal="left"/>
    </xf>
    <xf numFmtId="0" fontId="9" fillId="3" borderId="52" xfId="0" applyFont="1" applyFill="1" applyBorder="1" applyAlignment="1">
      <alignment horizontal="left"/>
    </xf>
    <xf numFmtId="0" fontId="9" fillId="0" borderId="43" xfId="0" applyFont="1" applyFill="1" applyBorder="1"/>
    <xf numFmtId="14" fontId="6" fillId="2" borderId="19" xfId="0" applyNumberFormat="1" applyFont="1" applyFill="1" applyBorder="1" applyAlignment="1">
      <alignment horizontal="left"/>
    </xf>
    <xf numFmtId="14" fontId="9" fillId="2" borderId="43" xfId="0" applyNumberFormat="1" applyFont="1" applyFill="1" applyBorder="1" applyAlignment="1">
      <alignment horizontal="left"/>
    </xf>
    <xf numFmtId="0" fontId="6" fillId="3" borderId="49" xfId="0" applyFont="1" applyFill="1" applyBorder="1" applyAlignment="1">
      <alignment horizontal="left"/>
    </xf>
    <xf numFmtId="0" fontId="6" fillId="3" borderId="19" xfId="0" applyFont="1" applyFill="1" applyBorder="1" applyAlignment="1">
      <alignment horizontal="left"/>
    </xf>
    <xf numFmtId="0" fontId="9" fillId="3" borderId="33" xfId="0" applyFont="1" applyFill="1" applyBorder="1"/>
    <xf numFmtId="0" fontId="6" fillId="3" borderId="59" xfId="0" applyFont="1" applyFill="1" applyBorder="1" applyAlignment="1">
      <alignment horizontal="left"/>
    </xf>
    <xf numFmtId="0" fontId="9" fillId="3" borderId="58" xfId="0" applyFont="1" applyFill="1" applyBorder="1"/>
    <xf numFmtId="0" fontId="9" fillId="3" borderId="55" xfId="0" applyFont="1" applyFill="1" applyBorder="1" applyAlignment="1">
      <alignment horizontal="left"/>
    </xf>
    <xf numFmtId="0" fontId="9" fillId="3" borderId="49" xfId="0" applyFont="1" applyFill="1" applyBorder="1" applyAlignment="1">
      <alignment horizontal="left"/>
    </xf>
    <xf numFmtId="0" fontId="9" fillId="3" borderId="19" xfId="0" applyFont="1" applyFill="1" applyBorder="1" applyAlignment="1">
      <alignment horizontal="left"/>
    </xf>
    <xf numFmtId="0" fontId="6" fillId="3" borderId="33" xfId="0" applyFont="1" applyFill="1" applyBorder="1" applyAlignment="1">
      <alignment horizontal="left" vertical="center"/>
    </xf>
    <xf numFmtId="0" fontId="9" fillId="3" borderId="58" xfId="0" applyFont="1" applyFill="1" applyBorder="1" applyAlignment="1">
      <alignment horizontal="left" vertical="center"/>
    </xf>
    <xf numFmtId="14" fontId="9" fillId="3" borderId="57" xfId="0" applyNumberFormat="1" applyFont="1" applyFill="1" applyBorder="1"/>
    <xf numFmtId="0" fontId="9" fillId="3" borderId="4" xfId="0" applyFont="1" applyFill="1" applyBorder="1" applyAlignment="1">
      <alignment horizontal="left"/>
    </xf>
    <xf numFmtId="14" fontId="5" fillId="3" borderId="18" xfId="0" applyNumberFormat="1" applyFont="1" applyFill="1" applyBorder="1" applyAlignment="1">
      <alignment horizontal="center"/>
    </xf>
    <xf numFmtId="14" fontId="5" fillId="3" borderId="49" xfId="0" applyNumberFormat="1" applyFont="1" applyFill="1" applyBorder="1" applyAlignment="1">
      <alignment horizontal="center"/>
    </xf>
    <xf numFmtId="14" fontId="5" fillId="7" borderId="49" xfId="0" applyNumberFormat="1" applyFont="1" applyFill="1" applyBorder="1" applyAlignment="1">
      <alignment horizontal="center"/>
    </xf>
    <xf numFmtId="14" fontId="5" fillId="3" borderId="33" xfId="0" applyNumberFormat="1" applyFont="1" applyFill="1" applyBorder="1" applyAlignment="1">
      <alignment horizontal="center"/>
    </xf>
    <xf numFmtId="14" fontId="5" fillId="7" borderId="43" xfId="0" applyNumberFormat="1" applyFont="1" applyFill="1" applyBorder="1" applyAlignment="1">
      <alignment horizontal="center"/>
    </xf>
    <xf numFmtId="14" fontId="5" fillId="3" borderId="4" xfId="0" applyNumberFormat="1" applyFont="1" applyFill="1" applyBorder="1" applyAlignment="1">
      <alignment horizontal="center"/>
    </xf>
    <xf numFmtId="14" fontId="5" fillId="7" borderId="54" xfId="0" applyNumberFormat="1" applyFont="1" applyFill="1" applyBorder="1" applyAlignment="1">
      <alignment horizontal="center"/>
    </xf>
    <xf numFmtId="14" fontId="5" fillId="3" borderId="54" xfId="0" applyNumberFormat="1" applyFont="1" applyFill="1" applyBorder="1" applyAlignment="1">
      <alignment horizontal="center"/>
    </xf>
    <xf numFmtId="14" fontId="5" fillId="3" borderId="1" xfId="0" applyNumberFormat="1" applyFont="1" applyFill="1" applyBorder="1" applyAlignment="1">
      <alignment horizontal="center"/>
    </xf>
    <xf numFmtId="14" fontId="5" fillId="3" borderId="43" xfId="0" applyNumberFormat="1" applyFont="1" applyFill="1" applyBorder="1" applyAlignment="1">
      <alignment horizontal="center"/>
    </xf>
    <xf numFmtId="14" fontId="5" fillId="7" borderId="33" xfId="0" applyNumberFormat="1" applyFont="1" applyFill="1" applyBorder="1" applyAlignment="1">
      <alignment horizontal="center"/>
    </xf>
    <xf numFmtId="14" fontId="5" fillId="0" borderId="43" xfId="0" applyNumberFormat="1" applyFont="1" applyFill="1" applyBorder="1" applyAlignment="1">
      <alignment horizontal="center"/>
    </xf>
    <xf numFmtId="14" fontId="5" fillId="7" borderId="5" xfId="0" applyNumberFormat="1" applyFont="1" applyFill="1" applyBorder="1" applyAlignment="1">
      <alignment horizontal="center"/>
    </xf>
    <xf numFmtId="14" fontId="5" fillId="7" borderId="43" xfId="1" applyNumberFormat="1" applyFont="1" applyFill="1" applyBorder="1" applyAlignment="1">
      <alignment horizontal="center"/>
    </xf>
    <xf numFmtId="14" fontId="5" fillId="3" borderId="4" xfId="1" applyNumberFormat="1" applyFont="1" applyFill="1" applyBorder="1" applyAlignment="1">
      <alignment horizontal="center"/>
    </xf>
    <xf numFmtId="14" fontId="5" fillId="7" borderId="4" xfId="0" applyNumberFormat="1" applyFont="1" applyFill="1" applyBorder="1" applyAlignment="1">
      <alignment horizontal="center"/>
    </xf>
    <xf numFmtId="14" fontId="5" fillId="7" borderId="1" xfId="0" applyNumberFormat="1" applyFont="1" applyFill="1" applyBorder="1" applyAlignment="1">
      <alignment horizontal="center"/>
    </xf>
    <xf numFmtId="14" fontId="5" fillId="3" borderId="5" xfId="0" applyNumberFormat="1" applyFont="1" applyFill="1" applyBorder="1" applyAlignment="1">
      <alignment horizontal="center"/>
    </xf>
    <xf numFmtId="14" fontId="5" fillId="3" borderId="33" xfId="0" applyNumberFormat="1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0" xfId="0" applyFont="1" applyFill="1" applyAlignment="1"/>
    <xf numFmtId="0" fontId="14" fillId="0" borderId="7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2" fillId="4" borderId="20" xfId="0" applyFont="1" applyFill="1" applyBorder="1" applyAlignment="1">
      <alignment horizontal="center"/>
    </xf>
    <xf numFmtId="0" fontId="12" fillId="4" borderId="39" xfId="0" applyFont="1" applyFill="1" applyBorder="1" applyAlignment="1">
      <alignment horizontal="center"/>
    </xf>
    <xf numFmtId="0" fontId="12" fillId="4" borderId="19" xfId="0" applyFont="1" applyFill="1" applyBorder="1" applyAlignment="1">
      <alignment horizontal="center"/>
    </xf>
    <xf numFmtId="0" fontId="12" fillId="4" borderId="40" xfId="0" applyFont="1" applyFill="1" applyBorder="1" applyAlignment="1">
      <alignment horizontal="center"/>
    </xf>
    <xf numFmtId="0" fontId="12" fillId="4" borderId="29" xfId="0" applyFont="1" applyFill="1" applyBorder="1" applyAlignment="1">
      <alignment horizontal="center"/>
    </xf>
    <xf numFmtId="0" fontId="12" fillId="4" borderId="41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/>
    </xf>
    <xf numFmtId="0" fontId="14" fillId="0" borderId="36" xfId="0" applyFont="1" applyBorder="1" applyAlignment="1">
      <alignment horizontal="center"/>
    </xf>
    <xf numFmtId="0" fontId="14" fillId="0" borderId="37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15" fillId="4" borderId="38" xfId="0" applyFont="1" applyFill="1" applyBorder="1" applyAlignment="1">
      <alignment horizontal="center" textRotation="90"/>
    </xf>
    <xf numFmtId="0" fontId="15" fillId="4" borderId="31" xfId="0" applyFont="1" applyFill="1" applyBorder="1" applyAlignment="1">
      <alignment horizontal="center" textRotation="90"/>
    </xf>
    <xf numFmtId="0" fontId="12" fillId="4" borderId="31" xfId="0" applyFont="1" applyFill="1" applyBorder="1" applyAlignment="1">
      <alignment horizontal="center" vertical="center" textRotation="90" wrapText="1"/>
    </xf>
    <xf numFmtId="0" fontId="12" fillId="4" borderId="32" xfId="0" applyFont="1" applyFill="1" applyBorder="1" applyAlignment="1">
      <alignment horizontal="center" vertical="center" textRotation="90" wrapText="1"/>
    </xf>
  </cellXfs>
  <cellStyles count="2">
    <cellStyle name="Milliers" xfId="1" builtinId="3"/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A$1" fmlaRange="'Jours feriés'!$I$1:$I$12" noThreeD="1" sel="7" val="4"/>
</file>

<file path=xl/ctrlProps/ctrlProp2.xml><?xml version="1.0" encoding="utf-8"?>
<formControlPr xmlns="http://schemas.microsoft.com/office/spreadsheetml/2009/9/main" objectType="Drop" dropStyle="combo" dx="16" fmlaLink="$A$2" fmlaRange="'Jours feriés'!$J$1:$J$12" noThreeD="1" sel="2" val="0"/>
</file>

<file path=xl/ctrlProps/ctrlProp3.xml><?xml version="1.0" encoding="utf-8"?>
<formControlPr xmlns="http://schemas.microsoft.com/office/spreadsheetml/2009/9/main" objectType="Drop" dropStyle="combo" dx="16" fmlaRange="'Jours feriés'!$A$19:$A$45" noThreeD="1" val="0"/>
</file>

<file path=xl/ctrlProps/ctrlProp4.xml><?xml version="1.0" encoding="utf-8"?>
<formControlPr xmlns="http://schemas.microsoft.com/office/spreadsheetml/2009/9/main" objectType="Drop" dropStyle="combo" dx="16" fmlaRange="'Jours feriés'!$G$19:$G$95" noThreeD="1" sel="72" val="69"/>
</file>

<file path=xl/ctrlProps/ctrlProp5.xml><?xml version="1.0" encoding="utf-8"?>
<formControlPr xmlns="http://schemas.microsoft.com/office/spreadsheetml/2009/9/main" objectType="Drop" dropStyle="combo" dx="16" fmlaLink="$A$1" fmlaRange="'Jours feriés'!$I$1:$I$12" noThreeD="1" sel="5" val="4"/>
</file>

<file path=xl/ctrlProps/ctrlProp6.xml><?xml version="1.0" encoding="utf-8"?>
<formControlPr xmlns="http://schemas.microsoft.com/office/spreadsheetml/2009/9/main" objectType="Drop" dropStyle="combo" dx="16" fmlaLink="$A$2" fmlaRange="'Jours feriés'!$J$1:$J$12" noThreeD="1" sel="2" val="0"/>
</file>

<file path=xl/ctrlProps/ctrlProp7.xml><?xml version="1.0" encoding="utf-8"?>
<formControlPr xmlns="http://schemas.microsoft.com/office/spreadsheetml/2009/9/main" objectType="Drop" dropStyle="combo" dx="16" fmlaRange="'Jours feriés'!$A$19:$A$45" noThreeD="1" sel="0" val="0"/>
</file>

<file path=xl/ctrlProps/ctrlProp8.xml><?xml version="1.0" encoding="utf-8"?>
<formControlPr xmlns="http://schemas.microsoft.com/office/spreadsheetml/2009/9/main" objectType="Drop" dropStyle="combo" dx="16" fmlaRange="'Jours feriés'!$G$19:$G$95" noThreeD="1" sel="56" val="54"/>
</file>

<file path=xl/ctrlProps/ctrlProp9.xml><?xml version="1.0" encoding="utf-8"?>
<formControlPr xmlns="http://schemas.microsoft.com/office/spreadsheetml/2009/9/main" objectType="Drop" dropStyle="combo" dx="16" fmlaLink="$A$1" fmlaRange="'Jours feriés'!$I$1:$I$12" noThreeD="1" sel="5" val="4"/>
</file>

<file path=xl/ctrlProps/ctrlProp10.xml><?xml version="1.0" encoding="utf-8"?>
<formControlPr xmlns="http://schemas.microsoft.com/office/spreadsheetml/2009/9/main" objectType="Drop" dropStyle="combo" dx="16" fmlaLink="$A$2" fmlaRange="'Jours feriés'!$J$1:$J$12" noThreeD="1" sel="2" val="0"/>
</file>

<file path=xl/ctrlProps/ctrlProp11.xml><?xml version="1.0" encoding="utf-8"?>
<formControlPr xmlns="http://schemas.microsoft.com/office/spreadsheetml/2009/9/main" objectType="Drop" dropStyle="combo" dx="16" fmlaRange="'Jours feriés'!$A$19:$A$45" noThreeD="1" sel="0" val="0"/>
</file>

<file path=xl/ctrlProps/ctrlProp12.xml><?xml version="1.0" encoding="utf-8"?>
<formControlPr xmlns="http://schemas.microsoft.com/office/spreadsheetml/2009/9/main" objectType="Drop" dropStyle="combo" dx="16" fmlaRange="'Jours feriés'!$G$19:$G$107" noThreeD="1" sel="78" val="76"/>
</file>

<file path=xl/ctrlProps/ctrlProp13.xml><?xml version="1.0" encoding="utf-8"?>
<formControlPr xmlns="http://schemas.microsoft.com/office/spreadsheetml/2009/9/main" objectType="Drop" dropStyle="combo" dx="16" fmlaLink="$A$1" fmlaRange="'Jours feriés'!$I$1:$I$12" noThreeD="1" sel="5" val="0"/>
</file>

<file path=xl/ctrlProps/ctrlProp14.xml><?xml version="1.0" encoding="utf-8"?>
<formControlPr xmlns="http://schemas.microsoft.com/office/spreadsheetml/2009/9/main" objectType="Drop" dropStyle="combo" dx="16" fmlaLink="$A$2" fmlaRange="'Jours feriés'!$J$1:$J$12" noThreeD="1" sel="2" val="0"/>
</file>

<file path=xl/ctrlProps/ctrlProp15.xml><?xml version="1.0" encoding="utf-8"?>
<formControlPr xmlns="http://schemas.microsoft.com/office/spreadsheetml/2009/9/main" objectType="Drop" dropStyle="combo" dx="16" fmlaRange="'Jours feriés'!$A$19:$A$45" noThreeD="1" sel="0" val="0"/>
</file>

<file path=xl/ctrlProps/ctrlProp16.xml><?xml version="1.0" encoding="utf-8"?>
<formControlPr xmlns="http://schemas.microsoft.com/office/spreadsheetml/2009/9/main" objectType="Drop" dropStyle="combo" dx="16" fmlaRange="'Jours feriés'!$G$19:$G$107" noThreeD="1" sel="89" val="8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9525</xdr:rowOff>
        </xdr:from>
        <xdr:to>
          <xdr:col>3</xdr:col>
          <xdr:colOff>47625</xdr:colOff>
          <xdr:row>1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3</xdr:col>
          <xdr:colOff>47625</xdr:colOff>
          <xdr:row>2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666750</xdr:rowOff>
        </xdr:from>
        <xdr:to>
          <xdr:col>6</xdr:col>
          <xdr:colOff>47625</xdr:colOff>
          <xdr:row>7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6</xdr:col>
          <xdr:colOff>38100</xdr:colOff>
          <xdr:row>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19</xdr:col>
      <xdr:colOff>219075</xdr:colOff>
      <xdr:row>9</xdr:row>
      <xdr:rowOff>114300</xdr:rowOff>
    </xdr:from>
    <xdr:to>
      <xdr:col>19</xdr:col>
      <xdr:colOff>247650</xdr:colOff>
      <xdr:row>14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6981825" y="2781300"/>
          <a:ext cx="28575" cy="2019300"/>
        </a:xfrm>
        <a:prstGeom prst="straightConnector1">
          <a:avLst/>
        </a:prstGeom>
        <a:ln w="762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295275</xdr:colOff>
      <xdr:row>8</xdr:row>
      <xdr:rowOff>123825</xdr:rowOff>
    </xdr:from>
    <xdr:to>
      <xdr:col>21</xdr:col>
      <xdr:colOff>257175</xdr:colOff>
      <xdr:row>16</xdr:row>
      <xdr:rowOff>247650</xdr:rowOff>
    </xdr:to>
    <xdr:cxnSp macro="">
      <xdr:nvCxnSpPr>
        <xdr:cNvPr id="5" name="Connecteur droit avec flèche 4"/>
        <xdr:cNvCxnSpPr/>
      </xdr:nvCxnSpPr>
      <xdr:spPr>
        <a:xfrm flipH="1">
          <a:off x="6724650" y="2600325"/>
          <a:ext cx="990600" cy="3124200"/>
        </a:xfrm>
        <a:prstGeom prst="straightConnector1">
          <a:avLst/>
        </a:prstGeom>
        <a:ln w="762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219075</xdr:colOff>
      <xdr:row>9</xdr:row>
      <xdr:rowOff>123825</xdr:rowOff>
    </xdr:from>
    <xdr:to>
      <xdr:col>19</xdr:col>
      <xdr:colOff>219075</xdr:colOff>
      <xdr:row>14</xdr:row>
      <xdr:rowOff>209550</xdr:rowOff>
    </xdr:to>
    <xdr:cxnSp macro="">
      <xdr:nvCxnSpPr>
        <xdr:cNvPr id="7" name="Connecteur droit avec flèche 6"/>
        <xdr:cNvCxnSpPr/>
      </xdr:nvCxnSpPr>
      <xdr:spPr>
        <a:xfrm flipH="1">
          <a:off x="4648200" y="2790825"/>
          <a:ext cx="2333625" cy="2124075"/>
        </a:xfrm>
        <a:prstGeom prst="straightConnector1">
          <a:avLst/>
        </a:prstGeom>
        <a:ln w="762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152400</xdr:colOff>
      <xdr:row>9</xdr:row>
      <xdr:rowOff>114300</xdr:rowOff>
    </xdr:from>
    <xdr:to>
      <xdr:col>19</xdr:col>
      <xdr:colOff>228600</xdr:colOff>
      <xdr:row>14</xdr:row>
      <xdr:rowOff>228600</xdr:rowOff>
    </xdr:to>
    <xdr:cxnSp macro="">
      <xdr:nvCxnSpPr>
        <xdr:cNvPr id="9" name="Connecteur droit avec flèche 8"/>
        <xdr:cNvCxnSpPr/>
      </xdr:nvCxnSpPr>
      <xdr:spPr>
        <a:xfrm flipH="1">
          <a:off x="2247900" y="2781300"/>
          <a:ext cx="4743450" cy="2152650"/>
        </a:xfrm>
        <a:prstGeom prst="straightConnector1">
          <a:avLst/>
        </a:prstGeom>
        <a:ln w="762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228600</xdr:colOff>
      <xdr:row>9</xdr:row>
      <xdr:rowOff>123825</xdr:rowOff>
    </xdr:from>
    <xdr:to>
      <xdr:col>26</xdr:col>
      <xdr:colOff>200025</xdr:colOff>
      <xdr:row>14</xdr:row>
      <xdr:rowOff>219075</xdr:rowOff>
    </xdr:to>
    <xdr:cxnSp macro="">
      <xdr:nvCxnSpPr>
        <xdr:cNvPr id="11" name="Connecteur droit avec flèche 10"/>
        <xdr:cNvCxnSpPr/>
      </xdr:nvCxnSpPr>
      <xdr:spPr>
        <a:xfrm>
          <a:off x="6991350" y="2790825"/>
          <a:ext cx="2333625" cy="2133600"/>
        </a:xfrm>
        <a:prstGeom prst="straightConnector1">
          <a:avLst/>
        </a:prstGeom>
        <a:ln w="762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257175</xdr:colOff>
      <xdr:row>8</xdr:row>
      <xdr:rowOff>133350</xdr:rowOff>
    </xdr:from>
    <xdr:to>
      <xdr:col>25</xdr:col>
      <xdr:colOff>123825</xdr:colOff>
      <xdr:row>16</xdr:row>
      <xdr:rowOff>276225</xdr:rowOff>
    </xdr:to>
    <xdr:cxnSp macro="">
      <xdr:nvCxnSpPr>
        <xdr:cNvPr id="13" name="Connecteur droit avec flèche 12"/>
        <xdr:cNvCxnSpPr/>
      </xdr:nvCxnSpPr>
      <xdr:spPr>
        <a:xfrm>
          <a:off x="7715250" y="2609850"/>
          <a:ext cx="1200150" cy="3143250"/>
        </a:xfrm>
        <a:prstGeom prst="straightConnector1">
          <a:avLst/>
        </a:prstGeom>
        <a:ln w="762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247650</xdr:colOff>
      <xdr:row>8</xdr:row>
      <xdr:rowOff>104775</xdr:rowOff>
    </xdr:from>
    <xdr:to>
      <xdr:col>21</xdr:col>
      <xdr:colOff>276225</xdr:colOff>
      <xdr:row>16</xdr:row>
      <xdr:rowOff>209550</xdr:rowOff>
    </xdr:to>
    <xdr:cxnSp macro="">
      <xdr:nvCxnSpPr>
        <xdr:cNvPr id="15" name="Connecteur droit avec flèche 14"/>
        <xdr:cNvCxnSpPr/>
      </xdr:nvCxnSpPr>
      <xdr:spPr>
        <a:xfrm flipH="1">
          <a:off x="4343400" y="2581275"/>
          <a:ext cx="3390900" cy="3105150"/>
        </a:xfrm>
        <a:prstGeom prst="straightConnector1">
          <a:avLst/>
        </a:prstGeom>
        <a:ln w="762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8</xdr:row>
      <xdr:rowOff>133350</xdr:rowOff>
    </xdr:from>
    <xdr:to>
      <xdr:col>21</xdr:col>
      <xdr:colOff>171450</xdr:colOff>
      <xdr:row>16</xdr:row>
      <xdr:rowOff>104775</xdr:rowOff>
    </xdr:to>
    <xdr:cxnSp macro="">
      <xdr:nvCxnSpPr>
        <xdr:cNvPr id="17" name="Connecteur droit avec flèche 16"/>
        <xdr:cNvCxnSpPr/>
      </xdr:nvCxnSpPr>
      <xdr:spPr>
        <a:xfrm flipH="1">
          <a:off x="1990725" y="2609850"/>
          <a:ext cx="5638800" cy="2971800"/>
        </a:xfrm>
        <a:prstGeom prst="straightConnector1">
          <a:avLst/>
        </a:prstGeom>
        <a:ln w="762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257175</xdr:colOff>
      <xdr:row>4</xdr:row>
      <xdr:rowOff>76200</xdr:rowOff>
    </xdr:from>
    <xdr:to>
      <xdr:col>38</xdr:col>
      <xdr:colOff>752475</xdr:colOff>
      <xdr:row>11</xdr:row>
      <xdr:rowOff>276225</xdr:rowOff>
    </xdr:to>
    <xdr:sp macro="" textlink="">
      <xdr:nvSpPr>
        <xdr:cNvPr id="18" name="Rectangle 17"/>
        <xdr:cNvSpPr/>
      </xdr:nvSpPr>
      <xdr:spPr>
        <a:xfrm>
          <a:off x="12144375" y="1304925"/>
          <a:ext cx="4305300" cy="20383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CH" sz="1100">
              <a:solidFill>
                <a:sysClr val="windowText" lastClr="000000"/>
              </a:solidFill>
            </a:rPr>
            <a:t>Si le PAS est </a:t>
          </a:r>
          <a:r>
            <a:rPr lang="fr-CH" sz="1100" baseline="0">
              <a:solidFill>
                <a:sysClr val="windowText" lastClr="000000"/>
              </a:solidFill>
            </a:rPr>
            <a:t> en Case T10, j'aimerai que le PAS se mette sur la ligne 15 et en fonction du jours de la semaine en ligne 12.</a:t>
          </a:r>
        </a:p>
        <a:p>
          <a:pPr algn="l"/>
          <a:endParaRPr lang="fr-CH" sz="1100" baseline="0">
            <a:solidFill>
              <a:sysClr val="windowText" lastClr="000000"/>
            </a:solidFill>
          </a:endParaRPr>
        </a:p>
        <a:p>
          <a:pPr algn="l"/>
          <a:r>
            <a:rPr lang="fr-CH" sz="1100" baseline="0">
              <a:solidFill>
                <a:sysClr val="windowText" lastClr="000000"/>
              </a:solidFill>
            </a:rPr>
            <a:t>Pareil pour le PAS  Collation AM: j'aimerai que le PAS  aille sur la ligne 17 correspondante auy jeudi. </a:t>
          </a:r>
        </a:p>
        <a:p>
          <a:pPr algn="l"/>
          <a:endParaRPr lang="fr-CH" sz="1100" baseline="0">
            <a:solidFill>
              <a:sysClr val="windowText" lastClr="000000"/>
            </a:solidFill>
          </a:endParaRPr>
        </a:p>
        <a:p>
          <a:pPr algn="l"/>
          <a:endParaRPr lang="fr-CH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9525</xdr:rowOff>
        </xdr:from>
        <xdr:to>
          <xdr:col>3</xdr:col>
          <xdr:colOff>47625</xdr:colOff>
          <xdr:row>1</xdr:row>
          <xdr:rowOff>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3</xdr:col>
          <xdr:colOff>47625</xdr:colOff>
          <xdr:row>2</xdr:row>
          <xdr:rowOff>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666750</xdr:rowOff>
        </xdr:from>
        <xdr:to>
          <xdr:col>6</xdr:col>
          <xdr:colOff>47625</xdr:colOff>
          <xdr:row>7</xdr:row>
          <xdr:rowOff>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6</xdr:col>
          <xdr:colOff>38100</xdr:colOff>
          <xdr:row>8</xdr:row>
          <xdr:rowOff>180975</xdr:rowOff>
        </xdr:to>
        <xdr:sp macro="" textlink="">
          <xdr:nvSpPr>
            <xdr:cNvPr id="4100" name="Drop Dow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381000</xdr:colOff>
      <xdr:row>3</xdr:row>
      <xdr:rowOff>62418</xdr:rowOff>
    </xdr:from>
    <xdr:to>
      <xdr:col>3</xdr:col>
      <xdr:colOff>211718</xdr:colOff>
      <xdr:row>3</xdr:row>
      <xdr:rowOff>606425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633918"/>
          <a:ext cx="1259468" cy="5440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9525</xdr:rowOff>
        </xdr:from>
        <xdr:to>
          <xdr:col>3</xdr:col>
          <xdr:colOff>47625</xdr:colOff>
          <xdr:row>1</xdr:row>
          <xdr:rowOff>0</xdr:rowOff>
        </xdr:to>
        <xdr:sp macro="" textlink="">
          <xdr:nvSpPr>
            <xdr:cNvPr id="5121" name="Drop Dow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3</xdr:col>
          <xdr:colOff>47625</xdr:colOff>
          <xdr:row>2</xdr:row>
          <xdr:rowOff>0</xdr:rowOff>
        </xdr:to>
        <xdr:sp macro="" textlink="">
          <xdr:nvSpPr>
            <xdr:cNvPr id="5122" name="Drop Dow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666750</xdr:rowOff>
        </xdr:from>
        <xdr:to>
          <xdr:col>6</xdr:col>
          <xdr:colOff>47625</xdr:colOff>
          <xdr:row>7</xdr:row>
          <xdr:rowOff>0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6</xdr:col>
          <xdr:colOff>38100</xdr:colOff>
          <xdr:row>8</xdr:row>
          <xdr:rowOff>180975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381000</xdr:colOff>
      <xdr:row>3</xdr:row>
      <xdr:rowOff>62418</xdr:rowOff>
    </xdr:from>
    <xdr:to>
      <xdr:col>3</xdr:col>
      <xdr:colOff>211718</xdr:colOff>
      <xdr:row>3</xdr:row>
      <xdr:rowOff>606425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633918"/>
          <a:ext cx="1259468" cy="54400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9525</xdr:rowOff>
        </xdr:from>
        <xdr:to>
          <xdr:col>3</xdr:col>
          <xdr:colOff>47625</xdr:colOff>
          <xdr:row>1</xdr:row>
          <xdr:rowOff>0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3</xdr:col>
          <xdr:colOff>47625</xdr:colOff>
          <xdr:row>2</xdr:row>
          <xdr:rowOff>0</xdr:rowOff>
        </xdr:to>
        <xdr:sp macro="" textlink="">
          <xdr:nvSpPr>
            <xdr:cNvPr id="6146" name="Drop Dow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666750</xdr:rowOff>
        </xdr:from>
        <xdr:to>
          <xdr:col>6</xdr:col>
          <xdr:colOff>47625</xdr:colOff>
          <xdr:row>7</xdr:row>
          <xdr:rowOff>0</xdr:rowOff>
        </xdr:to>
        <xdr:sp macro="" textlink="">
          <xdr:nvSpPr>
            <xdr:cNvPr id="6147" name="Drop Dow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6</xdr:col>
          <xdr:colOff>38100</xdr:colOff>
          <xdr:row>8</xdr:row>
          <xdr:rowOff>180975</xdr:rowOff>
        </xdr:to>
        <xdr:sp macro="" textlink="">
          <xdr:nvSpPr>
            <xdr:cNvPr id="6148" name="Drop Dow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381000</xdr:colOff>
      <xdr:row>3</xdr:row>
      <xdr:rowOff>62418</xdr:rowOff>
    </xdr:from>
    <xdr:to>
      <xdr:col>3</xdr:col>
      <xdr:colOff>211718</xdr:colOff>
      <xdr:row>3</xdr:row>
      <xdr:rowOff>606425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633918"/>
          <a:ext cx="1259468" cy="5440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J28"/>
  <sheetViews>
    <sheetView tabSelected="1" topLeftCell="A3" zoomScaleNormal="100" workbookViewId="0">
      <selection activeCell="AH5" sqref="AH5"/>
    </sheetView>
  </sheetViews>
  <sheetFormatPr baseColWidth="10" defaultRowHeight="15" x14ac:dyDescent="0.25"/>
  <cols>
    <col min="2" max="19" width="5" customWidth="1"/>
    <col min="20" max="20" width="5.42578125" customWidth="1"/>
    <col min="21" max="32" width="5" customWidth="1"/>
  </cols>
  <sheetData>
    <row r="1" spans="1:36" x14ac:dyDescent="0.25">
      <c r="A1">
        <v>7</v>
      </c>
      <c r="B1" s="1">
        <f>DATE(A2+2017,A1,1)</f>
        <v>43647</v>
      </c>
    </row>
    <row r="2" spans="1:36" x14ac:dyDescent="0.25">
      <c r="A2">
        <v>2</v>
      </c>
      <c r="B2" s="1">
        <f>DATE(A2+2017,A1+1,1)-1</f>
        <v>43677</v>
      </c>
    </row>
    <row r="4" spans="1:36" ht="51.75" customHeight="1" thickBot="1" x14ac:dyDescent="0.3">
      <c r="B4" s="162" t="str">
        <f>"Période du "  &amp; TEXT(B1,"jj mmmm aaaa")   &amp;  " au "  &amp; TEXT(B2,"jj mmmm aaaa")</f>
        <v>Période du 01 juillet 2019 au 31 juillet 2019</v>
      </c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</row>
    <row r="5" spans="1:36" ht="53.25" customHeight="1" thickBot="1" x14ac:dyDescent="0.4">
      <c r="A5" s="35" t="str">
        <f>"A rendre au plus tard le " &amp;TEXT(B2,"jj mmmm aaaa")</f>
        <v>A rendre au plus tard le 31 juillet 2019</v>
      </c>
      <c r="B5" s="36"/>
      <c r="C5" s="36"/>
      <c r="D5" s="36"/>
      <c r="E5" s="52"/>
      <c r="F5" s="36"/>
      <c r="G5" s="36"/>
      <c r="H5" s="36"/>
      <c r="I5" s="36"/>
      <c r="J5" s="36"/>
      <c r="K5" s="11"/>
      <c r="L5" s="11"/>
      <c r="M5" s="11"/>
      <c r="N5" s="11"/>
      <c r="O5" s="11"/>
      <c r="P5" s="11"/>
      <c r="Q5" s="43"/>
      <c r="R5" s="167" t="s">
        <v>53</v>
      </c>
      <c r="S5" s="168"/>
      <c r="T5" s="44" t="s">
        <v>45</v>
      </c>
      <c r="U5" s="45" t="s">
        <v>46</v>
      </c>
      <c r="V5" s="45" t="s">
        <v>47</v>
      </c>
      <c r="W5" s="169" t="s">
        <v>39</v>
      </c>
      <c r="X5" s="169"/>
      <c r="Y5" s="169"/>
      <c r="Z5" s="169"/>
      <c r="AA5" s="169"/>
      <c r="AB5" s="170"/>
      <c r="AC5" s="11"/>
      <c r="AD5" s="11"/>
      <c r="AE5" s="11"/>
      <c r="AF5" s="11"/>
    </row>
    <row r="6" spans="1:36" x14ac:dyDescent="0.25">
      <c r="O6" s="34"/>
      <c r="P6" s="150" t="s">
        <v>40</v>
      </c>
      <c r="Q6" s="151"/>
      <c r="R6" s="163" t="s">
        <v>52</v>
      </c>
      <c r="S6" s="164"/>
      <c r="T6" s="46" t="str">
        <f>IF(COUNTIF(W6,"*Groupe Collectif*")=1,"PAS",IF(COUNTIF(W6,"*Jardin d'enfant*")=1,"1",IF(COUNTIF(W6,"x")=1,"1",IF(COUNTIF(W6,"")=1,"X"))))</f>
        <v>1</v>
      </c>
      <c r="U6" s="47" t="str">
        <f>IF(COUNTIF(R6,"*8h-18h*")=1,"1",IF(COUNTIF(R6,"")=1,"X",IF(COUNTIF(R6,"*14h-18h*")=1,"X")))</f>
        <v>1</v>
      </c>
      <c r="V6" s="47" t="str">
        <f t="shared" ref="V6:V9" si="0">IF(COUNTIF(W6,"*Groupe Collectif*")=1,"1",IF(COUNTIF(W6,"*Jardin d'enfant*")=1,"PAS",IF(COUNTIF(W6,"x")=1,"1",IF(COUNTIF(W6,"")=1,"X"))))</f>
        <v>1</v>
      </c>
      <c r="W6" s="160" t="s">
        <v>48</v>
      </c>
      <c r="X6" s="160"/>
      <c r="Y6" s="160"/>
      <c r="Z6" s="160"/>
      <c r="AA6" s="160"/>
      <c r="AB6" s="161"/>
    </row>
    <row r="7" spans="1:36" x14ac:dyDescent="0.25">
      <c r="O7" s="34"/>
      <c r="P7" s="152" t="s">
        <v>41</v>
      </c>
      <c r="Q7" s="153"/>
      <c r="R7" s="165" t="s">
        <v>52</v>
      </c>
      <c r="S7" s="166"/>
      <c r="T7" s="48" t="str">
        <f>IF(COUNTIF(W7,"*Groupe Collectif*")=1,"PAS",IF(COUNTIF(W7,"*Jardin d'enfant*")=1,"1",IF(COUNTIF(W7,"x")=1,"1",IF(COUNTIF(W7,"")=1,"X"))))</f>
        <v>1</v>
      </c>
      <c r="U7" s="49" t="str">
        <f t="shared" ref="U7:U10" si="1">IF(COUNTIF(R7,"*8h-18h*")=1,"1",IF(COUNTIF(R7,"")=1,"X"))</f>
        <v>1</v>
      </c>
      <c r="V7" s="49" t="str">
        <f t="shared" si="0"/>
        <v>1</v>
      </c>
      <c r="W7" s="158" t="s">
        <v>48</v>
      </c>
      <c r="X7" s="158"/>
      <c r="Y7" s="158"/>
      <c r="Z7" s="158"/>
      <c r="AA7" s="158"/>
      <c r="AB7" s="159"/>
    </row>
    <row r="8" spans="1:36" x14ac:dyDescent="0.25">
      <c r="O8" s="34"/>
      <c r="P8" s="152" t="s">
        <v>42</v>
      </c>
      <c r="Q8" s="153"/>
      <c r="R8" s="165" t="s">
        <v>52</v>
      </c>
      <c r="S8" s="166"/>
      <c r="T8" s="48" t="str">
        <f>IF(COUNTIF(W8,"*Groupe Collectif*")=1,"PAS",IF(COUNTIF(W8,"*Jardin d'enfant*")=1,"1",IF(COUNTIF(W8,"x")=1,"1",IF(COUNTIF(W8,"")=1,"X"))))</f>
        <v>1</v>
      </c>
      <c r="U8" s="49" t="str">
        <f t="shared" si="1"/>
        <v>1</v>
      </c>
      <c r="V8" s="49" t="str">
        <f t="shared" si="0"/>
        <v>1</v>
      </c>
      <c r="W8" s="158" t="s">
        <v>48</v>
      </c>
      <c r="X8" s="158"/>
      <c r="Y8" s="158"/>
      <c r="Z8" s="158"/>
      <c r="AA8" s="158"/>
      <c r="AB8" s="159"/>
    </row>
    <row r="9" spans="1:36" x14ac:dyDescent="0.25">
      <c r="O9" s="34"/>
      <c r="P9" s="152" t="s">
        <v>43</v>
      </c>
      <c r="Q9" s="153"/>
      <c r="R9" s="165" t="s">
        <v>52</v>
      </c>
      <c r="S9" s="166"/>
      <c r="T9" s="48" t="str">
        <f>IF(COUNTIF(W9,"*Groupe Collectif*")=1,"PAS",IF(COUNTIF(W9,"*Jardin d'enfant*")=1,"1",IF(COUNTIF(W9,"x")=1,"1",IF(COUNTIF(W9,"")=1,"X"))))</f>
        <v>1</v>
      </c>
      <c r="U9" s="49" t="str">
        <f t="shared" si="1"/>
        <v>1</v>
      </c>
      <c r="V9" s="49" t="str">
        <f t="shared" si="0"/>
        <v>PAS</v>
      </c>
      <c r="W9" s="158" t="s">
        <v>56</v>
      </c>
      <c r="X9" s="158"/>
      <c r="Y9" s="158"/>
      <c r="Z9" s="158"/>
      <c r="AA9" s="158"/>
      <c r="AB9" s="159"/>
    </row>
    <row r="10" spans="1:36" ht="15.75" thickBot="1" x14ac:dyDescent="0.3">
      <c r="O10" s="34"/>
      <c r="P10" s="154" t="s">
        <v>44</v>
      </c>
      <c r="Q10" s="155"/>
      <c r="R10" s="148" t="s">
        <v>52</v>
      </c>
      <c r="S10" s="149"/>
      <c r="T10" s="50" t="str">
        <f>IF(COUNTIF(W10,"*Groupe Collectif*")=1,"PAS",IF(COUNTIF(W10,"*Jardin d'enfant*")=1,"1",IF(COUNTIF(W10,"x")=1,"1",IF(COUNTIF(W10,"")=1,"X"))))</f>
        <v>PAS</v>
      </c>
      <c r="U10" s="51" t="str">
        <f t="shared" si="1"/>
        <v>1</v>
      </c>
      <c r="V10" s="51" t="str">
        <f>IF(COUNTIF(W10,"*Groupe Collectif*")=1,"1",IF(COUNTIF(W10,"*Jardin d'enfant*")=1,"PAS",IF(COUNTIF(W10,"x")=1,"1",IF(COUNTIF(W10,"")=1,"X"))))</f>
        <v>1</v>
      </c>
      <c r="W10" s="156" t="s">
        <v>55</v>
      </c>
      <c r="X10" s="156"/>
      <c r="Y10" s="156"/>
      <c r="Z10" s="156"/>
      <c r="AA10" s="156"/>
      <c r="AB10" s="157"/>
    </row>
    <row r="11" spans="1:36" ht="15.75" thickBot="1" x14ac:dyDescent="0.3"/>
    <row r="12" spans="1:36" ht="38.25" thickBot="1" x14ac:dyDescent="0.3">
      <c r="B12" s="23">
        <f>DATE(A2+2017,A1,1)</f>
        <v>43647</v>
      </c>
      <c r="C12" s="24">
        <f>B12+1</f>
        <v>43648</v>
      </c>
      <c r="D12" s="24">
        <f t="shared" ref="D12:AF12" si="2">C12+1</f>
        <v>43649</v>
      </c>
      <c r="E12" s="24">
        <f t="shared" si="2"/>
        <v>43650</v>
      </c>
      <c r="F12" s="24">
        <f t="shared" si="2"/>
        <v>43651</v>
      </c>
      <c r="G12" s="24">
        <f t="shared" si="2"/>
        <v>43652</v>
      </c>
      <c r="H12" s="24">
        <f t="shared" si="2"/>
        <v>43653</v>
      </c>
      <c r="I12" s="24">
        <f t="shared" si="2"/>
        <v>43654</v>
      </c>
      <c r="J12" s="24">
        <f t="shared" si="2"/>
        <v>43655</v>
      </c>
      <c r="K12" s="24">
        <f t="shared" si="2"/>
        <v>43656</v>
      </c>
      <c r="L12" s="24">
        <f t="shared" si="2"/>
        <v>43657</v>
      </c>
      <c r="M12" s="24">
        <f t="shared" si="2"/>
        <v>43658</v>
      </c>
      <c r="N12" s="24">
        <f t="shared" si="2"/>
        <v>43659</v>
      </c>
      <c r="O12" s="24">
        <f t="shared" si="2"/>
        <v>43660</v>
      </c>
      <c r="P12" s="24">
        <f t="shared" si="2"/>
        <v>43661</v>
      </c>
      <c r="Q12" s="24">
        <f t="shared" si="2"/>
        <v>43662</v>
      </c>
      <c r="R12" s="24">
        <f t="shared" si="2"/>
        <v>43663</v>
      </c>
      <c r="S12" s="24">
        <f t="shared" si="2"/>
        <v>43664</v>
      </c>
      <c r="T12" s="24">
        <f t="shared" si="2"/>
        <v>43665</v>
      </c>
      <c r="U12" s="24">
        <f t="shared" si="2"/>
        <v>43666</v>
      </c>
      <c r="V12" s="24">
        <f t="shared" si="2"/>
        <v>43667</v>
      </c>
      <c r="W12" s="24">
        <f t="shared" si="2"/>
        <v>43668</v>
      </c>
      <c r="X12" s="24">
        <f t="shared" si="2"/>
        <v>43669</v>
      </c>
      <c r="Y12" s="24">
        <f t="shared" si="2"/>
        <v>43670</v>
      </c>
      <c r="Z12" s="24">
        <f t="shared" si="2"/>
        <v>43671</v>
      </c>
      <c r="AA12" s="24">
        <f t="shared" si="2"/>
        <v>43672</v>
      </c>
      <c r="AB12" s="24">
        <f t="shared" si="2"/>
        <v>43673</v>
      </c>
      <c r="AC12" s="24">
        <f t="shared" si="2"/>
        <v>43674</v>
      </c>
      <c r="AD12" s="24">
        <f t="shared" si="2"/>
        <v>43675</v>
      </c>
      <c r="AE12" s="24">
        <f t="shared" si="2"/>
        <v>43676</v>
      </c>
      <c r="AF12" s="25">
        <f t="shared" si="2"/>
        <v>43677</v>
      </c>
      <c r="AG12" s="33" t="s">
        <v>38</v>
      </c>
    </row>
    <row r="13" spans="1:36" ht="45" x14ac:dyDescent="0.25">
      <c r="A13" s="15" t="s">
        <v>0</v>
      </c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26"/>
      <c r="AG13" s="31"/>
    </row>
    <row r="14" spans="1:36" ht="45.75" thickBot="1" x14ac:dyDescent="0.3">
      <c r="A14" s="16" t="s">
        <v>1</v>
      </c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27"/>
      <c r="AG14" s="31"/>
    </row>
    <row r="15" spans="1:36" ht="30.75" thickTop="1" x14ac:dyDescent="0.25">
      <c r="A15" s="17" t="s">
        <v>2</v>
      </c>
      <c r="B15" s="4"/>
      <c r="C15" s="53"/>
      <c r="D15" s="55"/>
      <c r="E15" s="53"/>
      <c r="F15" s="53" t="s">
        <v>34</v>
      </c>
      <c r="G15" s="53"/>
      <c r="H15" s="53"/>
      <c r="I15" s="53"/>
      <c r="J15" s="53"/>
      <c r="K15" s="55"/>
      <c r="L15" s="53"/>
      <c r="M15" s="53" t="s">
        <v>34</v>
      </c>
      <c r="N15" s="53"/>
      <c r="O15" s="53"/>
      <c r="P15" s="53"/>
      <c r="Q15" s="53"/>
      <c r="R15" s="55"/>
      <c r="S15" s="53"/>
      <c r="T15" s="53" t="s">
        <v>34</v>
      </c>
      <c r="U15" s="53"/>
      <c r="V15" s="53"/>
      <c r="W15" s="53"/>
      <c r="X15" s="53"/>
      <c r="Y15" s="55"/>
      <c r="Z15" s="53"/>
      <c r="AA15" s="53" t="s">
        <v>34</v>
      </c>
      <c r="AB15" s="53"/>
      <c r="AC15" s="53"/>
      <c r="AD15" s="53"/>
      <c r="AE15" s="53"/>
      <c r="AF15" s="59"/>
      <c r="AG15" s="54"/>
      <c r="AJ15" s="61"/>
    </row>
    <row r="16" spans="1:36" ht="30" x14ac:dyDescent="0.25">
      <c r="A16" s="18" t="s">
        <v>3</v>
      </c>
      <c r="B16" s="4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60"/>
      <c r="AG16" s="54"/>
    </row>
    <row r="17" spans="1:33" ht="30.75" thickBot="1" x14ac:dyDescent="0.3">
      <c r="A17" s="16" t="s">
        <v>4</v>
      </c>
      <c r="B17" s="56"/>
      <c r="C17" s="57"/>
      <c r="D17" s="57"/>
      <c r="E17" s="57" t="s">
        <v>34</v>
      </c>
      <c r="F17" s="57"/>
      <c r="G17" s="57"/>
      <c r="H17" s="57"/>
      <c r="I17" s="57"/>
      <c r="J17" s="57"/>
      <c r="K17" s="57"/>
      <c r="L17" s="57" t="s">
        <v>34</v>
      </c>
      <c r="M17" s="57"/>
      <c r="N17" s="57"/>
      <c r="O17" s="57"/>
      <c r="P17" s="57"/>
      <c r="Q17" s="57"/>
      <c r="R17" s="57"/>
      <c r="S17" s="57" t="s">
        <v>34</v>
      </c>
      <c r="T17" s="57"/>
      <c r="U17" s="57"/>
      <c r="V17" s="57"/>
      <c r="W17" s="57"/>
      <c r="X17" s="57"/>
      <c r="Y17" s="57"/>
      <c r="Z17" s="57" t="s">
        <v>34</v>
      </c>
      <c r="AA17" s="57"/>
      <c r="AB17" s="57"/>
      <c r="AC17" s="57"/>
      <c r="AD17" s="57"/>
      <c r="AE17" s="57"/>
      <c r="AF17" s="58"/>
      <c r="AG17" s="54"/>
    </row>
    <row r="18" spans="1:33" ht="46.5" thickTop="1" thickBot="1" x14ac:dyDescent="0.3">
      <c r="A18" s="19" t="s">
        <v>5</v>
      </c>
      <c r="B18" s="9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28"/>
      <c r="AG18" s="31"/>
    </row>
    <row r="19" spans="1:33" ht="45.75" thickTop="1" x14ac:dyDescent="0.25">
      <c r="A19" s="17" t="s">
        <v>6</v>
      </c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26"/>
      <c r="AG19" s="31"/>
    </row>
    <row r="20" spans="1:33" ht="45.75" thickBot="1" x14ac:dyDescent="0.3">
      <c r="A20" s="16" t="s">
        <v>7</v>
      </c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27"/>
      <c r="AG20" s="31"/>
    </row>
    <row r="21" spans="1:33" ht="45.75" thickTop="1" x14ac:dyDescent="0.25">
      <c r="A21" s="17" t="s">
        <v>8</v>
      </c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26"/>
      <c r="AG21" s="31"/>
    </row>
    <row r="22" spans="1:33" ht="45.75" thickBot="1" x14ac:dyDescent="0.3">
      <c r="A22" s="20" t="s">
        <v>9</v>
      </c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29"/>
      <c r="AG22" s="32"/>
    </row>
    <row r="24" spans="1:33" x14ac:dyDescent="0.25">
      <c r="A24" s="21" t="s">
        <v>35</v>
      </c>
      <c r="M24" s="21" t="s">
        <v>36</v>
      </c>
    </row>
    <row r="25" spans="1:33" x14ac:dyDescent="0.25">
      <c r="A25" s="21"/>
      <c r="M25" s="21"/>
    </row>
    <row r="26" spans="1:33" x14ac:dyDescent="0.25">
      <c r="A26" s="21" t="s">
        <v>35</v>
      </c>
      <c r="M26" s="21" t="s">
        <v>54</v>
      </c>
    </row>
    <row r="27" spans="1:33" x14ac:dyDescent="0.25">
      <c r="A27" s="21"/>
      <c r="M27" s="21"/>
    </row>
    <row r="28" spans="1:33" x14ac:dyDescent="0.25">
      <c r="A28" s="22" t="s">
        <v>37</v>
      </c>
    </row>
  </sheetData>
  <mergeCells count="18">
    <mergeCell ref="B4:AF4"/>
    <mergeCell ref="R6:S6"/>
    <mergeCell ref="R7:S7"/>
    <mergeCell ref="R8:S8"/>
    <mergeCell ref="R9:S9"/>
    <mergeCell ref="R5:S5"/>
    <mergeCell ref="W5:AB5"/>
    <mergeCell ref="W10:AB10"/>
    <mergeCell ref="W9:AB9"/>
    <mergeCell ref="W8:AB8"/>
    <mergeCell ref="W7:AB7"/>
    <mergeCell ref="W6:AB6"/>
    <mergeCell ref="R10:S10"/>
    <mergeCell ref="P6:Q6"/>
    <mergeCell ref="P7:Q7"/>
    <mergeCell ref="P8:Q8"/>
    <mergeCell ref="P9:Q9"/>
    <mergeCell ref="P10:Q10"/>
  </mergeCells>
  <conditionalFormatting sqref="B12:AF12">
    <cfRule type="expression" dxfId="11" priority="5">
      <formula>WEEKDAY(B$12,2)&gt;5</formula>
    </cfRule>
  </conditionalFormatting>
  <conditionalFormatting sqref="B12:AF22">
    <cfRule type="expression" dxfId="10" priority="4">
      <formula>WEEKDAY(B$12,2)&gt;5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Header xml:space="preserve">&amp;C&amp;"-,Gras"&amp;16Secteur Petite enfance de saint-Jean
LA PASTOURELLE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 macro="[0]!Masquer_Jour">
                <anchor moveWithCells="1">
                  <from>
                    <xdr:col>0</xdr:col>
                    <xdr:colOff>19050</xdr:colOff>
                    <xdr:row>0</xdr:row>
                    <xdr:rowOff>9525</xdr:rowOff>
                  </from>
                  <to>
                    <xdr:col>3</xdr:col>
                    <xdr:colOff>47625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3</xdr:col>
                    <xdr:colOff>47625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0</xdr:col>
                    <xdr:colOff>0</xdr:colOff>
                    <xdr:row>4</xdr:row>
                    <xdr:rowOff>666750</xdr:rowOff>
                  </from>
                  <to>
                    <xdr:col>6</xdr:col>
                    <xdr:colOff>47625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6</xdr:col>
                    <xdr:colOff>38100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180CD385-1F7D-4DC1-B0F2-3C4F738C7172}">
            <xm:f>COUNTIFS('Jours feriés'!$B$3:$B$13,B$12)&gt;0</xm:f>
            <x14:dxf>
              <fill>
                <patternFill>
                  <bgColor rgb="FFFF0000"/>
                </patternFill>
              </fill>
            </x14:dxf>
          </x14:cfRule>
          <xm:sqref>B12:AF22</xm:sqref>
        </x14:conditionalFormatting>
        <x14:conditionalFormatting xmlns:xm="http://schemas.microsoft.com/office/excel/2006/main">
          <x14:cfRule type="containsText" priority="1" operator="containsText" id="{D68EAFE3-EB50-4455-806A-5B5B1F648EC6}">
            <xm:f>NOT(ISERROR(SEARCH($T$6:$T$10(alors+$B$15:$AF$15),B15)))</xm:f>
            <xm:f>$T$6:$T$10(alors+$B$15:$AF$15)</xm:f>
            <x14:dxf/>
          </x14:cfRule>
          <xm:sqref>B15:AF15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'Jours feriés'!$L$18:$L$21</xm:f>
          </x14:formula1>
          <xm:sqref>W6:AB10</xm:sqref>
        </x14:dataValidation>
        <x14:dataValidation type="list" allowBlank="1" showInputMessage="1" showErrorMessage="1">
          <x14:formula1>
            <xm:f>'Jours feriés'!$L$31:$L$35</xm:f>
          </x14:formula1>
          <xm:sqref>R6:S10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J28"/>
  <sheetViews>
    <sheetView zoomScaleNormal="100" workbookViewId="0">
      <selection activeCell="J25" sqref="J25"/>
    </sheetView>
  </sheetViews>
  <sheetFormatPr baseColWidth="10" defaultRowHeight="15" x14ac:dyDescent="0.25"/>
  <cols>
    <col min="2" max="19" width="5" customWidth="1"/>
    <col min="20" max="20" width="5.42578125" customWidth="1"/>
    <col min="21" max="32" width="5" customWidth="1"/>
  </cols>
  <sheetData>
    <row r="1" spans="1:36" x14ac:dyDescent="0.25">
      <c r="A1">
        <v>5</v>
      </c>
      <c r="B1" s="1">
        <f>DATE(A2+2017,A1,1)</f>
        <v>43586</v>
      </c>
    </row>
    <row r="2" spans="1:36" x14ac:dyDescent="0.25">
      <c r="A2">
        <v>2</v>
      </c>
      <c r="B2" s="1">
        <f>DATE(A2+2017,A1+1,1)-1</f>
        <v>43616</v>
      </c>
    </row>
    <row r="4" spans="1:36" ht="51.75" customHeight="1" thickBot="1" x14ac:dyDescent="0.3">
      <c r="B4" s="162" t="str">
        <f>"Période du "  &amp; TEXT(B1,"jj mmmm aaaa")   &amp;  " au "  &amp; TEXT(B2,"jj mmmm aaaa")</f>
        <v>Période du 01 mai 2019 au 31 mai 2019</v>
      </c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</row>
    <row r="5" spans="1:36" ht="53.25" customHeight="1" thickBot="1" x14ac:dyDescent="0.4">
      <c r="A5" s="35" t="str">
        <f>"A rendre au plus tard le " &amp;TEXT(B2,"jj mmmm aaaa")</f>
        <v>A rendre au plus tard le 31 mai 2019</v>
      </c>
      <c r="B5" s="36"/>
      <c r="C5" s="36"/>
      <c r="D5" s="36"/>
      <c r="E5" s="52"/>
      <c r="F5" s="36"/>
      <c r="G5" s="36"/>
      <c r="H5" s="36"/>
      <c r="I5" s="36"/>
      <c r="J5" s="36"/>
      <c r="K5" s="11"/>
      <c r="L5" s="11"/>
      <c r="M5" s="11"/>
      <c r="N5" s="11"/>
      <c r="O5" s="11"/>
      <c r="P5" s="11"/>
      <c r="Q5" s="43"/>
      <c r="R5" s="167" t="s">
        <v>53</v>
      </c>
      <c r="S5" s="168"/>
      <c r="T5" s="44" t="s">
        <v>45</v>
      </c>
      <c r="U5" s="45" t="s">
        <v>46</v>
      </c>
      <c r="V5" s="45" t="s">
        <v>47</v>
      </c>
      <c r="W5" s="169" t="s">
        <v>39</v>
      </c>
      <c r="X5" s="169"/>
      <c r="Y5" s="169"/>
      <c r="Z5" s="169"/>
      <c r="AA5" s="169"/>
      <c r="AB5" s="170"/>
      <c r="AC5" s="11"/>
      <c r="AD5" s="11"/>
      <c r="AE5" s="11"/>
      <c r="AF5" s="11"/>
    </row>
    <row r="6" spans="1:36" x14ac:dyDescent="0.25">
      <c r="O6" s="34"/>
      <c r="P6" s="150" t="s">
        <v>40</v>
      </c>
      <c r="Q6" s="151"/>
      <c r="R6" s="163" t="s">
        <v>52</v>
      </c>
      <c r="S6" s="164"/>
      <c r="T6" s="46" t="str">
        <f>IF(COUNTIF(W6,"*Groupe Collectif*")=1,"PAS",IF(COUNTIF(W6,"*Jardin d'enfant*")=1,"1",IF(COUNTIF(W6,"x")=1,"1",IF(COUNTIF(W6,"")=1,"X"))))</f>
        <v>1</v>
      </c>
      <c r="U6" s="47" t="str">
        <f>IF(COUNTIF(R6,"*8h-18h*")=1,"1",IF(COUNTIF(R6,"")=1,"X",IF(COUNTIF(R6,"*14h-18h*")=1,"X")))</f>
        <v>1</v>
      </c>
      <c r="V6" s="47" t="str">
        <f t="shared" ref="V6:V9" si="0">IF(COUNTIF(W6,"*Groupe Collectif*")=1,"1",IF(COUNTIF(W6,"*Jardin d'enfant*")=1,"PAS",IF(COUNTIF(W6,"x")=1,"1",IF(COUNTIF(W6,"")=1,"X"))))</f>
        <v>1</v>
      </c>
      <c r="W6" s="160" t="s">
        <v>48</v>
      </c>
      <c r="X6" s="160"/>
      <c r="Y6" s="160"/>
      <c r="Z6" s="160"/>
      <c r="AA6" s="160"/>
      <c r="AB6" s="161"/>
    </row>
    <row r="7" spans="1:36" x14ac:dyDescent="0.25">
      <c r="O7" s="34"/>
      <c r="P7" s="152" t="s">
        <v>41</v>
      </c>
      <c r="Q7" s="153"/>
      <c r="R7" s="165" t="s">
        <v>52</v>
      </c>
      <c r="S7" s="166"/>
      <c r="T7" s="48" t="str">
        <f>IF(COUNTIF(W7,"*Groupe Collectif*")=1,"PAS",IF(COUNTIF(W7,"*Jardin d'enfant*")=1,"1",IF(COUNTIF(W7,"x")=1,"1",IF(COUNTIF(W7,"")=1,"X"))))</f>
        <v>1</v>
      </c>
      <c r="U7" s="49" t="str">
        <f t="shared" ref="U7:U10" si="1">IF(COUNTIF(R7,"*8h-18h*")=1,"1",IF(COUNTIF(R7,"")=1,"X"))</f>
        <v>1</v>
      </c>
      <c r="V7" s="49" t="str">
        <f t="shared" si="0"/>
        <v>PAS</v>
      </c>
      <c r="W7" s="158" t="s">
        <v>56</v>
      </c>
      <c r="X7" s="158"/>
      <c r="Y7" s="158"/>
      <c r="Z7" s="158"/>
      <c r="AA7" s="158"/>
      <c r="AB7" s="159"/>
    </row>
    <row r="8" spans="1:36" x14ac:dyDescent="0.25">
      <c r="O8" s="34"/>
      <c r="P8" s="152" t="s">
        <v>42</v>
      </c>
      <c r="Q8" s="153"/>
      <c r="R8" s="165"/>
      <c r="S8" s="166"/>
      <c r="T8" s="48" t="str">
        <f>IF(COUNTIF(W8,"*Groupe Collectif*")=1,"PAS",IF(COUNTIF(W8,"*Jardin d'enfant*")=1,"1",IF(COUNTIF(W8,"x")=1,"1",IF(COUNTIF(W8,"")=1,"X"))))</f>
        <v>X</v>
      </c>
      <c r="U8" s="49" t="str">
        <f t="shared" si="1"/>
        <v>X</v>
      </c>
      <c r="V8" s="49" t="str">
        <f t="shared" si="0"/>
        <v>X</v>
      </c>
      <c r="W8" s="158"/>
      <c r="X8" s="158"/>
      <c r="Y8" s="158"/>
      <c r="Z8" s="158"/>
      <c r="AA8" s="158"/>
      <c r="AB8" s="159"/>
    </row>
    <row r="9" spans="1:36" x14ac:dyDescent="0.25">
      <c r="O9" s="34"/>
      <c r="P9" s="152" t="s">
        <v>43</v>
      </c>
      <c r="Q9" s="153"/>
      <c r="R9" s="165" t="s">
        <v>52</v>
      </c>
      <c r="S9" s="166"/>
      <c r="T9" s="48" t="str">
        <f>IF(COUNTIF(W9,"*Groupe Collectif*")=1,"PAS",IF(COUNTIF(W9,"*Jardin d'enfant*")=1,"1",IF(COUNTIF(W9,"x")=1,"1",IF(COUNTIF(W9,"")=1,"X"))))</f>
        <v>1</v>
      </c>
      <c r="U9" s="49" t="str">
        <f t="shared" si="1"/>
        <v>1</v>
      </c>
      <c r="V9" s="49" t="str">
        <f t="shared" si="0"/>
        <v>PAS</v>
      </c>
      <c r="W9" s="158" t="s">
        <v>56</v>
      </c>
      <c r="X9" s="158"/>
      <c r="Y9" s="158"/>
      <c r="Z9" s="158"/>
      <c r="AA9" s="158"/>
      <c r="AB9" s="159"/>
    </row>
    <row r="10" spans="1:36" ht="15.75" thickBot="1" x14ac:dyDescent="0.3">
      <c r="O10" s="34"/>
      <c r="P10" s="154" t="s">
        <v>44</v>
      </c>
      <c r="Q10" s="155"/>
      <c r="R10" s="148" t="s">
        <v>52</v>
      </c>
      <c r="S10" s="149"/>
      <c r="T10" s="50" t="str">
        <f>IF(COUNTIF(W10,"*Groupe Collectif*")=1,"PAS",IF(COUNTIF(W10,"*Jardin d'enfant*")=1,"1",IF(COUNTIF(W10,"x")=1,"1",IF(COUNTIF(W10,"")=1,"X"))))</f>
        <v>PAS</v>
      </c>
      <c r="U10" s="51" t="str">
        <f t="shared" si="1"/>
        <v>1</v>
      </c>
      <c r="V10" s="51" t="str">
        <f>IF(COUNTIF(W10,"*Groupe Collectif*")=1,"1",IF(COUNTIF(W10,"*Jardin d'enfant*")=1,"PAS",IF(COUNTIF(W10,"x")=1,"1",IF(COUNTIF(W10,"")=1,"X"))))</f>
        <v>1</v>
      </c>
      <c r="W10" s="156" t="s">
        <v>55</v>
      </c>
      <c r="X10" s="156"/>
      <c r="Y10" s="156"/>
      <c r="Z10" s="156"/>
      <c r="AA10" s="156"/>
      <c r="AB10" s="157"/>
    </row>
    <row r="11" spans="1:36" ht="15.75" thickBot="1" x14ac:dyDescent="0.3"/>
    <row r="12" spans="1:36" ht="38.25" thickBot="1" x14ac:dyDescent="0.3">
      <c r="B12" s="23">
        <f>DATE(A2+2017,A1,1)</f>
        <v>43586</v>
      </c>
      <c r="C12" s="24">
        <f>B12+1</f>
        <v>43587</v>
      </c>
      <c r="D12" s="24">
        <f t="shared" ref="D12:AF12" si="2">C12+1</f>
        <v>43588</v>
      </c>
      <c r="E12" s="24">
        <f t="shared" si="2"/>
        <v>43589</v>
      </c>
      <c r="F12" s="24">
        <f t="shared" si="2"/>
        <v>43590</v>
      </c>
      <c r="G12" s="24">
        <f t="shared" si="2"/>
        <v>43591</v>
      </c>
      <c r="H12" s="24">
        <f t="shared" si="2"/>
        <v>43592</v>
      </c>
      <c r="I12" s="24">
        <f t="shared" si="2"/>
        <v>43593</v>
      </c>
      <c r="J12" s="24">
        <f t="shared" si="2"/>
        <v>43594</v>
      </c>
      <c r="K12" s="24">
        <f t="shared" si="2"/>
        <v>43595</v>
      </c>
      <c r="L12" s="24">
        <f t="shared" si="2"/>
        <v>43596</v>
      </c>
      <c r="M12" s="24">
        <f t="shared" si="2"/>
        <v>43597</v>
      </c>
      <c r="N12" s="24">
        <f t="shared" si="2"/>
        <v>43598</v>
      </c>
      <c r="O12" s="24">
        <f t="shared" si="2"/>
        <v>43599</v>
      </c>
      <c r="P12" s="24">
        <f t="shared" si="2"/>
        <v>43600</v>
      </c>
      <c r="Q12" s="24">
        <f t="shared" si="2"/>
        <v>43601</v>
      </c>
      <c r="R12" s="24">
        <f t="shared" si="2"/>
        <v>43602</v>
      </c>
      <c r="S12" s="24">
        <f t="shared" si="2"/>
        <v>43603</v>
      </c>
      <c r="T12" s="24">
        <f t="shared" si="2"/>
        <v>43604</v>
      </c>
      <c r="U12" s="24">
        <f t="shared" si="2"/>
        <v>43605</v>
      </c>
      <c r="V12" s="24">
        <f t="shared" si="2"/>
        <v>43606</v>
      </c>
      <c r="W12" s="24">
        <f t="shared" si="2"/>
        <v>43607</v>
      </c>
      <c r="X12" s="24">
        <f t="shared" si="2"/>
        <v>43608</v>
      </c>
      <c r="Y12" s="24">
        <f t="shared" si="2"/>
        <v>43609</v>
      </c>
      <c r="Z12" s="24">
        <f t="shared" si="2"/>
        <v>43610</v>
      </c>
      <c r="AA12" s="24">
        <f t="shared" si="2"/>
        <v>43611</v>
      </c>
      <c r="AB12" s="24">
        <f t="shared" si="2"/>
        <v>43612</v>
      </c>
      <c r="AC12" s="24">
        <f t="shared" si="2"/>
        <v>43613</v>
      </c>
      <c r="AD12" s="24">
        <f t="shared" si="2"/>
        <v>43614</v>
      </c>
      <c r="AE12" s="24">
        <f t="shared" si="2"/>
        <v>43615</v>
      </c>
      <c r="AF12" s="25">
        <f t="shared" si="2"/>
        <v>43616</v>
      </c>
      <c r="AG12" s="33" t="s">
        <v>38</v>
      </c>
    </row>
    <row r="13" spans="1:36" ht="45" x14ac:dyDescent="0.25">
      <c r="A13" s="15" t="s">
        <v>0</v>
      </c>
      <c r="B13" s="4"/>
      <c r="C13" s="141"/>
      <c r="D13" s="141"/>
      <c r="E13" s="141"/>
      <c r="F13" s="141"/>
      <c r="G13" s="141"/>
      <c r="H13" s="141"/>
      <c r="I13" s="146"/>
      <c r="J13" s="141"/>
      <c r="K13" s="141"/>
      <c r="L13" s="141"/>
      <c r="M13" s="141"/>
      <c r="N13" s="141"/>
      <c r="O13" s="141"/>
      <c r="P13" s="146"/>
      <c r="Q13" s="141"/>
      <c r="R13" s="141"/>
      <c r="S13" s="141"/>
      <c r="T13" s="141"/>
      <c r="U13" s="141"/>
      <c r="V13" s="141"/>
      <c r="W13" s="146"/>
      <c r="X13" s="141"/>
      <c r="Y13" s="141"/>
      <c r="Z13" s="141"/>
      <c r="AA13" s="141"/>
      <c r="AB13" s="141"/>
      <c r="AC13" s="141"/>
      <c r="AD13" s="146"/>
      <c r="AE13" s="141"/>
      <c r="AF13" s="142"/>
      <c r="AG13" s="143"/>
    </row>
    <row r="14" spans="1:36" ht="45.75" thickBot="1" x14ac:dyDescent="0.3">
      <c r="A14" s="16" t="s">
        <v>1</v>
      </c>
      <c r="B14" s="6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5"/>
      <c r="AG14" s="143"/>
    </row>
    <row r="15" spans="1:36" ht="30.75" thickTop="1" x14ac:dyDescent="0.25">
      <c r="A15" s="17" t="s">
        <v>2</v>
      </c>
      <c r="B15" s="4"/>
      <c r="C15" s="53"/>
      <c r="D15" s="55" t="s">
        <v>34</v>
      </c>
      <c r="E15" s="53"/>
      <c r="F15" s="53"/>
      <c r="G15" s="53"/>
      <c r="H15" s="53"/>
      <c r="I15" s="146"/>
      <c r="J15" s="53"/>
      <c r="K15" s="55" t="s">
        <v>34</v>
      </c>
      <c r="L15" s="53"/>
      <c r="M15" s="53"/>
      <c r="N15" s="53"/>
      <c r="O15" s="53"/>
      <c r="P15" s="146"/>
      <c r="Q15" s="53"/>
      <c r="R15" s="55" t="s">
        <v>34</v>
      </c>
      <c r="S15" s="53"/>
      <c r="T15" s="53"/>
      <c r="U15" s="53"/>
      <c r="V15" s="53"/>
      <c r="W15" s="146"/>
      <c r="X15" s="53"/>
      <c r="Y15" s="55" t="s">
        <v>34</v>
      </c>
      <c r="Z15" s="53"/>
      <c r="AA15" s="53"/>
      <c r="AB15" s="53"/>
      <c r="AC15" s="53"/>
      <c r="AD15" s="146"/>
      <c r="AE15" s="53"/>
      <c r="AF15" s="59" t="s">
        <v>34</v>
      </c>
      <c r="AG15" s="54"/>
      <c r="AJ15" s="61"/>
    </row>
    <row r="16" spans="1:36" ht="30" x14ac:dyDescent="0.25">
      <c r="A16" s="18" t="s">
        <v>3</v>
      </c>
      <c r="B16" s="4"/>
      <c r="C16" s="53"/>
      <c r="D16" s="53"/>
      <c r="E16" s="53"/>
      <c r="F16" s="53"/>
      <c r="G16" s="53"/>
      <c r="H16" s="53"/>
      <c r="I16" s="146"/>
      <c r="J16" s="53"/>
      <c r="K16" s="53"/>
      <c r="L16" s="53"/>
      <c r="M16" s="53"/>
      <c r="N16" s="53"/>
      <c r="O16" s="53"/>
      <c r="P16" s="146"/>
      <c r="Q16" s="53"/>
      <c r="R16" s="53"/>
      <c r="S16" s="53"/>
      <c r="T16" s="53"/>
      <c r="U16" s="53"/>
      <c r="V16" s="53"/>
      <c r="W16" s="146"/>
      <c r="X16" s="53"/>
      <c r="Y16" s="53"/>
      <c r="Z16" s="53"/>
      <c r="AA16" s="53"/>
      <c r="AB16" s="53"/>
      <c r="AC16" s="53"/>
      <c r="AD16" s="146"/>
      <c r="AE16" s="53"/>
      <c r="AF16" s="60"/>
      <c r="AG16" s="54"/>
    </row>
    <row r="17" spans="1:33" ht="30.75" thickBot="1" x14ac:dyDescent="0.3">
      <c r="A17" s="16" t="s">
        <v>4</v>
      </c>
      <c r="B17" s="56"/>
      <c r="C17" s="57" t="s">
        <v>34</v>
      </c>
      <c r="D17" s="57"/>
      <c r="E17" s="57"/>
      <c r="F17" s="57"/>
      <c r="G17" s="57"/>
      <c r="H17" s="57" t="s">
        <v>34</v>
      </c>
      <c r="I17" s="146"/>
      <c r="J17" s="57" t="s">
        <v>34</v>
      </c>
      <c r="K17" s="57"/>
      <c r="L17" s="57"/>
      <c r="M17" s="57"/>
      <c r="N17" s="57"/>
      <c r="O17" s="57" t="s">
        <v>34</v>
      </c>
      <c r="P17" s="146"/>
      <c r="Q17" s="57" t="s">
        <v>34</v>
      </c>
      <c r="R17" s="57"/>
      <c r="S17" s="57"/>
      <c r="T17" s="57"/>
      <c r="U17" s="57"/>
      <c r="V17" s="57" t="s">
        <v>34</v>
      </c>
      <c r="W17" s="146"/>
      <c r="X17" s="57" t="s">
        <v>34</v>
      </c>
      <c r="Y17" s="57"/>
      <c r="Z17" s="57"/>
      <c r="AA17" s="57"/>
      <c r="AB17" s="57"/>
      <c r="AC17" s="57" t="s">
        <v>34</v>
      </c>
      <c r="AD17" s="146"/>
      <c r="AE17" s="57"/>
      <c r="AF17" s="58"/>
      <c r="AG17" s="54"/>
    </row>
    <row r="18" spans="1:33" ht="46.5" thickTop="1" thickBot="1" x14ac:dyDescent="0.3">
      <c r="A18" s="19" t="s">
        <v>5</v>
      </c>
      <c r="B18" s="9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28"/>
      <c r="AG18" s="31"/>
    </row>
    <row r="19" spans="1:33" ht="45.75" thickTop="1" x14ac:dyDescent="0.25">
      <c r="A19" s="17" t="s">
        <v>6</v>
      </c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26"/>
      <c r="AG19" s="31"/>
    </row>
    <row r="20" spans="1:33" ht="45.75" thickBot="1" x14ac:dyDescent="0.3">
      <c r="A20" s="16" t="s">
        <v>7</v>
      </c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27"/>
      <c r="AG20" s="31"/>
    </row>
    <row r="21" spans="1:33" ht="45.75" thickTop="1" x14ac:dyDescent="0.25">
      <c r="A21" s="17" t="s">
        <v>8</v>
      </c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26"/>
      <c r="AG21" s="31"/>
    </row>
    <row r="22" spans="1:33" ht="45.75" thickBot="1" x14ac:dyDescent="0.3">
      <c r="A22" s="20" t="s">
        <v>9</v>
      </c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29"/>
      <c r="AG22" s="32"/>
    </row>
    <row r="24" spans="1:33" x14ac:dyDescent="0.25">
      <c r="A24" s="21" t="s">
        <v>35</v>
      </c>
      <c r="M24" s="21" t="s">
        <v>36</v>
      </c>
    </row>
    <row r="25" spans="1:33" x14ac:dyDescent="0.25">
      <c r="A25" s="21"/>
      <c r="M25" s="21"/>
    </row>
    <row r="26" spans="1:33" x14ac:dyDescent="0.25">
      <c r="A26" s="21" t="s">
        <v>35</v>
      </c>
      <c r="M26" s="21" t="s">
        <v>54</v>
      </c>
    </row>
    <row r="27" spans="1:33" x14ac:dyDescent="0.25">
      <c r="A27" s="21"/>
      <c r="M27" s="21"/>
    </row>
    <row r="28" spans="1:33" x14ac:dyDescent="0.25">
      <c r="A28" s="22" t="s">
        <v>37</v>
      </c>
    </row>
  </sheetData>
  <mergeCells count="18">
    <mergeCell ref="P9:Q9"/>
    <mergeCell ref="R9:S9"/>
    <mergeCell ref="W9:AB9"/>
    <mergeCell ref="P10:Q10"/>
    <mergeCell ref="R10:S10"/>
    <mergeCell ref="W10:AB10"/>
    <mergeCell ref="P7:Q7"/>
    <mergeCell ref="R7:S7"/>
    <mergeCell ref="W7:AB7"/>
    <mergeCell ref="P8:Q8"/>
    <mergeCell ref="R8:S8"/>
    <mergeCell ref="W8:AB8"/>
    <mergeCell ref="B4:AF4"/>
    <mergeCell ref="R5:S5"/>
    <mergeCell ref="W5:AB5"/>
    <mergeCell ref="P6:Q6"/>
    <mergeCell ref="R6:S6"/>
    <mergeCell ref="W6:AB6"/>
  </mergeCells>
  <conditionalFormatting sqref="B12:AF12">
    <cfRule type="expression" dxfId="8" priority="3">
      <formula>WEEKDAY(B$12,2)&gt;5</formula>
    </cfRule>
  </conditionalFormatting>
  <conditionalFormatting sqref="B12:AF22">
    <cfRule type="expression" dxfId="7" priority="2">
      <formula>WEEKDAY(B$12,2)&gt;5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Header xml:space="preserve">&amp;C&amp;"-,Gras"&amp;16Secteur Petite enfance de saint-Jean
LA PASTOURELLE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Masquer_Jour">
                <anchor moveWithCells="1">
                  <from>
                    <xdr:col>0</xdr:col>
                    <xdr:colOff>19050</xdr:colOff>
                    <xdr:row>0</xdr:row>
                    <xdr:rowOff>9525</xdr:rowOff>
                  </from>
                  <to>
                    <xdr:col>3</xdr:col>
                    <xdr:colOff>47625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3</xdr:col>
                    <xdr:colOff>47625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>
                <anchor moveWithCells="1">
                  <from>
                    <xdr:col>0</xdr:col>
                    <xdr:colOff>0</xdr:colOff>
                    <xdr:row>4</xdr:row>
                    <xdr:rowOff>666750</xdr:rowOff>
                  </from>
                  <to>
                    <xdr:col>6</xdr:col>
                    <xdr:colOff>47625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Drop Down 4">
              <controlPr defaultSize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6</xdr:col>
                    <xdr:colOff>38100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10C48FA-0060-4D5D-8416-DFA7AF4CEAA7}">
            <xm:f>COUNTIFS('Jours feriés'!$B$3:$B$13,B$12)&gt;0</xm:f>
            <x14:dxf>
              <fill>
                <patternFill>
                  <bgColor rgb="FFFF0000"/>
                </patternFill>
              </fill>
            </x14:dxf>
          </x14:cfRule>
          <xm:sqref>B12:AF22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'Jours feriés'!$L$31:$L$35</xm:f>
          </x14:formula1>
          <xm:sqref>R6:S10</xm:sqref>
        </x14:dataValidation>
        <x14:dataValidation type="list" allowBlank="1" showInputMessage="1" showErrorMessage="1">
          <x14:formula1>
            <xm:f>'Jours feriés'!$L$18:$L$21</xm:f>
          </x14:formula1>
          <xm:sqref>W6:AB10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J28"/>
  <sheetViews>
    <sheetView zoomScaleNormal="100" workbookViewId="0">
      <selection activeCell="I7" sqref="I7"/>
    </sheetView>
  </sheetViews>
  <sheetFormatPr baseColWidth="10" defaultRowHeight="15" x14ac:dyDescent="0.25"/>
  <cols>
    <col min="2" max="19" width="5" customWidth="1"/>
    <col min="20" max="20" width="5.42578125" customWidth="1"/>
    <col min="21" max="32" width="5" customWidth="1"/>
  </cols>
  <sheetData>
    <row r="1" spans="1:36" x14ac:dyDescent="0.25">
      <c r="A1">
        <v>5</v>
      </c>
      <c r="B1" s="1">
        <f>DATE(A2+2017,A1,1)</f>
        <v>43586</v>
      </c>
    </row>
    <row r="2" spans="1:36" x14ac:dyDescent="0.25">
      <c r="A2">
        <v>2</v>
      </c>
      <c r="B2" s="1">
        <f>DATE(A2+2017,A1+1,1)-1</f>
        <v>43616</v>
      </c>
    </row>
    <row r="4" spans="1:36" ht="51.75" customHeight="1" thickBot="1" x14ac:dyDescent="0.3">
      <c r="B4" s="162" t="str">
        <f>"Période du "  &amp; TEXT(B1,"jj mmmm aaaa")   &amp;  " au "  &amp; TEXT(B2,"jj mmmm aaaa")</f>
        <v>Période du 01 mai 2019 au 31 mai 2019</v>
      </c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</row>
    <row r="5" spans="1:36" ht="53.25" customHeight="1" thickBot="1" x14ac:dyDescent="0.4">
      <c r="A5" s="35" t="str">
        <f>"A rendre au plus tard le " &amp;TEXT(B2,"jj mmmm aaaa")</f>
        <v>A rendre au plus tard le 31 mai 2019</v>
      </c>
      <c r="B5" s="36"/>
      <c r="C5" s="36"/>
      <c r="D5" s="36"/>
      <c r="E5" s="52"/>
      <c r="F5" s="36"/>
      <c r="G5" s="36"/>
      <c r="H5" s="36"/>
      <c r="I5" s="36"/>
      <c r="J5" s="36"/>
      <c r="K5" s="11"/>
      <c r="L5" s="11"/>
      <c r="M5" s="11"/>
      <c r="N5" s="11"/>
      <c r="O5" s="11"/>
      <c r="P5" s="11"/>
      <c r="Q5" s="43"/>
      <c r="R5" s="167" t="s">
        <v>53</v>
      </c>
      <c r="S5" s="168"/>
      <c r="T5" s="44" t="s">
        <v>45</v>
      </c>
      <c r="U5" s="45" t="s">
        <v>46</v>
      </c>
      <c r="V5" s="45" t="s">
        <v>47</v>
      </c>
      <c r="W5" s="169" t="s">
        <v>39</v>
      </c>
      <c r="X5" s="169"/>
      <c r="Y5" s="169"/>
      <c r="Z5" s="169"/>
      <c r="AA5" s="169"/>
      <c r="AB5" s="170"/>
      <c r="AC5" s="11"/>
      <c r="AD5" s="11"/>
      <c r="AE5" s="11"/>
      <c r="AF5" s="11"/>
    </row>
    <row r="6" spans="1:36" x14ac:dyDescent="0.25">
      <c r="O6" s="34"/>
      <c r="P6" s="150" t="s">
        <v>40</v>
      </c>
      <c r="Q6" s="151"/>
      <c r="R6" s="163" t="s">
        <v>52</v>
      </c>
      <c r="S6" s="164"/>
      <c r="T6" s="46" t="str">
        <f>IF(COUNTIF(W6,"*Groupe Collectif*")=1,"PAS",IF(COUNTIF(W6,"*Jardin d'enfant*")=1,"1",IF(COUNTIF(W6,"x")=1,"1",IF(COUNTIF(W6,"")=1,"X"))))</f>
        <v>1</v>
      </c>
      <c r="U6" s="47" t="str">
        <f>IF(COUNTIF(R6,"*8h-18h*")=1,"1",IF(COUNTIF(R6,"")=1,"X",IF(COUNTIF(R6,"*14h-18h*")=1,"X")))</f>
        <v>1</v>
      </c>
      <c r="V6" s="47" t="str">
        <f t="shared" ref="V6:V9" si="0">IF(COUNTIF(W6,"*Groupe Collectif*")=1,"1",IF(COUNTIF(W6,"*Jardin d'enfant*")=1,"PAS",IF(COUNTIF(W6,"x")=1,"1",IF(COUNTIF(W6,"")=1,"X"))))</f>
        <v>1</v>
      </c>
      <c r="W6" s="160" t="s">
        <v>48</v>
      </c>
      <c r="X6" s="160"/>
      <c r="Y6" s="160"/>
      <c r="Z6" s="160"/>
      <c r="AA6" s="160"/>
      <c r="AB6" s="161"/>
    </row>
    <row r="7" spans="1:36" x14ac:dyDescent="0.25">
      <c r="O7" s="34"/>
      <c r="P7" s="152" t="s">
        <v>41</v>
      </c>
      <c r="Q7" s="153"/>
      <c r="R7" s="165" t="s">
        <v>52</v>
      </c>
      <c r="S7" s="166"/>
      <c r="T7" s="48" t="str">
        <f>IF(COUNTIF(W7,"*Groupe Collectif*")=1,"PAS",IF(COUNTIF(W7,"*Jardin d'enfant*")=1,"1",IF(COUNTIF(W7,"x")=1,"1",IF(COUNTIF(W7,"")=1,"X"))))</f>
        <v>1</v>
      </c>
      <c r="U7" s="49" t="str">
        <f t="shared" ref="U7:U10" si="1">IF(COUNTIF(R7,"*8h-18h*")=1,"1",IF(COUNTIF(R7,"")=1,"X"))</f>
        <v>1</v>
      </c>
      <c r="V7" s="49" t="str">
        <f t="shared" si="0"/>
        <v>1</v>
      </c>
      <c r="W7" s="158" t="s">
        <v>48</v>
      </c>
      <c r="X7" s="158"/>
      <c r="Y7" s="158"/>
      <c r="Z7" s="158"/>
      <c r="AA7" s="158"/>
      <c r="AB7" s="159"/>
    </row>
    <row r="8" spans="1:36" x14ac:dyDescent="0.25">
      <c r="O8" s="34"/>
      <c r="P8" s="152" t="s">
        <v>42</v>
      </c>
      <c r="Q8" s="153"/>
      <c r="R8" s="165"/>
      <c r="S8" s="166"/>
      <c r="T8" s="48" t="str">
        <f>IF(COUNTIF(W8,"*Groupe Collectif*")=1,"PAS",IF(COUNTIF(W8,"*Jardin d'enfant*")=1,"1",IF(COUNTIF(W8,"x")=1,"1",IF(COUNTIF(W8,"")=1,"X"))))</f>
        <v>X</v>
      </c>
      <c r="U8" s="49" t="str">
        <f t="shared" si="1"/>
        <v>X</v>
      </c>
      <c r="V8" s="49" t="str">
        <f t="shared" si="0"/>
        <v>X</v>
      </c>
      <c r="W8" s="158"/>
      <c r="X8" s="158"/>
      <c r="Y8" s="158"/>
      <c r="Z8" s="158"/>
      <c r="AA8" s="158"/>
      <c r="AB8" s="159"/>
    </row>
    <row r="9" spans="1:36" x14ac:dyDescent="0.25">
      <c r="O9" s="34"/>
      <c r="P9" s="152" t="s">
        <v>43</v>
      </c>
      <c r="Q9" s="153"/>
      <c r="R9" s="165" t="s">
        <v>52</v>
      </c>
      <c r="S9" s="166"/>
      <c r="T9" s="48" t="str">
        <f>IF(COUNTIF(W9,"*Groupe Collectif*")=1,"PAS",IF(COUNTIF(W9,"*Jardin d'enfant*")=1,"1",IF(COUNTIF(W9,"x")=1,"1",IF(COUNTIF(W9,"")=1,"X"))))</f>
        <v>1</v>
      </c>
      <c r="U9" s="49" t="str">
        <f t="shared" si="1"/>
        <v>1</v>
      </c>
      <c r="V9" s="49" t="str">
        <f t="shared" si="0"/>
        <v>PAS</v>
      </c>
      <c r="W9" s="158" t="s">
        <v>56</v>
      </c>
      <c r="X9" s="158"/>
      <c r="Y9" s="158"/>
      <c r="Z9" s="158"/>
      <c r="AA9" s="158"/>
      <c r="AB9" s="159"/>
    </row>
    <row r="10" spans="1:36" ht="15.75" thickBot="1" x14ac:dyDescent="0.3">
      <c r="O10" s="34"/>
      <c r="P10" s="154" t="s">
        <v>44</v>
      </c>
      <c r="Q10" s="155"/>
      <c r="R10" s="148" t="s">
        <v>52</v>
      </c>
      <c r="S10" s="149"/>
      <c r="T10" s="50" t="str">
        <f>IF(COUNTIF(W10,"*Groupe Collectif*")=1,"PAS",IF(COUNTIF(W10,"*Jardin d'enfant*")=1,"1",IF(COUNTIF(W10,"x")=1,"1",IF(COUNTIF(W10,"")=1,"X"))))</f>
        <v>PAS</v>
      </c>
      <c r="U10" s="51" t="str">
        <f t="shared" si="1"/>
        <v>1</v>
      </c>
      <c r="V10" s="51" t="str">
        <f>IF(COUNTIF(W10,"*Groupe Collectif*")=1,"1",IF(COUNTIF(W10,"*Jardin d'enfant*")=1,"PAS",IF(COUNTIF(W10,"x")=1,"1",IF(COUNTIF(W10,"")=1,"X"))))</f>
        <v>1</v>
      </c>
      <c r="W10" s="156" t="s">
        <v>55</v>
      </c>
      <c r="X10" s="156"/>
      <c r="Y10" s="156"/>
      <c r="Z10" s="156"/>
      <c r="AA10" s="156"/>
      <c r="AB10" s="157"/>
    </row>
    <row r="11" spans="1:36" ht="15.75" thickBot="1" x14ac:dyDescent="0.3"/>
    <row r="12" spans="1:36" ht="38.25" thickBot="1" x14ac:dyDescent="0.3">
      <c r="B12" s="23">
        <f>DATE(A2+2017,A1,1)</f>
        <v>43586</v>
      </c>
      <c r="C12" s="24">
        <f>B12+1</f>
        <v>43587</v>
      </c>
      <c r="D12" s="24">
        <f t="shared" ref="D12:AF12" si="2">C12+1</f>
        <v>43588</v>
      </c>
      <c r="E12" s="24">
        <f t="shared" si="2"/>
        <v>43589</v>
      </c>
      <c r="F12" s="24">
        <f t="shared" si="2"/>
        <v>43590</v>
      </c>
      <c r="G12" s="24">
        <f t="shared" si="2"/>
        <v>43591</v>
      </c>
      <c r="H12" s="24">
        <f t="shared" si="2"/>
        <v>43592</v>
      </c>
      <c r="I12" s="24">
        <f t="shared" si="2"/>
        <v>43593</v>
      </c>
      <c r="J12" s="24">
        <f t="shared" si="2"/>
        <v>43594</v>
      </c>
      <c r="K12" s="24">
        <f t="shared" si="2"/>
        <v>43595</v>
      </c>
      <c r="L12" s="24">
        <f t="shared" si="2"/>
        <v>43596</v>
      </c>
      <c r="M12" s="24">
        <f t="shared" si="2"/>
        <v>43597</v>
      </c>
      <c r="N12" s="24">
        <f t="shared" si="2"/>
        <v>43598</v>
      </c>
      <c r="O12" s="24">
        <f t="shared" si="2"/>
        <v>43599</v>
      </c>
      <c r="P12" s="24">
        <f t="shared" si="2"/>
        <v>43600</v>
      </c>
      <c r="Q12" s="24">
        <f t="shared" si="2"/>
        <v>43601</v>
      </c>
      <c r="R12" s="24">
        <f t="shared" si="2"/>
        <v>43602</v>
      </c>
      <c r="S12" s="24">
        <f t="shared" si="2"/>
        <v>43603</v>
      </c>
      <c r="T12" s="24">
        <f t="shared" si="2"/>
        <v>43604</v>
      </c>
      <c r="U12" s="24">
        <f t="shared" si="2"/>
        <v>43605</v>
      </c>
      <c r="V12" s="24">
        <f t="shared" si="2"/>
        <v>43606</v>
      </c>
      <c r="W12" s="24">
        <f t="shared" si="2"/>
        <v>43607</v>
      </c>
      <c r="X12" s="24">
        <f t="shared" si="2"/>
        <v>43608</v>
      </c>
      <c r="Y12" s="24">
        <f t="shared" si="2"/>
        <v>43609</v>
      </c>
      <c r="Z12" s="24">
        <f t="shared" si="2"/>
        <v>43610</v>
      </c>
      <c r="AA12" s="24">
        <f t="shared" si="2"/>
        <v>43611</v>
      </c>
      <c r="AB12" s="24">
        <f t="shared" si="2"/>
        <v>43612</v>
      </c>
      <c r="AC12" s="24">
        <f t="shared" si="2"/>
        <v>43613</v>
      </c>
      <c r="AD12" s="24">
        <f t="shared" si="2"/>
        <v>43614</v>
      </c>
      <c r="AE12" s="24">
        <f t="shared" si="2"/>
        <v>43615</v>
      </c>
      <c r="AF12" s="25">
        <f t="shared" si="2"/>
        <v>43616</v>
      </c>
      <c r="AG12" s="33" t="s">
        <v>38</v>
      </c>
    </row>
    <row r="13" spans="1:36" ht="45" x14ac:dyDescent="0.25">
      <c r="A13" s="15" t="s">
        <v>0</v>
      </c>
      <c r="B13" s="4"/>
      <c r="C13" s="141"/>
      <c r="D13" s="141"/>
      <c r="E13" s="141"/>
      <c r="F13" s="141"/>
      <c r="G13" s="141"/>
      <c r="H13" s="141"/>
      <c r="I13" s="146"/>
      <c r="J13" s="141"/>
      <c r="K13" s="141"/>
      <c r="L13" s="141"/>
      <c r="M13" s="141"/>
      <c r="N13" s="141"/>
      <c r="O13" s="141"/>
      <c r="P13" s="146"/>
      <c r="Q13" s="141"/>
      <c r="R13" s="141"/>
      <c r="S13" s="141"/>
      <c r="T13" s="141"/>
      <c r="U13" s="141"/>
      <c r="V13" s="141"/>
      <c r="W13" s="146"/>
      <c r="X13" s="141"/>
      <c r="Y13" s="141"/>
      <c r="Z13" s="141"/>
      <c r="AA13" s="141"/>
      <c r="AB13" s="141"/>
      <c r="AC13" s="141"/>
      <c r="AD13" s="146"/>
      <c r="AE13" s="141"/>
      <c r="AF13" s="142"/>
      <c r="AG13" s="143"/>
    </row>
    <row r="14" spans="1:36" ht="45.75" thickBot="1" x14ac:dyDescent="0.3">
      <c r="A14" s="16" t="s">
        <v>1</v>
      </c>
      <c r="B14" s="6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5"/>
      <c r="AG14" s="143"/>
    </row>
    <row r="15" spans="1:36" ht="30.75" thickTop="1" x14ac:dyDescent="0.25">
      <c r="A15" s="17" t="s">
        <v>2</v>
      </c>
      <c r="B15" s="4"/>
      <c r="C15" s="53"/>
      <c r="D15" s="55" t="s">
        <v>34</v>
      </c>
      <c r="E15" s="53"/>
      <c r="F15" s="53"/>
      <c r="G15" s="53"/>
      <c r="H15" s="53"/>
      <c r="I15" s="146"/>
      <c r="J15" s="53"/>
      <c r="K15" s="55" t="s">
        <v>34</v>
      </c>
      <c r="L15" s="53"/>
      <c r="M15" s="53"/>
      <c r="N15" s="53"/>
      <c r="O15" s="53"/>
      <c r="P15" s="146"/>
      <c r="Q15" s="53"/>
      <c r="R15" s="55" t="s">
        <v>34</v>
      </c>
      <c r="S15" s="53"/>
      <c r="T15" s="53"/>
      <c r="U15" s="53"/>
      <c r="V15" s="53"/>
      <c r="W15" s="146"/>
      <c r="X15" s="53"/>
      <c r="Y15" s="55" t="s">
        <v>34</v>
      </c>
      <c r="Z15" s="53"/>
      <c r="AA15" s="53"/>
      <c r="AB15" s="53"/>
      <c r="AC15" s="53"/>
      <c r="AD15" s="146"/>
      <c r="AE15" s="53"/>
      <c r="AF15" s="59" t="s">
        <v>34</v>
      </c>
      <c r="AG15" s="54"/>
      <c r="AJ15" s="61"/>
    </row>
    <row r="16" spans="1:36" ht="30" x14ac:dyDescent="0.25">
      <c r="A16" s="18" t="s">
        <v>3</v>
      </c>
      <c r="B16" s="4"/>
      <c r="C16" s="53"/>
      <c r="D16" s="53"/>
      <c r="E16" s="53"/>
      <c r="F16" s="53"/>
      <c r="G16" s="53"/>
      <c r="H16" s="53"/>
      <c r="I16" s="146"/>
      <c r="J16" s="53"/>
      <c r="K16" s="53"/>
      <c r="L16" s="53"/>
      <c r="M16" s="53"/>
      <c r="N16" s="53"/>
      <c r="O16" s="53"/>
      <c r="P16" s="146"/>
      <c r="Q16" s="53"/>
      <c r="R16" s="53"/>
      <c r="S16" s="53"/>
      <c r="T16" s="53"/>
      <c r="U16" s="53"/>
      <c r="V16" s="53"/>
      <c r="W16" s="146"/>
      <c r="X16" s="53"/>
      <c r="Y16" s="53"/>
      <c r="Z16" s="53"/>
      <c r="AA16" s="53"/>
      <c r="AB16" s="53"/>
      <c r="AC16" s="53"/>
      <c r="AD16" s="146"/>
      <c r="AE16" s="53"/>
      <c r="AF16" s="60"/>
      <c r="AG16" s="54"/>
    </row>
    <row r="17" spans="1:33" ht="30.75" thickBot="1" x14ac:dyDescent="0.3">
      <c r="A17" s="16" t="s">
        <v>4</v>
      </c>
      <c r="B17" s="56"/>
      <c r="C17" s="57" t="s">
        <v>34</v>
      </c>
      <c r="D17" s="57"/>
      <c r="E17" s="57"/>
      <c r="F17" s="57"/>
      <c r="G17" s="57"/>
      <c r="H17" s="57"/>
      <c r="I17" s="146"/>
      <c r="J17" s="57" t="s">
        <v>34</v>
      </c>
      <c r="K17" s="57"/>
      <c r="L17" s="57"/>
      <c r="M17" s="57"/>
      <c r="N17" s="57"/>
      <c r="O17" s="57"/>
      <c r="P17" s="146"/>
      <c r="Q17" s="57" t="s">
        <v>34</v>
      </c>
      <c r="R17" s="57"/>
      <c r="S17" s="57"/>
      <c r="T17" s="57"/>
      <c r="U17" s="57"/>
      <c r="V17" s="57"/>
      <c r="W17" s="146"/>
      <c r="X17" s="57" t="s">
        <v>34</v>
      </c>
      <c r="Y17" s="57"/>
      <c r="Z17" s="57"/>
      <c r="AA17" s="57"/>
      <c r="AB17" s="57"/>
      <c r="AC17" s="57"/>
      <c r="AD17" s="146"/>
      <c r="AE17" s="57"/>
      <c r="AF17" s="58"/>
      <c r="AG17" s="54"/>
    </row>
    <row r="18" spans="1:33" ht="46.5" thickTop="1" thickBot="1" x14ac:dyDescent="0.3">
      <c r="A18" s="19" t="s">
        <v>5</v>
      </c>
      <c r="B18" s="9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28"/>
      <c r="AG18" s="31"/>
    </row>
    <row r="19" spans="1:33" ht="45.75" thickTop="1" x14ac:dyDescent="0.25">
      <c r="A19" s="17" t="s">
        <v>6</v>
      </c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26"/>
      <c r="AG19" s="31"/>
    </row>
    <row r="20" spans="1:33" ht="45.75" thickBot="1" x14ac:dyDescent="0.3">
      <c r="A20" s="16" t="s">
        <v>7</v>
      </c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27"/>
      <c r="AG20" s="31"/>
    </row>
    <row r="21" spans="1:33" ht="45.75" thickTop="1" x14ac:dyDescent="0.25">
      <c r="A21" s="17" t="s">
        <v>8</v>
      </c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26"/>
      <c r="AG21" s="31"/>
    </row>
    <row r="22" spans="1:33" ht="45.75" thickBot="1" x14ac:dyDescent="0.3">
      <c r="A22" s="20" t="s">
        <v>9</v>
      </c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29"/>
      <c r="AG22" s="32"/>
    </row>
    <row r="24" spans="1:33" x14ac:dyDescent="0.25">
      <c r="A24" s="21" t="s">
        <v>35</v>
      </c>
      <c r="M24" s="21" t="s">
        <v>36</v>
      </c>
    </row>
    <row r="25" spans="1:33" x14ac:dyDescent="0.25">
      <c r="A25" s="21"/>
      <c r="M25" s="21"/>
    </row>
    <row r="26" spans="1:33" x14ac:dyDescent="0.25">
      <c r="A26" s="21" t="s">
        <v>35</v>
      </c>
      <c r="M26" s="21" t="s">
        <v>54</v>
      </c>
    </row>
    <row r="27" spans="1:33" x14ac:dyDescent="0.25">
      <c r="A27" s="21"/>
      <c r="M27" s="21"/>
    </row>
    <row r="28" spans="1:33" x14ac:dyDescent="0.25">
      <c r="A28" s="22" t="s">
        <v>37</v>
      </c>
    </row>
  </sheetData>
  <mergeCells count="18">
    <mergeCell ref="P9:Q9"/>
    <mergeCell ref="R9:S9"/>
    <mergeCell ref="W9:AB9"/>
    <mergeCell ref="P10:Q10"/>
    <mergeCell ref="R10:S10"/>
    <mergeCell ref="W10:AB10"/>
    <mergeCell ref="P7:Q7"/>
    <mergeCell ref="R7:S7"/>
    <mergeCell ref="W7:AB7"/>
    <mergeCell ref="P8:Q8"/>
    <mergeCell ref="R8:S8"/>
    <mergeCell ref="W8:AB8"/>
    <mergeCell ref="B4:AF4"/>
    <mergeCell ref="R5:S5"/>
    <mergeCell ref="W5:AB5"/>
    <mergeCell ref="P6:Q6"/>
    <mergeCell ref="R6:S6"/>
    <mergeCell ref="W6:AB6"/>
  </mergeCells>
  <conditionalFormatting sqref="B12:AF12">
    <cfRule type="expression" dxfId="5" priority="3">
      <formula>WEEKDAY(B$12,2)&gt;5</formula>
    </cfRule>
  </conditionalFormatting>
  <conditionalFormatting sqref="B12:AF22">
    <cfRule type="expression" dxfId="4" priority="2">
      <formula>WEEKDAY(B$12,2)&gt;5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Header xml:space="preserve">&amp;C&amp;"-,Gras"&amp;16Secteur Petite enfance de saint-Jean
LA PASTOURELLE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Drop Down 1">
              <controlPr defaultSize="0" autoLine="0" autoPict="0" macro="[0]!Masquer_Jour">
                <anchor moveWithCells="1">
                  <from>
                    <xdr:col>0</xdr:col>
                    <xdr:colOff>19050</xdr:colOff>
                    <xdr:row>0</xdr:row>
                    <xdr:rowOff>9525</xdr:rowOff>
                  </from>
                  <to>
                    <xdr:col>3</xdr:col>
                    <xdr:colOff>47625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Drop Down 2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3</xdr:col>
                    <xdr:colOff>47625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Drop Down 3">
              <controlPr defaultSize="0" autoLine="0" autoPict="0">
                <anchor moveWithCells="1">
                  <from>
                    <xdr:col>0</xdr:col>
                    <xdr:colOff>0</xdr:colOff>
                    <xdr:row>4</xdr:row>
                    <xdr:rowOff>666750</xdr:rowOff>
                  </from>
                  <to>
                    <xdr:col>6</xdr:col>
                    <xdr:colOff>47625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Drop Down 4">
              <controlPr defaultSize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6</xdr:col>
                    <xdr:colOff>38100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813A43B-BD85-41B5-9824-77036F82D46D}">
            <xm:f>COUNTIFS('Jours feriés'!$B$3:$B$13,B$12)&gt;0</xm:f>
            <x14:dxf>
              <fill>
                <patternFill>
                  <bgColor rgb="FFFF0000"/>
                </patternFill>
              </fill>
            </x14:dxf>
          </x14:cfRule>
          <xm:sqref>B12:AF22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'Jours feriés'!$L$18:$L$21</xm:f>
          </x14:formula1>
          <xm:sqref>W6:AB10</xm:sqref>
        </x14:dataValidation>
        <x14:dataValidation type="list" allowBlank="1" showInputMessage="1" showErrorMessage="1">
          <x14:formula1>
            <xm:f>'Jours feriés'!$L$31:$L$35</xm:f>
          </x14:formula1>
          <xm:sqref>R6:S10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J28"/>
  <sheetViews>
    <sheetView topLeftCell="A4" zoomScaleNormal="100" workbookViewId="0">
      <selection activeCell="I9" sqref="I9"/>
    </sheetView>
  </sheetViews>
  <sheetFormatPr baseColWidth="10" defaultRowHeight="15" x14ac:dyDescent="0.25"/>
  <cols>
    <col min="2" max="19" width="5" customWidth="1"/>
    <col min="20" max="20" width="5.42578125" customWidth="1"/>
    <col min="21" max="32" width="5" customWidth="1"/>
  </cols>
  <sheetData>
    <row r="1" spans="1:36" x14ac:dyDescent="0.25">
      <c r="A1">
        <v>5</v>
      </c>
      <c r="B1" s="1">
        <f>DATE(A2+2017,A1,1)</f>
        <v>43586</v>
      </c>
    </row>
    <row r="2" spans="1:36" x14ac:dyDescent="0.25">
      <c r="A2">
        <v>2</v>
      </c>
      <c r="B2" s="1">
        <f>DATE(A2+2017,A1+1,1)-1</f>
        <v>43616</v>
      </c>
    </row>
    <row r="4" spans="1:36" ht="51.75" customHeight="1" thickBot="1" x14ac:dyDescent="0.3">
      <c r="B4" s="162" t="str">
        <f>"Période du "  &amp; TEXT(B1,"jj mmmm aaaa")   &amp;  " au "  &amp; TEXT(B2,"jj mmmm aaaa")</f>
        <v>Période du 01 mai 2019 au 31 mai 2019</v>
      </c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</row>
    <row r="5" spans="1:36" ht="53.25" customHeight="1" thickBot="1" x14ac:dyDescent="0.4">
      <c r="A5" s="35" t="str">
        <f>"A rendre au plus tard le " &amp;TEXT(B2,"jj mmmm aaaa")</f>
        <v>A rendre au plus tard le 31 mai 2019</v>
      </c>
      <c r="B5" s="36"/>
      <c r="C5" s="36"/>
      <c r="D5" s="36"/>
      <c r="E5" s="52"/>
      <c r="F5" s="36"/>
      <c r="G5" s="36"/>
      <c r="H5" s="36"/>
      <c r="I5" s="36"/>
      <c r="J5" s="36"/>
      <c r="K5" s="11"/>
      <c r="L5" s="11"/>
      <c r="M5" s="11"/>
      <c r="N5" s="11"/>
      <c r="O5" s="11"/>
      <c r="P5" s="11"/>
      <c r="Q5" s="43"/>
      <c r="R5" s="167" t="s">
        <v>53</v>
      </c>
      <c r="S5" s="168"/>
      <c r="T5" s="44" t="s">
        <v>45</v>
      </c>
      <c r="U5" s="45" t="s">
        <v>46</v>
      </c>
      <c r="V5" s="45" t="s">
        <v>47</v>
      </c>
      <c r="W5" s="169" t="s">
        <v>39</v>
      </c>
      <c r="X5" s="169"/>
      <c r="Y5" s="169"/>
      <c r="Z5" s="169"/>
      <c r="AA5" s="169"/>
      <c r="AB5" s="170"/>
      <c r="AC5" s="11"/>
      <c r="AD5" s="11"/>
      <c r="AE5" s="11"/>
      <c r="AF5" s="11"/>
    </row>
    <row r="6" spans="1:36" x14ac:dyDescent="0.25">
      <c r="O6" s="34"/>
      <c r="P6" s="150" t="s">
        <v>40</v>
      </c>
      <c r="Q6" s="151"/>
      <c r="R6" s="163" t="s">
        <v>52</v>
      </c>
      <c r="S6" s="164"/>
      <c r="T6" s="46" t="str">
        <f>IF(COUNTIF(W6,"*Groupe Collectif*")=1,"PAS",IF(COUNTIF(W6,"*Jardin d'enfant*")=1,"1",IF(COUNTIF(W6,"x")=1,"1",IF(COUNTIF(W6,"")=1,"X"))))</f>
        <v>1</v>
      </c>
      <c r="U6" s="47" t="str">
        <f>IF(COUNTIF(R6,"*8h-18h*")=1,"1",IF(COUNTIF(R6,"")=1,"X",IF(COUNTIF(R6,"*14h-18h*")=1,"X")))</f>
        <v>1</v>
      </c>
      <c r="V6" s="47" t="str">
        <f t="shared" ref="V6:V9" si="0">IF(COUNTIF(W6,"*Groupe Collectif*")=1,"1",IF(COUNTIF(W6,"*Jardin d'enfant*")=1,"PAS",IF(COUNTIF(W6,"x")=1,"1",IF(COUNTIF(W6,"")=1,"X"))))</f>
        <v>1</v>
      </c>
      <c r="W6" s="160" t="s">
        <v>48</v>
      </c>
      <c r="X6" s="160"/>
      <c r="Y6" s="160"/>
      <c r="Z6" s="160"/>
      <c r="AA6" s="160"/>
      <c r="AB6" s="161"/>
    </row>
    <row r="7" spans="1:36" x14ac:dyDescent="0.25">
      <c r="O7" s="34"/>
      <c r="P7" s="152" t="s">
        <v>41</v>
      </c>
      <c r="Q7" s="153"/>
      <c r="R7" s="165" t="s">
        <v>52</v>
      </c>
      <c r="S7" s="166"/>
      <c r="T7" s="48" t="str">
        <f>IF(COUNTIF(W7,"*Groupe Collectif*")=1,"PAS",IF(COUNTIF(W7,"*Jardin d'enfant*")=1,"1",IF(COUNTIF(W7,"x")=1,"1",IF(COUNTIF(W7,"")=1,"X"))))</f>
        <v>1</v>
      </c>
      <c r="U7" s="49" t="str">
        <f t="shared" ref="U7:U10" si="1">IF(COUNTIF(R7,"*8h-18h*")=1,"1",IF(COUNTIF(R7,"")=1,"X"))</f>
        <v>1</v>
      </c>
      <c r="V7" s="49" t="str">
        <f t="shared" si="0"/>
        <v>1</v>
      </c>
      <c r="W7" s="158" t="s">
        <v>48</v>
      </c>
      <c r="X7" s="158"/>
      <c r="Y7" s="158"/>
      <c r="Z7" s="158"/>
      <c r="AA7" s="158"/>
      <c r="AB7" s="159"/>
    </row>
    <row r="8" spans="1:36" x14ac:dyDescent="0.25">
      <c r="O8" s="34"/>
      <c r="P8" s="152" t="s">
        <v>42</v>
      </c>
      <c r="Q8" s="153"/>
      <c r="R8" s="165"/>
      <c r="S8" s="166"/>
      <c r="T8" s="48" t="str">
        <f>IF(COUNTIF(W8,"*Groupe Collectif*")=1,"PAS",IF(COUNTIF(W8,"*Jardin d'enfant*")=1,"1",IF(COUNTIF(W8,"x")=1,"1",IF(COUNTIF(W8,"")=1,"X"))))</f>
        <v>X</v>
      </c>
      <c r="U8" s="49" t="str">
        <f t="shared" si="1"/>
        <v>X</v>
      </c>
      <c r="V8" s="49" t="str">
        <f t="shared" si="0"/>
        <v>X</v>
      </c>
      <c r="W8" s="158"/>
      <c r="X8" s="158"/>
      <c r="Y8" s="158"/>
      <c r="Z8" s="158"/>
      <c r="AA8" s="158"/>
      <c r="AB8" s="159"/>
    </row>
    <row r="9" spans="1:36" x14ac:dyDescent="0.25">
      <c r="O9" s="34"/>
      <c r="P9" s="152" t="s">
        <v>43</v>
      </c>
      <c r="Q9" s="153"/>
      <c r="R9" s="165" t="s">
        <v>52</v>
      </c>
      <c r="S9" s="166"/>
      <c r="T9" s="48" t="str">
        <f>IF(COUNTIF(W9,"*Groupe Collectif*")=1,"PAS",IF(COUNTIF(W9,"*Jardin d'enfant*")=1,"1",IF(COUNTIF(W9,"x")=1,"1",IF(COUNTIF(W9,"")=1,"X"))))</f>
        <v>1</v>
      </c>
      <c r="U9" s="49" t="str">
        <f t="shared" si="1"/>
        <v>1</v>
      </c>
      <c r="V9" s="49" t="str">
        <f t="shared" si="0"/>
        <v>PAS</v>
      </c>
      <c r="W9" s="158" t="s">
        <v>56</v>
      </c>
      <c r="X9" s="158"/>
      <c r="Y9" s="158"/>
      <c r="Z9" s="158"/>
      <c r="AA9" s="158"/>
      <c r="AB9" s="159"/>
    </row>
    <row r="10" spans="1:36" ht="15.75" thickBot="1" x14ac:dyDescent="0.3">
      <c r="O10" s="34"/>
      <c r="P10" s="154" t="s">
        <v>44</v>
      </c>
      <c r="Q10" s="155"/>
      <c r="R10" s="148" t="s">
        <v>52</v>
      </c>
      <c r="S10" s="149"/>
      <c r="T10" s="50" t="str">
        <f>IF(COUNTIF(W10,"*Groupe Collectif*")=1,"PAS",IF(COUNTIF(W10,"*Jardin d'enfant*")=1,"1",IF(COUNTIF(W10,"x")=1,"1",IF(COUNTIF(W10,"")=1,"X"))))</f>
        <v>PAS</v>
      </c>
      <c r="U10" s="51" t="str">
        <f t="shared" si="1"/>
        <v>1</v>
      </c>
      <c r="V10" s="51" t="str">
        <f>IF(COUNTIF(W10,"*Groupe Collectif*")=1,"1",IF(COUNTIF(W10,"*Jardin d'enfant*")=1,"PAS",IF(COUNTIF(W10,"x")=1,"1",IF(COUNTIF(W10,"")=1,"X"))))</f>
        <v>1</v>
      </c>
      <c r="W10" s="156" t="s">
        <v>55</v>
      </c>
      <c r="X10" s="156"/>
      <c r="Y10" s="156"/>
      <c r="Z10" s="156"/>
      <c r="AA10" s="156"/>
      <c r="AB10" s="157"/>
    </row>
    <row r="11" spans="1:36" ht="15.75" thickBot="1" x14ac:dyDescent="0.3"/>
    <row r="12" spans="1:36" ht="38.25" thickBot="1" x14ac:dyDescent="0.3">
      <c r="B12" s="23">
        <f>DATE(A2+2017,A1,1)</f>
        <v>43586</v>
      </c>
      <c r="C12" s="24">
        <f>B12+1</f>
        <v>43587</v>
      </c>
      <c r="D12" s="24">
        <f t="shared" ref="D12:AF12" si="2">C12+1</f>
        <v>43588</v>
      </c>
      <c r="E12" s="24">
        <f t="shared" si="2"/>
        <v>43589</v>
      </c>
      <c r="F12" s="24">
        <f t="shared" si="2"/>
        <v>43590</v>
      </c>
      <c r="G12" s="24">
        <f t="shared" si="2"/>
        <v>43591</v>
      </c>
      <c r="H12" s="24">
        <f t="shared" si="2"/>
        <v>43592</v>
      </c>
      <c r="I12" s="24">
        <f t="shared" si="2"/>
        <v>43593</v>
      </c>
      <c r="J12" s="24">
        <f t="shared" si="2"/>
        <v>43594</v>
      </c>
      <c r="K12" s="24">
        <f t="shared" si="2"/>
        <v>43595</v>
      </c>
      <c r="L12" s="24">
        <f t="shared" si="2"/>
        <v>43596</v>
      </c>
      <c r="M12" s="24">
        <f t="shared" si="2"/>
        <v>43597</v>
      </c>
      <c r="N12" s="24">
        <f t="shared" si="2"/>
        <v>43598</v>
      </c>
      <c r="O12" s="24">
        <f t="shared" si="2"/>
        <v>43599</v>
      </c>
      <c r="P12" s="24">
        <f t="shared" si="2"/>
        <v>43600</v>
      </c>
      <c r="Q12" s="24">
        <f t="shared" si="2"/>
        <v>43601</v>
      </c>
      <c r="R12" s="24">
        <f t="shared" si="2"/>
        <v>43602</v>
      </c>
      <c r="S12" s="24">
        <f t="shared" si="2"/>
        <v>43603</v>
      </c>
      <c r="T12" s="24">
        <f t="shared" si="2"/>
        <v>43604</v>
      </c>
      <c r="U12" s="24">
        <f t="shared" si="2"/>
        <v>43605</v>
      </c>
      <c r="V12" s="24">
        <f t="shared" si="2"/>
        <v>43606</v>
      </c>
      <c r="W12" s="24">
        <f t="shared" si="2"/>
        <v>43607</v>
      </c>
      <c r="X12" s="24">
        <f t="shared" si="2"/>
        <v>43608</v>
      </c>
      <c r="Y12" s="24">
        <f t="shared" si="2"/>
        <v>43609</v>
      </c>
      <c r="Z12" s="24">
        <f t="shared" si="2"/>
        <v>43610</v>
      </c>
      <c r="AA12" s="24">
        <f t="shared" si="2"/>
        <v>43611</v>
      </c>
      <c r="AB12" s="24">
        <f t="shared" si="2"/>
        <v>43612</v>
      </c>
      <c r="AC12" s="24">
        <f t="shared" si="2"/>
        <v>43613</v>
      </c>
      <c r="AD12" s="24">
        <f t="shared" si="2"/>
        <v>43614</v>
      </c>
      <c r="AE12" s="24">
        <f t="shared" si="2"/>
        <v>43615</v>
      </c>
      <c r="AF12" s="25">
        <f t="shared" si="2"/>
        <v>43616</v>
      </c>
      <c r="AG12" s="33" t="s">
        <v>38</v>
      </c>
    </row>
    <row r="13" spans="1:36" ht="45" x14ac:dyDescent="0.25">
      <c r="A13" s="15" t="s">
        <v>0</v>
      </c>
      <c r="B13" s="4"/>
      <c r="C13" s="141"/>
      <c r="D13" s="141"/>
      <c r="E13" s="141"/>
      <c r="F13" s="141"/>
      <c r="G13" s="141"/>
      <c r="H13" s="141"/>
      <c r="I13" s="146"/>
      <c r="J13" s="141"/>
      <c r="K13" s="141"/>
      <c r="L13" s="141"/>
      <c r="M13" s="141"/>
      <c r="N13" s="141"/>
      <c r="O13" s="141"/>
      <c r="P13" s="146"/>
      <c r="Q13" s="141"/>
      <c r="R13" s="141"/>
      <c r="S13" s="141"/>
      <c r="T13" s="141"/>
      <c r="U13" s="141"/>
      <c r="V13" s="141"/>
      <c r="W13" s="146"/>
      <c r="X13" s="141"/>
      <c r="Y13" s="141"/>
      <c r="Z13" s="141"/>
      <c r="AA13" s="141"/>
      <c r="AB13" s="141"/>
      <c r="AC13" s="141"/>
      <c r="AD13" s="146"/>
      <c r="AE13" s="141"/>
      <c r="AF13" s="142"/>
      <c r="AG13" s="143"/>
    </row>
    <row r="14" spans="1:36" ht="45.75" thickBot="1" x14ac:dyDescent="0.3">
      <c r="A14" s="16" t="s">
        <v>1</v>
      </c>
      <c r="B14" s="6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5"/>
      <c r="AG14" s="143"/>
    </row>
    <row r="15" spans="1:36" ht="30.75" thickTop="1" x14ac:dyDescent="0.25">
      <c r="A15" s="17" t="s">
        <v>2</v>
      </c>
      <c r="B15" s="4"/>
      <c r="C15" s="53"/>
      <c r="D15" s="55" t="s">
        <v>34</v>
      </c>
      <c r="E15" s="53"/>
      <c r="F15" s="53"/>
      <c r="G15" s="53"/>
      <c r="H15" s="53"/>
      <c r="I15" s="146"/>
      <c r="J15" s="53"/>
      <c r="K15" s="55" t="s">
        <v>34</v>
      </c>
      <c r="L15" s="53"/>
      <c r="M15" s="53"/>
      <c r="N15" s="53"/>
      <c r="O15" s="53"/>
      <c r="P15" s="146"/>
      <c r="Q15" s="53"/>
      <c r="R15" s="55" t="s">
        <v>34</v>
      </c>
      <c r="S15" s="53"/>
      <c r="T15" s="53"/>
      <c r="U15" s="53"/>
      <c r="V15" s="53"/>
      <c r="W15" s="146"/>
      <c r="X15" s="53"/>
      <c r="Y15" s="55" t="s">
        <v>34</v>
      </c>
      <c r="Z15" s="53"/>
      <c r="AA15" s="53"/>
      <c r="AB15" s="53"/>
      <c r="AC15" s="53"/>
      <c r="AD15" s="146"/>
      <c r="AE15" s="53"/>
      <c r="AF15" s="59" t="s">
        <v>34</v>
      </c>
      <c r="AG15" s="54"/>
      <c r="AJ15" s="61"/>
    </row>
    <row r="16" spans="1:36" ht="30" x14ac:dyDescent="0.25">
      <c r="A16" s="18" t="s">
        <v>3</v>
      </c>
      <c r="B16" s="4"/>
      <c r="C16" s="53"/>
      <c r="D16" s="53"/>
      <c r="E16" s="53"/>
      <c r="F16" s="53"/>
      <c r="G16" s="53"/>
      <c r="H16" s="53"/>
      <c r="I16" s="146"/>
      <c r="J16" s="53"/>
      <c r="K16" s="53"/>
      <c r="L16" s="53"/>
      <c r="M16" s="53"/>
      <c r="N16" s="53"/>
      <c r="O16" s="53"/>
      <c r="P16" s="146"/>
      <c r="Q16" s="53"/>
      <c r="R16" s="53"/>
      <c r="S16" s="53"/>
      <c r="T16" s="53"/>
      <c r="U16" s="53"/>
      <c r="V16" s="53"/>
      <c r="W16" s="146"/>
      <c r="X16" s="53"/>
      <c r="Y16" s="53"/>
      <c r="Z16" s="53"/>
      <c r="AA16" s="53"/>
      <c r="AB16" s="53"/>
      <c r="AC16" s="53"/>
      <c r="AD16" s="146"/>
      <c r="AE16" s="53"/>
      <c r="AF16" s="60"/>
      <c r="AG16" s="54"/>
    </row>
    <row r="17" spans="1:33" ht="30.75" thickBot="1" x14ac:dyDescent="0.3">
      <c r="A17" s="16" t="s">
        <v>4</v>
      </c>
      <c r="B17" s="56"/>
      <c r="C17" s="57"/>
      <c r="D17" s="57"/>
      <c r="E17" s="57"/>
      <c r="F17" s="57"/>
      <c r="G17" s="57"/>
      <c r="H17" s="57"/>
      <c r="I17" s="146"/>
      <c r="J17" s="57"/>
      <c r="K17" s="57"/>
      <c r="L17" s="57"/>
      <c r="M17" s="57"/>
      <c r="N17" s="57"/>
      <c r="O17" s="57"/>
      <c r="P17" s="146"/>
      <c r="Q17" s="57"/>
      <c r="R17" s="57"/>
      <c r="S17" s="57"/>
      <c r="T17" s="57"/>
      <c r="U17" s="57"/>
      <c r="V17" s="57"/>
      <c r="W17" s="146"/>
      <c r="X17" s="57"/>
      <c r="Y17" s="57"/>
      <c r="Z17" s="57"/>
      <c r="AA17" s="57"/>
      <c r="AB17" s="57"/>
      <c r="AC17" s="57"/>
      <c r="AD17" s="146"/>
      <c r="AE17" s="57"/>
      <c r="AF17" s="58"/>
      <c r="AG17" s="54"/>
    </row>
    <row r="18" spans="1:33" ht="46.5" thickTop="1" thickBot="1" x14ac:dyDescent="0.3">
      <c r="A18" s="19" t="s">
        <v>5</v>
      </c>
      <c r="B18" s="9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28"/>
      <c r="AG18" s="31"/>
    </row>
    <row r="19" spans="1:33" ht="45.75" thickTop="1" x14ac:dyDescent="0.25">
      <c r="A19" s="17" t="s">
        <v>6</v>
      </c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26"/>
      <c r="AG19" s="31"/>
    </row>
    <row r="20" spans="1:33" ht="45.75" thickBot="1" x14ac:dyDescent="0.3">
      <c r="A20" s="16" t="s">
        <v>7</v>
      </c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27"/>
      <c r="AG20" s="31"/>
    </row>
    <row r="21" spans="1:33" ht="45.75" thickTop="1" x14ac:dyDescent="0.25">
      <c r="A21" s="17" t="s">
        <v>8</v>
      </c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26"/>
      <c r="AG21" s="31"/>
    </row>
    <row r="22" spans="1:33" ht="45.75" thickBot="1" x14ac:dyDescent="0.3">
      <c r="A22" s="20" t="s">
        <v>9</v>
      </c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29"/>
      <c r="AG22" s="32"/>
    </row>
    <row r="24" spans="1:33" x14ac:dyDescent="0.25">
      <c r="A24" s="21" t="s">
        <v>35</v>
      </c>
      <c r="M24" s="21" t="s">
        <v>36</v>
      </c>
    </row>
    <row r="25" spans="1:33" x14ac:dyDescent="0.25">
      <c r="A25" s="21"/>
      <c r="M25" s="21"/>
    </row>
    <row r="26" spans="1:33" x14ac:dyDescent="0.25">
      <c r="A26" s="21" t="s">
        <v>35</v>
      </c>
      <c r="M26" s="21" t="s">
        <v>54</v>
      </c>
    </row>
    <row r="27" spans="1:33" x14ac:dyDescent="0.25">
      <c r="A27" s="21"/>
      <c r="M27" s="21"/>
    </row>
    <row r="28" spans="1:33" x14ac:dyDescent="0.25">
      <c r="A28" s="147" t="s">
        <v>37</v>
      </c>
    </row>
  </sheetData>
  <mergeCells count="18">
    <mergeCell ref="P9:Q9"/>
    <mergeCell ref="R9:S9"/>
    <mergeCell ref="W9:AB9"/>
    <mergeCell ref="P10:Q10"/>
    <mergeCell ref="R10:S10"/>
    <mergeCell ref="W10:AB10"/>
    <mergeCell ref="P7:Q7"/>
    <mergeCell ref="R7:S7"/>
    <mergeCell ref="W7:AB7"/>
    <mergeCell ref="P8:Q8"/>
    <mergeCell ref="R8:S8"/>
    <mergeCell ref="W8:AB8"/>
    <mergeCell ref="B4:AF4"/>
    <mergeCell ref="R5:S5"/>
    <mergeCell ref="W5:AB5"/>
    <mergeCell ref="P6:Q6"/>
    <mergeCell ref="R6:S6"/>
    <mergeCell ref="W6:AB6"/>
  </mergeCells>
  <conditionalFormatting sqref="B12:AF12">
    <cfRule type="expression" dxfId="2" priority="3">
      <formula>WEEKDAY(B$12,2)&gt;5</formula>
    </cfRule>
  </conditionalFormatting>
  <conditionalFormatting sqref="B12:AF22">
    <cfRule type="expression" dxfId="1" priority="2">
      <formula>WEEKDAY(B$12,2)&gt;5</formula>
    </cfRule>
  </conditionalFormatting>
  <printOptions horizontalCentered="1" verticalCentered="1"/>
  <pageMargins left="0" right="0" top="0" bottom="0" header="0.11811023622047245" footer="0"/>
  <pageSetup paperSize="9" scale="66" orientation="landscape" r:id="rId1"/>
  <headerFooter>
    <oddHeader xml:space="preserve">&amp;C&amp;"-,Gras"&amp;16Secteur Petite enfance de saint-Jean
LA PASTOURELLE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Drop Down 1">
              <controlPr defaultSize="0" autoLine="0" autoPict="0" macro="[0]!Masquer_Jour">
                <anchor moveWithCells="1">
                  <from>
                    <xdr:col>0</xdr:col>
                    <xdr:colOff>19050</xdr:colOff>
                    <xdr:row>0</xdr:row>
                    <xdr:rowOff>9525</xdr:rowOff>
                  </from>
                  <to>
                    <xdr:col>3</xdr:col>
                    <xdr:colOff>47625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Drop Down 2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3</xdr:col>
                    <xdr:colOff>47625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Drop Down 3">
              <controlPr defaultSize="0" autoLine="0" autoPict="0">
                <anchor moveWithCells="1">
                  <from>
                    <xdr:col>0</xdr:col>
                    <xdr:colOff>0</xdr:colOff>
                    <xdr:row>4</xdr:row>
                    <xdr:rowOff>666750</xdr:rowOff>
                  </from>
                  <to>
                    <xdr:col>6</xdr:col>
                    <xdr:colOff>47625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Drop Down 4">
              <controlPr defaultSize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6</xdr:col>
                    <xdr:colOff>38100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C9B46B7-10F0-45C3-808E-D71B4F09CC31}">
            <xm:f>COUNTIFS('Jours feriés'!$B$3:$B$13,B$12)&gt;0</xm:f>
            <x14:dxf>
              <fill>
                <patternFill>
                  <bgColor rgb="FFFF0000"/>
                </patternFill>
              </fill>
            </x14:dxf>
          </x14:cfRule>
          <xm:sqref>B12:AF22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'Jours feriés'!$L$31:$L$35</xm:f>
          </x14:formula1>
          <xm:sqref>R6:S10</xm:sqref>
        </x14:dataValidation>
        <x14:dataValidation type="list" allowBlank="1" showInputMessage="1" showErrorMessage="1">
          <x14:formula1>
            <xm:f>'Jours feriés'!$L$18:$L$21</xm:f>
          </x14:formula1>
          <xm:sqref>W6:AB10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107"/>
  <sheetViews>
    <sheetView workbookViewId="0">
      <selection activeCell="G25" sqref="G25"/>
    </sheetView>
  </sheetViews>
  <sheetFormatPr baseColWidth="10" defaultRowHeight="15" x14ac:dyDescent="0.25"/>
  <cols>
    <col min="1" max="1" width="22.85546875" customWidth="1"/>
    <col min="7" max="7" width="33.42578125" customWidth="1"/>
  </cols>
  <sheetData>
    <row r="1" spans="1:10" x14ac:dyDescent="0.25">
      <c r="A1" t="s">
        <v>22</v>
      </c>
      <c r="B1" s="10">
        <f>' AMALIA'!A2+2017</f>
        <v>2019</v>
      </c>
      <c r="I1" t="s">
        <v>10</v>
      </c>
      <c r="J1">
        <v>2018</v>
      </c>
    </row>
    <row r="2" spans="1:10" x14ac:dyDescent="0.25">
      <c r="I2" t="s">
        <v>11</v>
      </c>
      <c r="J2">
        <v>2019</v>
      </c>
    </row>
    <row r="3" spans="1:10" x14ac:dyDescent="0.25">
      <c r="A3" t="s">
        <v>23</v>
      </c>
      <c r="B3" s="1">
        <f>C3</f>
        <v>43466</v>
      </c>
      <c r="C3" s="1">
        <f>DATE($B$1,1,1)</f>
        <v>43466</v>
      </c>
      <c r="I3" t="s">
        <v>12</v>
      </c>
      <c r="J3">
        <v>2020</v>
      </c>
    </row>
    <row r="4" spans="1:10" x14ac:dyDescent="0.25">
      <c r="A4" t="s">
        <v>24</v>
      </c>
      <c r="B4" s="1">
        <f>ROUND(DATE($B$1,4,MOD(234-11*MOD($B$1,19),30))/7,)*7-6</f>
        <v>43576</v>
      </c>
      <c r="C4" s="1">
        <f>ROUND(DATE($B$1,4,MOD(234-11*MOD($B$1,19),30))/7,)*7-6</f>
        <v>43576</v>
      </c>
      <c r="I4" t="s">
        <v>13</v>
      </c>
      <c r="J4">
        <v>2021</v>
      </c>
    </row>
    <row r="5" spans="1:10" x14ac:dyDescent="0.25">
      <c r="A5" t="s">
        <v>25</v>
      </c>
      <c r="B5" s="1">
        <f>C5</f>
        <v>43574</v>
      </c>
      <c r="C5" s="1">
        <f>B4-2</f>
        <v>43574</v>
      </c>
      <c r="I5" t="s">
        <v>14</v>
      </c>
      <c r="J5">
        <v>2022</v>
      </c>
    </row>
    <row r="6" spans="1:10" x14ac:dyDescent="0.25">
      <c r="A6" t="s">
        <v>26</v>
      </c>
      <c r="B6" s="1">
        <f>B4+1</f>
        <v>43577</v>
      </c>
      <c r="C6" s="1">
        <f>C4+1</f>
        <v>43577</v>
      </c>
      <c r="I6" t="s">
        <v>15</v>
      </c>
      <c r="J6">
        <v>2023</v>
      </c>
    </row>
    <row r="7" spans="1:10" x14ac:dyDescent="0.25">
      <c r="A7" t="s">
        <v>27</v>
      </c>
      <c r="B7" s="1">
        <f>C7</f>
        <v>43586</v>
      </c>
      <c r="C7" s="1">
        <f>DATE($B$1,5,1)</f>
        <v>43586</v>
      </c>
      <c r="I7" t="s">
        <v>16</v>
      </c>
      <c r="J7">
        <v>2024</v>
      </c>
    </row>
    <row r="8" spans="1:10" x14ac:dyDescent="0.25">
      <c r="A8" t="s">
        <v>28</v>
      </c>
      <c r="B8" s="1">
        <f>B4+39</f>
        <v>43615</v>
      </c>
      <c r="C8" s="1">
        <f>B4+39</f>
        <v>43615</v>
      </c>
      <c r="I8" t="s">
        <v>17</v>
      </c>
      <c r="J8">
        <v>2025</v>
      </c>
    </row>
    <row r="9" spans="1:10" x14ac:dyDescent="0.25">
      <c r="A9" t="s">
        <v>29</v>
      </c>
      <c r="B9" s="1">
        <f>B4+49</f>
        <v>43625</v>
      </c>
      <c r="C9" s="1">
        <f>B4+49</f>
        <v>43625</v>
      </c>
      <c r="I9" t="s">
        <v>18</v>
      </c>
      <c r="J9">
        <v>2026</v>
      </c>
    </row>
    <row r="10" spans="1:10" x14ac:dyDescent="0.25">
      <c r="A10" t="s">
        <v>30</v>
      </c>
      <c r="B10" s="1">
        <f>B4+50</f>
        <v>43626</v>
      </c>
      <c r="C10" s="1">
        <f>C4+50</f>
        <v>43626</v>
      </c>
      <c r="I10" t="s">
        <v>19</v>
      </c>
      <c r="J10">
        <v>2027</v>
      </c>
    </row>
    <row r="11" spans="1:10" x14ac:dyDescent="0.25">
      <c r="A11" t="s">
        <v>31</v>
      </c>
      <c r="B11" s="1">
        <f>DATE($B$1,8,1)</f>
        <v>43678</v>
      </c>
      <c r="C11" s="1">
        <f>DATE($B$1,8,1)</f>
        <v>43678</v>
      </c>
      <c r="I11" t="s">
        <v>20</v>
      </c>
      <c r="J11">
        <v>2028</v>
      </c>
    </row>
    <row r="12" spans="1:10" x14ac:dyDescent="0.25">
      <c r="A12" t="s">
        <v>32</v>
      </c>
      <c r="B12" s="1">
        <f>DATE($B$1,12,25)</f>
        <v>43824</v>
      </c>
      <c r="C12" s="1">
        <f>DATE($B$1,12,25)</f>
        <v>43824</v>
      </c>
      <c r="I12" t="s">
        <v>21</v>
      </c>
      <c r="J12">
        <v>2029</v>
      </c>
    </row>
    <row r="13" spans="1:10" x14ac:dyDescent="0.25">
      <c r="A13" t="s">
        <v>33</v>
      </c>
      <c r="B13" s="1">
        <f>IF(WEEKDAY(DATE(B1,9,1),2)=7,DATE(B1,9,1)+4,DATE(B1,9,1)+7-MOD(DATE(B1,9,1-WEEKDAY(7)),7)+4)</f>
        <v>43713</v>
      </c>
    </row>
    <row r="16" spans="1:10" x14ac:dyDescent="0.25">
      <c r="G16" s="12"/>
      <c r="H16" s="12"/>
    </row>
    <row r="17" spans="1:12" x14ac:dyDescent="0.25">
      <c r="G17" s="12"/>
      <c r="H17" s="12"/>
    </row>
    <row r="18" spans="1:12" x14ac:dyDescent="0.25">
      <c r="A18" s="12"/>
      <c r="B18" s="12"/>
      <c r="G18" s="12"/>
      <c r="H18" s="13"/>
    </row>
    <row r="19" spans="1:12" ht="18" x14ac:dyDescent="0.25">
      <c r="A19" s="62" t="s">
        <v>58</v>
      </c>
      <c r="B19" s="30"/>
      <c r="G19" s="66" t="s">
        <v>59</v>
      </c>
      <c r="H19" s="66" t="s">
        <v>59</v>
      </c>
      <c r="I19" s="122"/>
      <c r="L19" s="40" t="s">
        <v>48</v>
      </c>
    </row>
    <row r="20" spans="1:12" ht="18" x14ac:dyDescent="0.25">
      <c r="A20" s="63"/>
      <c r="B20" s="37"/>
      <c r="G20" s="67" t="s">
        <v>60</v>
      </c>
      <c r="H20" s="67" t="s">
        <v>60</v>
      </c>
      <c r="I20" s="123"/>
      <c r="L20" s="40" t="s">
        <v>55</v>
      </c>
    </row>
    <row r="21" spans="1:12" ht="18" x14ac:dyDescent="0.25">
      <c r="A21" s="64"/>
      <c r="B21" s="37"/>
      <c r="G21" s="69" t="s">
        <v>61</v>
      </c>
      <c r="H21" s="69" t="s">
        <v>61</v>
      </c>
      <c r="I21" s="124"/>
      <c r="L21" s="40" t="s">
        <v>56</v>
      </c>
    </row>
    <row r="22" spans="1:12" ht="18" x14ac:dyDescent="0.25">
      <c r="A22" s="62"/>
      <c r="B22" s="37"/>
      <c r="G22" s="70" t="s">
        <v>62</v>
      </c>
      <c r="H22" s="70" t="s">
        <v>62</v>
      </c>
      <c r="I22" s="123"/>
      <c r="L22" s="40" t="s">
        <v>57</v>
      </c>
    </row>
    <row r="23" spans="1:12" ht="18.75" thickBot="1" x14ac:dyDescent="0.3">
      <c r="A23" s="62"/>
      <c r="B23" s="37"/>
      <c r="G23" s="69"/>
      <c r="H23" s="68"/>
      <c r="I23" s="124"/>
      <c r="L23" s="40"/>
    </row>
    <row r="24" spans="1:12" ht="18.75" thickBot="1" x14ac:dyDescent="0.3">
      <c r="A24" s="65"/>
      <c r="B24" s="37"/>
      <c r="G24" s="72"/>
      <c r="H24" s="73"/>
      <c r="I24" s="125"/>
      <c r="L24" s="40"/>
    </row>
    <row r="25" spans="1:12" ht="18" x14ac:dyDescent="0.25">
      <c r="A25" s="62"/>
      <c r="B25" s="38"/>
      <c r="G25" s="70"/>
      <c r="H25" s="71"/>
      <c r="I25" s="126"/>
      <c r="L25" s="40"/>
    </row>
    <row r="26" spans="1:12" ht="18" x14ac:dyDescent="0.25">
      <c r="A26" s="63"/>
      <c r="B26" s="38"/>
      <c r="G26" s="74"/>
      <c r="H26" s="71"/>
      <c r="I26" s="127"/>
      <c r="L26" s="40"/>
    </row>
    <row r="27" spans="1:12" ht="18" x14ac:dyDescent="0.25">
      <c r="A27" s="62"/>
      <c r="B27" s="38"/>
      <c r="G27" s="75"/>
      <c r="H27" s="71"/>
      <c r="I27" s="128"/>
      <c r="L27" s="40"/>
    </row>
    <row r="28" spans="1:12" ht="18" x14ac:dyDescent="0.25">
      <c r="A28" s="62"/>
      <c r="B28" s="38"/>
      <c r="G28" s="76"/>
      <c r="H28" s="77"/>
      <c r="I28" s="129"/>
      <c r="L28" s="40"/>
    </row>
    <row r="29" spans="1:12" ht="18.75" thickBot="1" x14ac:dyDescent="0.3">
      <c r="A29" s="65"/>
      <c r="B29" s="37"/>
      <c r="G29" s="78"/>
      <c r="H29" s="79"/>
      <c r="I29" s="127"/>
      <c r="L29" s="40"/>
    </row>
    <row r="30" spans="1:12" ht="18" x14ac:dyDescent="0.25">
      <c r="A30" s="65"/>
      <c r="B30" s="37"/>
      <c r="G30" s="80"/>
      <c r="H30" s="81"/>
      <c r="I30" s="130"/>
    </row>
    <row r="31" spans="1:12" ht="18" x14ac:dyDescent="0.25">
      <c r="A31" s="65"/>
      <c r="B31" s="37"/>
      <c r="G31" s="82"/>
      <c r="H31" s="71"/>
      <c r="I31" s="131"/>
    </row>
    <row r="32" spans="1:12" ht="18.75" thickBot="1" x14ac:dyDescent="0.3">
      <c r="A32" s="65"/>
      <c r="B32" s="37"/>
      <c r="G32" s="83"/>
      <c r="H32" s="84"/>
      <c r="I32" s="129"/>
      <c r="L32" s="41" t="s">
        <v>52</v>
      </c>
    </row>
    <row r="33" spans="1:12" ht="18.75" thickBot="1" x14ac:dyDescent="0.3">
      <c r="A33" s="63"/>
      <c r="B33" s="37"/>
      <c r="G33" s="72"/>
      <c r="H33" s="73"/>
      <c r="I33" s="132"/>
      <c r="L33" s="41" t="s">
        <v>49</v>
      </c>
    </row>
    <row r="34" spans="1:12" ht="18" x14ac:dyDescent="0.25">
      <c r="A34" s="65"/>
      <c r="B34" s="38"/>
      <c r="G34" s="85"/>
      <c r="H34" s="86"/>
      <c r="I34" s="130"/>
      <c r="L34" s="41" t="s">
        <v>50</v>
      </c>
    </row>
    <row r="35" spans="1:12" ht="18" x14ac:dyDescent="0.25">
      <c r="A35" s="63"/>
      <c r="B35" s="38"/>
      <c r="G35" s="70"/>
      <c r="H35" s="71"/>
      <c r="I35" s="131"/>
      <c r="L35" s="41" t="s">
        <v>51</v>
      </c>
    </row>
    <row r="36" spans="1:12" ht="18.75" thickBot="1" x14ac:dyDescent="0.3">
      <c r="A36" s="62"/>
      <c r="B36" s="38"/>
      <c r="G36" s="78"/>
      <c r="H36" s="79"/>
      <c r="I36" s="127"/>
      <c r="L36" s="42"/>
    </row>
    <row r="37" spans="1:12" ht="18.75" thickBot="1" x14ac:dyDescent="0.3">
      <c r="A37" s="62"/>
      <c r="B37" s="38"/>
      <c r="G37" s="72"/>
      <c r="H37" s="73"/>
      <c r="I37" s="125"/>
    </row>
    <row r="38" spans="1:12" ht="18" x14ac:dyDescent="0.25">
      <c r="A38" s="63"/>
      <c r="B38" s="38"/>
      <c r="G38" s="70"/>
      <c r="H38" s="71"/>
      <c r="I38" s="131"/>
    </row>
    <row r="39" spans="1:12" ht="18" x14ac:dyDescent="0.25">
      <c r="A39" s="63"/>
      <c r="B39" s="39"/>
      <c r="G39" s="87"/>
      <c r="H39" s="88"/>
      <c r="I39" s="126"/>
    </row>
    <row r="40" spans="1:12" ht="18" x14ac:dyDescent="0.25">
      <c r="A40" s="63"/>
      <c r="B40" s="39"/>
      <c r="G40" s="70"/>
      <c r="H40" s="71"/>
      <c r="I40" s="131"/>
    </row>
    <row r="41" spans="1:12" ht="18.75" thickBot="1" x14ac:dyDescent="0.3">
      <c r="A41" s="62"/>
      <c r="B41" s="39"/>
      <c r="G41" s="83"/>
      <c r="H41" s="89"/>
      <c r="I41" s="129"/>
    </row>
    <row r="42" spans="1:12" ht="18.75" thickBot="1" x14ac:dyDescent="0.3">
      <c r="A42" s="63"/>
      <c r="B42" s="38"/>
      <c r="G42" s="90"/>
      <c r="H42" s="91"/>
      <c r="I42" s="125"/>
    </row>
    <row r="43" spans="1:12" ht="18" x14ac:dyDescent="0.25">
      <c r="A43" s="62"/>
      <c r="B43" s="38"/>
      <c r="G43" s="92"/>
      <c r="H43" s="71"/>
      <c r="I43" s="131"/>
    </row>
    <row r="44" spans="1:12" ht="18" x14ac:dyDescent="0.25">
      <c r="A44" s="63"/>
      <c r="B44" s="38"/>
      <c r="G44" s="93"/>
      <c r="H44" s="94"/>
      <c r="I44" s="127"/>
    </row>
    <row r="45" spans="1:12" ht="18" x14ac:dyDescent="0.25">
      <c r="A45" s="62"/>
      <c r="B45" s="38"/>
      <c r="G45" s="78"/>
      <c r="H45" s="79"/>
      <c r="I45" s="127"/>
    </row>
    <row r="46" spans="1:12" ht="15.75" thickBot="1" x14ac:dyDescent="0.3">
      <c r="B46" s="38"/>
      <c r="G46" s="83"/>
      <c r="H46" s="89"/>
      <c r="I46" s="129"/>
    </row>
    <row r="47" spans="1:12" ht="15.75" thickBot="1" x14ac:dyDescent="0.3">
      <c r="G47" s="95"/>
      <c r="H47" s="73"/>
      <c r="I47" s="125"/>
    </row>
    <row r="48" spans="1:12" x14ac:dyDescent="0.25">
      <c r="G48" s="70"/>
      <c r="H48" s="96"/>
      <c r="I48" s="131"/>
    </row>
    <row r="49" spans="7:9" x14ac:dyDescent="0.25">
      <c r="G49" s="70"/>
      <c r="H49" s="71"/>
      <c r="I49" s="127"/>
    </row>
    <row r="50" spans="7:9" x14ac:dyDescent="0.25">
      <c r="G50" s="69"/>
      <c r="H50" s="97"/>
      <c r="I50" s="131"/>
    </row>
    <row r="51" spans="7:9" x14ac:dyDescent="0.25">
      <c r="G51" s="83"/>
      <c r="H51" s="84"/>
      <c r="I51" s="129"/>
    </row>
    <row r="52" spans="7:9" x14ac:dyDescent="0.25">
      <c r="G52" s="92"/>
      <c r="H52" s="98"/>
      <c r="I52" s="131"/>
    </row>
    <row r="53" spans="7:9" ht="15.75" thickBot="1" x14ac:dyDescent="0.3">
      <c r="G53" s="69"/>
      <c r="H53" s="99"/>
      <c r="I53" s="131"/>
    </row>
    <row r="54" spans="7:9" ht="15.75" thickBot="1" x14ac:dyDescent="0.3">
      <c r="G54" s="100"/>
      <c r="H54" s="101"/>
      <c r="I54" s="125"/>
    </row>
    <row r="55" spans="7:9" x14ac:dyDescent="0.25">
      <c r="G55" s="80"/>
      <c r="H55" s="81"/>
      <c r="I55" s="130"/>
    </row>
    <row r="56" spans="7:9" ht="15.75" thickBot="1" x14ac:dyDescent="0.3">
      <c r="G56" s="87"/>
      <c r="H56" s="88"/>
      <c r="I56" s="131"/>
    </row>
    <row r="57" spans="7:9" ht="15.75" thickBot="1" x14ac:dyDescent="0.3">
      <c r="G57" s="72"/>
      <c r="H57" s="73"/>
      <c r="I57" s="125"/>
    </row>
    <row r="58" spans="7:9" x14ac:dyDescent="0.25">
      <c r="G58" s="69"/>
      <c r="H58" s="68"/>
      <c r="I58" s="131"/>
    </row>
    <row r="59" spans="7:9" x14ac:dyDescent="0.25">
      <c r="G59" s="69"/>
      <c r="H59" s="68"/>
      <c r="I59" s="126"/>
    </row>
    <row r="60" spans="7:9" ht="15.75" thickBot="1" x14ac:dyDescent="0.3">
      <c r="G60" s="75"/>
      <c r="H60" s="102"/>
      <c r="I60" s="127"/>
    </row>
    <row r="61" spans="7:9" ht="15.75" thickBot="1" x14ac:dyDescent="0.3">
      <c r="G61" s="103"/>
      <c r="H61" s="104"/>
      <c r="I61" s="125"/>
    </row>
    <row r="62" spans="7:9" x14ac:dyDescent="0.25">
      <c r="G62" s="87"/>
      <c r="H62" s="88"/>
      <c r="I62" s="131"/>
    </row>
    <row r="63" spans="7:9" x14ac:dyDescent="0.25">
      <c r="G63" s="70"/>
      <c r="H63" s="71"/>
      <c r="I63" s="131"/>
    </row>
    <row r="64" spans="7:9" x14ac:dyDescent="0.25">
      <c r="G64" s="87"/>
      <c r="H64" s="105"/>
      <c r="I64" s="131"/>
    </row>
    <row r="65" spans="7:9" ht="15.75" thickBot="1" x14ac:dyDescent="0.3">
      <c r="G65" s="92"/>
      <c r="H65" s="68"/>
      <c r="I65" s="131"/>
    </row>
    <row r="66" spans="7:9" ht="15.75" thickBot="1" x14ac:dyDescent="0.3">
      <c r="G66" s="95"/>
      <c r="H66" s="73"/>
      <c r="I66" s="125"/>
    </row>
    <row r="67" spans="7:9" x14ac:dyDescent="0.25">
      <c r="G67" s="80"/>
      <c r="H67" s="81"/>
      <c r="I67" s="130"/>
    </row>
    <row r="68" spans="7:9" x14ac:dyDescent="0.25">
      <c r="G68" s="87"/>
      <c r="H68" s="71"/>
      <c r="I68" s="131"/>
    </row>
    <row r="69" spans="7:9" x14ac:dyDescent="0.25">
      <c r="G69" s="78"/>
      <c r="H69" s="106"/>
      <c r="I69" s="127"/>
    </row>
    <row r="70" spans="7:9" ht="15.75" thickBot="1" x14ac:dyDescent="0.3">
      <c r="G70" s="70"/>
      <c r="H70" s="71"/>
      <c r="I70" s="131"/>
    </row>
    <row r="71" spans="7:9" x14ac:dyDescent="0.25">
      <c r="G71" s="85"/>
      <c r="H71" s="81"/>
      <c r="I71" s="130"/>
    </row>
    <row r="72" spans="7:9" x14ac:dyDescent="0.25">
      <c r="G72" s="69"/>
      <c r="H72" s="107"/>
      <c r="I72" s="133"/>
    </row>
    <row r="73" spans="7:9" x14ac:dyDescent="0.25">
      <c r="G73" s="108"/>
      <c r="H73" s="109"/>
      <c r="I73" s="131"/>
    </row>
    <row r="74" spans="7:9" x14ac:dyDescent="0.25">
      <c r="G74" s="110"/>
      <c r="H74" s="105"/>
      <c r="I74" s="126"/>
    </row>
    <row r="75" spans="7:9" ht="15.75" thickBot="1" x14ac:dyDescent="0.3">
      <c r="G75" s="111"/>
      <c r="H75" s="14"/>
      <c r="I75" s="127"/>
    </row>
    <row r="76" spans="7:9" ht="15.75" thickBot="1" x14ac:dyDescent="0.3">
      <c r="G76" s="103"/>
      <c r="H76" s="112"/>
      <c r="I76" s="125"/>
    </row>
    <row r="77" spans="7:9" x14ac:dyDescent="0.25">
      <c r="G77" s="82"/>
      <c r="H77" s="84"/>
      <c r="I77" s="134"/>
    </row>
    <row r="78" spans="7:9" x14ac:dyDescent="0.25">
      <c r="G78" s="78"/>
      <c r="H78" s="79"/>
      <c r="I78" s="127"/>
    </row>
    <row r="79" spans="7:9" x14ac:dyDescent="0.25">
      <c r="G79" s="87"/>
      <c r="H79" s="71"/>
      <c r="I79" s="135"/>
    </row>
    <row r="80" spans="7:9" ht="15.75" thickBot="1" x14ac:dyDescent="0.3">
      <c r="G80" s="74"/>
      <c r="H80" s="79"/>
      <c r="I80" s="136"/>
    </row>
    <row r="81" spans="7:9" ht="15.75" thickBot="1" x14ac:dyDescent="0.3">
      <c r="G81" s="72"/>
      <c r="H81" s="73"/>
      <c r="I81" s="125"/>
    </row>
    <row r="82" spans="7:9" x14ac:dyDescent="0.25">
      <c r="G82" s="87"/>
      <c r="H82" s="71"/>
      <c r="I82" s="126"/>
    </row>
    <row r="83" spans="7:9" x14ac:dyDescent="0.25">
      <c r="G83" s="70"/>
      <c r="H83" s="71"/>
      <c r="I83" s="131"/>
    </row>
    <row r="84" spans="7:9" ht="15.75" thickBot="1" x14ac:dyDescent="0.3">
      <c r="G84" s="74"/>
      <c r="H84" s="88"/>
      <c r="I84" s="137"/>
    </row>
    <row r="85" spans="7:9" ht="15.75" thickBot="1" x14ac:dyDescent="0.3">
      <c r="G85" s="113"/>
      <c r="H85" s="114"/>
      <c r="I85" s="125"/>
    </row>
    <row r="86" spans="7:9" x14ac:dyDescent="0.25">
      <c r="G86" s="69"/>
      <c r="H86" s="68"/>
      <c r="I86" s="126"/>
    </row>
    <row r="87" spans="7:9" x14ac:dyDescent="0.25">
      <c r="G87" s="67"/>
      <c r="H87" s="68"/>
      <c r="I87" s="131"/>
    </row>
    <row r="88" spans="7:9" ht="15.75" thickBot="1" x14ac:dyDescent="0.3">
      <c r="G88" s="69"/>
      <c r="H88" s="105"/>
      <c r="I88" s="131"/>
    </row>
    <row r="89" spans="7:9" ht="15.75" thickBot="1" x14ac:dyDescent="0.3">
      <c r="G89" s="103"/>
      <c r="H89" s="112"/>
      <c r="I89" s="125"/>
    </row>
    <row r="90" spans="7:9" x14ac:dyDescent="0.25">
      <c r="G90" s="70"/>
      <c r="H90" s="88"/>
      <c r="I90" s="126"/>
    </row>
    <row r="91" spans="7:9" x14ac:dyDescent="0.25">
      <c r="G91" s="87"/>
      <c r="H91" s="115"/>
      <c r="I91" s="131"/>
    </row>
    <row r="92" spans="7:9" x14ac:dyDescent="0.25">
      <c r="G92" s="75"/>
      <c r="H92" s="77"/>
      <c r="I92" s="131"/>
    </row>
    <row r="93" spans="7:9" ht="15.75" thickBot="1" x14ac:dyDescent="0.3">
      <c r="G93" s="78"/>
      <c r="H93" s="79"/>
      <c r="I93" s="127"/>
    </row>
    <row r="94" spans="7:9" ht="15.75" thickBot="1" x14ac:dyDescent="0.3">
      <c r="G94" s="72"/>
      <c r="H94" s="73"/>
      <c r="I94" s="132"/>
    </row>
    <row r="95" spans="7:9" x14ac:dyDescent="0.25">
      <c r="G95" s="80"/>
      <c r="H95" s="81"/>
      <c r="I95" s="138"/>
    </row>
    <row r="96" spans="7:9" x14ac:dyDescent="0.25">
      <c r="G96" s="87"/>
      <c r="H96" s="88"/>
      <c r="I96" s="131"/>
    </row>
    <row r="97" spans="7:9" x14ac:dyDescent="0.25">
      <c r="G97" s="87"/>
      <c r="H97" s="116"/>
      <c r="I97" s="131"/>
    </row>
    <row r="98" spans="7:9" ht="15.75" thickBot="1" x14ac:dyDescent="0.3">
      <c r="G98" s="74"/>
      <c r="H98" s="117"/>
      <c r="I98" s="127"/>
    </row>
    <row r="99" spans="7:9" ht="15.75" thickBot="1" x14ac:dyDescent="0.3">
      <c r="G99" s="72"/>
      <c r="H99" s="114"/>
      <c r="I99" s="125"/>
    </row>
    <row r="100" spans="7:9" x14ac:dyDescent="0.25">
      <c r="G100" s="80"/>
      <c r="H100" s="81"/>
      <c r="I100" s="130"/>
    </row>
    <row r="101" spans="7:9" ht="15.75" thickBot="1" x14ac:dyDescent="0.3">
      <c r="G101" s="82"/>
      <c r="H101" s="99"/>
      <c r="I101" s="139"/>
    </row>
    <row r="102" spans="7:9" ht="15.75" thickBot="1" x14ac:dyDescent="0.3">
      <c r="G102" s="118"/>
      <c r="H102" s="119"/>
      <c r="I102" s="140"/>
    </row>
    <row r="103" spans="7:9" ht="15.75" thickBot="1" x14ac:dyDescent="0.3">
      <c r="G103" s="82"/>
      <c r="H103" s="120"/>
      <c r="I103" s="139"/>
    </row>
    <row r="104" spans="7:9" ht="15.75" thickBot="1" x14ac:dyDescent="0.3">
      <c r="G104" s="80"/>
      <c r="H104" s="81"/>
      <c r="I104" s="138"/>
    </row>
    <row r="105" spans="7:9" ht="15.75" thickBot="1" x14ac:dyDescent="0.3">
      <c r="G105" s="72"/>
      <c r="H105" s="73"/>
      <c r="I105" s="132"/>
    </row>
    <row r="106" spans="7:9" x14ac:dyDescent="0.25">
      <c r="G106" s="75"/>
      <c r="H106" s="68"/>
      <c r="I106" s="127"/>
    </row>
    <row r="107" spans="7:9" x14ac:dyDescent="0.25">
      <c r="G107" s="75"/>
      <c r="H107" s="121"/>
      <c r="I107" s="127"/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 AMALIA</vt:lpstr>
      <vt:lpstr> FLOURISH</vt:lpstr>
      <vt:lpstr> LEA SATI</vt:lpstr>
      <vt:lpstr>ELLA</vt:lpstr>
      <vt:lpstr>Jours feriés</vt:lpstr>
      <vt:lpstr>Feuil3</vt:lpstr>
      <vt:lpstr>' AMALIA'!Zone_d_impression</vt:lpstr>
      <vt:lpstr>' FLOURISH'!Zone_d_impression</vt:lpstr>
      <vt:lpstr>' LEA SATI'!Zone_d_impression</vt:lpstr>
      <vt:lpstr>ELLA!Zone_d_impression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STJ</dc:creator>
  <cp:lastModifiedBy>STJ</cp:lastModifiedBy>
  <cp:lastPrinted>2019-04-11T12:17:11Z</cp:lastPrinted>
  <dcterms:created xsi:type="dcterms:W3CDTF">2019-04-04T15:31:14Z</dcterms:created>
  <dcterms:modified xsi:type="dcterms:W3CDTF">2019-06-05T12:25:10Z</dcterms:modified>
</cp:coreProperties>
</file>