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14385" yWindow="-15" windowWidth="14430" windowHeight="12855"/>
  </bookViews>
  <sheets>
    <sheet name="Feuil1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4" i="2" l="1"/>
  <c r="F25" i="2"/>
  <c r="F24" i="2"/>
  <c r="F23" i="2"/>
  <c r="F17" i="2"/>
  <c r="F22" i="2"/>
  <c r="F21" i="2"/>
  <c r="F16" i="2"/>
  <c r="F13" i="2"/>
  <c r="H12" i="2"/>
  <c r="E4" i="2" l="1"/>
  <c r="J4" i="2"/>
  <c r="L4" i="2" l="1"/>
  <c r="E8" i="2"/>
  <c r="E7" i="2"/>
  <c r="E6" i="2"/>
  <c r="E5" i="2"/>
  <c r="K4" i="2"/>
  <c r="J8" i="2" l="1"/>
  <c r="J7" i="2"/>
  <c r="J6" i="2"/>
  <c r="L5" i="2" l="1"/>
  <c r="J5" i="2"/>
  <c r="J9" i="2" s="1"/>
  <c r="K5" i="2"/>
  <c r="K6" i="2"/>
  <c r="K7" i="2"/>
  <c r="K8" i="2"/>
  <c r="L8" i="2"/>
  <c r="M4" i="2"/>
  <c r="M5" i="2"/>
  <c r="M6" i="2"/>
  <c r="L6" i="2"/>
  <c r="M7" i="2"/>
  <c r="L7" i="2"/>
  <c r="M8" i="2"/>
  <c r="L9" i="2" l="1"/>
  <c r="K9" i="2"/>
  <c r="M9" i="2"/>
  <c r="F19" i="2" l="1"/>
  <c r="F15" i="2"/>
  <c r="F20" i="2"/>
  <c r="F18" i="2"/>
</calcChain>
</file>

<file path=xl/sharedStrings.xml><?xml version="1.0" encoding="utf-8"?>
<sst xmlns="http://schemas.openxmlformats.org/spreadsheetml/2006/main" count="40" uniqueCount="28">
  <si>
    <t>Du</t>
  </si>
  <si>
    <t>au</t>
  </si>
  <si>
    <t>Dort sur place</t>
  </si>
  <si>
    <t>Retour domicile</t>
  </si>
  <si>
    <t>Chauffeur</t>
  </si>
  <si>
    <t>x</t>
  </si>
  <si>
    <t>Total heures</t>
  </si>
  <si>
    <t>Début du travail</t>
  </si>
  <si>
    <t>Fin du travail</t>
  </si>
  <si>
    <t xml:space="preserve"> 30%
21h-23h</t>
  </si>
  <si>
    <t xml:space="preserve"> 50%
23h-5h</t>
  </si>
  <si>
    <t xml:space="preserve"> 30%
5h-6h</t>
  </si>
  <si>
    <t>Jours fériés</t>
  </si>
  <si>
    <t>Année</t>
  </si>
  <si>
    <t>Jour de l'an</t>
  </si>
  <si>
    <t>Pâques (cellule D7)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</si>
  <si>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</si>
  <si>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</si>
  <si>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</si>
  <si>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</si>
  <si>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</si>
  <si>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</si>
  <si>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</si>
  <si>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</si>
  <si>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</si>
  <si>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</si>
  <si>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</si>
  <si>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100%
Dimanche et 
jours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</si>
</sst>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[hh]:mm"/>
    <numFmt numFmtId="167" formatCode="[hh]&quot;:&quot;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8"/>
      <color rgb="FF000000"/>
      <name val="Calibri"/>
      <family val="2"/>
    </font>
    <font>
      <sz val="11"/>
      <color rgb="FF171717"/>
      <name val="Helvetic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9F9F9"/>
        <bgColor rgb="FFF9F9F9"/>
      </patternFill>
    </fill>
    <fill>
      <patternFill patternType="solid">
        <fgColor rgb="FFF3F3F3"/>
        <bgColor rgb="FFF3F3F3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rgb="FFDDDDDD"/>
      </top>
      <bottom/>
      <diagonal/>
    </border>
    <border>
      <left/>
      <right style="medium">
        <color indexed="64"/>
      </right>
      <top style="medium">
        <color rgb="FFDDDDDD"/>
      </top>
      <bottom/>
      <diagonal/>
    </border>
    <border>
      <left style="medium">
        <color indexed="64"/>
      </left>
      <right style="thin">
        <color rgb="FF000000"/>
      </right>
      <top style="medium">
        <color rgb="FFDDDDDD"/>
      </top>
      <bottom style="medium">
        <color rgb="FFDDDDDD"/>
      </bottom>
      <diagonal/>
    </border>
    <border>
      <left style="medium">
        <color indexed="64"/>
      </left>
      <right style="thin">
        <color rgb="FF000000"/>
      </right>
      <top style="medium">
        <color rgb="FFDDDDDD"/>
      </top>
      <bottom style="medium">
        <color indexed="64"/>
      </bottom>
      <diagonal/>
    </border>
    <border>
      <left/>
      <right style="medium">
        <color indexed="64"/>
      </right>
      <top style="medium">
        <color rgb="FFDDDDDD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2" borderId="5" xfId="0" applyNumberFormat="1" applyFill="1" applyBorder="1"/>
    <xf numFmtId="164" fontId="0" fillId="2" borderId="0" xfId="0" applyNumberFormat="1" applyFill="1" applyBorder="1"/>
    <xf numFmtId="164" fontId="0" fillId="2" borderId="6" xfId="0" applyNumberFormat="1" applyFill="1" applyBorder="1"/>
    <xf numFmtId="164" fontId="0" fillId="2" borderId="8" xfId="0" applyNumberFormat="1" applyFill="1" applyBorder="1"/>
    <xf numFmtId="0" fontId="0" fillId="2" borderId="1" xfId="0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/>
    </xf>
    <xf numFmtId="20" fontId="0" fillId="2" borderId="2" xfId="0" applyNumberFormat="1" applyFill="1" applyBorder="1" applyAlignment="1">
      <alignment horizontal="center"/>
    </xf>
    <xf numFmtId="20" fontId="0" fillId="2" borderId="3" xfId="0" applyNumberFormat="1" applyFill="1" applyBorder="1" applyAlignment="1">
      <alignment horizontal="center"/>
    </xf>
    <xf numFmtId="20" fontId="0" fillId="2" borderId="4" xfId="0" applyNumberFormat="1" applyFill="1" applyBorder="1" applyAlignment="1">
      <alignment horizontal="center"/>
    </xf>
    <xf numFmtId="20" fontId="0" fillId="2" borderId="7" xfId="0" applyNumberFormat="1" applyFill="1" applyBorder="1" applyAlignment="1">
      <alignment horizontal="center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164" fontId="0" fillId="2" borderId="19" xfId="0" applyNumberFormat="1" applyFill="1" applyBorder="1"/>
    <xf numFmtId="20" fontId="0" fillId="2" borderId="20" xfId="0" applyNumberFormat="1" applyFill="1" applyBorder="1" applyAlignment="1">
      <alignment horizontal="center"/>
    </xf>
    <xf numFmtId="20" fontId="0" fillId="2" borderId="21" xfId="0" applyNumberFormat="1" applyFill="1" applyBorder="1" applyAlignment="1">
      <alignment horizontal="center"/>
    </xf>
    <xf numFmtId="164" fontId="0" fillId="2" borderId="22" xfId="0" applyNumberFormat="1" applyFill="1" applyBorder="1"/>
    <xf numFmtId="20" fontId="0" fillId="2" borderId="23" xfId="0" applyNumberFormat="1" applyFill="1" applyBorder="1" applyAlignment="1">
      <alignment horizont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165" fontId="1" fillId="2" borderId="27" xfId="0" applyNumberFormat="1" applyFont="1" applyFill="1" applyBorder="1" applyAlignment="1">
      <alignment horizontal="center"/>
    </xf>
    <xf numFmtId="165" fontId="1" fillId="3" borderId="24" xfId="0" applyNumberFormat="1" applyFont="1" applyFill="1" applyBorder="1" applyAlignment="1">
      <alignment horizontal="center"/>
    </xf>
    <xf numFmtId="165" fontId="1" fillId="3" borderId="25" xfId="0" applyNumberFormat="1" applyFont="1" applyFill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20" fontId="4" fillId="4" borderId="11" xfId="0" applyNumberFormat="1" applyFont="1" applyFill="1" applyBorder="1" applyAlignment="1">
      <alignment horizontal="center" vertical="center"/>
    </xf>
    <xf numFmtId="20" fontId="4" fillId="4" borderId="12" xfId="0" applyNumberFormat="1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0" fillId="0" borderId="0" xfId="0" applyBorder="1"/>
    <xf numFmtId="167" fontId="5" fillId="0" borderId="0" xfId="0" applyNumberFormat="1" applyFont="1" applyFill="1" applyBorder="1" applyAlignment="1"/>
    <xf numFmtId="0" fontId="0" fillId="0" borderId="0" xfId="0" applyBorder="1" applyAlignment="1">
      <alignment horizontal="center"/>
    </xf>
    <xf numFmtId="165" fontId="1" fillId="3" borderId="28" xfId="0" applyNumberFormat="1" applyFont="1" applyFill="1" applyBorder="1" applyAlignment="1">
      <alignment horizontal="center"/>
    </xf>
    <xf numFmtId="0" fontId="6" fillId="0" borderId="29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5" borderId="31" xfId="0" applyFont="1" applyFill="1" applyBorder="1" applyAlignment="1">
      <alignment horizontal="left" vertical="center" wrapText="1"/>
    </xf>
    <xf numFmtId="164" fontId="7" fillId="5" borderId="32" xfId="0" applyNumberFormat="1" applyFont="1" applyFill="1" applyBorder="1" applyAlignment="1">
      <alignment horizontal="left" vertical="center" wrapText="1"/>
    </xf>
    <xf numFmtId="0" fontId="7" fillId="6" borderId="33" xfId="0" applyFont="1" applyFill="1" applyBorder="1" applyAlignment="1">
      <alignment horizontal="left" vertical="center" wrapText="1"/>
    </xf>
    <xf numFmtId="164" fontId="7" fillId="6" borderId="34" xfId="0" applyNumberFormat="1" applyFont="1" applyFill="1" applyBorder="1" applyAlignment="1">
      <alignment horizontal="left" vertical="center" wrapText="1"/>
    </xf>
    <xf numFmtId="14" fontId="0" fillId="0" borderId="0" xfId="0" applyNumberFormat="1"/>
    <xf numFmtId="0" fontId="7" fillId="5" borderId="33" xfId="0" applyFont="1" applyFill="1" applyBorder="1" applyAlignment="1">
      <alignment horizontal="left" vertical="center" wrapText="1"/>
    </xf>
    <xf numFmtId="0" fontId="7" fillId="6" borderId="35" xfId="0" applyFont="1" applyFill="1" applyBorder="1" applyAlignment="1">
      <alignment horizontal="left" vertical="center" wrapText="1"/>
    </xf>
    <xf numFmtId="0" fontId="7" fillId="7" borderId="36" xfId="0" applyFont="1" applyFill="1" applyBorder="1" applyAlignment="1">
      <alignment horizontal="left" vertical="center" wrapText="1"/>
    </xf>
    <xf numFmtId="164" fontId="7" fillId="6" borderId="37" xfId="0" applyNumberFormat="1" applyFont="1" applyFill="1" applyBorder="1" applyAlignment="1">
      <alignment horizontal="left" vertical="center" wrapText="1"/>
    </xf>
    <xf numFmtId="0" fontId="3" fillId="4" borderId="39" xfId="0" applyFont="1" applyFill="1" applyBorder="1" applyAlignment="1">
      <alignment horizontal="center" vertical="center" wrapText="1"/>
    </xf>
    <xf numFmtId="0" fontId="0" fillId="4" borderId="14" xfId="0" applyFill="1" applyBorder="1" applyAlignment="1">
      <alignment wrapText="1"/>
    </xf>
    <xf numFmtId="165" fontId="0" fillId="2" borderId="38" xfId="0" applyNumberFormat="1" applyFill="1" applyBorder="1"/>
    <xf numFmtId="165" fontId="0" fillId="2" borderId="16" xfId="0" applyNumberFormat="1" applyFill="1" applyBorder="1"/>
    <xf numFmtId="165" fontId="0" fillId="2" borderId="25" xfId="0" applyNumberForma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N25"/>
  <sheetViews>
    <sheetView tabSelected="1" workbookViewId="0">
      <selection activeCell="N4" sqref="N4"/>
    </sheetView>
  </sheetViews>
  <sheetFormatPr baseColWidth="10" defaultColWidth="11.42578125" defaultRowHeight="15" x14ac:dyDescent="0.25"/>
  <cols>
    <col min="1" max="1" width="4.5703125" customWidth="1"/>
    <col min="2" max="2" width="24" style="1" bestFit="1" customWidth="1"/>
    <col min="3" max="3" width="8.140625" customWidth="1"/>
    <col min="4" max="4" width="9" customWidth="1"/>
    <col min="5" max="5" width="24" style="1" bestFit="1" customWidth="1"/>
    <col min="6" max="6" width="27.85546875" customWidth="1"/>
    <col min="7" max="8" width="10.7109375" style="2" customWidth="1"/>
    <col min="9" max="9" width="10.7109375" customWidth="1"/>
    <col min="10" max="10" width="11.42578125" style="2"/>
    <col min="11" max="11" width="14" customWidth="1"/>
    <col min="12" max="13" width="13.140625" customWidth="1"/>
    <col min="14" max="14" width="13" customWidth="1"/>
    <col min="15" max="15" width="28.5703125" customWidth="1"/>
    <col min="16" max="16" width="22.28515625" customWidth="1"/>
    <col min="17" max="17" width="18.42578125" customWidth="1"/>
  </cols>
  <sheetData>
    <row r="2" spans="1:14" ht="15.75" thickBot="1" x14ac:dyDescent="0.3"/>
    <row r="3" spans="1:14" ht="46.15" customHeight="1" x14ac:dyDescent="0.25">
      <c r="A3" s="34" t="s">
        <v>7</v>
      </c>
      <c r="B3" s="35"/>
      <c r="C3" s="35"/>
      <c r="D3" s="32" t="s">
        <v>8</v>
      </c>
      <c r="E3" s="32"/>
      <c r="F3" s="33"/>
      <c r="G3" s="13" t="s">
        <v>2</v>
      </c>
      <c r="H3" s="13" t="s">
        <v>3</v>
      </c>
      <c r="I3" s="14" t="s">
        <v>4</v>
      </c>
      <c r="J3" s="26" t="s">
        <v>6</v>
      </c>
      <c r="K3" s="27" t="s">
        <v>9</v>
      </c>
      <c r="L3" s="27" t="s">
        <v>10</v>
      </c>
      <c r="M3" s="52" t="s">
        <v>11</v>
      </c>
      <c r="N3" s="53" t="s">
        <v>27</v>
      </c>
    </row>
    <row r="4" spans="1:14" ht="20.25" customHeight="1" x14ac:dyDescent="0.25">
      <c r="A4" s="15" t="s">
        <v>0</v>
      </c>
      <c r="B4" s="3">
        <v>43605</v>
      </c>
      <c r="C4" s="9">
        <v>0.33333333333333331</v>
      </c>
      <c r="D4" s="11" t="s">
        <v>1</v>
      </c>
      <c r="E4" s="5">
        <f>IF(F4&lt;C4,B4+1,B4)</f>
        <v>43605</v>
      </c>
      <c r="F4" s="10">
        <v>0.66666666666666663</v>
      </c>
      <c r="G4" s="7" t="s">
        <v>5</v>
      </c>
      <c r="H4" s="7"/>
      <c r="I4" s="16"/>
      <c r="J4" s="28">
        <f>MOD((E4+F4)-(B4+C4),1)</f>
        <v>0.33333333332848269</v>
      </c>
      <c r="K4" s="8">
        <f>MAX(0,MIN(B4+TIMEVALUE("23:00"),E4+F4)-MAX(B4+TIMEVALUE("21:00"),B4+C4))</f>
        <v>0</v>
      </c>
      <c r="L4" s="8">
        <f>MAX(0,MIN(E4+TIMEVALUE("5:00"),E4+F4)-MAX(B4+TIMEVALUE("23:00"),B4+C4))</f>
        <v>0</v>
      </c>
      <c r="M4" s="31">
        <f>MAX(0,MIN(E4+TIMEVALUE("6:00"),E4+F4)-MAX(E4+TIMEVALUE("5:00"),B4+C4))</f>
        <v>0</v>
      </c>
      <c r="N4" s="54"/>
    </row>
    <row r="5" spans="1:14" ht="20.25" customHeight="1" x14ac:dyDescent="0.25">
      <c r="A5" s="17" t="s">
        <v>0</v>
      </c>
      <c r="B5" s="4">
        <v>43606</v>
      </c>
      <c r="C5" s="9">
        <v>0.91666666666666663</v>
      </c>
      <c r="D5" s="12" t="s">
        <v>1</v>
      </c>
      <c r="E5" s="6">
        <f t="shared" ref="E5:E8" si="0">IF(F5&lt;C5,B5+1,B5)</f>
        <v>43607</v>
      </c>
      <c r="F5" s="10">
        <v>0.20833333333333334</v>
      </c>
      <c r="G5" s="7"/>
      <c r="H5" s="7" t="s">
        <v>5</v>
      </c>
      <c r="I5" s="16"/>
      <c r="J5" s="28">
        <f>MOD((E5+F5)-(B5+C5),1)</f>
        <v>0.29166666667151731</v>
      </c>
      <c r="K5" s="8">
        <f>MAX(0,MIN(B5+TIMEVALUE("23:00"),E5+F5)-MAX(B5+TIMEVALUE("21:00"),B5+C5))</f>
        <v>4.1666666671517305E-2</v>
      </c>
      <c r="L5" s="8">
        <f>MAX(0,MIN(E5+TIMEVALUE("5:00"),E5+F5)-MAX(B5+TIMEVALUE("23:00"),B5+C5))</f>
        <v>0.25</v>
      </c>
      <c r="M5" s="31">
        <f>MAX(0,MIN(E5+TIMEVALUE("6:00"),E5+F5)-MAX(E5+TIMEVALUE("5:00"),B5+C5))</f>
        <v>0</v>
      </c>
      <c r="N5" s="55"/>
    </row>
    <row r="6" spans="1:14" ht="20.25" customHeight="1" x14ac:dyDescent="0.25">
      <c r="A6" s="17" t="s">
        <v>0</v>
      </c>
      <c r="B6" s="4">
        <v>43607</v>
      </c>
      <c r="C6" s="9">
        <v>0.91666666666666663</v>
      </c>
      <c r="D6" s="12" t="s">
        <v>1</v>
      </c>
      <c r="E6" s="6">
        <f t="shared" si="0"/>
        <v>43608</v>
      </c>
      <c r="F6" s="10">
        <v>0.20833333333333334</v>
      </c>
      <c r="G6" s="7" t="s">
        <v>5</v>
      </c>
      <c r="H6" s="7"/>
      <c r="I6" s="16"/>
      <c r="J6" s="28">
        <f>MOD((E6+F6)-(B6+C6),1)</f>
        <v>0.29166666667151731</v>
      </c>
      <c r="K6" s="8">
        <f>MAX(0,MIN(B6+TIMEVALUE("23:00"),E6+F6)-MAX(B6+TIMEVALUE("21:00"),B6+C6))</f>
        <v>4.1666666671517305E-2</v>
      </c>
      <c r="L6" s="8">
        <f>MAX(0,MIN(E6+TIMEVALUE("5:00"),E6+F6)-MAX(B6+TIMEVALUE("23:00"),B6+C6))</f>
        <v>0.25</v>
      </c>
      <c r="M6" s="31">
        <f>MAX(0,MIN(E6+TIMEVALUE("6:00"),E6+F6)-MAX(E6+TIMEVALUE("5:00"),B6+C6))</f>
        <v>0</v>
      </c>
      <c r="N6" s="55"/>
    </row>
    <row r="7" spans="1:14" ht="20.25" customHeight="1" x14ac:dyDescent="0.25">
      <c r="A7" s="17" t="s">
        <v>0</v>
      </c>
      <c r="B7" s="4">
        <v>43608</v>
      </c>
      <c r="C7" s="9">
        <v>0.91666666666666663</v>
      </c>
      <c r="D7" s="12" t="s">
        <v>1</v>
      </c>
      <c r="E7" s="6">
        <f t="shared" si="0"/>
        <v>43609</v>
      </c>
      <c r="F7" s="10">
        <v>0.20833333333333334</v>
      </c>
      <c r="G7" s="7" t="s">
        <v>5</v>
      </c>
      <c r="H7" s="7"/>
      <c r="I7" s="16"/>
      <c r="J7" s="28">
        <f>MOD((E7+F7)-(B7+C7),1)</f>
        <v>0.29166666667151731</v>
      </c>
      <c r="K7" s="8">
        <f>MAX(0,MIN(B7+TIMEVALUE("23:00"),E7+F7)-MAX(B7+TIMEVALUE("21:00"),B7+C7))</f>
        <v>4.1666666671517305E-2</v>
      </c>
      <c r="L7" s="8">
        <f>MAX(0,MIN(E7+TIMEVALUE("5:00"),E7+F7)-MAX(B7+TIMEVALUE("23:00"),B7+C7))</f>
        <v>0.25</v>
      </c>
      <c r="M7" s="31">
        <f>MAX(0,MIN(E7+TIMEVALUE("6:00"),E7+F7)-MAX(E7+TIMEVALUE("5:00"),B7+C7))</f>
        <v>0</v>
      </c>
      <c r="N7" s="55"/>
    </row>
    <row r="8" spans="1:14" ht="20.25" customHeight="1" thickBot="1" x14ac:dyDescent="0.3">
      <c r="A8" s="18" t="s">
        <v>0</v>
      </c>
      <c r="B8" s="19">
        <v>43609</v>
      </c>
      <c r="C8" s="20">
        <v>0.91666666666666663</v>
      </c>
      <c r="D8" s="21" t="s">
        <v>1</v>
      </c>
      <c r="E8" s="22">
        <f t="shared" si="0"/>
        <v>43610</v>
      </c>
      <c r="F8" s="23">
        <v>0.20833333333333334</v>
      </c>
      <c r="G8" s="24"/>
      <c r="H8" s="24" t="s">
        <v>5</v>
      </c>
      <c r="I8" s="25"/>
      <c r="J8" s="28">
        <f>MOD((E8+F8)-(B8+C8),1)</f>
        <v>0.29166666667151731</v>
      </c>
      <c r="K8" s="8">
        <f>MAX(0,MIN(B8+TIMEVALUE("23:00"),E8+F8)-MAX(B8+TIMEVALUE("21:00"),B8+C8))</f>
        <v>4.1666666671517305E-2</v>
      </c>
      <c r="L8" s="8">
        <f>MAX(0,MIN(E8+TIMEVALUE("5:00"),E8+F8)-MAX(B8+TIMEVALUE("23:00"),B8+C8))</f>
        <v>0.25</v>
      </c>
      <c r="M8" s="31">
        <f>MAX(0,MIN(E8+TIMEVALUE("6:00"),E8+F8)-MAX(E8+TIMEVALUE("5:00"),B8+C8))</f>
        <v>0</v>
      </c>
      <c r="N8" s="56"/>
    </row>
    <row r="9" spans="1:14" ht="15.75" thickBot="1" x14ac:dyDescent="0.3">
      <c r="J9" s="39">
        <f>J4+J5+J6+J7+J8</f>
        <v>1.5000000000145519</v>
      </c>
      <c r="K9" s="29">
        <f>K4+K5+K6+K7+K8</f>
        <v>0.16666666668606922</v>
      </c>
      <c r="L9" s="29">
        <f>L4+L5+L6+L7+L8</f>
        <v>1</v>
      </c>
      <c r="M9" s="30">
        <f>M4+M5+M6+M7+M8</f>
        <v>0</v>
      </c>
      <c r="N9" s="57"/>
    </row>
    <row r="10" spans="1:14" x14ac:dyDescent="0.25">
      <c r="J10" s="37"/>
      <c r="K10" s="37"/>
      <c r="L10" s="37"/>
      <c r="M10" s="37"/>
      <c r="N10" s="37"/>
    </row>
    <row r="11" spans="1:14" ht="15.75" thickBot="1" x14ac:dyDescent="0.3"/>
    <row r="12" spans="1:14" ht="24" thickBot="1" x14ac:dyDescent="0.3">
      <c r="E12" s="40" t="s">
        <v>12</v>
      </c>
      <c r="F12" s="41"/>
      <c r="G12" s="42" t="s">
        <v>13</v>
      </c>
      <c r="H12" s="42">
        <f>YEAR(B4)</f>
        <v>2019</v>
      </c>
    </row>
    <row r="13" spans="1:14" ht="15.75" thickBot="1" x14ac:dyDescent="0.3">
      <c r="E13" s="43" t="s">
        <v>14</v>
      </c>
      <c r="F13" s="44">
        <f xml:space="preserve"> DATE($H$12,1,1)</f>
        <v>43466</v>
      </c>
      <c r="G13"/>
      <c r="H13"/>
    </row>
    <row r="14" spans="1:14" ht="15.75" thickBot="1" x14ac:dyDescent="0.3">
      <c r="E14" s="45" t="s">
        <v>15</v>
      </c>
      <c r="F14" s="46">
        <f xml:space="preserve"> FLOOR(DAY(MINUTE($H$12/38)/2+56)&amp;"/5/"&amp;$H$12,7)-34</f>
        <v>43576</v>
      </c>
      <c r="G14" s="47"/>
      <c r="H14"/>
    </row>
    <row r="15" spans="1:14" ht="15.75" thickBot="1" x14ac:dyDescent="0.3">
      <c r="E15" s="48" t="s">
        <v>16</v>
      </c>
      <c r="F15" s="46">
        <f xml:space="preserve"> F14 + 1</f>
        <v>43577</v>
      </c>
      <c r="G15"/>
      <c r="H15"/>
    </row>
    <row r="16" spans="1:14" ht="15.75" thickBot="1" x14ac:dyDescent="0.3">
      <c r="E16" s="45" t="s">
        <v>17</v>
      </c>
      <c r="F16" s="46">
        <f xml:space="preserve"> DATE($H$12,5,1)</f>
        <v>43586</v>
      </c>
      <c r="G16"/>
      <c r="H16"/>
    </row>
    <row r="17" spans="5:13" ht="15.75" thickBot="1" x14ac:dyDescent="0.3">
      <c r="E17" s="48" t="s">
        <v>18</v>
      </c>
      <c r="F17" s="46">
        <f xml:space="preserve"> DATE($H$12,5,8)</f>
        <v>43593</v>
      </c>
      <c r="G17"/>
      <c r="H17"/>
    </row>
    <row r="18" spans="5:13" ht="15.75" thickBot="1" x14ac:dyDescent="0.3">
      <c r="E18" s="45" t="s">
        <v>19</v>
      </c>
      <c r="F18" s="46">
        <f xml:space="preserve"> F14+ 39</f>
        <v>43615</v>
      </c>
      <c r="G18"/>
      <c r="H18"/>
    </row>
    <row r="19" spans="5:13" ht="15.75" thickBot="1" x14ac:dyDescent="0.3">
      <c r="E19" s="48" t="s">
        <v>20</v>
      </c>
      <c r="F19" s="46">
        <f xml:space="preserve"> F14 + 49</f>
        <v>43625</v>
      </c>
      <c r="G19"/>
      <c r="H19"/>
      <c r="L19" s="37"/>
      <c r="M19" s="36"/>
    </row>
    <row r="20" spans="5:13" ht="15.75" thickBot="1" x14ac:dyDescent="0.3">
      <c r="E20" s="45" t="s">
        <v>21</v>
      </c>
      <c r="F20" s="46">
        <f xml:space="preserve"> F14+ 50</f>
        <v>43626</v>
      </c>
      <c r="G20"/>
      <c r="H20"/>
      <c r="I20" s="36"/>
      <c r="J20" s="38"/>
      <c r="K20" s="36"/>
      <c r="L20" s="36"/>
      <c r="M20" s="36"/>
    </row>
    <row r="21" spans="5:13" ht="15.75" thickBot="1" x14ac:dyDescent="0.3">
      <c r="E21" s="48" t="s">
        <v>22</v>
      </c>
      <c r="F21" s="46">
        <f xml:space="preserve"> DATE($H$12,7,14)</f>
        <v>43660</v>
      </c>
      <c r="G21"/>
      <c r="H21"/>
      <c r="I21" s="36"/>
      <c r="J21" s="38"/>
      <c r="K21" s="36"/>
      <c r="L21" s="36"/>
      <c r="M21" s="36"/>
    </row>
    <row r="22" spans="5:13" ht="15.75" thickBot="1" x14ac:dyDescent="0.3">
      <c r="E22" s="45" t="s">
        <v>23</v>
      </c>
      <c r="F22" s="46">
        <f xml:space="preserve"> DATE($H$12,8,15)</f>
        <v>43692</v>
      </c>
      <c r="G22"/>
      <c r="H22"/>
    </row>
    <row r="23" spans="5:13" ht="15.75" thickBot="1" x14ac:dyDescent="0.3">
      <c r="E23" s="48" t="s">
        <v>24</v>
      </c>
      <c r="F23" s="46">
        <f xml:space="preserve"> DATE($H$12,11,1)</f>
        <v>43770</v>
      </c>
      <c r="G23"/>
      <c r="H23"/>
    </row>
    <row r="24" spans="5:13" ht="15.75" thickBot="1" x14ac:dyDescent="0.3">
      <c r="E24" s="49" t="s">
        <v>25</v>
      </c>
      <c r="F24" s="46">
        <f xml:space="preserve"> DATE($H$12,11,11)</f>
        <v>43780</v>
      </c>
      <c r="G24"/>
      <c r="H24"/>
    </row>
    <row r="25" spans="5:13" ht="15.75" thickBot="1" x14ac:dyDescent="0.3">
      <c r="E25" s="50" t="s">
        <v>26</v>
      </c>
      <c r="F25" s="51">
        <f xml:space="preserve"> DATE($H$12,12,25)</f>
        <v>43824</v>
      </c>
      <c r="G25"/>
      <c r="H25"/>
    </row>
  </sheetData>
  <mergeCells count="3">
    <mergeCell ref="D3:F3"/>
    <mergeCell ref="A3:C3"/>
    <mergeCell ref="E12:F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CLAIRET</dc:creator>
  <cp:lastModifiedBy>Deborah ROLLAND</cp:lastModifiedBy>
  <dcterms:created xsi:type="dcterms:W3CDTF">2019-05-19T14:43:40Z</dcterms:created>
  <dcterms:modified xsi:type="dcterms:W3CDTF">2019-06-07T13:32:12Z</dcterms:modified>
</cp:coreProperties>
</file>