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9040" windowHeight="158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7" i="1" l="1"/>
  <c r="K3" i="1"/>
  <c r="K4" i="1"/>
  <c r="K5" i="1"/>
  <c r="K7" i="1"/>
  <c r="M7" i="1" l="1"/>
  <c r="L6" i="1"/>
  <c r="K6" i="1"/>
  <c r="L3" i="1" l="1"/>
  <c r="E4" i="1"/>
  <c r="E5" i="1"/>
  <c r="E6" i="1"/>
  <c r="E7" i="1"/>
  <c r="M3" i="1" l="1"/>
  <c r="L4" i="1"/>
  <c r="M4" i="1"/>
  <c r="M5" i="1" l="1"/>
  <c r="L5" i="1"/>
  <c r="N7" i="1" l="1"/>
  <c r="N6" i="1"/>
  <c r="N5" i="1"/>
  <c r="N4" i="1"/>
  <c r="J4" i="1"/>
  <c r="J5" i="1"/>
  <c r="J6" i="1"/>
  <c r="J7" i="1"/>
  <c r="N3" i="1"/>
  <c r="E3" i="1"/>
  <c r="J3" i="1" l="1"/>
</calcChain>
</file>

<file path=xl/comments1.xml><?xml version="1.0" encoding="utf-8"?>
<comments xmlns="http://schemas.openxmlformats.org/spreadsheetml/2006/main">
  <authors>
    <author>Cédric CLAIRET</author>
  </authors>
  <commentList>
    <comment ref="K2" authorId="0">
      <text>
        <r>
          <rPr>
            <b/>
            <sz val="9"/>
            <color indexed="81"/>
            <rFont val="Tahoma"/>
            <family val="2"/>
          </rPr>
          <t xml:space="preserve">Cédric CLAIRET:
</t>
        </r>
        <r>
          <rPr>
            <sz val="9"/>
            <color indexed="81"/>
            <rFont val="Tahoma"/>
            <family val="2"/>
          </rPr>
          <t>21h à 23h et 5h à 6h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Cédric CLAIRET:</t>
        </r>
        <r>
          <rPr>
            <sz val="9"/>
            <color indexed="81"/>
            <rFont val="Tahoma"/>
            <family val="2"/>
          </rPr>
          <t xml:space="preserve">
de 23h à 5h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 xml:space="preserve">Cédric CLAIRET:
</t>
        </r>
        <r>
          <rPr>
            <sz val="9"/>
            <color indexed="81"/>
            <rFont val="Tahoma"/>
            <family val="2"/>
          </rPr>
          <t>21h à 23h et 5h à 6h</t>
        </r>
      </text>
    </comment>
  </commentList>
</comments>
</file>

<file path=xl/sharedStrings.xml><?xml version="1.0" encoding="utf-8"?>
<sst xmlns="http://schemas.openxmlformats.org/spreadsheetml/2006/main" count="24" uniqueCount="13">
  <si>
    <t>Du</t>
  </si>
  <si>
    <t>au</t>
  </si>
  <si>
    <t>Dort sur place</t>
  </si>
  <si>
    <t>Retour domicile</t>
  </si>
  <si>
    <t>Chauffeur</t>
  </si>
  <si>
    <t>x</t>
  </si>
  <si>
    <t>Total heures</t>
  </si>
  <si>
    <t>21h à 23h et 5h à 6h</t>
  </si>
  <si>
    <t>de 23h à 5h</t>
  </si>
  <si>
    <t>Dont heures 30%
21h-23h</t>
  </si>
  <si>
    <t>Dont heures 30%
5h-6h</t>
  </si>
  <si>
    <t>Dont heures 50%
23h-5h</t>
  </si>
  <si>
    <t>total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</si>
</sst>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4" borderId="0" applyNumberFormat="0" applyBorder="0" applyAlignment="0" applyProtection="0"/>
    <xf numFmtId="0" fontId="4" fillId="5" borderId="0" applyNumberFormat="0" applyBorder="0" applyAlignment="0" applyProtection="0"/>
  </cellStyleXfs>
  <cellXfs count="19">
    <xf numFmtId="0" fontId="0" fillId="0" borderId="0" xfId="0"/>
    <xf numFmtId="2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9" fontId="0" fillId="0" borderId="0" xfId="0" applyNumberFormat="1"/>
    <xf numFmtId="0" fontId="0" fillId="2" borderId="0" xfId="0" applyFill="1" applyAlignment="1">
      <alignment wrapText="1"/>
    </xf>
    <xf numFmtId="164" fontId="0" fillId="2" borderId="0" xfId="0" applyNumberFormat="1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/>
    <xf numFmtId="164" fontId="0" fillId="2" borderId="0" xfId="0" applyNumberFormat="1" applyFill="1"/>
    <xf numFmtId="20" fontId="0" fillId="2" borderId="0" xfId="0" applyNumberFormat="1" applyFill="1"/>
    <xf numFmtId="0" fontId="0" fillId="2" borderId="0" xfId="0" applyFill="1" applyAlignment="1">
      <alignment horizontal="center"/>
    </xf>
    <xf numFmtId="20" fontId="0" fillId="3" borderId="0" xfId="0" applyNumberFormat="1" applyFill="1"/>
    <xf numFmtId="20" fontId="0" fillId="3" borderId="0" xfId="0" applyNumberFormat="1" applyFill="1" applyAlignment="1">
      <alignment horizontal="center"/>
    </xf>
    <xf numFmtId="20" fontId="3" fillId="3" borderId="0" xfId="1" applyNumberFormat="1" applyFill="1"/>
    <xf numFmtId="20" fontId="4" fillId="3" borderId="0" xfId="2" applyNumberFormat="1" applyFill="1" applyAlignment="1">
      <alignment horizontal="center"/>
    </xf>
    <xf numFmtId="0" fontId="0" fillId="3" borderId="0" xfId="0" applyFill="1"/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S9"/>
  <sheetViews>
    <sheetView tabSelected="1" workbookViewId="0">
      <selection activeCell="Q13" sqref="Q13"/>
    </sheetView>
  </sheetViews>
  <sheetFormatPr baseColWidth="10" defaultRowHeight="15" x14ac:dyDescent="0.25"/>
  <cols>
    <col min="2" max="2" width="19.7109375" style="2" bestFit="1" customWidth="1"/>
    <col min="5" max="5" width="20" style="2" bestFit="1" customWidth="1"/>
    <col min="7" max="7" width="13.140625" style="3" bestFit="1" customWidth="1"/>
    <col min="8" max="8" width="11.7109375" style="3" customWidth="1"/>
  </cols>
  <sheetData>
    <row r="2" spans="1:19" s="4" customFormat="1" ht="45" x14ac:dyDescent="0.25">
      <c r="A2" s="7"/>
      <c r="B2" s="8"/>
      <c r="C2" s="7"/>
      <c r="D2" s="7"/>
      <c r="E2" s="8"/>
      <c r="F2" s="7"/>
      <c r="G2" s="9" t="s">
        <v>2</v>
      </c>
      <c r="H2" s="9" t="s">
        <v>3</v>
      </c>
      <c r="I2" s="7" t="s">
        <v>4</v>
      </c>
      <c r="J2" s="5" t="s">
        <v>6</v>
      </c>
      <c r="K2" s="5" t="s">
        <v>9</v>
      </c>
      <c r="L2" s="5" t="s">
        <v>11</v>
      </c>
      <c r="M2" s="5" t="s">
        <v>10</v>
      </c>
    </row>
    <row r="3" spans="1:19" x14ac:dyDescent="0.25">
      <c r="A3" s="10" t="s">
        <v>0</v>
      </c>
      <c r="B3" s="11">
        <v>43605</v>
      </c>
      <c r="C3" s="12">
        <v>0.33333333333333331</v>
      </c>
      <c r="D3" s="12" t="s">
        <v>1</v>
      </c>
      <c r="E3" s="11">
        <f>IF(F3&lt;C3,B3+1,B3)</f>
        <v>43605</v>
      </c>
      <c r="F3" s="12">
        <v>0.70833333333333337</v>
      </c>
      <c r="G3" s="13" t="s">
        <v>5</v>
      </c>
      <c r="H3" s="13"/>
      <c r="I3" s="10"/>
      <c r="J3" s="1">
        <f>IF(E3=B3,F3-C3,IF(E3=B3+1,F3+24-C3,"Erreur"))</f>
        <v>0.37500000000000006</v>
      </c>
      <c r="K3" s="15">
        <f t="shared" ref="K3:K5" si="0">IF(AND(C3&gt;=TIME(21,0,0),C3&lt;=TIME(23,0,0),F3&gt;=TIME(21,0,0),F3&lt;=TIME(23,0,0)),F3-C3,IF(AND(C3&lt;TIME(21,0,0),F3&gt;=TIME(21,0,0),F3&lt;=TIME(23,0,0)),F3-TIME(21,0,0),TIME(2,0,0)))</f>
        <v>8.3333333333333329E-2</v>
      </c>
      <c r="L3" s="15">
        <f>MOD(MIN(F3,"21:00")-MAX(C3,"23:00"),1)</f>
        <v>0.75</v>
      </c>
      <c r="M3" s="15">
        <f>MOD(F3-C3,1)-IF(F3&gt;C3,MAX(0,MIN(F3,21/24)-MAX(C3,23/24)),MAX(0,21/24-MAX(C3,23/24))+MAX(0,MIN(F3,21/24)-23/24))</f>
        <v>0.37500000000000006</v>
      </c>
      <c r="N3" t="str">
        <f>IF(AND(G3="X",H3="X"),"Erreur",IF(AND(G3="",H3=""),"",IF(G3="X","GD","Parnier + déplacement + trajet")))</f>
        <v>GD</v>
      </c>
    </row>
    <row r="4" spans="1:19" x14ac:dyDescent="0.25">
      <c r="A4" s="10" t="s">
        <v>0</v>
      </c>
      <c r="B4" s="11">
        <v>43606</v>
      </c>
      <c r="C4" s="12">
        <v>0.91666666666666663</v>
      </c>
      <c r="D4" s="12" t="s">
        <v>1</v>
      </c>
      <c r="E4" s="11">
        <f t="shared" ref="E4:E7" si="1">IF(F4&lt;C4,B4+1,B4)</f>
        <v>43607</v>
      </c>
      <c r="F4" s="12">
        <v>0.25</v>
      </c>
      <c r="G4" s="13"/>
      <c r="H4" s="13" t="s">
        <v>5</v>
      </c>
      <c r="I4" s="10"/>
      <c r="J4" s="1">
        <f t="shared" ref="J4:J7" si="2">IF(E4=B4,F4-C4,IF(E4=B4+1,F4+24-C4,"Erreur"))</f>
        <v>23.333333333333332</v>
      </c>
      <c r="K4" s="15">
        <f t="shared" si="0"/>
        <v>8.3333333333333329E-2</v>
      </c>
      <c r="L4" s="15">
        <f>IF(F4&lt;=TIME(5,0,0),0,IF(AND(C4&gt;=TIME(6,0,0),F4&lt;=24/4),0,IF(AND(C4&gt;=TIME(5,0,0),C4&lt;=TIME(6,0,0),F4&gt;=TIME(5,0,0),F4&lt;=TIME(6,0,0)),F4-C4,IF(AND(C4&lt;=TIME(5,0,0),F4&gt;=TIME(5,0,0),F4&lt;=TIME(6,0,0)),F4-TIME(5,0,0),TIME(1,0,0)))))</f>
        <v>0</v>
      </c>
      <c r="M4" s="15">
        <f>IF(AND(C4&lt;=TIME(23,0,0),C4&gt;=TIME(21,0,0)),TIME(21,0,0)-C4,IF(AND(F4&lt;TIME(23,0,0),F4&gt;TIME(21,0,0)),F4-TIME(21,0,0),0))</f>
        <v>-4.166666666666663E-2</v>
      </c>
      <c r="N4" t="str">
        <f t="shared" ref="N4:N7" si="3">IF(AND(G4="X",H4="X"),"Erreur",IF(AND(G4="",H4=""),"",IF(G4="X","GD","Parnier + déplacement + trajet")))</f>
        <v>Parnier + déplacement + trajet</v>
      </c>
      <c r="R4" s="6">
        <v>0.3</v>
      </c>
      <c r="S4" t="s">
        <v>7</v>
      </c>
    </row>
    <row r="5" spans="1:19" x14ac:dyDescent="0.25">
      <c r="A5" s="10" t="s">
        <v>0</v>
      </c>
      <c r="B5" s="11">
        <v>43607</v>
      </c>
      <c r="C5" s="12">
        <v>0.20833333333333334</v>
      </c>
      <c r="D5" s="12" t="s">
        <v>1</v>
      </c>
      <c r="E5" s="11">
        <f t="shared" si="1"/>
        <v>43607</v>
      </c>
      <c r="F5" s="12">
        <v>0.25</v>
      </c>
      <c r="G5" s="13"/>
      <c r="H5" s="13"/>
      <c r="I5" s="10"/>
      <c r="J5" s="1">
        <f t="shared" si="2"/>
        <v>4.1666666666666657E-2</v>
      </c>
      <c r="K5" s="15">
        <f t="shared" si="0"/>
        <v>8.3333333333333329E-2</v>
      </c>
      <c r="L5" s="15">
        <f>IF(AND(C5&gt;=TIME(5,0,0),F5&lt;=TIME(23,0,0)),0,IF(AND(C5&gt;=TIME(0,0,0),F5&lt;=TIME(23,0,0)),TIME(5,0,0)-C5,IF(AND(C5&gt;=TIME(23,0,0),F5&lt;=TIME(5,0,0)),TIME(6,0,0),"erreur")))</f>
        <v>0</v>
      </c>
      <c r="M5" s="15">
        <f>IF(F5&lt;=TIME(5,0,0),0,IF(AND(C5&gt;=TIME(6,0,0),F5&lt;=24/4),0,IF(AND(C5&gt;=TIME(5,0,0),C5&lt;=TIME(6,0,0),F5&gt;=TIME(5,0,0),F5&lt;=TIME(6,0,0)),F5-C5,IF(AND(C5&lt;=TIME(5,0,0),F5&gt;=TIME(5,0,0),F5&lt;=TIME(6,0,0)),F5-TIME(5,0,0),TIME(1,0,0)))))</f>
        <v>4.1666666666666657E-2</v>
      </c>
      <c r="N5" t="str">
        <f t="shared" si="3"/>
        <v/>
      </c>
      <c r="R5" s="6">
        <v>0.5</v>
      </c>
      <c r="S5" t="s">
        <v>8</v>
      </c>
    </row>
    <row r="6" spans="1:19" x14ac:dyDescent="0.25">
      <c r="A6" s="10" t="s">
        <v>0</v>
      </c>
      <c r="B6" s="11">
        <v>43608</v>
      </c>
      <c r="C6" s="12">
        <v>0.875</v>
      </c>
      <c r="D6" s="12" t="s">
        <v>1</v>
      </c>
      <c r="E6" s="11">
        <f t="shared" si="1"/>
        <v>43608</v>
      </c>
      <c r="F6" s="12">
        <v>0.95833333333333337</v>
      </c>
      <c r="G6" s="13" t="s">
        <v>5</v>
      </c>
      <c r="H6" s="13"/>
      <c r="I6" s="10"/>
      <c r="J6" s="1">
        <f t="shared" si="2"/>
        <v>8.333333333333337E-2</v>
      </c>
      <c r="K6" s="17">
        <f>IF(AND(C6&gt;=TIME(21,0,0),C6&lt;=TIME(23,0,0),F6&gt;=TIME(21,0,0),F6&lt;=TIME(23,0,0)),F6-C6,IF(AND(C6&lt;TIME(21,0,0),F6&gt;=TIME(21,0,0),F6&lt;=TIME(23,0,0)),F6-TIME(21,0,0),TIME(2,0,0)))</f>
        <v>8.333333333333337E-2</v>
      </c>
      <c r="L6" s="14">
        <f>IF(AND(C6&gt;=TIME(23,0,0),C6&lt;=TIME(5,0,0),F6&gt;=TIME(23,0,0),F6&lt;=TIME(5,0,0)),F6-C6,IF(AND(C6&lt;TIME(23,0,0),F6&gt;=TIME(5,0,0),F6&lt;=TIME(23,0,0)),F6-TIME(23,0,0),TIME(6,0,0)))</f>
        <v>0</v>
      </c>
      <c r="M6" s="14"/>
      <c r="N6" t="str">
        <f t="shared" si="3"/>
        <v>GD</v>
      </c>
    </row>
    <row r="7" spans="1:19" x14ac:dyDescent="0.25">
      <c r="A7" s="10" t="s">
        <v>0</v>
      </c>
      <c r="B7" s="11">
        <v>43609</v>
      </c>
      <c r="C7" s="12">
        <v>0.33333333333333331</v>
      </c>
      <c r="D7" s="12" t="s">
        <v>1</v>
      </c>
      <c r="E7" s="11">
        <f t="shared" si="1"/>
        <v>43609</v>
      </c>
      <c r="F7" s="12">
        <v>0.66666666666666663</v>
      </c>
      <c r="G7" s="13"/>
      <c r="H7" s="13" t="s">
        <v>5</v>
      </c>
      <c r="I7" s="10"/>
      <c r="J7" s="1">
        <f t="shared" si="2"/>
        <v>0.33333333333333331</v>
      </c>
      <c r="K7" s="15">
        <f>IF(AND(C7&gt;=TIME(21,0,0),C7&lt;=TIME(23,0,0),F7&gt;=TIME(21,0,0),F7&lt;=TIME(23,0,0)),F7-C7,IF(AND(C7&lt;TIME(21,0,0),F7&gt;=TIME(21,0,0),F7&lt;=TIME(23,0,0)),F7-TIME(21,0,0),TIME(2,0,0)))</f>
        <v>8.3333333333333329E-2</v>
      </c>
      <c r="L7" s="18"/>
      <c r="M7" s="14">
        <f>IF(AND(C7&gt;=TIME(5,0,0),C7&lt;=TIME(6,0,0),F7&gt;=TIME(5,0,0),F7&lt;=TIME(6,0,0)),F7-C7,IF(AND(C7&lt;TIME(5,0,0),F7&gt;=TIME(5,0,0),F7&lt;=TIME(6,0,0)),F7-TIME(5,0,0),TIME(1,0,0)))</f>
        <v>4.1666666666666664E-2</v>
      </c>
      <c r="N7" t="str">
        <f t="shared" si="3"/>
        <v>Parnier + déplacement + trajet</v>
      </c>
      <c r="Q7" t="s">
        <v>12</v>
      </c>
      <c r="R7" s="16">
        <f>F7-C7+IF(C7&gt;F7,1)</f>
        <v>0.33333333333333331</v>
      </c>
    </row>
    <row r="9" spans="1:19" x14ac:dyDescent="0.25">
      <c r="E9" s="1"/>
      <c r="F9" s="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CLAIRET</dc:creator>
  <cp:lastModifiedBy>Deborah ROLLAND</cp:lastModifiedBy>
  <dcterms:created xsi:type="dcterms:W3CDTF">2019-05-19T14:43:40Z</dcterms:created>
  <dcterms:modified xsi:type="dcterms:W3CDTF">2019-06-04T13:48:52Z</dcterms:modified>
</cp:coreProperties>
</file>