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39051\Documents\TEST CAPELLA\"/>
    </mc:Choice>
  </mc:AlternateContent>
  <bookViews>
    <workbookView xWindow="0" yWindow="0" windowWidth="19425" windowHeight="7905"/>
  </bookViews>
  <sheets>
    <sheet name="CAPELLA" sheetId="2" r:id="rId1"/>
    <sheet name="BDD" sheetId="4" r:id="rId2"/>
  </sheets>
  <externalReferences>
    <externalReference r:id="rId3"/>
  </externalReferences>
  <definedNames>
    <definedName name="JF">[1]!T_feries[DATES]</definedName>
    <definedName name="Segment_ACTIONS_CPA">#N/A</definedName>
    <definedName name="Segment_BO1">#N/A</definedName>
    <definedName name="Segment_QUALIFICATIONS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  <x14:slicerCache r:id="rId6"/>
      </x15:slicerCaches>
    </ext>
  </extLst>
</workbook>
</file>

<file path=xl/calcChain.xml><?xml version="1.0" encoding="utf-8"?>
<calcChain xmlns="http://schemas.openxmlformats.org/spreadsheetml/2006/main">
  <c r="N221" i="2" l="1"/>
  <c r="N222" i="2"/>
  <c r="N223" i="2"/>
  <c r="N224" i="2"/>
  <c r="N225" i="2"/>
  <c r="N226" i="2"/>
  <c r="N227" i="2"/>
  <c r="N228" i="2"/>
  <c r="N229" i="2"/>
  <c r="N230" i="2"/>
  <c r="N231" i="2"/>
  <c r="N232" i="2"/>
  <c r="O221" i="2"/>
  <c r="P221" i="2" s="1"/>
  <c r="O222" i="2"/>
  <c r="P222" i="2" s="1"/>
  <c r="O223" i="2"/>
  <c r="P223" i="2" s="1"/>
  <c r="O224" i="2"/>
  <c r="P224" i="2" s="1"/>
  <c r="O225" i="2"/>
  <c r="P225" i="2" s="1"/>
  <c r="O226" i="2"/>
  <c r="P226" i="2" s="1"/>
  <c r="O227" i="2"/>
  <c r="O228" i="2"/>
  <c r="O229" i="2"/>
  <c r="P229" i="2" s="1"/>
  <c r="O230" i="2"/>
  <c r="P230" i="2" s="1"/>
  <c r="O231" i="2"/>
  <c r="P231" i="2" s="1"/>
  <c r="O232" i="2"/>
  <c r="P232" i="2" s="1"/>
  <c r="P227" i="2"/>
  <c r="P228" i="2"/>
  <c r="R221" i="2"/>
  <c r="R222" i="2"/>
  <c r="R223" i="2"/>
  <c r="R224" i="2"/>
  <c r="R225" i="2"/>
  <c r="R226" i="2"/>
  <c r="R227" i="2"/>
  <c r="R228" i="2"/>
  <c r="R229" i="2"/>
  <c r="R230" i="2"/>
  <c r="R231" i="2"/>
  <c r="R232" i="2"/>
  <c r="S221" i="2"/>
  <c r="S222" i="2"/>
  <c r="S223" i="2"/>
  <c r="S224" i="2"/>
  <c r="S225" i="2"/>
  <c r="S226" i="2"/>
  <c r="S227" i="2"/>
  <c r="S228" i="2"/>
  <c r="S229" i="2"/>
  <c r="S230" i="2"/>
  <c r="S231" i="2"/>
  <c r="S232" i="2"/>
  <c r="U221" i="2"/>
  <c r="U222" i="2"/>
  <c r="U223" i="2"/>
  <c r="U224" i="2"/>
  <c r="U225" i="2"/>
  <c r="U226" i="2"/>
  <c r="U227" i="2"/>
  <c r="U228" i="2"/>
  <c r="U229" i="2"/>
  <c r="U230" i="2"/>
  <c r="U231" i="2"/>
  <c r="U232" i="2"/>
  <c r="N217" i="2" l="1"/>
  <c r="N73" i="2"/>
  <c r="N74" i="2"/>
  <c r="N75" i="2"/>
  <c r="N76" i="2"/>
  <c r="N218" i="2"/>
  <c r="N219" i="2"/>
  <c r="N220" i="2"/>
  <c r="O217" i="2"/>
  <c r="P217" i="2" s="1"/>
  <c r="O73" i="2"/>
  <c r="R73" i="2" s="1"/>
  <c r="O74" i="2"/>
  <c r="P74" i="2" s="1"/>
  <c r="O75" i="2"/>
  <c r="O76" i="2"/>
  <c r="P76" i="2" s="1"/>
  <c r="O218" i="2"/>
  <c r="P218" i="2" s="1"/>
  <c r="O219" i="2"/>
  <c r="P219" i="2" s="1"/>
  <c r="O220" i="2"/>
  <c r="P220" i="2" s="1"/>
  <c r="P73" i="2"/>
  <c r="P75" i="2"/>
  <c r="R217" i="2"/>
  <c r="R75" i="2"/>
  <c r="R218" i="2"/>
  <c r="R219" i="2"/>
  <c r="R220" i="2"/>
  <c r="S217" i="2"/>
  <c r="S73" i="2"/>
  <c r="S74" i="2"/>
  <c r="S75" i="2"/>
  <c r="S76" i="2"/>
  <c r="S218" i="2"/>
  <c r="S219" i="2"/>
  <c r="S220" i="2"/>
  <c r="U217" i="2"/>
  <c r="U73" i="2"/>
  <c r="U74" i="2"/>
  <c r="U75" i="2"/>
  <c r="U76" i="2"/>
  <c r="U218" i="2"/>
  <c r="U219" i="2"/>
  <c r="U220" i="2"/>
  <c r="R76" i="2" l="1"/>
  <c r="R74" i="2"/>
  <c r="N71" i="2"/>
  <c r="N72" i="2"/>
  <c r="N213" i="2"/>
  <c r="N214" i="2"/>
  <c r="N215" i="2"/>
  <c r="N212" i="2"/>
  <c r="N216" i="2"/>
  <c r="O71" i="2"/>
  <c r="P71" i="2" s="1"/>
  <c r="O72" i="2"/>
  <c r="P72" i="2" s="1"/>
  <c r="O213" i="2"/>
  <c r="P213" i="2" s="1"/>
  <c r="O214" i="2"/>
  <c r="P214" i="2" s="1"/>
  <c r="O215" i="2"/>
  <c r="P215" i="2" s="1"/>
  <c r="O212" i="2"/>
  <c r="P212" i="2" s="1"/>
  <c r="O216" i="2"/>
  <c r="P216" i="2" s="1"/>
  <c r="R213" i="2"/>
  <c r="R214" i="2"/>
  <c r="R215" i="2"/>
  <c r="R212" i="2"/>
  <c r="R216" i="2"/>
  <c r="S71" i="2"/>
  <c r="S72" i="2"/>
  <c r="S213" i="2"/>
  <c r="S214" i="2"/>
  <c r="S215" i="2"/>
  <c r="S212" i="2"/>
  <c r="S216" i="2"/>
  <c r="U71" i="2"/>
  <c r="U72" i="2"/>
  <c r="U213" i="2"/>
  <c r="U214" i="2"/>
  <c r="U215" i="2"/>
  <c r="U212" i="2"/>
  <c r="U216" i="2"/>
  <c r="R72" i="2" l="1"/>
  <c r="R71" i="2"/>
  <c r="N209" i="2"/>
  <c r="N210" i="2"/>
  <c r="N211" i="2"/>
  <c r="O209" i="2"/>
  <c r="P209" i="2" s="1"/>
  <c r="O210" i="2"/>
  <c r="P210" i="2" s="1"/>
  <c r="O211" i="2"/>
  <c r="P211" i="2" s="1"/>
  <c r="R209" i="2"/>
  <c r="R210" i="2"/>
  <c r="R211" i="2"/>
  <c r="S209" i="2"/>
  <c r="S210" i="2"/>
  <c r="S211" i="2"/>
  <c r="U209" i="2"/>
  <c r="U210" i="2"/>
  <c r="U211" i="2"/>
  <c r="N205" i="2" l="1"/>
  <c r="N206" i="2"/>
  <c r="N207" i="2"/>
  <c r="N208" i="2"/>
  <c r="O205" i="2"/>
  <c r="P205" i="2" s="1"/>
  <c r="O206" i="2"/>
  <c r="P206" i="2" s="1"/>
  <c r="O207" i="2"/>
  <c r="P207" i="2" s="1"/>
  <c r="O208" i="2"/>
  <c r="P208" i="2" s="1"/>
  <c r="R205" i="2"/>
  <c r="R206" i="2"/>
  <c r="R207" i="2"/>
  <c r="R208" i="2"/>
  <c r="S205" i="2"/>
  <c r="S206" i="2"/>
  <c r="S207" i="2"/>
  <c r="S208" i="2"/>
  <c r="U205" i="2"/>
  <c r="U206" i="2"/>
  <c r="U207" i="2"/>
  <c r="U208" i="2"/>
  <c r="N63" i="2" l="1"/>
  <c r="N204" i="2"/>
  <c r="O63" i="2"/>
  <c r="P63" i="2" s="1"/>
  <c r="O204" i="2"/>
  <c r="P204" i="2" s="1"/>
  <c r="R204" i="2"/>
  <c r="S63" i="2"/>
  <c r="S204" i="2"/>
  <c r="U63" i="2"/>
  <c r="U204" i="2"/>
  <c r="R63" i="2" l="1"/>
  <c r="N203" i="2"/>
  <c r="O203" i="2"/>
  <c r="P203" i="2" s="1"/>
  <c r="R203" i="2"/>
  <c r="S203" i="2"/>
  <c r="U203" i="2"/>
  <c r="N55" i="2" l="1"/>
  <c r="N56" i="2"/>
  <c r="N57" i="2"/>
  <c r="N58" i="2"/>
  <c r="N59" i="2"/>
  <c r="N60" i="2"/>
  <c r="N61" i="2"/>
  <c r="N202" i="2"/>
  <c r="N62" i="2"/>
  <c r="O55" i="2"/>
  <c r="P55" i="2" s="1"/>
  <c r="O56" i="2"/>
  <c r="P56" i="2" s="1"/>
  <c r="O57" i="2"/>
  <c r="P57" i="2" s="1"/>
  <c r="O58" i="2"/>
  <c r="P58" i="2" s="1"/>
  <c r="O59" i="2"/>
  <c r="P59" i="2" s="1"/>
  <c r="O60" i="2"/>
  <c r="P60" i="2" s="1"/>
  <c r="O61" i="2"/>
  <c r="P61" i="2" s="1"/>
  <c r="O202" i="2"/>
  <c r="P202" i="2" s="1"/>
  <c r="O62" i="2"/>
  <c r="P62" i="2" s="1"/>
  <c r="R56" i="2"/>
  <c r="R57" i="2"/>
  <c r="R58" i="2"/>
  <c r="R59" i="2"/>
  <c r="R202" i="2"/>
  <c r="S55" i="2"/>
  <c r="S56" i="2"/>
  <c r="S57" i="2"/>
  <c r="S58" i="2"/>
  <c r="S59" i="2"/>
  <c r="S60" i="2"/>
  <c r="S61" i="2"/>
  <c r="S202" i="2"/>
  <c r="S62" i="2"/>
  <c r="U55" i="2"/>
  <c r="U56" i="2"/>
  <c r="U57" i="2"/>
  <c r="U58" i="2"/>
  <c r="U59" i="2"/>
  <c r="U60" i="2"/>
  <c r="U61" i="2"/>
  <c r="U202" i="2"/>
  <c r="U62" i="2"/>
  <c r="R62" i="2" l="1"/>
  <c r="R55" i="2"/>
  <c r="R60" i="2"/>
  <c r="R61" i="2"/>
  <c r="N200" i="2"/>
  <c r="N201" i="2"/>
  <c r="O200" i="2"/>
  <c r="P200" i="2" s="1"/>
  <c r="O201" i="2"/>
  <c r="P201" i="2" s="1"/>
  <c r="R200" i="2"/>
  <c r="R201" i="2"/>
  <c r="S200" i="2"/>
  <c r="S201" i="2"/>
  <c r="U200" i="2"/>
  <c r="U201" i="2"/>
  <c r="N50" i="2" l="1"/>
  <c r="N199" i="2"/>
  <c r="O50" i="2"/>
  <c r="P50" i="2" s="1"/>
  <c r="O199" i="2"/>
  <c r="P199" i="2" s="1"/>
  <c r="R199" i="2"/>
  <c r="S50" i="2"/>
  <c r="S199" i="2"/>
  <c r="U50" i="2"/>
  <c r="U199" i="2"/>
  <c r="R50" i="2" l="1"/>
  <c r="N198" i="2"/>
  <c r="O198" i="2"/>
  <c r="P198" i="2" s="1"/>
  <c r="R198" i="2"/>
  <c r="S198" i="2"/>
  <c r="U198" i="2"/>
  <c r="N44" i="2"/>
  <c r="N45" i="2"/>
  <c r="O44" i="2"/>
  <c r="P44" i="2" s="1"/>
  <c r="O45" i="2"/>
  <c r="P45" i="2" s="1"/>
  <c r="S44" i="2"/>
  <c r="S45" i="2"/>
  <c r="U44" i="2"/>
  <c r="U45" i="2"/>
  <c r="R44" i="2" l="1"/>
  <c r="R45" i="2"/>
  <c r="N36" i="2"/>
  <c r="O36" i="2"/>
  <c r="P36" i="2" s="1"/>
  <c r="S36" i="2"/>
  <c r="U36" i="2"/>
  <c r="R36" i="2" l="1"/>
  <c r="N35" i="2"/>
  <c r="N39" i="2"/>
  <c r="N40" i="2"/>
  <c r="N49" i="2"/>
  <c r="O35" i="2"/>
  <c r="P35" i="2" s="1"/>
  <c r="O39" i="2"/>
  <c r="P39" i="2" s="1"/>
  <c r="O40" i="2"/>
  <c r="P40" i="2" s="1"/>
  <c r="O49" i="2"/>
  <c r="P49" i="2" s="1"/>
  <c r="S35" i="2"/>
  <c r="S39" i="2"/>
  <c r="S40" i="2"/>
  <c r="S49" i="2"/>
  <c r="U35" i="2"/>
  <c r="U39" i="2"/>
  <c r="U40" i="2"/>
  <c r="U49" i="2"/>
  <c r="R49" i="2" l="1"/>
  <c r="R39" i="2"/>
  <c r="R40" i="2"/>
  <c r="R35" i="2"/>
  <c r="U22" i="2"/>
  <c r="U23" i="2"/>
  <c r="U24" i="2"/>
  <c r="U25" i="2"/>
  <c r="U26" i="2"/>
  <c r="U27" i="2"/>
  <c r="U41" i="2"/>
  <c r="U77" i="2"/>
  <c r="U42" i="2"/>
  <c r="U43" i="2"/>
  <c r="U78" i="2"/>
  <c r="U79" i="2"/>
  <c r="U80" i="2"/>
  <c r="U81" i="2"/>
  <c r="U82" i="2"/>
  <c r="U51" i="2"/>
  <c r="U83" i="2"/>
  <c r="U84" i="2"/>
  <c r="U85" i="2"/>
  <c r="U86" i="2"/>
  <c r="U64" i="2"/>
  <c r="U52" i="2"/>
  <c r="U65" i="2"/>
  <c r="U53" i="2"/>
  <c r="U66" i="2"/>
  <c r="U87" i="2"/>
  <c r="U67" i="2"/>
  <c r="U88" i="2"/>
  <c r="U89" i="2"/>
  <c r="U90" i="2"/>
  <c r="U91" i="2"/>
  <c r="U92" i="2"/>
  <c r="U93" i="2"/>
  <c r="U94" i="2"/>
  <c r="U95" i="2"/>
  <c r="U54" i="2"/>
  <c r="U96" i="2"/>
  <c r="U97" i="2"/>
  <c r="U98" i="2"/>
  <c r="U99" i="2"/>
  <c r="U100" i="2"/>
  <c r="U101" i="2"/>
  <c r="U102" i="2"/>
  <c r="U103" i="2"/>
  <c r="U104" i="2"/>
  <c r="U105" i="2"/>
  <c r="U106" i="2"/>
  <c r="U107" i="2"/>
  <c r="U68" i="2"/>
  <c r="U108" i="2"/>
  <c r="U109" i="2"/>
  <c r="U110" i="2"/>
  <c r="U111" i="2"/>
  <c r="U112" i="2"/>
  <c r="U113" i="2"/>
  <c r="U114" i="2"/>
  <c r="U115" i="2"/>
  <c r="U116" i="2"/>
  <c r="U117" i="2"/>
  <c r="U118" i="2"/>
  <c r="U119" i="2"/>
  <c r="U120" i="2"/>
  <c r="U121" i="2"/>
  <c r="U122" i="2"/>
  <c r="U123" i="2"/>
  <c r="U124" i="2"/>
  <c r="U125" i="2"/>
  <c r="U69" i="2"/>
  <c r="U126" i="2"/>
  <c r="U127" i="2"/>
  <c r="U128" i="2"/>
  <c r="U129" i="2"/>
  <c r="U130" i="2"/>
  <c r="U131" i="2"/>
  <c r="U132" i="2"/>
  <c r="U133" i="2"/>
  <c r="U134" i="2"/>
  <c r="U135" i="2"/>
  <c r="U136" i="2"/>
  <c r="U137" i="2"/>
  <c r="U138" i="2"/>
  <c r="U139" i="2"/>
  <c r="U140" i="2"/>
  <c r="U141" i="2"/>
  <c r="U142" i="2"/>
  <c r="U143" i="2"/>
  <c r="U144" i="2"/>
  <c r="U145" i="2"/>
  <c r="U146" i="2"/>
  <c r="U147" i="2"/>
  <c r="U148" i="2"/>
  <c r="U149" i="2"/>
  <c r="U150" i="2"/>
  <c r="U151" i="2"/>
  <c r="U152" i="2"/>
  <c r="U153" i="2"/>
  <c r="U154" i="2"/>
  <c r="U155" i="2"/>
  <c r="U156" i="2"/>
  <c r="U157" i="2"/>
  <c r="U158" i="2"/>
  <c r="U159" i="2"/>
  <c r="U160" i="2"/>
  <c r="U161" i="2"/>
  <c r="U162" i="2"/>
  <c r="U163" i="2"/>
  <c r="U164" i="2"/>
  <c r="U165" i="2"/>
  <c r="U166" i="2"/>
  <c r="U167" i="2"/>
  <c r="U168" i="2"/>
  <c r="U169" i="2"/>
  <c r="U170" i="2"/>
  <c r="U171" i="2"/>
  <c r="U172" i="2"/>
  <c r="U173" i="2"/>
  <c r="U174" i="2"/>
  <c r="U175" i="2"/>
  <c r="U176" i="2"/>
  <c r="U177" i="2"/>
  <c r="U178" i="2"/>
  <c r="U179" i="2"/>
  <c r="U37" i="2"/>
  <c r="U180" i="2"/>
  <c r="U181" i="2"/>
  <c r="U182" i="2"/>
  <c r="U183" i="2"/>
  <c r="U184" i="2"/>
  <c r="U185" i="2"/>
  <c r="U186" i="2"/>
  <c r="U187" i="2"/>
  <c r="U70" i="2"/>
  <c r="U188" i="2"/>
  <c r="U189" i="2"/>
  <c r="U190" i="2"/>
  <c r="U191" i="2"/>
  <c r="U192" i="2"/>
  <c r="U193" i="2"/>
  <c r="U194" i="2"/>
  <c r="U195" i="2"/>
  <c r="U196" i="2"/>
  <c r="U38" i="2"/>
  <c r="U197" i="2"/>
  <c r="U46" i="2"/>
  <c r="U28" i="2"/>
  <c r="U29" i="2"/>
  <c r="U30" i="2"/>
  <c r="U33" i="2"/>
  <c r="U31" i="2"/>
  <c r="U32" i="2"/>
  <c r="U34" i="2"/>
  <c r="U47" i="2"/>
  <c r="U48" i="2"/>
  <c r="N28" i="2" l="1"/>
  <c r="N29" i="2"/>
  <c r="N30" i="2"/>
  <c r="N33" i="2"/>
  <c r="N31" i="2"/>
  <c r="N32" i="2"/>
  <c r="N34" i="2"/>
  <c r="N47" i="2"/>
  <c r="N48" i="2"/>
  <c r="O28" i="2"/>
  <c r="P28" i="2" s="1"/>
  <c r="O29" i="2"/>
  <c r="P29" i="2" s="1"/>
  <c r="O30" i="2"/>
  <c r="P30" i="2" s="1"/>
  <c r="O33" i="2"/>
  <c r="P33" i="2" s="1"/>
  <c r="O31" i="2"/>
  <c r="P31" i="2" s="1"/>
  <c r="O32" i="2"/>
  <c r="P32" i="2" s="1"/>
  <c r="O34" i="2"/>
  <c r="P34" i="2" s="1"/>
  <c r="O47" i="2"/>
  <c r="P47" i="2" s="1"/>
  <c r="O48" i="2"/>
  <c r="P48" i="2" s="1"/>
  <c r="S28" i="2"/>
  <c r="S29" i="2"/>
  <c r="S30" i="2"/>
  <c r="S33" i="2"/>
  <c r="S31" i="2"/>
  <c r="S32" i="2"/>
  <c r="S34" i="2"/>
  <c r="S47" i="2"/>
  <c r="S48" i="2"/>
  <c r="R47" i="2" l="1"/>
  <c r="R48" i="2"/>
  <c r="R34" i="2"/>
  <c r="R33" i="2"/>
  <c r="R28" i="2"/>
  <c r="R30" i="2"/>
  <c r="R32" i="2"/>
  <c r="R29" i="2"/>
  <c r="R31" i="2"/>
  <c r="Y13" i="2"/>
  <c r="N81" i="2" l="1"/>
  <c r="N77" i="2"/>
  <c r="N82" i="2"/>
  <c r="N42" i="2"/>
  <c r="N43" i="2"/>
  <c r="N78" i="2"/>
  <c r="N79" i="2"/>
  <c r="N80" i="2"/>
  <c r="N65" i="2"/>
  <c r="N51" i="2"/>
  <c r="N83" i="2"/>
  <c r="N84" i="2"/>
  <c r="N85" i="2"/>
  <c r="N87" i="2"/>
  <c r="N64" i="2"/>
  <c r="N52" i="2"/>
  <c r="N67" i="2"/>
  <c r="N69" i="2"/>
  <c r="N53" i="2"/>
  <c r="N66" i="2"/>
  <c r="N68" i="2"/>
  <c r="N88" i="2"/>
  <c r="N89" i="2"/>
  <c r="N93" i="2"/>
  <c r="N104" i="2"/>
  <c r="N112" i="2"/>
  <c r="N90" i="2"/>
  <c r="N91" i="2"/>
  <c r="N92" i="2"/>
  <c r="N94" i="2"/>
  <c r="N95" i="2"/>
  <c r="N54" i="2"/>
  <c r="N96" i="2"/>
  <c r="N97" i="2"/>
  <c r="N98" i="2"/>
  <c r="N99" i="2"/>
  <c r="N100" i="2"/>
  <c r="N101" i="2"/>
  <c r="N192" i="2"/>
  <c r="N105" i="2"/>
  <c r="N106" i="2"/>
  <c r="N108" i="2"/>
  <c r="N109" i="2"/>
  <c r="N116" i="2"/>
  <c r="N113" i="2"/>
  <c r="N135" i="2"/>
  <c r="N102" i="2"/>
  <c r="N103" i="2"/>
  <c r="N107" i="2"/>
  <c r="N117" i="2"/>
  <c r="N110" i="2"/>
  <c r="N111" i="2"/>
  <c r="N118" i="2"/>
  <c r="N114" i="2"/>
  <c r="N115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60" i="2"/>
  <c r="N164" i="2"/>
  <c r="N136" i="2"/>
  <c r="N137" i="2"/>
  <c r="N138" i="2"/>
  <c r="N139" i="2"/>
  <c r="N140" i="2"/>
  <c r="N141" i="2"/>
  <c r="N142" i="2"/>
  <c r="N143" i="2"/>
  <c r="N144" i="2"/>
  <c r="N156" i="2"/>
  <c r="N145" i="2"/>
  <c r="N146" i="2"/>
  <c r="N147" i="2"/>
  <c r="N148" i="2"/>
  <c r="N149" i="2"/>
  <c r="N150" i="2"/>
  <c r="N151" i="2"/>
  <c r="N152" i="2"/>
  <c r="N153" i="2"/>
  <c r="N154" i="2"/>
  <c r="N155" i="2"/>
  <c r="N158" i="2"/>
  <c r="N157" i="2"/>
  <c r="N159" i="2"/>
  <c r="N168" i="2"/>
  <c r="N161" i="2"/>
  <c r="N162" i="2"/>
  <c r="N163" i="2"/>
  <c r="N165" i="2"/>
  <c r="N166" i="2"/>
  <c r="N169" i="2"/>
  <c r="N170" i="2"/>
  <c r="N167" i="2"/>
  <c r="N171" i="2"/>
  <c r="N172" i="2"/>
  <c r="N173" i="2"/>
  <c r="N174" i="2"/>
  <c r="N175" i="2"/>
  <c r="N176" i="2"/>
  <c r="N37" i="2"/>
  <c r="N177" i="2"/>
  <c r="N178" i="2"/>
  <c r="N179" i="2"/>
  <c r="N180" i="2"/>
  <c r="N181" i="2"/>
  <c r="N184" i="2"/>
  <c r="N185" i="2"/>
  <c r="N186" i="2"/>
  <c r="N22" i="2"/>
  <c r="N187" i="2"/>
  <c r="N38" i="2"/>
  <c r="N188" i="2"/>
  <c r="N23" i="2"/>
  <c r="N193" i="2"/>
  <c r="N194" i="2"/>
  <c r="N195" i="2"/>
  <c r="N24" i="2"/>
  <c r="N25" i="2"/>
  <c r="N26" i="2"/>
  <c r="N189" i="2"/>
  <c r="N190" i="2"/>
  <c r="N197" i="2"/>
  <c r="N27" i="2"/>
  <c r="N46" i="2"/>
  <c r="N182" i="2"/>
  <c r="N183" i="2"/>
  <c r="N191" i="2"/>
  <c r="N196" i="2"/>
  <c r="N86" i="2"/>
  <c r="N134" i="2"/>
  <c r="N70" i="2"/>
  <c r="O81" i="2"/>
  <c r="P81" i="2" s="1"/>
  <c r="O77" i="2"/>
  <c r="O82" i="2"/>
  <c r="P82" i="2" s="1"/>
  <c r="O42" i="2"/>
  <c r="R42" i="2" s="1"/>
  <c r="O43" i="2"/>
  <c r="P43" i="2" s="1"/>
  <c r="O78" i="2"/>
  <c r="P78" i="2" s="1"/>
  <c r="O79" i="2"/>
  <c r="P79" i="2" s="1"/>
  <c r="O80" i="2"/>
  <c r="P80" i="2" s="1"/>
  <c r="O65" i="2"/>
  <c r="P65" i="2" s="1"/>
  <c r="O51" i="2"/>
  <c r="O83" i="2"/>
  <c r="P83" i="2" s="1"/>
  <c r="O84" i="2"/>
  <c r="O85" i="2"/>
  <c r="P85" i="2" s="1"/>
  <c r="O87" i="2"/>
  <c r="P87" i="2" s="1"/>
  <c r="O64" i="2"/>
  <c r="P64" i="2" s="1"/>
  <c r="O52" i="2"/>
  <c r="P52" i="2" s="1"/>
  <c r="O67" i="2"/>
  <c r="P67" i="2" s="1"/>
  <c r="O69" i="2"/>
  <c r="P69" i="2" s="1"/>
  <c r="O53" i="2"/>
  <c r="P53" i="2" s="1"/>
  <c r="O66" i="2"/>
  <c r="O68" i="2"/>
  <c r="P68" i="2" s="1"/>
  <c r="O88" i="2"/>
  <c r="P88" i="2" s="1"/>
  <c r="O89" i="2"/>
  <c r="P89" i="2" s="1"/>
  <c r="O93" i="2"/>
  <c r="P93" i="2" s="1"/>
  <c r="O104" i="2"/>
  <c r="P104" i="2" s="1"/>
  <c r="O112" i="2"/>
  <c r="P112" i="2" s="1"/>
  <c r="O90" i="2"/>
  <c r="P90" i="2" s="1"/>
  <c r="O91" i="2"/>
  <c r="P91" i="2" s="1"/>
  <c r="O92" i="2"/>
  <c r="P92" i="2" s="1"/>
  <c r="O94" i="2"/>
  <c r="P94" i="2" s="1"/>
  <c r="O95" i="2"/>
  <c r="P95" i="2" s="1"/>
  <c r="O54" i="2"/>
  <c r="P54" i="2" s="1"/>
  <c r="O96" i="2"/>
  <c r="P96" i="2" s="1"/>
  <c r="O97" i="2"/>
  <c r="P97" i="2" s="1"/>
  <c r="O98" i="2"/>
  <c r="P98" i="2" s="1"/>
  <c r="O99" i="2"/>
  <c r="P99" i="2" s="1"/>
  <c r="O100" i="2"/>
  <c r="P100" i="2" s="1"/>
  <c r="O101" i="2"/>
  <c r="P101" i="2" s="1"/>
  <c r="O192" i="2"/>
  <c r="P192" i="2" s="1"/>
  <c r="O105" i="2"/>
  <c r="P105" i="2" s="1"/>
  <c r="O106" i="2"/>
  <c r="P106" i="2" s="1"/>
  <c r="O108" i="2"/>
  <c r="O109" i="2"/>
  <c r="P109" i="2" s="1"/>
  <c r="O116" i="2"/>
  <c r="O113" i="2"/>
  <c r="P113" i="2" s="1"/>
  <c r="O135" i="2"/>
  <c r="P135" i="2" s="1"/>
  <c r="O102" i="2"/>
  <c r="P102" i="2" s="1"/>
  <c r="O103" i="2"/>
  <c r="P103" i="2" s="1"/>
  <c r="O107" i="2"/>
  <c r="P107" i="2" s="1"/>
  <c r="O117" i="2"/>
  <c r="P117" i="2" s="1"/>
  <c r="O110" i="2"/>
  <c r="P110" i="2" s="1"/>
  <c r="O111" i="2"/>
  <c r="P111" i="2" s="1"/>
  <c r="O118" i="2"/>
  <c r="P118" i="2" s="1"/>
  <c r="O114" i="2"/>
  <c r="P114" i="2" s="1"/>
  <c r="O115" i="2"/>
  <c r="P115" i="2" s="1"/>
  <c r="O119" i="2"/>
  <c r="P119" i="2" s="1"/>
  <c r="O120" i="2"/>
  <c r="P120" i="2" s="1"/>
  <c r="O121" i="2"/>
  <c r="P121" i="2" s="1"/>
  <c r="O122" i="2"/>
  <c r="P122" i="2" s="1"/>
  <c r="O123" i="2"/>
  <c r="P123" i="2" s="1"/>
  <c r="O124" i="2"/>
  <c r="P124" i="2" s="1"/>
  <c r="O125" i="2"/>
  <c r="P125" i="2" s="1"/>
  <c r="O126" i="2"/>
  <c r="P126" i="2" s="1"/>
  <c r="O127" i="2"/>
  <c r="P127" i="2" s="1"/>
  <c r="O128" i="2"/>
  <c r="P128" i="2" s="1"/>
  <c r="O129" i="2"/>
  <c r="P129" i="2" s="1"/>
  <c r="O130" i="2"/>
  <c r="P130" i="2" s="1"/>
  <c r="O131" i="2"/>
  <c r="P131" i="2" s="1"/>
  <c r="O132" i="2"/>
  <c r="P132" i="2" s="1"/>
  <c r="O133" i="2"/>
  <c r="P133" i="2" s="1"/>
  <c r="O160" i="2"/>
  <c r="P160" i="2" s="1"/>
  <c r="O164" i="2"/>
  <c r="P164" i="2" s="1"/>
  <c r="O136" i="2"/>
  <c r="P136" i="2" s="1"/>
  <c r="O137" i="2"/>
  <c r="P137" i="2" s="1"/>
  <c r="O138" i="2"/>
  <c r="P138" i="2" s="1"/>
  <c r="O139" i="2"/>
  <c r="P139" i="2" s="1"/>
  <c r="O140" i="2"/>
  <c r="P140" i="2" s="1"/>
  <c r="O141" i="2"/>
  <c r="P141" i="2" s="1"/>
  <c r="O142" i="2"/>
  <c r="P142" i="2" s="1"/>
  <c r="O143" i="2"/>
  <c r="P143" i="2" s="1"/>
  <c r="O144" i="2"/>
  <c r="P144" i="2" s="1"/>
  <c r="O156" i="2"/>
  <c r="P156" i="2" s="1"/>
  <c r="O145" i="2"/>
  <c r="P145" i="2" s="1"/>
  <c r="O146" i="2"/>
  <c r="P146" i="2" s="1"/>
  <c r="O147" i="2"/>
  <c r="P147" i="2" s="1"/>
  <c r="O148" i="2"/>
  <c r="P148" i="2" s="1"/>
  <c r="O149" i="2"/>
  <c r="P149" i="2" s="1"/>
  <c r="O150" i="2"/>
  <c r="P150" i="2" s="1"/>
  <c r="O151" i="2"/>
  <c r="P151" i="2" s="1"/>
  <c r="O152" i="2"/>
  <c r="P152" i="2" s="1"/>
  <c r="O153" i="2"/>
  <c r="P153" i="2" s="1"/>
  <c r="O154" i="2"/>
  <c r="P154" i="2" s="1"/>
  <c r="O155" i="2"/>
  <c r="P155" i="2" s="1"/>
  <c r="O158" i="2"/>
  <c r="P158" i="2" s="1"/>
  <c r="O157" i="2"/>
  <c r="P157" i="2" s="1"/>
  <c r="O159" i="2"/>
  <c r="P159" i="2" s="1"/>
  <c r="O168" i="2"/>
  <c r="P168" i="2" s="1"/>
  <c r="O161" i="2"/>
  <c r="P161" i="2" s="1"/>
  <c r="O162" i="2"/>
  <c r="P162" i="2" s="1"/>
  <c r="O163" i="2"/>
  <c r="P163" i="2" s="1"/>
  <c r="O165" i="2"/>
  <c r="P165" i="2" s="1"/>
  <c r="O166" i="2"/>
  <c r="P166" i="2" s="1"/>
  <c r="O169" i="2"/>
  <c r="P169" i="2" s="1"/>
  <c r="O170" i="2"/>
  <c r="P170" i="2" s="1"/>
  <c r="O167" i="2"/>
  <c r="P167" i="2" s="1"/>
  <c r="O171" i="2"/>
  <c r="P171" i="2" s="1"/>
  <c r="O172" i="2"/>
  <c r="P172" i="2" s="1"/>
  <c r="O173" i="2"/>
  <c r="P173" i="2" s="1"/>
  <c r="O174" i="2"/>
  <c r="P174" i="2" s="1"/>
  <c r="O175" i="2"/>
  <c r="P175" i="2" s="1"/>
  <c r="O176" i="2"/>
  <c r="P176" i="2" s="1"/>
  <c r="O37" i="2"/>
  <c r="P37" i="2" s="1"/>
  <c r="O177" i="2"/>
  <c r="P177" i="2" s="1"/>
  <c r="O178" i="2"/>
  <c r="P178" i="2" s="1"/>
  <c r="O179" i="2"/>
  <c r="P179" i="2" s="1"/>
  <c r="O180" i="2"/>
  <c r="P180" i="2" s="1"/>
  <c r="O181" i="2"/>
  <c r="P181" i="2" s="1"/>
  <c r="O184" i="2"/>
  <c r="P184" i="2" s="1"/>
  <c r="O185" i="2"/>
  <c r="P185" i="2" s="1"/>
  <c r="O186" i="2"/>
  <c r="P186" i="2" s="1"/>
  <c r="O22" i="2"/>
  <c r="O187" i="2"/>
  <c r="P187" i="2" s="1"/>
  <c r="O38" i="2"/>
  <c r="P38" i="2" s="1"/>
  <c r="O188" i="2"/>
  <c r="P188" i="2" s="1"/>
  <c r="O23" i="2"/>
  <c r="R23" i="2" s="1"/>
  <c r="O193" i="2"/>
  <c r="P193" i="2" s="1"/>
  <c r="O194" i="2"/>
  <c r="P194" i="2" s="1"/>
  <c r="O195" i="2"/>
  <c r="P195" i="2" s="1"/>
  <c r="O24" i="2"/>
  <c r="P24" i="2" s="1"/>
  <c r="O25" i="2"/>
  <c r="R25" i="2" s="1"/>
  <c r="O26" i="2"/>
  <c r="R26" i="2" s="1"/>
  <c r="O189" i="2"/>
  <c r="P189" i="2" s="1"/>
  <c r="O190" i="2"/>
  <c r="P190" i="2" s="1"/>
  <c r="O197" i="2"/>
  <c r="P197" i="2" s="1"/>
  <c r="O27" i="2"/>
  <c r="R27" i="2" s="1"/>
  <c r="O46" i="2"/>
  <c r="R46" i="2" s="1"/>
  <c r="O182" i="2"/>
  <c r="P182" i="2" s="1"/>
  <c r="O183" i="2"/>
  <c r="P183" i="2" s="1"/>
  <c r="O191" i="2"/>
  <c r="P191" i="2" s="1"/>
  <c r="O196" i="2"/>
  <c r="P196" i="2" s="1"/>
  <c r="O86" i="2"/>
  <c r="P86" i="2" s="1"/>
  <c r="O134" i="2"/>
  <c r="P134" i="2" s="1"/>
  <c r="O70" i="2"/>
  <c r="P70" i="2" s="1"/>
  <c r="P77" i="2"/>
  <c r="P42" i="2"/>
  <c r="P51" i="2"/>
  <c r="P84" i="2"/>
  <c r="P66" i="2"/>
  <c r="P108" i="2"/>
  <c r="P116" i="2"/>
  <c r="P23" i="2"/>
  <c r="P25" i="2"/>
  <c r="R81" i="2"/>
  <c r="R77" i="2"/>
  <c r="R82" i="2"/>
  <c r="R78" i="2"/>
  <c r="R79" i="2"/>
  <c r="R80" i="2"/>
  <c r="R51" i="2"/>
  <c r="R83" i="2"/>
  <c r="R84" i="2"/>
  <c r="R85" i="2"/>
  <c r="R87" i="2"/>
  <c r="R64" i="2"/>
  <c r="R69" i="2"/>
  <c r="R66" i="2"/>
  <c r="R88" i="2"/>
  <c r="R89" i="2"/>
  <c r="R93" i="2"/>
  <c r="R104" i="2"/>
  <c r="R112" i="2"/>
  <c r="R90" i="2"/>
  <c r="R91" i="2"/>
  <c r="R92" i="2"/>
  <c r="R94" i="2"/>
  <c r="R95" i="2"/>
  <c r="R96" i="2"/>
  <c r="R97" i="2"/>
  <c r="R98" i="2"/>
  <c r="R99" i="2"/>
  <c r="R100" i="2"/>
  <c r="R101" i="2"/>
  <c r="R192" i="2"/>
  <c r="R105" i="2"/>
  <c r="R106" i="2"/>
  <c r="R108" i="2"/>
  <c r="R109" i="2"/>
  <c r="R116" i="2"/>
  <c r="R113" i="2"/>
  <c r="R135" i="2"/>
  <c r="R102" i="2"/>
  <c r="R103" i="2"/>
  <c r="R107" i="2"/>
  <c r="R117" i="2"/>
  <c r="R110" i="2"/>
  <c r="R111" i="2"/>
  <c r="R118" i="2"/>
  <c r="R114" i="2"/>
  <c r="R115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60" i="2"/>
  <c r="R164" i="2"/>
  <c r="R136" i="2"/>
  <c r="R137" i="2"/>
  <c r="R138" i="2"/>
  <c r="R139" i="2"/>
  <c r="R140" i="2"/>
  <c r="R141" i="2"/>
  <c r="R142" i="2"/>
  <c r="R143" i="2"/>
  <c r="R144" i="2"/>
  <c r="R156" i="2"/>
  <c r="R145" i="2"/>
  <c r="R146" i="2"/>
  <c r="R147" i="2"/>
  <c r="R148" i="2"/>
  <c r="R149" i="2"/>
  <c r="R150" i="2"/>
  <c r="R151" i="2"/>
  <c r="R152" i="2"/>
  <c r="R153" i="2"/>
  <c r="R154" i="2"/>
  <c r="R155" i="2"/>
  <c r="R158" i="2"/>
  <c r="R157" i="2"/>
  <c r="R159" i="2"/>
  <c r="R168" i="2"/>
  <c r="R161" i="2"/>
  <c r="R162" i="2"/>
  <c r="R163" i="2"/>
  <c r="R165" i="2"/>
  <c r="R166" i="2"/>
  <c r="R169" i="2"/>
  <c r="R170" i="2"/>
  <c r="R167" i="2"/>
  <c r="R171" i="2"/>
  <c r="R172" i="2"/>
  <c r="R173" i="2"/>
  <c r="R174" i="2"/>
  <c r="R175" i="2"/>
  <c r="R176" i="2"/>
  <c r="R177" i="2"/>
  <c r="R178" i="2"/>
  <c r="R179" i="2"/>
  <c r="R180" i="2"/>
  <c r="R181" i="2"/>
  <c r="R184" i="2"/>
  <c r="R185" i="2"/>
  <c r="R186" i="2"/>
  <c r="R187" i="2"/>
  <c r="R188" i="2"/>
  <c r="R193" i="2"/>
  <c r="R194" i="2"/>
  <c r="R195" i="2"/>
  <c r="R189" i="2"/>
  <c r="R190" i="2"/>
  <c r="R197" i="2"/>
  <c r="R182" i="2"/>
  <c r="R183" i="2"/>
  <c r="R191" i="2"/>
  <c r="R196" i="2"/>
  <c r="R86" i="2"/>
  <c r="R134" i="2"/>
  <c r="S81" i="2"/>
  <c r="S77" i="2"/>
  <c r="S82" i="2"/>
  <c r="S42" i="2"/>
  <c r="S43" i="2"/>
  <c r="S78" i="2"/>
  <c r="S79" i="2"/>
  <c r="S80" i="2"/>
  <c r="S65" i="2"/>
  <c r="S51" i="2"/>
  <c r="S83" i="2"/>
  <c r="S84" i="2"/>
  <c r="S85" i="2"/>
  <c r="S87" i="2"/>
  <c r="S64" i="2"/>
  <c r="S52" i="2"/>
  <c r="S67" i="2"/>
  <c r="S69" i="2"/>
  <c r="S53" i="2"/>
  <c r="S66" i="2"/>
  <c r="S68" i="2"/>
  <c r="S88" i="2"/>
  <c r="S89" i="2"/>
  <c r="S93" i="2"/>
  <c r="S104" i="2"/>
  <c r="S112" i="2"/>
  <c r="S90" i="2"/>
  <c r="S91" i="2"/>
  <c r="S92" i="2"/>
  <c r="S94" i="2"/>
  <c r="S95" i="2"/>
  <c r="S54" i="2"/>
  <c r="S96" i="2"/>
  <c r="S97" i="2"/>
  <c r="S98" i="2"/>
  <c r="S99" i="2"/>
  <c r="S100" i="2"/>
  <c r="S101" i="2"/>
  <c r="S192" i="2"/>
  <c r="S105" i="2"/>
  <c r="S106" i="2"/>
  <c r="S108" i="2"/>
  <c r="S109" i="2"/>
  <c r="S116" i="2"/>
  <c r="S113" i="2"/>
  <c r="S135" i="2"/>
  <c r="S102" i="2"/>
  <c r="S103" i="2"/>
  <c r="S107" i="2"/>
  <c r="S117" i="2"/>
  <c r="S110" i="2"/>
  <c r="S111" i="2"/>
  <c r="S118" i="2"/>
  <c r="S114" i="2"/>
  <c r="S115" i="2"/>
  <c r="S119" i="2"/>
  <c r="S120" i="2"/>
  <c r="S121" i="2"/>
  <c r="S122" i="2"/>
  <c r="S123" i="2"/>
  <c r="S124" i="2"/>
  <c r="S125" i="2"/>
  <c r="S126" i="2"/>
  <c r="S127" i="2"/>
  <c r="S128" i="2"/>
  <c r="S129" i="2"/>
  <c r="S130" i="2"/>
  <c r="S131" i="2"/>
  <c r="S132" i="2"/>
  <c r="S133" i="2"/>
  <c r="S160" i="2"/>
  <c r="S164" i="2"/>
  <c r="S136" i="2"/>
  <c r="S137" i="2"/>
  <c r="S138" i="2"/>
  <c r="S139" i="2"/>
  <c r="S140" i="2"/>
  <c r="S141" i="2"/>
  <c r="S142" i="2"/>
  <c r="S143" i="2"/>
  <c r="S144" i="2"/>
  <c r="S156" i="2"/>
  <c r="S145" i="2"/>
  <c r="S146" i="2"/>
  <c r="S147" i="2"/>
  <c r="S148" i="2"/>
  <c r="S149" i="2"/>
  <c r="S150" i="2"/>
  <c r="S151" i="2"/>
  <c r="S152" i="2"/>
  <c r="S153" i="2"/>
  <c r="S154" i="2"/>
  <c r="S155" i="2"/>
  <c r="S158" i="2"/>
  <c r="S157" i="2"/>
  <c r="S159" i="2"/>
  <c r="S168" i="2"/>
  <c r="S161" i="2"/>
  <c r="S162" i="2"/>
  <c r="S163" i="2"/>
  <c r="S165" i="2"/>
  <c r="S166" i="2"/>
  <c r="S169" i="2"/>
  <c r="S170" i="2"/>
  <c r="S167" i="2"/>
  <c r="S171" i="2"/>
  <c r="S172" i="2"/>
  <c r="S173" i="2"/>
  <c r="S174" i="2"/>
  <c r="S175" i="2"/>
  <c r="S176" i="2"/>
  <c r="S37" i="2"/>
  <c r="S177" i="2"/>
  <c r="S178" i="2"/>
  <c r="S179" i="2"/>
  <c r="S180" i="2"/>
  <c r="S181" i="2"/>
  <c r="S184" i="2"/>
  <c r="S185" i="2"/>
  <c r="S186" i="2"/>
  <c r="S22" i="2"/>
  <c r="S187" i="2"/>
  <c r="S38" i="2"/>
  <c r="S188" i="2"/>
  <c r="S23" i="2"/>
  <c r="S193" i="2"/>
  <c r="S194" i="2"/>
  <c r="S195" i="2"/>
  <c r="S24" i="2"/>
  <c r="S25" i="2"/>
  <c r="S26" i="2"/>
  <c r="S189" i="2"/>
  <c r="S190" i="2"/>
  <c r="S197" i="2"/>
  <c r="S27" i="2"/>
  <c r="S46" i="2"/>
  <c r="S182" i="2"/>
  <c r="S183" i="2"/>
  <c r="S191" i="2"/>
  <c r="S196" i="2"/>
  <c r="S86" i="2"/>
  <c r="S134" i="2"/>
  <c r="S70" i="2"/>
  <c r="N41" i="2"/>
  <c r="O41" i="2"/>
  <c r="S41" i="2"/>
  <c r="R43" i="2" l="1"/>
  <c r="R68" i="2"/>
  <c r="R65" i="2"/>
  <c r="R67" i="2"/>
  <c r="R70" i="2"/>
  <c r="R53" i="2"/>
  <c r="R54" i="2"/>
  <c r="R52" i="2"/>
  <c r="R38" i="2"/>
  <c r="R37" i="2"/>
  <c r="P22" i="2"/>
  <c r="Y18" i="2"/>
  <c r="P41" i="2"/>
  <c r="Y10" i="2"/>
  <c r="R22" i="2"/>
  <c r="P46" i="2"/>
  <c r="P26" i="2"/>
  <c r="P27" i="2"/>
  <c r="R41" i="2"/>
  <c r="R24" i="2"/>
  <c r="Y15" i="2" l="1"/>
</calcChain>
</file>

<file path=xl/sharedStrings.xml><?xml version="1.0" encoding="utf-8"?>
<sst xmlns="http://schemas.openxmlformats.org/spreadsheetml/2006/main" count="3476" uniqueCount="937">
  <si>
    <t>Titre du dossier</t>
  </si>
  <si>
    <t>Canal du 1er échange</t>
  </si>
  <si>
    <t>Nom / Raison sociale du client</t>
  </si>
  <si>
    <t>Niveau</t>
  </si>
  <si>
    <t>Code postal</t>
  </si>
  <si>
    <t>Date de création</t>
  </si>
  <si>
    <t>Date de dernière modification</t>
  </si>
  <si>
    <t>Créé par</t>
  </si>
  <si>
    <t>22-9c0558b5</t>
  </si>
  <si>
    <t/>
  </si>
  <si>
    <t>Téléphone</t>
  </si>
  <si>
    <t>PRM</t>
  </si>
  <si>
    <t>59600</t>
  </si>
  <si>
    <t>MAUBEUGE</t>
  </si>
  <si>
    <t>28/04/2022</t>
  </si>
  <si>
    <t>28/04/2022 - 12:51</t>
  </si>
  <si>
    <t>22-9c059d0b</t>
  </si>
  <si>
    <t>59129</t>
  </si>
  <si>
    <t>AVESNES-LES-AUBERT</t>
  </si>
  <si>
    <t>02/05/2022</t>
  </si>
  <si>
    <t>02/05/2022 - 11:31</t>
  </si>
  <si>
    <t>59244</t>
  </si>
  <si>
    <t>CARTIGNIES</t>
  </si>
  <si>
    <t>22-9c056162</t>
  </si>
  <si>
    <t>59268</t>
  </si>
  <si>
    <t>BLECOURT</t>
  </si>
  <si>
    <t>28/04/2022 - 16:01</t>
  </si>
  <si>
    <t>22-9c05ad3f</t>
  </si>
  <si>
    <t>59360</t>
  </si>
  <si>
    <t>LE CATEAU-CAMBRESIS</t>
  </si>
  <si>
    <t>02/05/2022 - 16:32</t>
  </si>
  <si>
    <t>22-9c057234</t>
  </si>
  <si>
    <t>59720</t>
  </si>
  <si>
    <t>LOUVROIL</t>
  </si>
  <si>
    <t>29/04/2022</t>
  </si>
  <si>
    <t>29/04/2022 - 10:59</t>
  </si>
  <si>
    <t>22-9c057307</t>
  </si>
  <si>
    <t>59330</t>
  </si>
  <si>
    <t>HAUTMONT</t>
  </si>
  <si>
    <t>29/04/2022 - 11:12</t>
  </si>
  <si>
    <t>22-9c0574f6</t>
  </si>
  <si>
    <t>29/04/2022 - 11:44</t>
  </si>
  <si>
    <t>22-9c057e26</t>
  </si>
  <si>
    <t>59186</t>
  </si>
  <si>
    <t>ANOR</t>
  </si>
  <si>
    <t>29/04/2022 - 15:19</t>
  </si>
  <si>
    <t>22-9c05806e</t>
  </si>
  <si>
    <t>59177</t>
  </si>
  <si>
    <t>SAINS-DU-NORD</t>
  </si>
  <si>
    <t>29/04/2022 - 16:00</t>
  </si>
  <si>
    <t>22-9c05eec4</t>
  </si>
  <si>
    <t>59620</t>
  </si>
  <si>
    <t>SAINT-REMY-CHAUSSEE</t>
  </si>
  <si>
    <t>04/05/2022</t>
  </si>
  <si>
    <t>04/05/2022 - 10:29</t>
  </si>
  <si>
    <t>22-9c05966f</t>
  </si>
  <si>
    <t>59750</t>
  </si>
  <si>
    <t>FEIGNIES</t>
  </si>
  <si>
    <t>02/05/2022 - 10:00</t>
  </si>
  <si>
    <t>22-9c05997e</t>
  </si>
  <si>
    <t>02/05/2022 - 10:41</t>
  </si>
  <si>
    <t>22-9c0599ac</t>
  </si>
  <si>
    <t>59241</t>
  </si>
  <si>
    <t>MASNIERES</t>
  </si>
  <si>
    <t>02/05/2022 - 10:44</t>
  </si>
  <si>
    <t>22-9c05ad25</t>
  </si>
  <si>
    <t>02/05/2022 - 16:30</t>
  </si>
  <si>
    <t>22-9c06779a</t>
  </si>
  <si>
    <t>59770</t>
  </si>
  <si>
    <t>MARLY</t>
  </si>
  <si>
    <t>05/05/2022</t>
  </si>
  <si>
    <t>05/05/2022 - 11:22</t>
  </si>
  <si>
    <t>22-9c05c09f</t>
  </si>
  <si>
    <t>03/05/2022</t>
  </si>
  <si>
    <t>03/05/2022 - 08:06</t>
  </si>
  <si>
    <t>22-9c05cd74</t>
  </si>
  <si>
    <t>59460</t>
  </si>
  <si>
    <t>JEUMONT</t>
  </si>
  <si>
    <t>03/05/2022 - 11:18</t>
  </si>
  <si>
    <t>22-9c068fae</t>
  </si>
  <si>
    <t>06/05/2022</t>
  </si>
  <si>
    <t>06/05/2022 - 08:55</t>
  </si>
  <si>
    <t>22-9c0694a2</t>
  </si>
  <si>
    <t>59132</t>
  </si>
  <si>
    <t>GLAGEON</t>
  </si>
  <si>
    <t>27/05/2022 - 13:46</t>
  </si>
  <si>
    <t>22-9c05f91f</t>
  </si>
  <si>
    <t>04/05/2022 - 13:48</t>
  </si>
  <si>
    <t>22-9c05ff09</t>
  </si>
  <si>
    <t>59570</t>
  </si>
  <si>
    <t>GUSSIGNIES</t>
  </si>
  <si>
    <t>04/05/2022 - 15:25</t>
  </si>
  <si>
    <t>59212</t>
  </si>
  <si>
    <t>WIGNEHIES</t>
  </si>
  <si>
    <t>09/05/2022</t>
  </si>
  <si>
    <t>22-9c05f34f</t>
  </si>
  <si>
    <t>59990</t>
  </si>
  <si>
    <t>SEBOURG</t>
  </si>
  <si>
    <t>19/05/2022 - 11:12</t>
  </si>
  <si>
    <t>22-9c06a1f8</t>
  </si>
  <si>
    <t>06/05/2022 - 14:32</t>
  </si>
  <si>
    <t>22-9c06a2de</t>
  </si>
  <si>
    <t>59300</t>
  </si>
  <si>
    <t>VALENCIENNES</t>
  </si>
  <si>
    <t>06/05/2022 - 14:49</t>
  </si>
  <si>
    <t>22-9c0705a3</t>
  </si>
  <si>
    <t>10/05/2022</t>
  </si>
  <si>
    <t>10/05/2022 - 15:49</t>
  </si>
  <si>
    <t>11/05/2022</t>
  </si>
  <si>
    <t>22-9c06bd1c</t>
  </si>
  <si>
    <t>18/05/2022 - 09:12</t>
  </si>
  <si>
    <t>22-9c069803</t>
  </si>
  <si>
    <t>59530</t>
  </si>
  <si>
    <t>JOLIMETZ</t>
  </si>
  <si>
    <t>20/05/2022 - 08:40</t>
  </si>
  <si>
    <t>22-9c06bfd6</t>
  </si>
  <si>
    <t>59238</t>
  </si>
  <si>
    <t>MARETZ</t>
  </si>
  <si>
    <t>09/05/2022 - 10:06</t>
  </si>
  <si>
    <t>22-9c06dbed</t>
  </si>
  <si>
    <t>09/05/2022 - 16:06</t>
  </si>
  <si>
    <t>22-9c06dcf4</t>
  </si>
  <si>
    <t>09/05/2022 - 16:26</t>
  </si>
  <si>
    <t>22-9c06ee20</t>
  </si>
  <si>
    <t>10/05/2022 - 09:33</t>
  </si>
  <si>
    <t>22-9c06f42d</t>
  </si>
  <si>
    <t>59171</t>
  </si>
  <si>
    <t>HELESMES</t>
  </si>
  <si>
    <t>10/05/2022 - 10:47</t>
  </si>
  <si>
    <t>22-9c06f896</t>
  </si>
  <si>
    <t>10/05/2022 - 11:39</t>
  </si>
  <si>
    <t>59168</t>
  </si>
  <si>
    <t>BOUSSOIS</t>
  </si>
  <si>
    <t>13/05/2022</t>
  </si>
  <si>
    <t>59440</t>
  </si>
  <si>
    <t>22-9c0331f4</t>
  </si>
  <si>
    <t>Site institutionnel</t>
  </si>
  <si>
    <t>Maubeuge</t>
  </si>
  <si>
    <t>15/04/2022</t>
  </si>
  <si>
    <t>11/05/2022 - 09:39</t>
  </si>
  <si>
    <t>22-9c071f0f</t>
  </si>
  <si>
    <t>11/05/2022 - 10:09</t>
  </si>
  <si>
    <t>22-9c0721d5</t>
  </si>
  <si>
    <t>11/05/2022 - 10:46</t>
  </si>
  <si>
    <t>22-9c07280d</t>
  </si>
  <si>
    <t>11/05/2022 - 12:12</t>
  </si>
  <si>
    <t>22-9c07311f</t>
  </si>
  <si>
    <t>59740</t>
  </si>
  <si>
    <t>HESTRUD</t>
  </si>
  <si>
    <t>11/05/2022 - 15:30</t>
  </si>
  <si>
    <t>22-9c082067</t>
  </si>
  <si>
    <t>AVESNES-SUR-HELPE</t>
  </si>
  <si>
    <t>16/05/2022</t>
  </si>
  <si>
    <t>22-9c05eaae</t>
  </si>
  <si>
    <t>16/05/2022 - 14:50</t>
  </si>
  <si>
    <t>OHAIN</t>
  </si>
  <si>
    <t>18/05/2022</t>
  </si>
  <si>
    <t>22-9c087636</t>
  </si>
  <si>
    <t>18/05/2022 - 14:11</t>
  </si>
  <si>
    <t>22-9c0788b5</t>
  </si>
  <si>
    <t>Catillon-sur-Sambre</t>
  </si>
  <si>
    <t>18/05/2022 - 16:03</t>
  </si>
  <si>
    <t>22-9c08a17f</t>
  </si>
  <si>
    <t>19/05/2022</t>
  </si>
  <si>
    <t>19/05/2022 - 08:49</t>
  </si>
  <si>
    <t>22-9c08b2d1</t>
  </si>
  <si>
    <t>CATILLON-SUR-SAMBRE</t>
  </si>
  <si>
    <t>19/05/2022 - 13:35</t>
  </si>
  <si>
    <t>22-9c07917a</t>
  </si>
  <si>
    <t>59135</t>
  </si>
  <si>
    <t>WALLERS</t>
  </si>
  <si>
    <t>24/05/2022 - 13:47</t>
  </si>
  <si>
    <t>22-9c082565</t>
  </si>
  <si>
    <t>59880</t>
  </si>
  <si>
    <t>SAINT-SAULVE</t>
  </si>
  <si>
    <t>23/05/2022 - 08:13</t>
  </si>
  <si>
    <t>22-9c08a332</t>
  </si>
  <si>
    <t>31/05/2022 - 16:46</t>
  </si>
  <si>
    <t>22-9c0848ad</t>
  </si>
  <si>
    <t>59294</t>
  </si>
  <si>
    <t>HAUSSY</t>
  </si>
  <si>
    <t>17/05/2022</t>
  </si>
  <si>
    <t>17/05/2022 - 13:40</t>
  </si>
  <si>
    <t>22-9c084bb5</t>
  </si>
  <si>
    <t>59494</t>
  </si>
  <si>
    <t>PETITE-FORET</t>
  </si>
  <si>
    <t>17/05/2022 - 14:31</t>
  </si>
  <si>
    <t>22-9c08714d</t>
  </si>
  <si>
    <t>18/05/2022 - 11:52</t>
  </si>
  <si>
    <t>22-9c08efb3</t>
  </si>
  <si>
    <t>59226</t>
  </si>
  <si>
    <t>LECELLES</t>
  </si>
  <si>
    <t>20/05/2022</t>
  </si>
  <si>
    <t>24/05/2022 - 11:12</t>
  </si>
  <si>
    <t>22-9c08afb3</t>
  </si>
  <si>
    <t>19/05/2022 - 12:00</t>
  </si>
  <si>
    <t>22-9c08ba7d</t>
  </si>
  <si>
    <t>59164</t>
  </si>
  <si>
    <t>MARPENT</t>
  </si>
  <si>
    <t>19/05/2022 - 16:00</t>
  </si>
  <si>
    <t>22-9c08a14c</t>
  </si>
  <si>
    <t>24/05/2022 - 11:47</t>
  </si>
  <si>
    <t>22-9c0911b7</t>
  </si>
  <si>
    <t>SAINT-REMY-DU-NORD</t>
  </si>
  <si>
    <t>23/05/2022</t>
  </si>
  <si>
    <t>23/05/2022 - 13:43</t>
  </si>
  <si>
    <t>22-9c09153f</t>
  </si>
  <si>
    <t>59230</t>
  </si>
  <si>
    <t>SAINT-AMAND-LES-EAUX</t>
  </si>
  <si>
    <t>23/05/2022 - 14:50</t>
  </si>
  <si>
    <t>22-9c09288c</t>
  </si>
  <si>
    <t>24/05/2022</t>
  </si>
  <si>
    <t>24/05/2022 - 08:46</t>
  </si>
  <si>
    <t>22-9c092e05</t>
  </si>
  <si>
    <t>EPPE-SAUVAGE</t>
  </si>
  <si>
    <t>24/05/2022 - 10:19</t>
  </si>
  <si>
    <t>22-9c0932fe</t>
  </si>
  <si>
    <t>59540</t>
  </si>
  <si>
    <t>CAUDRY</t>
  </si>
  <si>
    <t>24/05/2022 - 11:37</t>
  </si>
  <si>
    <t>22-9c093dfd</t>
  </si>
  <si>
    <t>24/05/2022 - 15:51</t>
  </si>
  <si>
    <t>22-9c0946fa</t>
  </si>
  <si>
    <t>59245</t>
  </si>
  <si>
    <t>RECQUIGNIES</t>
  </si>
  <si>
    <t>25/05/2022</t>
  </si>
  <si>
    <t>25/05/2022 - 09:23</t>
  </si>
  <si>
    <t>22-9c094d96</t>
  </si>
  <si>
    <t>59610</t>
  </si>
  <si>
    <t>FOURMIES</t>
  </si>
  <si>
    <t>25/05/2022 - 11:12</t>
  </si>
  <si>
    <t>ANZIN</t>
  </si>
  <si>
    <t>22-9c09563b</t>
  </si>
  <si>
    <t>25/05/2022 - 14:52</t>
  </si>
  <si>
    <t>22-9c09833d</t>
  </si>
  <si>
    <t>27/05/2022</t>
  </si>
  <si>
    <t>27/05/2022 - 09:05</t>
  </si>
  <si>
    <t>22-9c098344</t>
  </si>
  <si>
    <t>22-9c0988bb</t>
  </si>
  <si>
    <t>ORS</t>
  </si>
  <si>
    <t>27/05/2022 - 10:44</t>
  </si>
  <si>
    <t>22-9c098d00</t>
  </si>
  <si>
    <t>27/05/2022 - 12:08</t>
  </si>
  <si>
    <t>22-9c098e01</t>
  </si>
  <si>
    <t>27/05/2022 - 12:46</t>
  </si>
  <si>
    <t>22-9c0a2d84</t>
  </si>
  <si>
    <t>27/05/2022 - 15:06</t>
  </si>
  <si>
    <t>22-9c0a3862</t>
  </si>
  <si>
    <t>30/05/2022</t>
  </si>
  <si>
    <t>30/05/2022 - 09:11</t>
  </si>
  <si>
    <t>22-9c0a47af</t>
  </si>
  <si>
    <t>30/05/2022 - 12:49</t>
  </si>
  <si>
    <t>22-9c0a50b9</t>
  </si>
  <si>
    <t>16/06/2022 - 11:10</t>
  </si>
  <si>
    <t>22-9c0acfbd</t>
  </si>
  <si>
    <t>02/06/2022</t>
  </si>
  <si>
    <t>20/06/2022 - 11:48</t>
  </si>
  <si>
    <t>22-9c0a823c</t>
  </si>
  <si>
    <t>VILLERS-POL</t>
  </si>
  <si>
    <t>01/06/2022</t>
  </si>
  <si>
    <t>01/06/2022 - 08:37</t>
  </si>
  <si>
    <t>22-9c0a8702</t>
  </si>
  <si>
    <t>01/06/2022 - 09:57</t>
  </si>
  <si>
    <t>22-9c0acd32</t>
  </si>
  <si>
    <t>02/06/2022 - 09:46</t>
  </si>
  <si>
    <t>22-9c0adc87</t>
  </si>
  <si>
    <t>02/06/2022 - 13:42</t>
  </si>
  <si>
    <t>22-9c0afcfc</t>
  </si>
  <si>
    <t>59269</t>
  </si>
  <si>
    <t>QUERENAING</t>
  </si>
  <si>
    <t>03/06/2022</t>
  </si>
  <si>
    <t>03/06/2022 - 12:54</t>
  </si>
  <si>
    <t>22-9c0b1cae</t>
  </si>
  <si>
    <t>59400</t>
  </si>
  <si>
    <t>CAMBRAI</t>
  </si>
  <si>
    <t>07/06/2022</t>
  </si>
  <si>
    <t>07/06/2022 - 08:18</t>
  </si>
  <si>
    <t>22-9c0b25d5</t>
  </si>
  <si>
    <t>07/06/2022 - 10:28</t>
  </si>
  <si>
    <t>22-9c0b2737</t>
  </si>
  <si>
    <t>07/06/2022 - 10:44</t>
  </si>
  <si>
    <t>22-9c0b2d78</t>
  </si>
  <si>
    <t>07/06/2022 - 11:59</t>
  </si>
  <si>
    <t>22-9c0b38de</t>
  </si>
  <si>
    <t>AULNOYE-AYMERIES</t>
  </si>
  <si>
    <t>14/06/2022 - 15:12</t>
  </si>
  <si>
    <t>22-9c0b5f1d</t>
  </si>
  <si>
    <t>08/06/2022</t>
  </si>
  <si>
    <t>08/06/2022 - 16:23</t>
  </si>
  <si>
    <t>59590</t>
  </si>
  <si>
    <t>RAISMES</t>
  </si>
  <si>
    <t>22-9c0b67ae</t>
  </si>
  <si>
    <t>MAZINGHIEN</t>
  </si>
  <si>
    <t>09/06/2022</t>
  </si>
  <si>
    <t>09/06/2022 - 09:32</t>
  </si>
  <si>
    <t>22-9c0b6ea1</t>
  </si>
  <si>
    <t>09/06/2022 - 10:58</t>
  </si>
  <si>
    <t>22-9c0b7046</t>
  </si>
  <si>
    <t>09/06/2022 - 11:18</t>
  </si>
  <si>
    <t>22-9c0b7814</t>
  </si>
  <si>
    <t>59125</t>
  </si>
  <si>
    <t>TRITH-SAINT-LEGER</t>
  </si>
  <si>
    <t>09/06/2022 - 14:05</t>
  </si>
  <si>
    <t>22-9c0b86f6</t>
  </si>
  <si>
    <t>10/06/2022</t>
  </si>
  <si>
    <t>10/06/2022 - 09:19</t>
  </si>
  <si>
    <t>22-9c0b8936</t>
  </si>
  <si>
    <t>10/06/2022 - 10:00</t>
  </si>
  <si>
    <t>22-9c0b8bbe</t>
  </si>
  <si>
    <t>10/06/2022 - 10:34</t>
  </si>
  <si>
    <t>22-9c0b8ca6</t>
  </si>
  <si>
    <t>10/06/2022 - 10:48</t>
  </si>
  <si>
    <t>22-9c0b9547</t>
  </si>
  <si>
    <t>10/06/2022 - 13:55</t>
  </si>
  <si>
    <t>22-9c0b96fa</t>
  </si>
  <si>
    <t>59282</t>
  </si>
  <si>
    <t>DOUCHY-LES-MINES</t>
  </si>
  <si>
    <t>10/06/2022 - 14:29</t>
  </si>
  <si>
    <t>BUSIGNY</t>
  </si>
  <si>
    <t>14/06/2022</t>
  </si>
  <si>
    <t>22-9c0da575</t>
  </si>
  <si>
    <t>59860</t>
  </si>
  <si>
    <t>BRUAY-SUR-L'ESCAUT</t>
  </si>
  <si>
    <t>15/06/2022</t>
  </si>
  <si>
    <t>15/06/2022 - 09:53</t>
  </si>
  <si>
    <t>MAING</t>
  </si>
  <si>
    <t>16/06/2022</t>
  </si>
  <si>
    <t>17/06/2022</t>
  </si>
  <si>
    <t>22-9c0d86b9</t>
  </si>
  <si>
    <t>14/06/2022 - 10:31</t>
  </si>
  <si>
    <t>THIVENCELLE</t>
  </si>
  <si>
    <t>22-9c0da544</t>
  </si>
  <si>
    <t>59218</t>
  </si>
  <si>
    <t>POIX-DU-NORD</t>
  </si>
  <si>
    <t>15/06/2022 - 09:48</t>
  </si>
  <si>
    <t>22-9c0e7ea9</t>
  </si>
  <si>
    <t>Réseaux sociaux</t>
  </si>
  <si>
    <t>59138</t>
  </si>
  <si>
    <t>BACHANT</t>
  </si>
  <si>
    <t>21/06/2022</t>
  </si>
  <si>
    <t>23/06/2022 - 10:33</t>
  </si>
  <si>
    <t>22-9c0dd40f</t>
  </si>
  <si>
    <t>16/06/2022 - 13:56</t>
  </si>
  <si>
    <t>22-9c0e1077</t>
  </si>
  <si>
    <t>59174</t>
  </si>
  <si>
    <t>LA SENTINELLE</t>
  </si>
  <si>
    <t>17/06/2022 - 08:44</t>
  </si>
  <si>
    <t>22-9c0e230a</t>
  </si>
  <si>
    <t>17/06/2022 - 15:53</t>
  </si>
  <si>
    <t>22-9c0e2e7c</t>
  </si>
  <si>
    <t>20/06/2022</t>
  </si>
  <si>
    <t>20/06/2022 - 09:34</t>
  </si>
  <si>
    <t>22-9c0e3ceb</t>
  </si>
  <si>
    <t>20/06/2022 - 13:17</t>
  </si>
  <si>
    <t>22/06/2022</t>
  </si>
  <si>
    <t>24/06/2022</t>
  </si>
  <si>
    <t>22-9c0e9d7c</t>
  </si>
  <si>
    <t>23/06/2022</t>
  </si>
  <si>
    <t>23/06/2022 - 09:12</t>
  </si>
  <si>
    <t>22-9c0eaf61</t>
  </si>
  <si>
    <t>23/06/2022 - 15:02</t>
  </si>
  <si>
    <t>DIMECHAUX</t>
  </si>
  <si>
    <t>22-9c0e8e61</t>
  </si>
  <si>
    <t>22/06/2022 - 11:47</t>
  </si>
  <si>
    <t>22-9c0eb9dd</t>
  </si>
  <si>
    <t>59278</t>
  </si>
  <si>
    <t>ESCAUTPONT</t>
  </si>
  <si>
    <t>24/06/2022 - 09:33</t>
  </si>
  <si>
    <t>FELLERIES</t>
  </si>
  <si>
    <t>30/06/2022</t>
  </si>
  <si>
    <t>22-9c0ed518</t>
  </si>
  <si>
    <t>27/06/2022</t>
  </si>
  <si>
    <t>27/06/2022 - 09:24</t>
  </si>
  <si>
    <t>22-9c0ee874</t>
  </si>
  <si>
    <t>27/06/2022 - 15:06</t>
  </si>
  <si>
    <t>22-9c0efa7e</t>
  </si>
  <si>
    <t>POMMEREUIL</t>
  </si>
  <si>
    <t>28/06/2022</t>
  </si>
  <si>
    <t>28/06/2022 - 11:17</t>
  </si>
  <si>
    <t>BEUVRAGES</t>
  </si>
  <si>
    <t>LA LONGUEVILLE</t>
  </si>
  <si>
    <t>05/07/2022</t>
  </si>
  <si>
    <t>22-9c0f0b77</t>
  </si>
  <si>
    <t>VENDEGIES-AU-BOIS</t>
  </si>
  <si>
    <t>29/06/2022</t>
  </si>
  <si>
    <t>29/06/2022 - 09:55</t>
  </si>
  <si>
    <t>22-9c0f1996</t>
  </si>
  <si>
    <t>29/06/2022 - 14:27</t>
  </si>
  <si>
    <t>22-9c09294c</t>
  </si>
  <si>
    <t>04/07/2022 - 15:05</t>
  </si>
  <si>
    <t>22-9c0f2e91</t>
  </si>
  <si>
    <t>30/06/2022 - 11:51</t>
  </si>
  <si>
    <t>ESTOURMEL</t>
  </si>
  <si>
    <t>04/07/2022</t>
  </si>
  <si>
    <t>DENAIN</t>
  </si>
  <si>
    <t>22-9c0f8ef3</t>
  </si>
  <si>
    <t>01/07/2022</t>
  </si>
  <si>
    <t>01/07/2022 - 10:41</t>
  </si>
  <si>
    <t>22-9c0f9463</t>
  </si>
  <si>
    <t>01/07/2022 - 12:48</t>
  </si>
  <si>
    <t>22-9c16f799</t>
  </si>
  <si>
    <t>04/07/2022 - 16:02</t>
  </si>
  <si>
    <t>22-9c16f159</t>
  </si>
  <si>
    <t>04/07/2022 - 14:15</t>
  </si>
  <si>
    <t>22-9c17200a</t>
  </si>
  <si>
    <t>05/07/2022 - 13:53</t>
  </si>
  <si>
    <t>22-9c172360</t>
  </si>
  <si>
    <t>05/07/2022 - 14:57</t>
  </si>
  <si>
    <t>22-9c172603</t>
  </si>
  <si>
    <t>05/07/2022 - 15:41</t>
  </si>
  <si>
    <t>22-9c16e6b2</t>
  </si>
  <si>
    <t>59264</t>
  </si>
  <si>
    <t>ONNAING</t>
  </si>
  <si>
    <t>04/07/2022 - 10:42</t>
  </si>
  <si>
    <t>22-9c16eea8</t>
  </si>
  <si>
    <t>04/07/2022 - 13:10</t>
  </si>
  <si>
    <t>22-9c0590db</t>
  </si>
  <si>
    <t>02/05/2022 - 08:16</t>
  </si>
  <si>
    <t>22-9c0a471d</t>
  </si>
  <si>
    <t>30/05/2022 - 12:33</t>
  </si>
  <si>
    <t>PDL</t>
  </si>
  <si>
    <t>COMMUNES</t>
  </si>
  <si>
    <t>BO</t>
  </si>
  <si>
    <t>ABANCOURT</t>
  </si>
  <si>
    <t>HC-Cambrai</t>
  </si>
  <si>
    <t>ABSCON</t>
  </si>
  <si>
    <t>HC-Marly</t>
  </si>
  <si>
    <t>AIBES</t>
  </si>
  <si>
    <t>HC-Maubeuge</t>
  </si>
  <si>
    <t>AMFROIPRET</t>
  </si>
  <si>
    <t>ANNEUX</t>
  </si>
  <si>
    <t>ARTRES</t>
  </si>
  <si>
    <t>ASSEVENT</t>
  </si>
  <si>
    <t>AUBENCHEUL AU BAC</t>
  </si>
  <si>
    <t>AUBRY DU HAINAUT</t>
  </si>
  <si>
    <t>AUDIGNIES</t>
  </si>
  <si>
    <t>AULNOY LEZ VALENCIENNES</t>
  </si>
  <si>
    <t>AULNOYE AYMERIES</t>
  </si>
  <si>
    <t>AVESNELLES</t>
  </si>
  <si>
    <t>AVESNES LE SEC</t>
  </si>
  <si>
    <t>AVESNES LES AUBERT</t>
  </si>
  <si>
    <t>AVESNES SUR HELPE</t>
  </si>
  <si>
    <t>AWOINGT</t>
  </si>
  <si>
    <t>BAIVES</t>
  </si>
  <si>
    <t>BANTEUX</t>
  </si>
  <si>
    <t>BANTIGNY</t>
  </si>
  <si>
    <t>BANTOUZELLE</t>
  </si>
  <si>
    <t>BAS LIEU</t>
  </si>
  <si>
    <t>BAVAY</t>
  </si>
  <si>
    <t>BAZUEL</t>
  </si>
  <si>
    <t>BEAUDIGNIES</t>
  </si>
  <si>
    <t>BEAUFORT</t>
  </si>
  <si>
    <t>BEAUMONT EN CAMBRESIS</t>
  </si>
  <si>
    <t>BEAURAIN</t>
  </si>
  <si>
    <t>BEAUREPAIRE SUR SAMBRE</t>
  </si>
  <si>
    <t>BEAURIEUX</t>
  </si>
  <si>
    <t>BEAUVOIS EN CAMBRESIS</t>
  </si>
  <si>
    <t>BELLAING</t>
  </si>
  <si>
    <t>BELLIGNIES</t>
  </si>
  <si>
    <t>BERELLES</t>
  </si>
  <si>
    <t>BERLAIMONT</t>
  </si>
  <si>
    <t>BERMERAIN</t>
  </si>
  <si>
    <t>BERMERIES</t>
  </si>
  <si>
    <t>BERSILLIES</t>
  </si>
  <si>
    <t>BERTRY</t>
  </si>
  <si>
    <t>BETHENCOURT</t>
  </si>
  <si>
    <t>BETTIGNIES</t>
  </si>
  <si>
    <t>BETTRECHIES</t>
  </si>
  <si>
    <t>BEUGNIES</t>
  </si>
  <si>
    <t>BEVILLERS</t>
  </si>
  <si>
    <t>BOUCHAIN</t>
  </si>
  <si>
    <t>BOULOGNE SUR HELPE</t>
  </si>
  <si>
    <t>BOUSIES</t>
  </si>
  <si>
    <t>BOUSIGNIES</t>
  </si>
  <si>
    <t>BOUSIGNIES SUR ROC</t>
  </si>
  <si>
    <t>BOUSSIERES EN CAMBRESIS</t>
  </si>
  <si>
    <t>BOUSSIERES SUR SAMBRE</t>
  </si>
  <si>
    <t>BRIASTRE</t>
  </si>
  <si>
    <t>BRILLON</t>
  </si>
  <si>
    <t>BRUAY SUR L ESCAUT</t>
  </si>
  <si>
    <t>BRUILLE ST AMAND</t>
  </si>
  <si>
    <t>BRY</t>
  </si>
  <si>
    <t>CAGNONCLES</t>
  </si>
  <si>
    <t>CANTAING SUR ESCAUT</t>
  </si>
  <si>
    <t>CAPELLE</t>
  </si>
  <si>
    <t>CARNIERES</t>
  </si>
  <si>
    <t>CATILLON SUR SAMBRE</t>
  </si>
  <si>
    <t>CATTENIERES</t>
  </si>
  <si>
    <t>CAULLERY</t>
  </si>
  <si>
    <t>CAUROIR</t>
  </si>
  <si>
    <t>CERFONTAINE</t>
  </si>
  <si>
    <t>CHATEAU L ABBAYE</t>
  </si>
  <si>
    <t>CHOISIES</t>
  </si>
  <si>
    <t>CLAIRFAYTS</t>
  </si>
  <si>
    <t>CLARY</t>
  </si>
  <si>
    <t>COLLERET</t>
  </si>
  <si>
    <t>CONDE SUR L ESCAUT</t>
  </si>
  <si>
    <t>COUSOLRE</t>
  </si>
  <si>
    <t>CRESPIN</t>
  </si>
  <si>
    <t>CREVECOEUR SUR L ESCAUT</t>
  </si>
  <si>
    <t>CROIX CALUYAU</t>
  </si>
  <si>
    <t>CURGIES</t>
  </si>
  <si>
    <t>CUVILLERS</t>
  </si>
  <si>
    <t>DAMOUSIES</t>
  </si>
  <si>
    <t>DEHERIES</t>
  </si>
  <si>
    <t>DIMONT</t>
  </si>
  <si>
    <t>DOMPIERRE SUR HELPE</t>
  </si>
  <si>
    <t>DOUCHY LES MINES</t>
  </si>
  <si>
    <t>DOURLERS</t>
  </si>
  <si>
    <t>ECCLES</t>
  </si>
  <si>
    <t>ECLAIBES</t>
  </si>
  <si>
    <t>ECUELIN</t>
  </si>
  <si>
    <t>ELESMES</t>
  </si>
  <si>
    <t>ELINCOURT</t>
  </si>
  <si>
    <t>EMERCHICOURT</t>
  </si>
  <si>
    <t>ENGLEFONTAINE</t>
  </si>
  <si>
    <t>EPPE SAUVAGE</t>
  </si>
  <si>
    <t>ESCARMAIN</t>
  </si>
  <si>
    <t>ESCAUDAIN</t>
  </si>
  <si>
    <t>ESCAUDOEUVRES</t>
  </si>
  <si>
    <t>ESNES</t>
  </si>
  <si>
    <t>ESTREUX</t>
  </si>
  <si>
    <t>ESTRUN</t>
  </si>
  <si>
    <t>ESWARS</t>
  </si>
  <si>
    <t>ETH</t>
  </si>
  <si>
    <t>ETROEUNGT</t>
  </si>
  <si>
    <t>FAMARS</t>
  </si>
  <si>
    <t>FERON</t>
  </si>
  <si>
    <t>FERRIERE LA GRANDE</t>
  </si>
  <si>
    <t>FERRIERE LA PETITE</t>
  </si>
  <si>
    <t>FLAUMONT WAUDRECHIES</t>
  </si>
  <si>
    <t>FLESQUIERES</t>
  </si>
  <si>
    <t>FLINES LES MORTAGNE</t>
  </si>
  <si>
    <t>FLOURSIES</t>
  </si>
  <si>
    <t>FLOYON</t>
  </si>
  <si>
    <t>FONTAINE AU BOIS</t>
  </si>
  <si>
    <t>FONTAINE AU PIRE</t>
  </si>
  <si>
    <t>FONTAINE NOTRE DAME</t>
  </si>
  <si>
    <t>FOREST EN CAMBRESIS</t>
  </si>
  <si>
    <t>FRASNOY</t>
  </si>
  <si>
    <t>FRESNES SUR ESCAUT</t>
  </si>
  <si>
    <t>FRESSIES</t>
  </si>
  <si>
    <t>GHISSIGNIES</t>
  </si>
  <si>
    <t>GOGNIES CHAUSSEE</t>
  </si>
  <si>
    <t>GOMMEGNIES</t>
  </si>
  <si>
    <t>GONNELIEU</t>
  </si>
  <si>
    <t>GOUZEAUCOURT</t>
  </si>
  <si>
    <t>GRAND FAYT</t>
  </si>
  <si>
    <t>HARGNIES</t>
  </si>
  <si>
    <t>HASNON</t>
  </si>
  <si>
    <t>HASPRES</t>
  </si>
  <si>
    <t>HAUCOURT EN CAMBRESIS</t>
  </si>
  <si>
    <t>HAULCHIN</t>
  </si>
  <si>
    <t>HAUT LIEU</t>
  </si>
  <si>
    <t>HAVELUY</t>
  </si>
  <si>
    <t>HAYNECOURT</t>
  </si>
  <si>
    <t>HECQ</t>
  </si>
  <si>
    <t>HEM LENGLET</t>
  </si>
  <si>
    <t>HERGNIES</t>
  </si>
  <si>
    <t>HERIN</t>
  </si>
  <si>
    <t>HON HERGIES</t>
  </si>
  <si>
    <t>HONNECHY</t>
  </si>
  <si>
    <t>HONNECOURT SUR ESCAUT</t>
  </si>
  <si>
    <t>HORDAIN</t>
  </si>
  <si>
    <t>HOUDAIN LEZ BAVAY</t>
  </si>
  <si>
    <t>INCHY</t>
  </si>
  <si>
    <t>IWUY</t>
  </si>
  <si>
    <t>JENLAIN</t>
  </si>
  <si>
    <t>LA FLAMENGRIE</t>
  </si>
  <si>
    <t>LA GROISE</t>
  </si>
  <si>
    <t>LANDRECIES</t>
  </si>
  <si>
    <t>LAROUILLIES</t>
  </si>
  <si>
    <t>LE CATEAU CAMBRESIS</t>
  </si>
  <si>
    <t>LE FAVRIL</t>
  </si>
  <si>
    <t>LE QUESNOY</t>
  </si>
  <si>
    <t>LES RUES DES VIGNES</t>
  </si>
  <si>
    <t>LESDAIN</t>
  </si>
  <si>
    <t>LEVAL</t>
  </si>
  <si>
    <t>LEZ FONTAINE</t>
  </si>
  <si>
    <t>LIESSIES</t>
  </si>
  <si>
    <t>LIEU ST AMAND</t>
  </si>
  <si>
    <t>LIGNY EN CAMBRESIS</t>
  </si>
  <si>
    <t>LIMONT FONTAINE</t>
  </si>
  <si>
    <t>LOCQUIGNOL</t>
  </si>
  <si>
    <t>LOURCHES</t>
  </si>
  <si>
    <t>LOUVIGNIES QUESNOY</t>
  </si>
  <si>
    <t>MAIRIEUX</t>
  </si>
  <si>
    <t>MALINCOURT</t>
  </si>
  <si>
    <t>MARBAIX</t>
  </si>
  <si>
    <t>MARCOING</t>
  </si>
  <si>
    <t>MARESCHES</t>
  </si>
  <si>
    <t>MAROILLES</t>
  </si>
  <si>
    <t>MARQUETTE EN OSTREVANT</t>
  </si>
  <si>
    <t>MASTAING</t>
  </si>
  <si>
    <t>MAULDE</t>
  </si>
  <si>
    <t>MAUROIS</t>
  </si>
  <si>
    <t>MECQUIGNIES</t>
  </si>
  <si>
    <t>MILLONFOSSE</t>
  </si>
  <si>
    <t>MONCEAU ST WAAST</t>
  </si>
  <si>
    <t>MONCHAUX SUR ECAILLON</t>
  </si>
  <si>
    <t>MONTAY</t>
  </si>
  <si>
    <t>MONTIGNY EN CAMBRESIS</t>
  </si>
  <si>
    <t>MONTRECOURT</t>
  </si>
  <si>
    <t>MORTAGNE DU NORD</t>
  </si>
  <si>
    <t>MOUSTIER EN FAGNE</t>
  </si>
  <si>
    <t>NAVES</t>
  </si>
  <si>
    <t>NEUF MESNIL</t>
  </si>
  <si>
    <t>NEUVILLE EN AVESNOIS</t>
  </si>
  <si>
    <t>NEUVILLE ST REMY</t>
  </si>
  <si>
    <t>NEUVILLE SUR ESCAUT</t>
  </si>
  <si>
    <t>NEUVILLY</t>
  </si>
  <si>
    <t>NIERGNIES</t>
  </si>
  <si>
    <t>NIVELLE</t>
  </si>
  <si>
    <t>NOYELLES SUR ESCAUT</t>
  </si>
  <si>
    <t>NOYELLES SUR SAMBRE</t>
  </si>
  <si>
    <t>NOYELLES SUR SELLE</t>
  </si>
  <si>
    <t>OBIES</t>
  </si>
  <si>
    <t>OBRECHIES</t>
  </si>
  <si>
    <t>ODOMEZ</t>
  </si>
  <si>
    <t>OISY</t>
  </si>
  <si>
    <t>ORSINVAL</t>
  </si>
  <si>
    <t>PAILLENCOURT</t>
  </si>
  <si>
    <t>PETIT FAYT</t>
  </si>
  <si>
    <t>PETITE FORET</t>
  </si>
  <si>
    <t>POIX DU NORD</t>
  </si>
  <si>
    <t>PONT SUR SAMBRE</t>
  </si>
  <si>
    <t>POTELLE</t>
  </si>
  <si>
    <t>PRESEAU</t>
  </si>
  <si>
    <t>PREUX AU BOIS</t>
  </si>
  <si>
    <t>PREUX AU SART</t>
  </si>
  <si>
    <t>PRISCHES</t>
  </si>
  <si>
    <t>PROUVY</t>
  </si>
  <si>
    <t>PROVILLE</t>
  </si>
  <si>
    <t>QUAROUBLE</t>
  </si>
  <si>
    <t>QUIEVELON</t>
  </si>
  <si>
    <t>QUIEVRECHAIN</t>
  </si>
  <si>
    <t>QUIEVY</t>
  </si>
  <si>
    <t>RAILLENCOURT STE OLLE</t>
  </si>
  <si>
    <t>RAINSARS</t>
  </si>
  <si>
    <t>RAMILLIES</t>
  </si>
  <si>
    <t>RAMOUSIES</t>
  </si>
  <si>
    <t>RAUCOURT AU BOIS</t>
  </si>
  <si>
    <t>REJET DE BEAULIEU</t>
  </si>
  <si>
    <t>REUMONT</t>
  </si>
  <si>
    <t>RIBECOURT LA TOUR</t>
  </si>
  <si>
    <t>RIEUX EN CAMBRESIS</t>
  </si>
  <si>
    <t>ROBERSART</t>
  </si>
  <si>
    <t>ROEULX</t>
  </si>
  <si>
    <t>ROMBIES ET MARCHIPONT</t>
  </si>
  <si>
    <t>ROMERIES</t>
  </si>
  <si>
    <t>ROSULT</t>
  </si>
  <si>
    <t>ROUSIES</t>
  </si>
  <si>
    <t>ROUVIGNIES</t>
  </si>
  <si>
    <t>RUESNES</t>
  </si>
  <si>
    <t>RUMEGIES</t>
  </si>
  <si>
    <t>RUMILLY EN CAMBRESIS</t>
  </si>
  <si>
    <t>SAILLY LEZ CAMBRAI</t>
  </si>
  <si>
    <t>SAINS DU NORD</t>
  </si>
  <si>
    <t>SALESCHES</t>
  </si>
  <si>
    <t>SANCOURT</t>
  </si>
  <si>
    <t>SARS ET ROSIERES</t>
  </si>
  <si>
    <t>SARS POTERIES</t>
  </si>
  <si>
    <t>SASSEGNIES</t>
  </si>
  <si>
    <t>SAULTAIN</t>
  </si>
  <si>
    <t>SAULZOIR</t>
  </si>
  <si>
    <t>SEMERIES</t>
  </si>
  <si>
    <t>SEMOUSIES</t>
  </si>
  <si>
    <t>SEPMERIES</t>
  </si>
  <si>
    <t>SERANVILLERS FORENVILLE</t>
  </si>
  <si>
    <t>SOLESMES</t>
  </si>
  <si>
    <t>SOLRE LE CHATEAU</t>
  </si>
  <si>
    <t>SOLRINNES</t>
  </si>
  <si>
    <t>SOMMAING</t>
  </si>
  <si>
    <t>ST AMAND LES EAUX</t>
  </si>
  <si>
    <t>ST AUBERT</t>
  </si>
  <si>
    <t>ST AUBIN</t>
  </si>
  <si>
    <t>ST AYBERT</t>
  </si>
  <si>
    <t>ST BENIN</t>
  </si>
  <si>
    <t>ST HILAIRE LEZ CAMBRAI</t>
  </si>
  <si>
    <t>ST HILAIRE SUR HELPE</t>
  </si>
  <si>
    <t>ST MARTIN SUR ECAILLON</t>
  </si>
  <si>
    <t>ST PYTHON</t>
  </si>
  <si>
    <t>ST REMY CHAUSSEE</t>
  </si>
  <si>
    <t>ST REMY DU NORD</t>
  </si>
  <si>
    <t>ST SAULVE</t>
  </si>
  <si>
    <t>ST SOUPLET</t>
  </si>
  <si>
    <t>ST VAAST EN CAMBRESIS</t>
  </si>
  <si>
    <t>ST WAAST</t>
  </si>
  <si>
    <t>TAISNIERES EN THIERACHE</t>
  </si>
  <si>
    <t>TAISNIERES SUR HON</t>
  </si>
  <si>
    <t>THIANT</t>
  </si>
  <si>
    <t>THUN L EVEQUE</t>
  </si>
  <si>
    <t>THUN ST AMAND</t>
  </si>
  <si>
    <t>THUN ST MARTIN</t>
  </si>
  <si>
    <t>TILLOY LEZ CAMBRAI</t>
  </si>
  <si>
    <t>TRELON</t>
  </si>
  <si>
    <t>TRITH ST LEGER</t>
  </si>
  <si>
    <t>TROISVILLES</t>
  </si>
  <si>
    <t>VENDEGIES AU BOIS</t>
  </si>
  <si>
    <t>VENDEGIES SUR ECAILLON</t>
  </si>
  <si>
    <t>VERCHAIN MAUGRE</t>
  </si>
  <si>
    <t>VERTAIN</t>
  </si>
  <si>
    <t>VICQ</t>
  </si>
  <si>
    <t>VIESLY</t>
  </si>
  <si>
    <t>VIEUX CONDE</t>
  </si>
  <si>
    <t>VIEUX MESNIL</t>
  </si>
  <si>
    <t>VIEUX RENG</t>
  </si>
  <si>
    <t>VILLEREAU</t>
  </si>
  <si>
    <t>VILLERS EN CAUCHIES</t>
  </si>
  <si>
    <t>VILLERS GUISLAIN</t>
  </si>
  <si>
    <t>VILLERS OUTREAUX</t>
  </si>
  <si>
    <t>VILLERS PLOUICH</t>
  </si>
  <si>
    <t>VILLERS POL</t>
  </si>
  <si>
    <t>VILLERS SIRE NICOLE</t>
  </si>
  <si>
    <t>WALINCOURT SELVIGNY</t>
  </si>
  <si>
    <t>WALLERS EN FAGNE</t>
  </si>
  <si>
    <t>WAMBAIX</t>
  </si>
  <si>
    <t>WARGNIES LE GRAND</t>
  </si>
  <si>
    <t>WARGNIES LE PETIT</t>
  </si>
  <si>
    <t>WASNES AU BAC</t>
  </si>
  <si>
    <t>WATTIGNIES LA VICTOIRE</t>
  </si>
  <si>
    <t>WAVRECHAIN SOUS DENAIN</t>
  </si>
  <si>
    <t>WAVRECHAIN SOUS FAULX</t>
  </si>
  <si>
    <t>WILLIES</t>
  </si>
  <si>
    <t>06/07/2022</t>
  </si>
  <si>
    <t>22-9c174a02</t>
  </si>
  <si>
    <t>06/07/2022 - 14:40</t>
  </si>
  <si>
    <t>22-9c0e9fbc</t>
  </si>
  <si>
    <t>06/07/2022 - 11:06</t>
  </si>
  <si>
    <t>07/07/2022</t>
  </si>
  <si>
    <t>22-9c176a0b</t>
  </si>
  <si>
    <t>07/07/2022 - 14:41</t>
  </si>
  <si>
    <t>22-9c175ab3</t>
  </si>
  <si>
    <t>07/07/2022 - 10:49</t>
  </si>
  <si>
    <t>22-9c175b76</t>
  </si>
  <si>
    <t>07/07/2022 - 11:03</t>
  </si>
  <si>
    <t>22-9c176d0f</t>
  </si>
  <si>
    <t>59258</t>
  </si>
  <si>
    <t>LES RUES-DES-VIGNES</t>
  </si>
  <si>
    <t>07/07/2022 - 15:42</t>
  </si>
  <si>
    <t>Sans</t>
  </si>
  <si>
    <t>08/07/2022</t>
  </si>
  <si>
    <t>22-9c17bb78</t>
  </si>
  <si>
    <t>08/07/2022 - 08:51</t>
  </si>
  <si>
    <t>22-9c17c437</t>
  </si>
  <si>
    <t>08/07/2022 - 11:29</t>
  </si>
  <si>
    <t>22-9c17c847</t>
  </si>
  <si>
    <t>PONT-SUR-SAMBRE</t>
  </si>
  <si>
    <t>08/07/2022 - 13:36</t>
  </si>
  <si>
    <t>11/07/2022</t>
  </si>
  <si>
    <t>22-9c17e390</t>
  </si>
  <si>
    <t>11/07/2022 - 11:45</t>
  </si>
  <si>
    <t>Jour de l'an</t>
  </si>
  <si>
    <t>Lundi de Pâques</t>
  </si>
  <si>
    <t>Fete du travail</t>
  </si>
  <si>
    <t>Victoire de 1945</t>
  </si>
  <si>
    <t>Jeudi de l'ascension</t>
  </si>
  <si>
    <t>Lundi de Pentecote</t>
  </si>
  <si>
    <t>Fete Nationale</t>
  </si>
  <si>
    <t>Assomption</t>
  </si>
  <si>
    <t>La toussaint</t>
  </si>
  <si>
    <t>Armistice</t>
  </si>
  <si>
    <t>Noel</t>
  </si>
  <si>
    <t>22-9c18f1b1</t>
  </si>
  <si>
    <t>Fournisseur</t>
  </si>
  <si>
    <t>SOLRE-LE-CHATEAU</t>
  </si>
  <si>
    <t>12/07/2022</t>
  </si>
  <si>
    <t>12/07/2022 - 11:40</t>
  </si>
  <si>
    <t>22-9c0f923a</t>
  </si>
  <si>
    <t>12/07/2022 - 13:52</t>
  </si>
  <si>
    <t>22-9c18f003</t>
  </si>
  <si>
    <t>12/07/2022 - 11:17</t>
  </si>
  <si>
    <t>QUALIFICATIONS</t>
  </si>
  <si>
    <t>JOURS FERIES</t>
  </si>
  <si>
    <t>DATES</t>
  </si>
  <si>
    <t>ACTIONS CPA</t>
  </si>
  <si>
    <t>Capella</t>
  </si>
  <si>
    <t>Communes</t>
  </si>
  <si>
    <t>Traitement CPA</t>
  </si>
  <si>
    <t>Lien vers Capella</t>
  </si>
  <si>
    <t>Délai de Traitement CPA</t>
  </si>
  <si>
    <t>Délai depuis Récéption</t>
  </si>
  <si>
    <t>08/07/2022 - 15:23</t>
  </si>
  <si>
    <t>22-9c190ae2</t>
  </si>
  <si>
    <t>13/07/2022</t>
  </si>
  <si>
    <t>13/07/2022 - 11:40</t>
  </si>
  <si>
    <t>22-9c1911b9</t>
  </si>
  <si>
    <t>13/07/2022 - 14:53</t>
  </si>
  <si>
    <t>22-9c1913f9</t>
  </si>
  <si>
    <t>13/07/2022 - 15:44</t>
  </si>
  <si>
    <t>22-9c1914b5</t>
  </si>
  <si>
    <t>13/07/2022 - 16:01</t>
  </si>
  <si>
    <t>22-9c1914dc</t>
  </si>
  <si>
    <t>13/07/2022 - 16:06</t>
  </si>
  <si>
    <t>22-9c190aab</t>
  </si>
  <si>
    <t>59213</t>
  </si>
  <si>
    <t>13/07/2022 - 11:35</t>
  </si>
  <si>
    <t>Réception</t>
  </si>
  <si>
    <t>Import &amp; Traitement</t>
  </si>
  <si>
    <t>Synthèse</t>
  </si>
  <si>
    <t>Période données</t>
  </si>
  <si>
    <t xml:space="preserve">     Nombre de Capella reçus</t>
  </si>
  <si>
    <t xml:space="preserve">     Nombre de Capella traités</t>
  </si>
  <si>
    <t xml:space="preserve">     Délai moyen de traitement (J)</t>
  </si>
  <si>
    <t xml:space="preserve">     Nombre de Capella restants à traiter</t>
  </si>
  <si>
    <t>22-9c191cf4</t>
  </si>
  <si>
    <t>VILLERS-SIRE-NICOLE</t>
  </si>
  <si>
    <t>15/07/2022</t>
  </si>
  <si>
    <t>15/07/2022 - 09:44</t>
  </si>
  <si>
    <t>22-9c191d6f</t>
  </si>
  <si>
    <t>59220</t>
  </si>
  <si>
    <t>15/07/2022 - 09:56</t>
  </si>
  <si>
    <t>22-9c192b8a</t>
  </si>
  <si>
    <t>59145</t>
  </si>
  <si>
    <t>15/07/2022 - 14:30</t>
  </si>
  <si>
    <t>22-9c192bf4</t>
  </si>
  <si>
    <t>59199</t>
  </si>
  <si>
    <t>BRUILLE-SAINT-AMAND</t>
  </si>
  <si>
    <t>15/07/2022 - 14:40</t>
  </si>
  <si>
    <t>22-9c192f9b</t>
  </si>
  <si>
    <t>59144</t>
  </si>
  <si>
    <t>15/07/2022 - 16:11</t>
  </si>
  <si>
    <t>22-9c193131</t>
  </si>
  <si>
    <t>59550</t>
  </si>
  <si>
    <t>15/07/2022 - 17:01</t>
  </si>
  <si>
    <t>22-9c0ec965</t>
  </si>
  <si>
    <t>TAISNIERES-SUR-HON</t>
  </si>
  <si>
    <t>15/07/2022 - 15:12</t>
  </si>
  <si>
    <t>22-9c192bcc</t>
  </si>
  <si>
    <t>15/07/2022 - 14:37</t>
  </si>
  <si>
    <t>22-9c191af4</t>
  </si>
  <si>
    <t>VIEUX-RENG</t>
  </si>
  <si>
    <t>15/07/2022 - 08:52</t>
  </si>
  <si>
    <t>SMS</t>
  </si>
  <si>
    <t>D</t>
  </si>
  <si>
    <t>22-9c0366ae</t>
  </si>
  <si>
    <t>19/04/2022</t>
  </si>
  <si>
    <t>18/07/2022 - 11:38</t>
  </si>
  <si>
    <t>22-9c1949e2</t>
  </si>
  <si>
    <t>E-mail</t>
  </si>
  <si>
    <t>18/07/2022</t>
  </si>
  <si>
    <t>18/07/2022 - 14:39</t>
  </si>
  <si>
    <t>22-9c00a257</t>
  </si>
  <si>
    <t>12/04/2022</t>
  </si>
  <si>
    <t>18/07/2022 - 14:12</t>
  </si>
  <si>
    <t>22-9c194673</t>
  </si>
  <si>
    <t>18/07/2022 - 13:24</t>
  </si>
  <si>
    <t>22-9c190ff4</t>
  </si>
  <si>
    <t>59730</t>
  </si>
  <si>
    <t>19/07/2022 - 08:00</t>
  </si>
  <si>
    <t>22-9c195ac3</t>
  </si>
  <si>
    <t>19/07/2022</t>
  </si>
  <si>
    <t>19/07/2022 - 10:32</t>
  </si>
  <si>
    <t>22-9c195ed4</t>
  </si>
  <si>
    <t>19/07/2022 - 11:31</t>
  </si>
  <si>
    <t>22-9c1965a7</t>
  </si>
  <si>
    <t>19/07/2022 - 14:34</t>
  </si>
  <si>
    <t>22-9c196a58</t>
  </si>
  <si>
    <t>59131</t>
  </si>
  <si>
    <t>19/07/2022 - 16:13</t>
  </si>
  <si>
    <t>22-9c176db1</t>
  </si>
  <si>
    <t>19/07/2022 - 15:25</t>
  </si>
  <si>
    <t>22-9c197654</t>
  </si>
  <si>
    <t>20/07/2022</t>
  </si>
  <si>
    <t>22-9c1971d9</t>
  </si>
  <si>
    <t>22-9c1f6aa3</t>
  </si>
  <si>
    <t>21/07/2022</t>
  </si>
  <si>
    <t>22-9c1f709f</t>
  </si>
  <si>
    <t>22-9c1f71ed</t>
  </si>
  <si>
    <t>22-9c1f7379</t>
  </si>
  <si>
    <t>59920</t>
  </si>
  <si>
    <t>22-9c1f75cf</t>
  </si>
  <si>
    <t>LEZ-FONTAINE</t>
  </si>
  <si>
    <t>22-9c1f75fc</t>
  </si>
  <si>
    <t>22-9c1f78d7</t>
  </si>
  <si>
    <t>HON-HERGIES</t>
  </si>
  <si>
    <t>22-9c1f6ba0</t>
  </si>
  <si>
    <t>59127</t>
  </si>
  <si>
    <t>WALINCOURT-SELVIGNY</t>
  </si>
  <si>
    <t>22-9c1f6b8d</t>
  </si>
  <si>
    <t>22-9c1f88c5</t>
  </si>
  <si>
    <t>59219</t>
  </si>
  <si>
    <t>22/07/2022</t>
  </si>
  <si>
    <t>22-9c1f9833</t>
  </si>
  <si>
    <t>22-9c1f9b3b</t>
  </si>
  <si>
    <t>22-9c1fa28b</t>
  </si>
  <si>
    <t>25/07/2022</t>
  </si>
  <si>
    <t>22-9c1fa892</t>
  </si>
  <si>
    <t>22-9c1fae73</t>
  </si>
  <si>
    <t>22-9c1faf34</t>
  </si>
  <si>
    <t>MES Changement compteur Producteur</t>
  </si>
  <si>
    <t>22-9c02f99a</t>
  </si>
  <si>
    <t>14/04/2022</t>
  </si>
  <si>
    <t>26/07/2022</t>
  </si>
  <si>
    <t>22-9c1fc245</t>
  </si>
  <si>
    <t>59154</t>
  </si>
  <si>
    <t>22-9c1fd11e</t>
  </si>
  <si>
    <t>59178</t>
  </si>
  <si>
    <t>22-9c1fe8d0</t>
  </si>
  <si>
    <t>59410</t>
  </si>
  <si>
    <t>27/07/2022</t>
  </si>
  <si>
    <t>22-9c1feb0e</t>
  </si>
  <si>
    <t>59267</t>
  </si>
  <si>
    <t>22-9c1ff1f1</t>
  </si>
  <si>
    <t>demande de pose d028</t>
  </si>
  <si>
    <t>22-9c1fda57</t>
  </si>
  <si>
    <t>22-9c1fe7e9</t>
  </si>
  <si>
    <t>59271</t>
  </si>
  <si>
    <t>22-9c1fd735</t>
  </si>
  <si>
    <t>22-9c1fdc4c</t>
  </si>
  <si>
    <t>22-9c1ffb7b</t>
  </si>
  <si>
    <t>28/07/2022</t>
  </si>
  <si>
    <t>22-9c1ffabd</t>
  </si>
  <si>
    <t>SAINT-SOUPLET</t>
  </si>
  <si>
    <t>22-9c1ffd3a</t>
  </si>
  <si>
    <t>22-9c20072c</t>
  </si>
  <si>
    <t>59156</t>
  </si>
  <si>
    <t>22-9c200aa4</t>
  </si>
  <si>
    <t>22-9bfc3940</t>
  </si>
  <si>
    <t>59215</t>
  </si>
  <si>
    <t>23/03/2022</t>
  </si>
  <si>
    <t>22-9c2005b9</t>
  </si>
  <si>
    <t>22-9c200ab2</t>
  </si>
  <si>
    <t>22-9c2017ab</t>
  </si>
  <si>
    <t>29/07/2022</t>
  </si>
  <si>
    <t>22-9c201c4a</t>
  </si>
  <si>
    <t>22-9c201ac9</t>
  </si>
  <si>
    <t>22-9c201c58</t>
  </si>
  <si>
    <t>22-9c201dae</t>
  </si>
  <si>
    <t>22-9c202095</t>
  </si>
  <si>
    <t>22-9c200ee9</t>
  </si>
  <si>
    <t>22-9c0f1727</t>
  </si>
  <si>
    <t>22-9c20117c</t>
  </si>
  <si>
    <t>22-9c201f7e</t>
  </si>
  <si>
    <t>22-9c200eaa</t>
  </si>
  <si>
    <t>22-9c201347</t>
  </si>
  <si>
    <t>Masqué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</si>
</sst>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Arial Rounded MT Bold"/>
      <family val="2"/>
    </font>
    <font>
      <b/>
      <sz val="22"/>
      <color theme="0"/>
      <name val="Arial Rounded MT Bold"/>
      <family val="2"/>
    </font>
    <font>
      <sz val="22"/>
      <color indexed="8"/>
      <name val="Arial Rounded MT Bold"/>
      <family val="2"/>
    </font>
    <font>
      <b/>
      <sz val="12"/>
      <color theme="0"/>
      <name val="Arial Rounded MT Bold"/>
      <family val="2"/>
    </font>
    <font>
      <b/>
      <sz val="12"/>
      <color indexed="8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0"/>
      <color theme="0"/>
      <name val="Arial Rounded MT Bold"/>
      <family val="2"/>
    </font>
    <font>
      <sz val="10"/>
      <color indexed="8"/>
      <name val="Calibri"/>
      <family val="2"/>
      <scheme val="minor"/>
    </font>
    <font>
      <sz val="11"/>
      <color indexed="8"/>
      <name val="Arial Rounded MT Bold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4" fontId="2" fillId="2" borderId="7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14" fontId="0" fillId="0" borderId="0" xfId="0" applyNumberFormat="1" applyFill="1" applyAlignment="1">
      <alignment horizontal="center"/>
    </xf>
    <xf numFmtId="14" fontId="2" fillId="0" borderId="7" xfId="0" applyNumberFormat="1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1" fillId="0" borderId="0" xfId="2" applyFill="1" applyAlignment="1">
      <alignment horizontal="center"/>
    </xf>
    <xf numFmtId="14" fontId="2" fillId="6" borderId="7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4" fontId="6" fillId="3" borderId="2" xfId="0" applyNumberFormat="1" applyFont="1" applyFill="1" applyBorder="1" applyAlignment="1">
      <alignment horizontal="center" vertical="center" wrapText="1"/>
    </xf>
    <xf numFmtId="14" fontId="6" fillId="3" borderId="3" xfId="0" applyNumberFormat="1" applyFont="1" applyFill="1" applyBorder="1" applyAlignment="1">
      <alignment horizontal="center" vertical="center" wrapText="1"/>
    </xf>
    <xf numFmtId="14" fontId="6" fillId="3" borderId="4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8" fillId="5" borderId="5" xfId="0" applyFont="1" applyFill="1" applyBorder="1" applyAlignment="1">
      <alignment horizontal="left"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left" vertical="center" wrapText="1"/>
    </xf>
    <xf numFmtId="0" fontId="8" fillId="5" borderId="6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1" fontId="7" fillId="3" borderId="8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</cellXfs>
  <cellStyles count="3">
    <cellStyle name="Lien hypertexte" xfId="2" builtinId="8"/>
    <cellStyle name="Normal" xfId="0" builtinId="0"/>
    <cellStyle name="Normal 2" xfId="1"/>
  </cellStyles>
  <dxfs count="64"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/>
        <bottom/>
      </border>
      <protection locked="1" hidden="0"/>
    </dxf>
    <dxf>
      <numFmt numFmtId="0" formatCode="General"/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4" tint="-0.249977111117893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  <strike val="0"/>
        <outline val="0"/>
        <shadow val="0"/>
        <u/>
        <vertAlign val="baseline"/>
        <sz val="11"/>
        <color theme="4" tint="-0.249977111117893"/>
        <name val="Calibri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9" formatCode="dd/mm/yyyy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9" formatCode="dd/mm/yyyy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indexed="8"/>
        <name val="Arial Rounded MT Bold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2060"/>
        </patternFill>
      </fill>
    </dxf>
  </dxfs>
  <tableStyles count="6" defaultTableStyle="TableStyleMedium2" defaultPivotStyle="PivotStyleLight16">
    <tableStyle name="Style de segment 1" pivot="0" table="0" count="1"/>
    <tableStyle name="Style de segment 2" pivot="0" table="0" count="1">
      <tableStyleElement type="wholeTable" dxfId="63"/>
    </tableStyle>
    <tableStyle name="Style de segment 3" pivot="0" table="0" count="1"/>
    <tableStyle name="Style de segment 4" pivot="0" table="0" count="1"/>
    <tableStyle name="Style de segment 5" pivot="0" table="0" count="4"/>
    <tableStyle name="Style de segment 6" pivot="0" table="0" count="6">
      <tableStyleElement type="wholeTable" dxfId="62"/>
      <tableStyleElement type="headerRow" dxfId="61"/>
    </tableStyle>
  </tableStyles>
  <colors>
    <mruColors>
      <color rgb="FF6699FF"/>
    </mruColors>
  </colors>
  <extLst>
    <ext xmlns:x14="http://schemas.microsoft.com/office/spreadsheetml/2009/9/main" uri="{46F421CA-312F-682f-3DD2-61675219B42D}">
      <x14:dxfs count="11">
        <dxf>
          <font>
            <b/>
            <i val="0"/>
            <color theme="0"/>
          </font>
          <fill>
            <patternFill>
              <bgColor rgb="FF002060"/>
            </patternFill>
          </fill>
        </dxf>
        <dxf>
          <font>
            <b/>
            <i val="0"/>
            <color theme="0"/>
          </font>
          <fill>
            <patternFill>
              <bgColor rgb="FF002060"/>
            </patternFill>
          </fill>
        </dxf>
        <dxf>
          <font>
            <b/>
            <i val="0"/>
            <color theme="0"/>
          </font>
          <fill>
            <patternFill>
              <bgColor rgb="FF002060"/>
            </patternFill>
          </fill>
        </dxf>
        <dxf>
          <font>
            <b/>
            <i val="0"/>
            <color theme="0"/>
          </font>
          <fill>
            <patternFill>
              <bgColor rgb="FF002060"/>
            </patternFill>
          </fill>
        </dxf>
        <dxf>
          <font>
            <b/>
            <i val="0"/>
            <color theme="0"/>
          </font>
          <fill>
            <patternFill>
              <bgColor rgb="FF002060"/>
            </patternFill>
          </fill>
        </dxf>
        <dxf>
          <font>
            <b/>
            <i val="0"/>
            <color theme="0"/>
          </font>
          <fill>
            <patternFill>
              <bgColor rgb="FF002060"/>
            </patternFill>
          </fill>
          <border diagonalUp="0" diagonalDown="0">
            <left style="thin">
              <color auto="1"/>
            </left>
            <right style="thin">
              <color auto="1"/>
            </right>
            <top style="thin">
              <color auto="1"/>
            </top>
            <bottom style="thin">
              <color auto="1"/>
            </bottom>
            <vertical/>
            <horizontal/>
          </border>
        </dxf>
        <dxf>
          <font>
            <b/>
            <i val="0"/>
            <color theme="0"/>
          </font>
          <fill>
            <patternFill>
              <bgColor rgb="FF002060"/>
            </patternFill>
          </fill>
        </dxf>
        <dxf>
          <font>
            <b/>
            <i val="0"/>
            <color theme="0"/>
          </font>
          <fill>
            <patternFill>
              <bgColor rgb="FF002060"/>
            </patternFill>
          </fill>
        </dxf>
        <dxf>
          <font>
            <b/>
            <i val="0"/>
            <color theme="0"/>
          </font>
          <fill>
            <patternFill>
              <bgColor rgb="FF002060"/>
            </patternFill>
          </fill>
        </dxf>
        <dxf>
          <fill>
            <gradientFill degree="90">
              <stop position="0">
                <color rgb="FF002060"/>
              </stop>
              <stop position="1">
                <color theme="0"/>
              </stop>
            </gradientFill>
          </fill>
        </dxf>
        <dxf>
          <fill>
            <patternFill>
              <bgColor rgb="FF002060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>
        <x14:slicerStyle name="Style de segment 1">
          <x14:slicerStyleElements>
            <x14:slicerStyleElement type="selectedItemWithData" dxfId="10"/>
          </x14:slicerStyleElements>
        </x14:slicerStyle>
        <x14:slicerStyle name="Style de segment 2"/>
        <x14:slicerStyle name="Style de segment 3">
          <x14:slicerStyleElements>
            <x14:slicerStyleElement type="selectedItemWithData" dxfId="9"/>
          </x14:slicerStyleElements>
        </x14:slicerStyle>
        <x14:slicerStyle name="Style de segment 4">
          <x14:slicerStyleElements>
            <x14:slicerStyleElement type="unselectedItemWithData" dxfId="8"/>
          </x14:slicerStyleElements>
        </x14:slicerStyle>
        <x14:slicerStyle name="Style de segment 5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</x14:slicerStyleElements>
        </x14:slicerStyle>
        <x14:slicerStyle name="Style de segment 6">
          <x14:slicerStyleElements>
            <x14:slicerStyleElement type="unselectedItemWithData" dxfId="3"/>
            <x14:slicerStyleElement type="unselectedItemWithNoData" dxfId="2"/>
            <x14:slicerStyleElement type="selectedItemWithData" dxfId="1"/>
            <x14:slicerStyleElement type="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microsoft.com/office/2006/relationships/vbaProject" Target="vbaProject.bin"/><Relationship Id="rId5" Type="http://schemas.microsoft.com/office/2007/relationships/slicerCache" Target="slicerCaches/slicerCache2.xml"/><Relationship Id="rId10" Type="http://schemas.openxmlformats.org/officeDocument/2006/relationships/calcChain" Target="calcChain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4</xdr:row>
      <xdr:rowOff>0</xdr:rowOff>
    </xdr:from>
    <xdr:to>
      <xdr:col>14</xdr:col>
      <xdr:colOff>628650</xdr:colOff>
      <xdr:row>11</xdr:row>
      <xdr:rowOff>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BO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O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0975" y="771525"/>
              <a:ext cx="4191000" cy="933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0</xdr:colOff>
      <xdr:row>12</xdr:row>
      <xdr:rowOff>0</xdr:rowOff>
    </xdr:from>
    <xdr:to>
      <xdr:col>14</xdr:col>
      <xdr:colOff>628650</xdr:colOff>
      <xdr:row>19</xdr:row>
      <xdr:rowOff>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ACTIONS CPA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TIONS CP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0975" y="1895475"/>
              <a:ext cx="4191000" cy="933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14</xdr:col>
      <xdr:colOff>847726</xdr:colOff>
      <xdr:row>4</xdr:row>
      <xdr:rowOff>0</xdr:rowOff>
    </xdr:from>
    <xdr:to>
      <xdr:col>20</xdr:col>
      <xdr:colOff>2723</xdr:colOff>
      <xdr:row>19</xdr:row>
      <xdr:rowOff>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QUALIFICATION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QUALIFICATION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91051" y="771525"/>
              <a:ext cx="8286750" cy="2057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22</xdr:col>
      <xdr:colOff>820514</xdr:colOff>
      <xdr:row>6</xdr:row>
      <xdr:rowOff>28575</xdr:rowOff>
    </xdr:from>
    <xdr:to>
      <xdr:col>23</xdr:col>
      <xdr:colOff>228600</xdr:colOff>
      <xdr:row>7</xdr:row>
      <xdr:rowOff>104776</xdr:rowOff>
    </xdr:to>
    <xdr:sp macro="" textlink="">
      <xdr:nvSpPr>
        <xdr:cNvPr id="9" name="Double flèche horizontale 8"/>
        <xdr:cNvSpPr/>
      </xdr:nvSpPr>
      <xdr:spPr>
        <a:xfrm>
          <a:off x="15003239" y="1304925"/>
          <a:ext cx="455836" cy="200026"/>
        </a:xfrm>
        <a:prstGeom prst="leftRightArrow">
          <a:avLst/>
        </a:prstGeom>
        <a:solidFill>
          <a:srgbClr val="FFC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204107</xdr:colOff>
      <xdr:row>19</xdr:row>
      <xdr:rowOff>95250</xdr:rowOff>
    </xdr:from>
    <xdr:to>
      <xdr:col>23</xdr:col>
      <xdr:colOff>285750</xdr:colOff>
      <xdr:row>20</xdr:row>
      <xdr:rowOff>299357</xdr:rowOff>
    </xdr:to>
    <xdr:sp macro="[0]!TestNouvelImport" textlink="">
      <xdr:nvSpPr>
        <xdr:cNvPr id="3" name="Rectangle à coins arrondis 2"/>
        <xdr:cNvSpPr/>
      </xdr:nvSpPr>
      <xdr:spPr>
        <a:xfrm>
          <a:off x="14464393" y="2911929"/>
          <a:ext cx="1129393" cy="39460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MAJ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39051/AppData/Local/Temp/delai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JOURS FERIES"/>
      <sheetName val="delais"/>
    </sheetNames>
    <sheetDataSet>
      <sheetData sheetId="0"/>
      <sheetData sheetId="1"/>
      <sheetData sheetId="2" refreshError="1"/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BO1" sourceName="BO">
  <extLst>
    <x:ext xmlns:x15="http://schemas.microsoft.com/office/spreadsheetml/2010/11/main" uri="{2F2917AC-EB37-4324-AD4E-5DD8C200BD13}">
      <x15:tableSlicerCache tableId="4" column="20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CTIONS_CPA" sourceName="ACTIONS CPA">
  <extLst>
    <x:ext xmlns:x15="http://schemas.microsoft.com/office/spreadsheetml/2010/11/main" uri="{2F2917AC-EB37-4324-AD4E-5DD8C200BD13}">
      <x15:tableSlicerCache tableId="4" column="3" sortOrder="descending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QUALIFICATIONS" sourceName="QUALIFICATIONS">
  <extLst>
    <x:ext xmlns:x15="http://schemas.microsoft.com/office/spreadsheetml/2010/11/main" uri="{2F2917AC-EB37-4324-AD4E-5DD8C200BD13}">
      <x15:tableSlicerCache tableId="4" column="13" sortOrder="descending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BO 1" cache="Segment_BO1" caption="Base Opérationnelle" columnCount="3" style="SlicerStyleDark1" rowHeight="241300"/>
  <slicer name="ACTIONS CPA" cache="Segment_ACTIONS_CPA" caption="Traitement CPA" columnCount="2" style="SlicerStyleDark2" rowHeight="241300"/>
  <slicer name="QUALIFICATIONS" cache="Segment_QUALIFICATIONS" caption="Qualification Capella" style="SlicerStyleDark3" rowHeight="241300"/>
</slicers>
</file>

<file path=xl/tables/table1.xml><?xml version="1.0" encoding="utf-8"?>
<table xmlns="http://schemas.openxmlformats.org/spreadsheetml/2006/main" id="4" name="IMPORTSéTRAITEMENTS" displayName="IMPORTSéTRAITEMENTS" ref="B21:U232" headerRowDxfId="52" dataDxfId="50" headerRowBorderDxfId="51">
  <autoFilter ref="B21:U232"/>
  <sortState ref="B22:U232">
    <sortCondition descending="1" ref="P21:P232"/>
  </sortState>
  <tableColumns count="20">
    <tableColumn id="5" name="Capella" totalsRowLabel="TOTAL" dataDxfId="49" totalsRowDxfId="48"/>
    <tableColumn id="6" name="Titre du dossier" dataDxfId="47" totalsRowDxfId="46"/>
    <tableColumn id="7" name="Canal du 1er échange" dataDxfId="45" totalsRowDxfId="44"/>
    <tableColumn id="8" name="Nom / Raison sociale du client" dataDxfId="43" totalsRowDxfId="42"/>
    <tableColumn id="9" name="Niveau" dataDxfId="41" totalsRowDxfId="40"/>
    <tableColumn id="10" name="PDL" dataDxfId="39" totalsRowDxfId="38"/>
    <tableColumn id="11" name="Code postal" dataDxfId="37" totalsRowDxfId="36"/>
    <tableColumn id="12" name="Communes" dataDxfId="35" totalsRowDxfId="34"/>
    <tableColumn id="13" name="QUALIFICATIONS" dataDxfId="33" totalsRowDxfId="32"/>
    <tableColumn id="14" name="Date de création" dataDxfId="31" totalsRowDxfId="30"/>
    <tableColumn id="15" name="Date de dernière modification" dataDxfId="29" totalsRowDxfId="28"/>
    <tableColumn id="16" name="Créé par" dataDxfId="27" totalsRowDxfId="26"/>
    <tableColumn id="3" name="ACTIONS CPA" dataDxfId="25" totalsRowDxfId="24">
      <calculatedColumnFormula>IF(IMPORTSéTRAITEMENTS[[#This Row],[Traitement CPA]]="","NON REALISE","REALISE")</calculatedColumnFormula>
    </tableColumn>
    <tableColumn id="18" name="Réception" dataDxfId="23" totalsRowDxfId="22">
      <calculatedColumnFormula>LEFT(IMPORTSéTRAITEMENTS[Date de dernière modification],10)*1</calculatedColumnFormula>
    </tableColumn>
    <tableColumn id="1" name="Délai depuis Récéption" dataDxfId="21" totalsRowDxfId="20">
      <calculatedColumnFormula>IF(IMPORTSéTRAITEMENTS[[#This Row],[Traitement CPA]]="",NETWORKDAYS.INTL(IMPORTSéTRAITEMENTS[[#This Row],[Réception]],TODAY(),1,JOURSFéries[DATES]),"")</calculatedColumnFormula>
    </tableColumn>
    <tableColumn id="22" name="Traitement CPA" dataDxfId="19" totalsRowDxfId="18"/>
    <tableColumn id="23" name="Délai de Traitement CPA" dataDxfId="17" totalsRowDxfId="16">
      <calculatedColumnFormula>IF(IMPORTSéTRAITEMENTS[[#This Row],[Traitement CPA]]&lt;&gt;"",NETWORKDAYS.INTL(IMPORTSéTRAITEMENTS[[#This Row],[Réception]],IMPORTSéTRAITEMENTS[[#This Row],[Traitement CPA]],1,JOURSFéries[DATES]),"")</calculatedColumnFormula>
    </tableColumn>
    <tableColumn id="20" name="BO" dataDxfId="15" totalsRowDxfId="14">
      <calculatedColumnFormula>VLOOKUP(I:I,BDD!A:B,2,TRUE)</calculatedColumnFormula>
    </tableColumn>
    <tableColumn id="2" name="Lien vers Capella" totalsRowFunction="count" dataDxfId="13" totalsRowDxfId="12">
      <calculatedColumnFormula>HYPERLINK("https://capella.enedis.fr/capella/application#/dossier/"&amp; IMPORTSéTRAITEMENTS[[#This Row],[Capella]] &amp;"/C5_PART","Lien &gt; Capella")</calculatedColumnFormula>
    </tableColumn>
    <tableColumn id="4" name="D" dataDxfId="11" totalsRowDxfId="10">
      <calculatedColumnFormula>COUNTIFS(IMPORTSéTRAITEMENTS[Capella],IMPORTSéTRAITEMENTS[Capella])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5" name="BOetCOMMUNES" displayName="BOetCOMMUNES" ref="A1:B347" totalsRowShown="0" headerRowDxfId="9" dataDxfId="8">
  <autoFilter ref="A1:B347"/>
  <tableColumns count="2">
    <tableColumn id="1" name="COMMUNES" dataDxfId="7"/>
    <tableColumn id="2" name="BO" dataDxfId="6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id="1" name="JOURSFéries" displayName="JOURSFéries" ref="D1:E12" totalsRowShown="0" headerRowDxfId="5" dataDxfId="4">
  <autoFilter ref="D1:E12"/>
  <tableColumns count="2">
    <tableColumn id="1" name="JOURS FERIES" dataDxfId="3"/>
    <tableColumn id="2" name="DATES" dataDxfId="2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B1:Y388"/>
  <sheetViews>
    <sheetView showGridLines="0" showRowColHeaders="0" tabSelected="1" zoomScale="70" zoomScaleNormal="70" workbookViewId="0">
      <pane ySplit="21" topLeftCell="A22" activePane="bottomLeft" state="frozen"/>
      <selection pane="bottomLeft" activeCell="Q236" sqref="Q236"/>
    </sheetView>
  </sheetViews>
  <sheetFormatPr baseColWidth="10" defaultColWidth="9.140625" defaultRowHeight="15" x14ac:dyDescent="0.25"/>
  <cols>
    <col min="1" max="1" width="2.7109375" customWidth="1"/>
    <col min="2" max="2" width="14.7109375" style="1" customWidth="1"/>
    <col min="3" max="3" width="16.85546875" style="1" hidden="1" customWidth="1"/>
    <col min="4" max="4" width="21.85546875" style="1" hidden="1" customWidth="1"/>
    <col min="5" max="5" width="29.7109375" style="1" hidden="1" customWidth="1"/>
    <col min="6" max="6" width="9.42578125" style="1" hidden="1" customWidth="1"/>
    <col min="7" max="7" width="15" style="1" customWidth="1"/>
    <col min="8" max="8" width="13.5703125" style="1" hidden="1" customWidth="1"/>
    <col min="9" max="9" width="23.7109375" style="1" customWidth="1"/>
    <col min="10" max="10" width="30.42578125" style="1" hidden="1" customWidth="1"/>
    <col min="11" max="11" width="17.7109375" style="1" hidden="1" customWidth="1"/>
    <col min="12" max="12" width="29.85546875" style="1" hidden="1" customWidth="1"/>
    <col min="13" max="13" width="10.5703125" style="1" hidden="1" customWidth="1"/>
    <col min="14" max="14" width="24.28515625" style="1" hidden="1" customWidth="1"/>
    <col min="15" max="15" width="17.7109375" style="2" customWidth="1"/>
    <col min="16" max="16" width="33.28515625" style="2" customWidth="1"/>
    <col min="17" max="17" width="24.42578125" style="2" customWidth="1"/>
    <col min="18" max="18" width="35" style="1" customWidth="1"/>
    <col min="19" max="19" width="13.5703125" style="2" hidden="1" customWidth="1"/>
    <col min="20" max="20" width="26.5703125" style="1" customWidth="1"/>
    <col min="21" max="21" width="4.85546875" style="3" customWidth="1"/>
    <col min="22" max="25" width="15.7109375" customWidth="1"/>
  </cols>
  <sheetData>
    <row r="1" spans="2:25" ht="15.75" thickBot="1" x14ac:dyDescent="0.3"/>
    <row r="2" spans="2:25" ht="15" customHeight="1" x14ac:dyDescent="0.25">
      <c r="B2" s="15" t="s">
        <v>798</v>
      </c>
      <c r="C2" s="16"/>
      <c r="D2" s="16"/>
      <c r="E2" s="16"/>
      <c r="F2" s="16"/>
      <c r="G2" s="16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8"/>
      <c r="V2" s="23" t="s">
        <v>799</v>
      </c>
      <c r="W2" s="24"/>
      <c r="X2" s="24"/>
      <c r="Y2" s="25"/>
    </row>
    <row r="3" spans="2:25" ht="15" customHeight="1" thickBot="1" x14ac:dyDescent="0.3">
      <c r="B3" s="19"/>
      <c r="C3" s="20"/>
      <c r="D3" s="20"/>
      <c r="E3" s="20"/>
      <c r="F3" s="20"/>
      <c r="G3" s="20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2"/>
      <c r="V3" s="26"/>
      <c r="W3" s="27"/>
      <c r="X3" s="27"/>
      <c r="Y3" s="28"/>
    </row>
    <row r="4" spans="2:25" ht="15" customHeight="1" thickBot="1" x14ac:dyDescent="0.3">
      <c r="B4" s="4"/>
    </row>
    <row r="5" spans="2:25" ht="9.9499999999999993" customHeight="1" x14ac:dyDescent="0.25">
      <c r="B5" s="4"/>
      <c r="V5" s="29" t="s">
        <v>800</v>
      </c>
      <c r="W5" s="30"/>
      <c r="X5" s="30"/>
      <c r="Y5" s="31"/>
    </row>
    <row r="6" spans="2:25" ht="9.9499999999999993" customHeight="1" thickBot="1" x14ac:dyDescent="0.3">
      <c r="B6" s="4"/>
      <c r="V6" s="32"/>
      <c r="W6" s="33"/>
      <c r="X6" s="33"/>
      <c r="Y6" s="34"/>
    </row>
    <row r="7" spans="2:25" ht="9.9499999999999993" customHeight="1" x14ac:dyDescent="0.25">
      <c r="B7" s="4"/>
      <c r="V7" s="35">
        <v>44679</v>
      </c>
      <c r="W7" s="36"/>
      <c r="X7" s="35">
        <v>44771</v>
      </c>
      <c r="Y7" s="36"/>
    </row>
    <row r="8" spans="2:25" ht="9.9499999999999993" customHeight="1" thickBot="1" x14ac:dyDescent="0.3">
      <c r="V8" s="37"/>
      <c r="W8" s="38"/>
      <c r="X8" s="37"/>
      <c r="Y8" s="38"/>
    </row>
    <row r="9" spans="2:25" ht="15" customHeight="1" thickBot="1" x14ac:dyDescent="0.3"/>
    <row r="10" spans="2:25" ht="9.9499999999999993" customHeight="1" x14ac:dyDescent="0.25">
      <c r="V10" s="39" t="s">
        <v>801</v>
      </c>
      <c r="W10" s="40"/>
      <c r="X10" s="41"/>
      <c r="Y10" s="45">
        <f>COUNTIFS(IMPORTSéTRAITEMENTS[Réception],"&gt;="&amp;CAPELLA!$V$7,IMPORTSéTRAITEMENTS[Réception],"&lt;="&amp;CAPELLA!$X$7)</f>
        <v>211</v>
      </c>
    </row>
    <row r="11" spans="2:25" ht="9.9499999999999993" customHeight="1" thickBot="1" x14ac:dyDescent="0.3">
      <c r="V11" s="42"/>
      <c r="W11" s="43"/>
      <c r="X11" s="44"/>
      <c r="Y11" s="46"/>
    </row>
    <row r="12" spans="2:25" ht="15" customHeight="1" thickBot="1" x14ac:dyDescent="0.3"/>
    <row r="13" spans="2:25" ht="9.9499999999999993" customHeight="1" x14ac:dyDescent="0.25">
      <c r="V13" s="39" t="s">
        <v>802</v>
      </c>
      <c r="W13" s="40"/>
      <c r="X13" s="41"/>
      <c r="Y13" s="45">
        <f>COUNTIFS(IMPORTSéTRAITEMENTS[Traitement CPA],"&gt;="&amp;CAPELLA!$V$7,IMPORTSéTRAITEMENTS[Traitement CPA],"&gt;="&amp;CAPELLA!$V$7)</f>
        <v>55</v>
      </c>
    </row>
    <row r="14" spans="2:25" ht="9.9499999999999993" customHeight="1" thickBot="1" x14ac:dyDescent="0.3">
      <c r="V14" s="42"/>
      <c r="W14" s="43"/>
      <c r="X14" s="44"/>
      <c r="Y14" s="46"/>
    </row>
    <row r="15" spans="2:25" ht="9.9499999999999993" customHeight="1" x14ac:dyDescent="0.25">
      <c r="V15" s="39" t="s">
        <v>803</v>
      </c>
      <c r="W15" s="47"/>
      <c r="X15" s="48"/>
      <c r="Y15" s="45">
        <f>IFERROR(AVERAGEIFS(IMPORTSéTRAITEMENTS[Délai de Traitement CPA],IMPORTSéTRAITEMENTS[Traitement CPA],"&gt;="&amp;CAPELLA!$V$7,IMPORTSéTRAITEMENTS[Traitement CPA],"&lt;="&amp;CAPELLA!$X$7),"")</f>
        <v>14.6</v>
      </c>
    </row>
    <row r="16" spans="2:25" ht="9.9499999999999993" customHeight="1" thickBot="1" x14ac:dyDescent="0.3">
      <c r="V16" s="49"/>
      <c r="W16" s="50"/>
      <c r="X16" s="51"/>
      <c r="Y16" s="46"/>
    </row>
    <row r="17" spans="2:25" ht="15" customHeight="1" thickBot="1" x14ac:dyDescent="0.3"/>
    <row r="18" spans="2:25" ht="9.9499999999999993" customHeight="1" x14ac:dyDescent="0.25">
      <c r="V18" s="39" t="s">
        <v>804</v>
      </c>
      <c r="W18" s="40"/>
      <c r="X18" s="41"/>
      <c r="Y18" s="45">
        <f>COUNTIFS(IMPORTSéTRAITEMENTS[Réception],"&gt;="&amp;$V$7,IMPORTSéTRAITEMENTS[Réception],"&lt;="&amp;$X$7,IMPORTSéTRAITEMENTS[Traitement CPA],"")</f>
        <v>156</v>
      </c>
    </row>
    <row r="19" spans="2:25" ht="9.9499999999999993" customHeight="1" thickBot="1" x14ac:dyDescent="0.3">
      <c r="V19" s="42"/>
      <c r="W19" s="43"/>
      <c r="X19" s="44"/>
      <c r="Y19" s="46"/>
    </row>
    <row r="20" spans="2:25" ht="15" customHeight="1" x14ac:dyDescent="0.25"/>
    <row r="21" spans="2:25" s="4" customFormat="1" ht="30" customHeight="1" x14ac:dyDescent="0.25">
      <c r="B21" s="11" t="s">
        <v>776</v>
      </c>
      <c r="C21" s="11" t="s">
        <v>0</v>
      </c>
      <c r="D21" s="11" t="s">
        <v>1</v>
      </c>
      <c r="E21" s="11" t="s">
        <v>2</v>
      </c>
      <c r="F21" s="5" t="s">
        <v>3</v>
      </c>
      <c r="G21" s="5" t="s">
        <v>420</v>
      </c>
      <c r="H21" s="5" t="s">
        <v>4</v>
      </c>
      <c r="I21" s="5" t="s">
        <v>777</v>
      </c>
      <c r="J21" s="5" t="s">
        <v>772</v>
      </c>
      <c r="K21" s="5" t="s">
        <v>5</v>
      </c>
      <c r="L21" s="5" t="s">
        <v>6</v>
      </c>
      <c r="M21" s="5" t="s">
        <v>7</v>
      </c>
      <c r="N21" s="5" t="s">
        <v>775</v>
      </c>
      <c r="O21" s="10" t="s">
        <v>797</v>
      </c>
      <c r="P21" s="6" t="s">
        <v>781</v>
      </c>
      <c r="Q21" s="6" t="s">
        <v>778</v>
      </c>
      <c r="R21" s="6" t="s">
        <v>780</v>
      </c>
      <c r="S21" s="6" t="s">
        <v>422</v>
      </c>
      <c r="T21" s="6" t="s">
        <v>779</v>
      </c>
      <c r="U21" s="13" t="s">
        <v>834</v>
      </c>
    </row>
    <row r="22" spans="2:25" x14ac:dyDescent="0.25">
      <c r="B22" s="7" t="s">
        <v>763</v>
      </c>
      <c r="C22" s="7" t="s">
        <v>9</v>
      </c>
      <c r="D22" s="7" t="s">
        <v>764</v>
      </c>
      <c r="E22" s="7" t="s">
        <v>936</v>
      </c>
      <c r="F22" s="7" t="s">
        <v>11</v>
      </c>
      <c r="G22" s="7" t="s">
        <v>936</v>
      </c>
      <c r="H22" s="7" t="s">
        <v>147</v>
      </c>
      <c r="I22" s="7" t="s">
        <v>765</v>
      </c>
      <c r="J22" s="7" t="s">
        <v>936</v>
      </c>
      <c r="K22" s="7" t="s">
        <v>766</v>
      </c>
      <c r="L22" s="7" t="s">
        <v>767</v>
      </c>
      <c r="M22" s="7" t="s">
        <v>936</v>
      </c>
      <c r="N22" s="8" t="str">
        <f>IF(IMPORTSéTRAITEMENTS[[#This Row],[Traitement CPA]]="","NON REALISE","REALISE")</f>
        <v>REALISE</v>
      </c>
      <c r="O22" s="9">
        <f>LEFT(IMPORTSéTRAITEMENTS[Date de dernière modification],10)*1</f>
        <v>44754</v>
      </c>
      <c r="P22" s="7" t="str">
        <f ca="1">IF(IMPORTSéTRAITEMENTS[[#This Row],[Traitement CPA]]="",NETWORKDAYS.INTL(IMPORTSéTRAITEMENTS[[#This Row],[Réception]],TODAY(),1,JOURSFéries[DATES]),"")</f>
        <v/>
      </c>
      <c r="Q22" s="9">
        <v>44757</v>
      </c>
      <c r="R22" s="7">
        <f>IF(IMPORTSéTRAITEMENTS[[#This Row],[Traitement CPA]]&lt;&gt;"",NETWORKDAYS.INTL(IMPORTSéTRAITEMENTS[[#This Row],[Réception]],IMPORTSéTRAITEMENTS[[#This Row],[Traitement CPA]],1,JOURSFéries[DATES]),"")</f>
        <v>3</v>
      </c>
      <c r="S22" s="7" t="str">
        <f>VLOOKUP(I:I,BDD!A:B,2,TRUE)</f>
        <v>HC-Maubeuge</v>
      </c>
      <c r="T22" s="12" t="s">
        <v>936</v>
      </c>
      <c r="U22" s="7">
        <f>COUNTIFS(IMPORTSéTRAITEMENTS[Capella],IMPORTSéTRAITEMENTS[Capella])</f>
        <v>1</v>
      </c>
    </row>
    <row r="23" spans="2:25" x14ac:dyDescent="0.25">
      <c r="B23" s="7" t="s">
        <v>783</v>
      </c>
      <c r="C23" s="7" t="s">
        <v>9</v>
      </c>
      <c r="D23" s="7" t="s">
        <v>10</v>
      </c>
      <c r="E23" s="7" t="s">
        <v>936</v>
      </c>
      <c r="F23" s="7" t="s">
        <v>11</v>
      </c>
      <c r="G23" s="7" t="s">
        <v>936</v>
      </c>
      <c r="H23" s="7" t="s">
        <v>134</v>
      </c>
      <c r="I23" s="7" t="s">
        <v>151</v>
      </c>
      <c r="J23" s="7" t="s">
        <v>936</v>
      </c>
      <c r="K23" s="7" t="s">
        <v>784</v>
      </c>
      <c r="L23" s="7" t="s">
        <v>785</v>
      </c>
      <c r="M23" s="7" t="s">
        <v>936</v>
      </c>
      <c r="N23" s="8" t="str">
        <f>IF(IMPORTSéTRAITEMENTS[[#This Row],[Traitement CPA]]="","NON REALISE","REALISE")</f>
        <v>REALISE</v>
      </c>
      <c r="O23" s="9">
        <f>LEFT(IMPORTSéTRAITEMENTS[Date de dernière modification],10)*1</f>
        <v>44755</v>
      </c>
      <c r="P23" s="7" t="str">
        <f ca="1">IF(IMPORTSéTRAITEMENTS[[#This Row],[Traitement CPA]]="",NETWORKDAYS.INTL(IMPORTSéTRAITEMENTS[[#This Row],[Réception]],TODAY(),1,JOURSFéries[DATES]),"")</f>
        <v/>
      </c>
      <c r="Q23" s="2">
        <v>44757</v>
      </c>
      <c r="R23" s="7">
        <f>IF(IMPORTSéTRAITEMENTS[[#This Row],[Traitement CPA]]&lt;&gt;"",NETWORKDAYS.INTL(IMPORTSéTRAITEMENTS[[#This Row],[Réception]],IMPORTSéTRAITEMENTS[[#This Row],[Traitement CPA]],1,JOURSFéries[DATES]),"")</f>
        <v>2</v>
      </c>
      <c r="S23" s="7" t="str">
        <f>VLOOKUP(I:I,BDD!A:B,2,TRUE)</f>
        <v>HC-Maubeuge</v>
      </c>
      <c r="T23" s="12" t="s">
        <v>936</v>
      </c>
      <c r="U23" s="7">
        <f>COUNTIFS(IMPORTSéTRAITEMENTS[Capella],IMPORTSéTRAITEMENTS[Capella])</f>
        <v>1</v>
      </c>
    </row>
    <row r="24" spans="2:25" x14ac:dyDescent="0.25">
      <c r="B24" s="7" t="s">
        <v>786</v>
      </c>
      <c r="C24" s="7" t="s">
        <v>9</v>
      </c>
      <c r="D24" s="7" t="s">
        <v>740</v>
      </c>
      <c r="E24" s="7" t="s">
        <v>936</v>
      </c>
      <c r="F24" s="7" t="s">
        <v>11</v>
      </c>
      <c r="G24" s="7" t="s">
        <v>936</v>
      </c>
      <c r="H24" s="7" t="s">
        <v>300</v>
      </c>
      <c r="I24" s="7" t="s">
        <v>301</v>
      </c>
      <c r="J24" s="7" t="s">
        <v>936</v>
      </c>
      <c r="K24" s="7" t="s">
        <v>784</v>
      </c>
      <c r="L24" s="7" t="s">
        <v>787</v>
      </c>
      <c r="M24" s="7" t="s">
        <v>936</v>
      </c>
      <c r="N24" s="8" t="str">
        <f>IF(IMPORTSéTRAITEMENTS[[#This Row],[Traitement CPA]]="","NON REALISE","REALISE")</f>
        <v>REALISE</v>
      </c>
      <c r="O24" s="9">
        <f>LEFT(IMPORTSéTRAITEMENTS[Date de dernière modification],10)*1</f>
        <v>44755</v>
      </c>
      <c r="P24" s="7" t="str">
        <f ca="1">IF(IMPORTSéTRAITEMENTS[[#This Row],[Traitement CPA]]="",NETWORKDAYS.INTL(IMPORTSéTRAITEMENTS[[#This Row],[Réception]],TODAY(),1,JOURSFéries[DATES]),"")</f>
        <v/>
      </c>
      <c r="Q24" s="2">
        <v>44757</v>
      </c>
      <c r="R24" s="7">
        <f>IF(IMPORTSéTRAITEMENTS[[#This Row],[Traitement CPA]]&lt;&gt;"",NETWORKDAYS.INTL(IMPORTSéTRAITEMENTS[[#This Row],[Réception]],IMPORTSéTRAITEMENTS[[#This Row],[Traitement CPA]],1,JOURSFéries[DATES]),"")</f>
        <v>2</v>
      </c>
      <c r="S24" s="7" t="str">
        <f>VLOOKUP(I:I,BDD!A:B,2,TRUE)</f>
        <v>HC-Marly</v>
      </c>
      <c r="T24" s="12" t="s">
        <v>936</v>
      </c>
      <c r="U24" s="7">
        <f>COUNTIFS(IMPORTSéTRAITEMENTS[Capella],IMPORTSéTRAITEMENTS[Capella])</f>
        <v>1</v>
      </c>
    </row>
    <row r="25" spans="2:25" x14ac:dyDescent="0.25">
      <c r="B25" s="7" t="s">
        <v>788</v>
      </c>
      <c r="C25" s="7" t="s">
        <v>9</v>
      </c>
      <c r="D25" s="7" t="s">
        <v>10</v>
      </c>
      <c r="E25" s="7" t="s">
        <v>936</v>
      </c>
      <c r="F25" s="7" t="s">
        <v>11</v>
      </c>
      <c r="G25" s="7" t="s">
        <v>936</v>
      </c>
      <c r="H25" s="7" t="s">
        <v>51</v>
      </c>
      <c r="I25" s="7" t="s">
        <v>52</v>
      </c>
      <c r="J25" s="7" t="s">
        <v>936</v>
      </c>
      <c r="K25" s="7" t="s">
        <v>784</v>
      </c>
      <c r="L25" s="7" t="s">
        <v>789</v>
      </c>
      <c r="M25" s="7" t="s">
        <v>936</v>
      </c>
      <c r="N25" s="8" t="str">
        <f>IF(IMPORTSéTRAITEMENTS[[#This Row],[Traitement CPA]]="","NON REALISE","REALISE")</f>
        <v>REALISE</v>
      </c>
      <c r="O25" s="9">
        <f>LEFT(IMPORTSéTRAITEMENTS[Date de dernière modification],10)*1</f>
        <v>44755</v>
      </c>
      <c r="P25" s="7" t="str">
        <f ca="1">IF(IMPORTSéTRAITEMENTS[[#This Row],[Traitement CPA]]="",NETWORKDAYS.INTL(IMPORTSéTRAITEMENTS[[#This Row],[Réception]],TODAY(),1,JOURSFéries[DATES]),"")</f>
        <v/>
      </c>
      <c r="Q25" s="2">
        <v>44757</v>
      </c>
      <c r="R25" s="7">
        <f>IF(IMPORTSéTRAITEMENTS[[#This Row],[Traitement CPA]]&lt;&gt;"",NETWORKDAYS.INTL(IMPORTSéTRAITEMENTS[[#This Row],[Réception]],IMPORTSéTRAITEMENTS[[#This Row],[Traitement CPA]],1,JOURSFéries[DATES]),"")</f>
        <v>2</v>
      </c>
      <c r="S25" s="7" t="str">
        <f>VLOOKUP(I:I,BDD!A:B,2,TRUE)</f>
        <v>HC-Maubeuge</v>
      </c>
      <c r="T25" s="12" t="s">
        <v>936</v>
      </c>
      <c r="U25" s="7">
        <f>COUNTIFS(IMPORTSéTRAITEMENTS[Capella],IMPORTSéTRAITEMENTS[Capella])</f>
        <v>1</v>
      </c>
    </row>
    <row r="26" spans="2:25" x14ac:dyDescent="0.25">
      <c r="B26" s="7" t="s">
        <v>790</v>
      </c>
      <c r="C26" s="7" t="s">
        <v>9</v>
      </c>
      <c r="D26" s="7" t="s">
        <v>740</v>
      </c>
      <c r="E26" s="7" t="s">
        <v>936</v>
      </c>
      <c r="F26" s="7" t="s">
        <v>11</v>
      </c>
      <c r="G26" s="7" t="s">
        <v>936</v>
      </c>
      <c r="H26" s="7" t="s">
        <v>228</v>
      </c>
      <c r="I26" s="7" t="s">
        <v>229</v>
      </c>
      <c r="J26" s="7" t="s">
        <v>936</v>
      </c>
      <c r="K26" s="7" t="s">
        <v>784</v>
      </c>
      <c r="L26" s="7" t="s">
        <v>791</v>
      </c>
      <c r="M26" s="7" t="s">
        <v>936</v>
      </c>
      <c r="N26" s="8" t="str">
        <f>IF(IMPORTSéTRAITEMENTS[[#This Row],[Traitement CPA]]="","NON REALISE","REALISE")</f>
        <v>REALISE</v>
      </c>
      <c r="O26" s="9">
        <f>LEFT(IMPORTSéTRAITEMENTS[Date de dernière modification],10)*1</f>
        <v>44755</v>
      </c>
      <c r="P26" s="7" t="str">
        <f ca="1">IF(IMPORTSéTRAITEMENTS[[#This Row],[Traitement CPA]]="",NETWORKDAYS.INTL(IMPORTSéTRAITEMENTS[[#This Row],[Réception]],TODAY(),1,JOURSFéries[DATES]),"")</f>
        <v/>
      </c>
      <c r="Q26" s="2">
        <v>44757</v>
      </c>
      <c r="R26" s="7">
        <f>IF(IMPORTSéTRAITEMENTS[[#This Row],[Traitement CPA]]&lt;&gt;"",NETWORKDAYS.INTL(IMPORTSéTRAITEMENTS[[#This Row],[Réception]],IMPORTSéTRAITEMENTS[[#This Row],[Traitement CPA]],1,JOURSFéries[DATES]),"")</f>
        <v>2</v>
      </c>
      <c r="S26" s="7" t="str">
        <f>VLOOKUP(I:I,BDD!A:B,2,TRUE)</f>
        <v>HC-Maubeuge</v>
      </c>
      <c r="T26" s="12" t="s">
        <v>936</v>
      </c>
      <c r="U26" s="7">
        <f>COUNTIFS(IMPORTSéTRAITEMENTS[Capella],IMPORTSéTRAITEMENTS[Capella])</f>
        <v>1</v>
      </c>
    </row>
    <row r="27" spans="2:25" x14ac:dyDescent="0.25">
      <c r="B27" s="7" t="s">
        <v>792</v>
      </c>
      <c r="C27" s="7" t="s">
        <v>9</v>
      </c>
      <c r="D27" s="7" t="s">
        <v>10</v>
      </c>
      <c r="E27" s="7" t="s">
        <v>936</v>
      </c>
      <c r="F27" s="7" t="s">
        <v>11</v>
      </c>
      <c r="G27" s="7" t="s">
        <v>936</v>
      </c>
      <c r="H27" s="7" t="s">
        <v>228</v>
      </c>
      <c r="I27" s="7" t="s">
        <v>229</v>
      </c>
      <c r="J27" s="7" t="s">
        <v>936</v>
      </c>
      <c r="K27" s="7" t="s">
        <v>784</v>
      </c>
      <c r="L27" s="7" t="s">
        <v>793</v>
      </c>
      <c r="M27" s="7" t="s">
        <v>936</v>
      </c>
      <c r="N27" s="8" t="str">
        <f>IF(IMPORTSéTRAITEMENTS[[#This Row],[Traitement CPA]]="","NON REALISE","REALISE")</f>
        <v>REALISE</v>
      </c>
      <c r="O27" s="9">
        <f>LEFT(IMPORTSéTRAITEMENTS[Date de dernière modification],10)*1</f>
        <v>44755</v>
      </c>
      <c r="P27" s="7" t="str">
        <f ca="1">IF(IMPORTSéTRAITEMENTS[[#This Row],[Traitement CPA]]="",NETWORKDAYS.INTL(IMPORTSéTRAITEMENTS[[#This Row],[Réception]],TODAY(),1,JOURSFéries[DATES]),"")</f>
        <v/>
      </c>
      <c r="Q27" s="2">
        <v>44757</v>
      </c>
      <c r="R27" s="7">
        <f>IF(IMPORTSéTRAITEMENTS[[#This Row],[Traitement CPA]]&lt;&gt;"",NETWORKDAYS.INTL(IMPORTSéTRAITEMENTS[[#This Row],[Réception]],IMPORTSéTRAITEMENTS[[#This Row],[Traitement CPA]],1,JOURSFéries[DATES]),"")</f>
        <v>2</v>
      </c>
      <c r="S27" s="7" t="str">
        <f>VLOOKUP(I:I,BDD!A:B,2,TRUE)</f>
        <v>HC-Maubeuge</v>
      </c>
      <c r="T27" s="12" t="s">
        <v>936</v>
      </c>
      <c r="U27" s="7">
        <f>COUNTIFS(IMPORTSéTRAITEMENTS[Capella],IMPORTSéTRAITEMENTS[Capella])</f>
        <v>1</v>
      </c>
    </row>
    <row r="28" spans="2:25" x14ac:dyDescent="0.25">
      <c r="B28" s="7" t="s">
        <v>805</v>
      </c>
      <c r="C28" s="7" t="s">
        <v>9</v>
      </c>
      <c r="D28" s="7" t="s">
        <v>10</v>
      </c>
      <c r="E28" s="7" t="s">
        <v>936</v>
      </c>
      <c r="F28" s="7" t="s">
        <v>11</v>
      </c>
      <c r="G28" s="7" t="s">
        <v>936</v>
      </c>
      <c r="H28" s="7" t="s">
        <v>12</v>
      </c>
      <c r="I28" s="7" t="s">
        <v>806</v>
      </c>
      <c r="J28" s="7" t="s">
        <v>936</v>
      </c>
      <c r="K28" s="7" t="s">
        <v>807</v>
      </c>
      <c r="L28" s="7" t="s">
        <v>808</v>
      </c>
      <c r="M28" s="7" t="s">
        <v>936</v>
      </c>
      <c r="N28" s="8" t="str">
        <f>IF(IMPORTSéTRAITEMENTS[[#This Row],[Traitement CPA]]="","NON REALISE","REALISE")</f>
        <v>REALISE</v>
      </c>
      <c r="O28" s="9">
        <f>LEFT(IMPORTSéTRAITEMENTS[Date de dernière modification],10)*1</f>
        <v>44757</v>
      </c>
      <c r="P28" s="7" t="str">
        <f ca="1">IF(IMPORTSéTRAITEMENTS[[#This Row],[Traitement CPA]]="",NETWORKDAYS.INTL(IMPORTSéTRAITEMENTS[[#This Row],[Réception]],TODAY(),1,JOURSFéries[DATES]),"")</f>
        <v/>
      </c>
      <c r="Q28" s="9">
        <v>44760</v>
      </c>
      <c r="R28" s="7">
        <f>IF(IMPORTSéTRAITEMENTS[[#This Row],[Traitement CPA]]&lt;&gt;"",NETWORKDAYS.INTL(IMPORTSéTRAITEMENTS[[#This Row],[Réception]],IMPORTSéTRAITEMENTS[[#This Row],[Traitement CPA]],1,JOURSFéries[DATES]),"")</f>
        <v>2</v>
      </c>
      <c r="S28" s="7" t="str">
        <f>VLOOKUP(I:I,BDD!A:B,2,TRUE)</f>
        <v>HC-Maubeuge</v>
      </c>
      <c r="T28" s="12" t="s">
        <v>936</v>
      </c>
      <c r="U28" s="7">
        <f>COUNTIFS(IMPORTSéTRAITEMENTS[Capella],IMPORTSéTRAITEMENTS[Capella])</f>
        <v>1</v>
      </c>
    </row>
    <row r="29" spans="2:25" x14ac:dyDescent="0.25">
      <c r="B29" s="7" t="s">
        <v>809</v>
      </c>
      <c r="C29" s="7" t="s">
        <v>9</v>
      </c>
      <c r="D29" s="7" t="s">
        <v>740</v>
      </c>
      <c r="E29" s="7" t="s">
        <v>936</v>
      </c>
      <c r="F29" s="7" t="s">
        <v>11</v>
      </c>
      <c r="G29" s="7" t="s">
        <v>936</v>
      </c>
      <c r="H29" s="7" t="s">
        <v>810</v>
      </c>
      <c r="I29" s="7" t="s">
        <v>394</v>
      </c>
      <c r="J29" s="7" t="s">
        <v>936</v>
      </c>
      <c r="K29" s="7" t="s">
        <v>807</v>
      </c>
      <c r="L29" s="7" t="s">
        <v>811</v>
      </c>
      <c r="M29" s="7" t="s">
        <v>936</v>
      </c>
      <c r="N29" s="8" t="str">
        <f>IF(IMPORTSéTRAITEMENTS[[#This Row],[Traitement CPA]]="","NON REALISE","REALISE")</f>
        <v>REALISE</v>
      </c>
      <c r="O29" s="9">
        <f>LEFT(IMPORTSéTRAITEMENTS[Date de dernière modification],10)*1</f>
        <v>44757</v>
      </c>
      <c r="P29" s="7" t="str">
        <f ca="1">IF(IMPORTSéTRAITEMENTS[[#This Row],[Traitement CPA]]="",NETWORKDAYS.INTL(IMPORTSéTRAITEMENTS[[#This Row],[Réception]],TODAY(),1,JOURSFéries[DATES]),"")</f>
        <v/>
      </c>
      <c r="Q29" s="9">
        <v>44760</v>
      </c>
      <c r="R29" s="7">
        <f>IF(IMPORTSéTRAITEMENTS[[#This Row],[Traitement CPA]]&lt;&gt;"",NETWORKDAYS.INTL(IMPORTSéTRAITEMENTS[[#This Row],[Réception]],IMPORTSéTRAITEMENTS[[#This Row],[Traitement CPA]],1,JOURSFéries[DATES]),"")</f>
        <v>2</v>
      </c>
      <c r="S29" s="7" t="str">
        <f>VLOOKUP(I:I,BDD!A:B,2,TRUE)</f>
        <v>HC-Marly</v>
      </c>
      <c r="T29" s="12" t="s">
        <v>936</v>
      </c>
      <c r="U29" s="7">
        <f>COUNTIFS(IMPORTSéTRAITEMENTS[Capella],IMPORTSéTRAITEMENTS[Capella])</f>
        <v>1</v>
      </c>
    </row>
    <row r="30" spans="2:25" x14ac:dyDescent="0.25">
      <c r="B30" s="7" t="s">
        <v>812</v>
      </c>
      <c r="C30" s="7" t="s">
        <v>9</v>
      </c>
      <c r="D30" s="7" t="s">
        <v>10</v>
      </c>
      <c r="E30" s="7" t="s">
        <v>936</v>
      </c>
      <c r="F30" s="7" t="s">
        <v>11</v>
      </c>
      <c r="G30" s="7" t="s">
        <v>936</v>
      </c>
      <c r="H30" s="7" t="s">
        <v>813</v>
      </c>
      <c r="I30" s="7" t="s">
        <v>460</v>
      </c>
      <c r="J30" s="7" t="s">
        <v>936</v>
      </c>
      <c r="K30" s="7" t="s">
        <v>807</v>
      </c>
      <c r="L30" s="7" t="s">
        <v>814</v>
      </c>
      <c r="M30" s="7" t="s">
        <v>936</v>
      </c>
      <c r="N30" s="8" t="str">
        <f>IF(IMPORTSéTRAITEMENTS[[#This Row],[Traitement CPA]]="","NON REALISE","REALISE")</f>
        <v>REALISE</v>
      </c>
      <c r="O30" s="9">
        <f>LEFT(IMPORTSéTRAITEMENTS[Date de dernière modification],10)*1</f>
        <v>44757</v>
      </c>
      <c r="P30" s="7" t="str">
        <f ca="1">IF(IMPORTSéTRAITEMENTS[[#This Row],[Traitement CPA]]="",NETWORKDAYS.INTL(IMPORTSéTRAITEMENTS[[#This Row],[Réception]],TODAY(),1,JOURSFéries[DATES]),"")</f>
        <v/>
      </c>
      <c r="Q30" s="9">
        <v>44760</v>
      </c>
      <c r="R30" s="7">
        <f>IF(IMPORTSéTRAITEMENTS[[#This Row],[Traitement CPA]]&lt;&gt;"",NETWORKDAYS.INTL(IMPORTSéTRAITEMENTS[[#This Row],[Réception]],IMPORTSéTRAITEMENTS[[#This Row],[Traitement CPA]],1,JOURSFéries[DATES]),"")</f>
        <v>2</v>
      </c>
      <c r="S30" s="7" t="str">
        <f>VLOOKUP(I:I,BDD!A:B,2,TRUE)</f>
        <v>HC-Maubeuge</v>
      </c>
      <c r="T30" s="12" t="s">
        <v>936</v>
      </c>
      <c r="U30" s="7">
        <f>COUNTIFS(IMPORTSéTRAITEMENTS[Capella],IMPORTSéTRAITEMENTS[Capella])</f>
        <v>1</v>
      </c>
    </row>
    <row r="31" spans="2:25" x14ac:dyDescent="0.25">
      <c r="B31" s="7" t="s">
        <v>819</v>
      </c>
      <c r="C31" s="7" t="s">
        <v>9</v>
      </c>
      <c r="D31" s="7" t="s">
        <v>10</v>
      </c>
      <c r="E31" s="7" t="s">
        <v>936</v>
      </c>
      <c r="F31" s="7" t="s">
        <v>11</v>
      </c>
      <c r="G31" s="7" t="s">
        <v>936</v>
      </c>
      <c r="H31" s="7" t="s">
        <v>820</v>
      </c>
      <c r="I31" s="7" t="s">
        <v>544</v>
      </c>
      <c r="J31" s="7" t="s">
        <v>936</v>
      </c>
      <c r="K31" s="7" t="s">
        <v>807</v>
      </c>
      <c r="L31" s="7" t="s">
        <v>821</v>
      </c>
      <c r="M31" s="7" t="s">
        <v>936</v>
      </c>
      <c r="N31" s="8" t="str">
        <f>IF(IMPORTSéTRAITEMENTS[[#This Row],[Traitement CPA]]="","NON REALISE","REALISE")</f>
        <v>REALISE</v>
      </c>
      <c r="O31" s="9">
        <f>LEFT(IMPORTSéTRAITEMENTS[Date de dernière modification],10)*1</f>
        <v>44757</v>
      </c>
      <c r="P31" s="7" t="str">
        <f ca="1">IF(IMPORTSéTRAITEMENTS[[#This Row],[Traitement CPA]]="",NETWORKDAYS.INTL(IMPORTSéTRAITEMENTS[[#This Row],[Réception]],TODAY(),1,JOURSFéries[DATES]),"")</f>
        <v/>
      </c>
      <c r="Q31" s="9">
        <v>44760</v>
      </c>
      <c r="R31" s="7">
        <f>IF(IMPORTSéTRAITEMENTS[[#This Row],[Traitement CPA]]&lt;&gt;"",NETWORKDAYS.INTL(IMPORTSéTRAITEMENTS[[#This Row],[Réception]],IMPORTSéTRAITEMENTS[[#This Row],[Traitement CPA]],1,JOURSFéries[DATES]),"")</f>
        <v>2</v>
      </c>
      <c r="S31" s="7" t="str">
        <f>VLOOKUP(I:I,BDD!A:B,2,TRUE)</f>
        <v>HC-Maubeuge</v>
      </c>
      <c r="T31" s="12" t="s">
        <v>936</v>
      </c>
      <c r="U31" s="7">
        <f>COUNTIFS(IMPORTSéTRAITEMENTS[Capella],IMPORTSéTRAITEMENTS[Capella])</f>
        <v>1</v>
      </c>
    </row>
    <row r="32" spans="2:25" x14ac:dyDescent="0.25">
      <c r="B32" s="7" t="s">
        <v>822</v>
      </c>
      <c r="C32" s="7" t="s">
        <v>9</v>
      </c>
      <c r="D32" s="7" t="s">
        <v>10</v>
      </c>
      <c r="E32" s="7" t="s">
        <v>936</v>
      </c>
      <c r="F32" s="7" t="s">
        <v>11</v>
      </c>
      <c r="G32" s="7" t="s">
        <v>936</v>
      </c>
      <c r="H32" s="7" t="s">
        <v>823</v>
      </c>
      <c r="I32" s="7" t="s">
        <v>570</v>
      </c>
      <c r="J32" s="7" t="s">
        <v>936</v>
      </c>
      <c r="K32" s="7" t="s">
        <v>807</v>
      </c>
      <c r="L32" s="7" t="s">
        <v>824</v>
      </c>
      <c r="M32" s="7" t="s">
        <v>936</v>
      </c>
      <c r="N32" s="8" t="str">
        <f>IF(IMPORTSéTRAITEMENTS[[#This Row],[Traitement CPA]]="","NON REALISE","REALISE")</f>
        <v>REALISE</v>
      </c>
      <c r="O32" s="9">
        <f>LEFT(IMPORTSéTRAITEMENTS[Date de dernière modification],10)*1</f>
        <v>44757</v>
      </c>
      <c r="P32" s="7" t="str">
        <f ca="1">IF(IMPORTSéTRAITEMENTS[[#This Row],[Traitement CPA]]="",NETWORKDAYS.INTL(IMPORTSéTRAITEMENTS[[#This Row],[Réception]],TODAY(),1,JOURSFéries[DATES]),"")</f>
        <v/>
      </c>
      <c r="Q32" s="9">
        <v>44760</v>
      </c>
      <c r="R32" s="7">
        <f>IF(IMPORTSéTRAITEMENTS[[#This Row],[Traitement CPA]]&lt;&gt;"",NETWORKDAYS.INTL(IMPORTSéTRAITEMENTS[[#This Row],[Réception]],IMPORTSéTRAITEMENTS[[#This Row],[Traitement CPA]],1,JOURSFéries[DATES]),"")</f>
        <v>2</v>
      </c>
      <c r="S32" s="7" t="str">
        <f>VLOOKUP(I:I,BDD!A:B,2,TRUE)</f>
        <v>HC-Maubeuge</v>
      </c>
      <c r="T32" s="12" t="s">
        <v>936</v>
      </c>
      <c r="U32" s="7">
        <f>COUNTIFS(IMPORTSéTRAITEMENTS[Capella],IMPORTSéTRAITEMENTS[Capella])</f>
        <v>1</v>
      </c>
    </row>
    <row r="33" spans="2:21" x14ac:dyDescent="0.25">
      <c r="B33" s="7" t="s">
        <v>815</v>
      </c>
      <c r="C33" s="7" t="s">
        <v>9</v>
      </c>
      <c r="D33" s="7" t="s">
        <v>10</v>
      </c>
      <c r="E33" s="7" t="s">
        <v>936</v>
      </c>
      <c r="F33" s="7" t="s">
        <v>11</v>
      </c>
      <c r="G33" s="7" t="s">
        <v>936</v>
      </c>
      <c r="H33" s="7" t="s">
        <v>816</v>
      </c>
      <c r="I33" s="7" t="s">
        <v>817</v>
      </c>
      <c r="J33" s="7" t="s">
        <v>936</v>
      </c>
      <c r="K33" s="7" t="s">
        <v>807</v>
      </c>
      <c r="L33" s="7" t="s">
        <v>818</v>
      </c>
      <c r="M33" s="7" t="s">
        <v>936</v>
      </c>
      <c r="N33" s="8" t="str">
        <f>IF(IMPORTSéTRAITEMENTS[[#This Row],[Traitement CPA]]="","NON REALISE","REALISE")</f>
        <v>REALISE</v>
      </c>
      <c r="O33" s="9">
        <f>LEFT(IMPORTSéTRAITEMENTS[Date de dernière modification],10)*1</f>
        <v>44757</v>
      </c>
      <c r="P33" s="7" t="str">
        <f ca="1">IF(IMPORTSéTRAITEMENTS[[#This Row],[Traitement CPA]]="",NETWORKDAYS.INTL(IMPORTSéTRAITEMENTS[[#This Row],[Réception]],TODAY(),1,JOURSFéries[DATES]),"")</f>
        <v/>
      </c>
      <c r="Q33" s="9">
        <v>44761</v>
      </c>
      <c r="R33" s="7">
        <f>IF(IMPORTSéTRAITEMENTS[[#This Row],[Traitement CPA]]&lt;&gt;"",NETWORKDAYS.INTL(IMPORTSéTRAITEMENTS[[#This Row],[Réception]],IMPORTSéTRAITEMENTS[[#This Row],[Traitement CPA]],1,JOURSFéries[DATES]),"")</f>
        <v>3</v>
      </c>
      <c r="S33" s="7" t="str">
        <f>VLOOKUP(I:I,BDD!A:B,2,TRUE)</f>
        <v>HC-Marly</v>
      </c>
      <c r="T33" s="12" t="s">
        <v>936</v>
      </c>
      <c r="U33" s="7">
        <f>COUNTIFS(IMPORTSéTRAITEMENTS[Capella],IMPORTSéTRAITEMENTS[Capella])</f>
        <v>1</v>
      </c>
    </row>
    <row r="34" spans="2:21" x14ac:dyDescent="0.25">
      <c r="B34" s="7" t="s">
        <v>825</v>
      </c>
      <c r="C34" s="7" t="s">
        <v>9</v>
      </c>
      <c r="D34" s="7" t="s">
        <v>10</v>
      </c>
      <c r="E34" s="7" t="s">
        <v>936</v>
      </c>
      <c r="F34" s="7" t="s">
        <v>11</v>
      </c>
      <c r="G34" s="7" t="s">
        <v>936</v>
      </c>
      <c r="H34" s="7" t="s">
        <v>89</v>
      </c>
      <c r="I34" s="7" t="s">
        <v>826</v>
      </c>
      <c r="J34" s="7" t="s">
        <v>936</v>
      </c>
      <c r="K34" s="7" t="s">
        <v>355</v>
      </c>
      <c r="L34" s="7" t="s">
        <v>827</v>
      </c>
      <c r="M34" s="7" t="s">
        <v>936</v>
      </c>
      <c r="N34" s="8" t="str">
        <f>IF(IMPORTSéTRAITEMENTS[[#This Row],[Traitement CPA]]="","NON REALISE","REALISE")</f>
        <v>REALISE</v>
      </c>
      <c r="O34" s="9">
        <f>LEFT(IMPORTSéTRAITEMENTS[Date de dernière modification],10)*1</f>
        <v>44757</v>
      </c>
      <c r="P34" s="7" t="str">
        <f ca="1">IF(IMPORTSéTRAITEMENTS[[#This Row],[Traitement CPA]]="",NETWORKDAYS.INTL(IMPORTSéTRAITEMENTS[[#This Row],[Réception]],TODAY(),1,JOURSFéries[DATES]),"")</f>
        <v/>
      </c>
      <c r="Q34" s="9">
        <v>44761</v>
      </c>
      <c r="R34" s="7">
        <f>IF(IMPORTSéTRAITEMENTS[[#This Row],[Traitement CPA]]&lt;&gt;"",NETWORKDAYS.INTL(IMPORTSéTRAITEMENTS[[#This Row],[Réception]],IMPORTSéTRAITEMENTS[[#This Row],[Traitement CPA]],1,JOURSFéries[DATES]),"")</f>
        <v>3</v>
      </c>
      <c r="S34" s="7" t="str">
        <f>VLOOKUP(I:I,BDD!A:B,2,TRUE)</f>
        <v>HC-Maubeuge</v>
      </c>
      <c r="T34" s="12" t="s">
        <v>936</v>
      </c>
      <c r="U34" s="7">
        <f>COUNTIFS(IMPORTSéTRAITEMENTS[Capella],IMPORTSéTRAITEMENTS[Capella])</f>
        <v>1</v>
      </c>
    </row>
    <row r="35" spans="2:21" x14ac:dyDescent="0.25">
      <c r="B35" s="7" t="s">
        <v>835</v>
      </c>
      <c r="C35" s="7" t="s">
        <v>9</v>
      </c>
      <c r="D35" s="7" t="s">
        <v>10</v>
      </c>
      <c r="E35" s="7" t="s">
        <v>936</v>
      </c>
      <c r="F35" s="7" t="s">
        <v>11</v>
      </c>
      <c r="G35" s="7" t="s">
        <v>936</v>
      </c>
      <c r="H35" s="7" t="s">
        <v>28</v>
      </c>
      <c r="I35" s="7" t="s">
        <v>610</v>
      </c>
      <c r="J35" s="7" t="s">
        <v>936</v>
      </c>
      <c r="K35" s="7" t="s">
        <v>836</v>
      </c>
      <c r="L35" s="7" t="s">
        <v>837</v>
      </c>
      <c r="M35" s="7" t="s">
        <v>936</v>
      </c>
      <c r="N35" s="8" t="str">
        <f>IF(IMPORTSéTRAITEMENTS[[#This Row],[Traitement CPA]]="","NON REALISE","REALISE")</f>
        <v>REALISE</v>
      </c>
      <c r="O35" s="9">
        <f>LEFT(IMPORTSéTRAITEMENTS[Date de dernière modification],10)*1</f>
        <v>44760</v>
      </c>
      <c r="P35" s="7" t="str">
        <f ca="1">IF(IMPORTSéTRAITEMENTS[[#This Row],[Traitement CPA]]="",NETWORKDAYS.INTL(IMPORTSéTRAITEMENTS[[#This Row],[Réception]],TODAY(),1,JOURSFéries[DATES]),"")</f>
        <v/>
      </c>
      <c r="Q35" s="9">
        <v>44761</v>
      </c>
      <c r="R35" s="7">
        <f>IF(IMPORTSéTRAITEMENTS[[#This Row],[Traitement CPA]]&lt;&gt;"",NETWORKDAYS.INTL(IMPORTSéTRAITEMENTS[[#This Row],[Réception]],IMPORTSéTRAITEMENTS[[#This Row],[Traitement CPA]],1,JOURSFéries[DATES]),"")</f>
        <v>2</v>
      </c>
      <c r="S35" s="7" t="str">
        <f>VLOOKUP(I:I,BDD!A:B,2,TRUE)</f>
        <v>HC-Cambrai</v>
      </c>
      <c r="T35" s="12" t="s">
        <v>936</v>
      </c>
      <c r="U35" s="8">
        <f>COUNTIFS(IMPORTSéTRAITEMENTS[Capella],IMPORTSéTRAITEMENTS[Capella])</f>
        <v>1</v>
      </c>
    </row>
    <row r="36" spans="2:21" x14ac:dyDescent="0.25">
      <c r="B36" s="7" t="s">
        <v>847</v>
      </c>
      <c r="C36" s="7" t="s">
        <v>9</v>
      </c>
      <c r="D36" s="7" t="s">
        <v>10</v>
      </c>
      <c r="E36" s="7" t="s">
        <v>936</v>
      </c>
      <c r="F36" s="7" t="s">
        <v>11</v>
      </c>
      <c r="G36" s="7" t="s">
        <v>936</v>
      </c>
      <c r="H36" s="7" t="s">
        <v>848</v>
      </c>
      <c r="I36" s="7" t="s">
        <v>669</v>
      </c>
      <c r="J36" s="7" t="s">
        <v>936</v>
      </c>
      <c r="K36" s="7" t="s">
        <v>784</v>
      </c>
      <c r="L36" s="7" t="s">
        <v>849</v>
      </c>
      <c r="M36" s="7" t="s">
        <v>936</v>
      </c>
      <c r="N36" s="8" t="str">
        <f>IF(IMPORTSéTRAITEMENTS[[#This Row],[Traitement CPA]]="","NON REALISE","REALISE")</f>
        <v>REALISE</v>
      </c>
      <c r="O36" s="9">
        <f>LEFT(IMPORTSéTRAITEMENTS[Date de dernière modification],10)*1</f>
        <v>44761</v>
      </c>
      <c r="P36" s="7" t="str">
        <f ca="1">IF(IMPORTSéTRAITEMENTS[[#This Row],[Traitement CPA]]="",NETWORKDAYS.INTL(IMPORTSéTRAITEMENTS[[#This Row],[Réception]],TODAY(),1,JOURSFéries[DATES]),"")</f>
        <v/>
      </c>
      <c r="Q36" s="9">
        <v>44761</v>
      </c>
      <c r="R36" s="7">
        <f>IF(IMPORTSéTRAITEMENTS[[#This Row],[Traitement CPA]]&lt;&gt;"",NETWORKDAYS.INTL(IMPORTSéTRAITEMENTS[[#This Row],[Réception]],IMPORTSéTRAITEMENTS[[#This Row],[Traitement CPA]],1,JOURSFéries[DATES]),"")</f>
        <v>1</v>
      </c>
      <c r="S36" s="7" t="str">
        <f>VLOOKUP(I:I,BDD!A:B,2,TRUE)</f>
        <v>HC-Cambrai</v>
      </c>
      <c r="T36" s="12" t="s">
        <v>936</v>
      </c>
      <c r="U36" s="8">
        <f>COUNTIFS(IMPORTSéTRAITEMENTS[Capella],IMPORTSéTRAITEMENTS[Capella])</f>
        <v>1</v>
      </c>
    </row>
    <row r="37" spans="2:21" x14ac:dyDescent="0.25">
      <c r="B37" s="7" t="s">
        <v>388</v>
      </c>
      <c r="C37" s="7" t="s">
        <v>9</v>
      </c>
      <c r="D37" s="7" t="s">
        <v>10</v>
      </c>
      <c r="E37" s="7" t="s">
        <v>936</v>
      </c>
      <c r="F37" s="7" t="s">
        <v>11</v>
      </c>
      <c r="G37" s="7" t="s">
        <v>936</v>
      </c>
      <c r="H37" s="7" t="s">
        <v>223</v>
      </c>
      <c r="I37" s="7" t="s">
        <v>224</v>
      </c>
      <c r="J37" s="7" t="s">
        <v>936</v>
      </c>
      <c r="K37" s="7" t="s">
        <v>211</v>
      </c>
      <c r="L37" s="7" t="s">
        <v>389</v>
      </c>
      <c r="M37" s="7" t="s">
        <v>936</v>
      </c>
      <c r="N37" s="8" t="str">
        <f>IF(IMPORTSéTRAITEMENTS[[#This Row],[Traitement CPA]]="","NON REALISE","REALISE")</f>
        <v>REALISE</v>
      </c>
      <c r="O37" s="9">
        <f>LEFT(IMPORTSéTRAITEMENTS[Date de dernière modification],10)*1</f>
        <v>44746</v>
      </c>
      <c r="P37" s="7" t="str">
        <f ca="1">IF(IMPORTSéTRAITEMENTS[[#This Row],[Traitement CPA]]="",NETWORKDAYS.INTL(IMPORTSéTRAITEMENTS[[#This Row],[Réception]],TODAY(),1,JOURSFéries[DATES]),"")</f>
        <v/>
      </c>
      <c r="Q37" s="9">
        <v>44761</v>
      </c>
      <c r="R37" s="7">
        <f>IF(IMPORTSéTRAITEMENTS[[#This Row],[Traitement CPA]]&lt;&gt;"",NETWORKDAYS.INTL(IMPORTSéTRAITEMENTS[[#This Row],[Réception]],IMPORTSéTRAITEMENTS[[#This Row],[Traitement CPA]],1,JOURSFéries[DATES]),"")</f>
        <v>11</v>
      </c>
      <c r="S37" s="7" t="str">
        <f>VLOOKUP(I:I,BDD!A:B,2,TRUE)</f>
        <v>HC-Maubeuge</v>
      </c>
      <c r="T37" s="12" t="s">
        <v>936</v>
      </c>
      <c r="U37" s="7">
        <f>COUNTIFS(IMPORTSéTRAITEMENTS[Capella],IMPORTSéTRAITEMENTS[Capella])</f>
        <v>1</v>
      </c>
    </row>
    <row r="38" spans="2:21" x14ac:dyDescent="0.25">
      <c r="B38" s="7" t="s">
        <v>768</v>
      </c>
      <c r="C38" s="7" t="s">
        <v>9</v>
      </c>
      <c r="D38" s="7" t="s">
        <v>10</v>
      </c>
      <c r="E38" s="7" t="s">
        <v>936</v>
      </c>
      <c r="F38" s="7" t="s">
        <v>11</v>
      </c>
      <c r="G38" s="7" t="s">
        <v>936</v>
      </c>
      <c r="H38" s="7" t="s">
        <v>28</v>
      </c>
      <c r="I38" s="7" t="s">
        <v>29</v>
      </c>
      <c r="J38" s="7" t="s">
        <v>936</v>
      </c>
      <c r="K38" s="7" t="s">
        <v>396</v>
      </c>
      <c r="L38" s="7" t="s">
        <v>769</v>
      </c>
      <c r="M38" s="7" t="s">
        <v>936</v>
      </c>
      <c r="N38" s="8" t="str">
        <f>IF(IMPORTSéTRAITEMENTS[[#This Row],[Traitement CPA]]="","NON REALISE","REALISE")</f>
        <v>REALISE</v>
      </c>
      <c r="O38" s="9">
        <f>LEFT(IMPORTSéTRAITEMENTS[Date de dernière modification],10)*1</f>
        <v>44754</v>
      </c>
      <c r="P38" s="7" t="str">
        <f ca="1">IF(IMPORTSéTRAITEMENTS[[#This Row],[Traitement CPA]]="",NETWORKDAYS.INTL(IMPORTSéTRAITEMENTS[[#This Row],[Réception]],TODAY(),1,JOURSFéries[DATES]),"")</f>
        <v/>
      </c>
      <c r="Q38" s="9">
        <v>44761</v>
      </c>
      <c r="R38" s="7">
        <f>IF(IMPORTSéTRAITEMENTS[[#This Row],[Traitement CPA]]&lt;&gt;"",NETWORKDAYS.INTL(IMPORTSéTRAITEMENTS[[#This Row],[Réception]],IMPORTSéTRAITEMENTS[[#This Row],[Traitement CPA]],1,JOURSFéries[DATES]),"")</f>
        <v>5</v>
      </c>
      <c r="S38" s="7" t="str">
        <f>VLOOKUP(I:I,BDD!A:B,2,TRUE)</f>
        <v>HC-Cambrai</v>
      </c>
      <c r="T38" s="12" t="s">
        <v>936</v>
      </c>
      <c r="U38" s="7">
        <f>COUNTIFS(IMPORTSéTRAITEMENTS[Capella],IMPORTSéTRAITEMENTS[Capella])</f>
        <v>1</v>
      </c>
    </row>
    <row r="39" spans="2:21" x14ac:dyDescent="0.25">
      <c r="B39" s="7" t="s">
        <v>838</v>
      </c>
      <c r="C39" s="7" t="s">
        <v>9</v>
      </c>
      <c r="D39" s="7" t="s">
        <v>839</v>
      </c>
      <c r="E39" s="7" t="s">
        <v>936</v>
      </c>
      <c r="F39" s="7" t="s">
        <v>11</v>
      </c>
      <c r="G39" s="7" t="s">
        <v>936</v>
      </c>
      <c r="H39" s="7" t="s">
        <v>228</v>
      </c>
      <c r="I39" s="7" t="s">
        <v>229</v>
      </c>
      <c r="J39" s="7" t="s">
        <v>936</v>
      </c>
      <c r="K39" s="7" t="s">
        <v>840</v>
      </c>
      <c r="L39" s="7" t="s">
        <v>841</v>
      </c>
      <c r="M39" s="7" t="s">
        <v>936</v>
      </c>
      <c r="N39" s="8" t="str">
        <f>IF(IMPORTSéTRAITEMENTS[[#This Row],[Traitement CPA]]="","NON REALISE","REALISE")</f>
        <v>REALISE</v>
      </c>
      <c r="O39" s="9">
        <f>LEFT(IMPORTSéTRAITEMENTS[Date de dernière modification],10)*1</f>
        <v>44760</v>
      </c>
      <c r="P39" s="7" t="str">
        <f ca="1">IF(IMPORTSéTRAITEMENTS[[#This Row],[Traitement CPA]]="",NETWORKDAYS.INTL(IMPORTSéTRAITEMENTS[[#This Row],[Réception]],TODAY(),1,JOURSFéries[DATES]),"")</f>
        <v/>
      </c>
      <c r="Q39" s="9">
        <v>44761</v>
      </c>
      <c r="R39" s="7">
        <f>IF(IMPORTSéTRAITEMENTS[[#This Row],[Traitement CPA]]&lt;&gt;"",NETWORKDAYS.INTL(IMPORTSéTRAITEMENTS[[#This Row],[Réception]],IMPORTSéTRAITEMENTS[[#This Row],[Traitement CPA]],1,JOURSFéries[DATES]),"")</f>
        <v>2</v>
      </c>
      <c r="S39" s="7" t="str">
        <f>VLOOKUP(I:I,BDD!A:B,2,TRUE)</f>
        <v>HC-Maubeuge</v>
      </c>
      <c r="T39" s="12" t="s">
        <v>936</v>
      </c>
      <c r="U39" s="8">
        <f>COUNTIFS(IMPORTSéTRAITEMENTS[Capella],IMPORTSéTRAITEMENTS[Capella])</f>
        <v>1</v>
      </c>
    </row>
    <row r="40" spans="2:21" x14ac:dyDescent="0.25">
      <c r="B40" s="7" t="s">
        <v>842</v>
      </c>
      <c r="C40" s="7" t="s">
        <v>9</v>
      </c>
      <c r="D40" s="7" t="s">
        <v>10</v>
      </c>
      <c r="E40" s="7" t="s">
        <v>936</v>
      </c>
      <c r="F40" s="7" t="s">
        <v>11</v>
      </c>
      <c r="G40" s="7" t="s">
        <v>936</v>
      </c>
      <c r="H40" s="7" t="s">
        <v>102</v>
      </c>
      <c r="I40" s="7" t="s">
        <v>103</v>
      </c>
      <c r="J40" s="7" t="s">
        <v>936</v>
      </c>
      <c r="K40" s="7" t="s">
        <v>843</v>
      </c>
      <c r="L40" s="7" t="s">
        <v>844</v>
      </c>
      <c r="M40" s="7" t="s">
        <v>936</v>
      </c>
      <c r="N40" s="8" t="str">
        <f>IF(IMPORTSéTRAITEMENTS[[#This Row],[Traitement CPA]]="","NON REALISE","REALISE")</f>
        <v>REALISE</v>
      </c>
      <c r="O40" s="9">
        <f>LEFT(IMPORTSéTRAITEMENTS[Date de dernière modification],10)*1</f>
        <v>44760</v>
      </c>
      <c r="P40" s="7" t="str">
        <f ca="1">IF(IMPORTSéTRAITEMENTS[[#This Row],[Traitement CPA]]="",NETWORKDAYS.INTL(IMPORTSéTRAITEMENTS[[#This Row],[Réception]],TODAY(),1,JOURSFéries[DATES]),"")</f>
        <v/>
      </c>
      <c r="Q40" s="9">
        <v>44761</v>
      </c>
      <c r="R40" s="7">
        <f>IF(IMPORTSéTRAITEMENTS[[#This Row],[Traitement CPA]]&lt;&gt;"",NETWORKDAYS.INTL(IMPORTSéTRAITEMENTS[[#This Row],[Réception]],IMPORTSéTRAITEMENTS[[#This Row],[Traitement CPA]],1,JOURSFéries[DATES]),"")</f>
        <v>2</v>
      </c>
      <c r="S40" s="7" t="str">
        <f>VLOOKUP(I:I,BDD!A:B,2,TRUE)</f>
        <v>HC-Marly</v>
      </c>
      <c r="T40" s="12" t="s">
        <v>936</v>
      </c>
      <c r="U40" s="8">
        <f>COUNTIFS(IMPORTSéTRAITEMENTS[Capella],IMPORTSéTRAITEMENTS[Capella])</f>
        <v>1</v>
      </c>
    </row>
    <row r="41" spans="2:21" x14ac:dyDescent="0.25">
      <c r="B41" s="7" t="s">
        <v>8</v>
      </c>
      <c r="C41" s="7" t="s">
        <v>9</v>
      </c>
      <c r="D41" s="7" t="s">
        <v>10</v>
      </c>
      <c r="E41" s="7" t="s">
        <v>936</v>
      </c>
      <c r="F41" s="1" t="s">
        <v>11</v>
      </c>
      <c r="G41" s="7" t="s">
        <v>936</v>
      </c>
      <c r="H41" s="1" t="s">
        <v>12</v>
      </c>
      <c r="I41" s="1" t="s">
        <v>13</v>
      </c>
      <c r="J41" s="7" t="s">
        <v>936</v>
      </c>
      <c r="K41" s="1" t="s">
        <v>14</v>
      </c>
      <c r="L41" s="1" t="s">
        <v>15</v>
      </c>
      <c r="M41" s="7" t="s">
        <v>936</v>
      </c>
      <c r="N41" s="1" t="str">
        <f>IF(IMPORTSéTRAITEMENTS[[#This Row],[Traitement CPA]]="","NON REALISE","REALISE")</f>
        <v>REALISE</v>
      </c>
      <c r="O41" s="2">
        <f>LEFT(IMPORTSéTRAITEMENTS[Date de dernière modification],10)*1</f>
        <v>44679</v>
      </c>
      <c r="P41" s="1" t="str">
        <f ca="1">IF(IMPORTSéTRAITEMENTS[[#This Row],[Traitement CPA]]="",NETWORKDAYS.INTL(IMPORTSéTRAITEMENTS[[#This Row],[Réception]],TODAY(),1,JOURSFéries[DATES]),"")</f>
        <v/>
      </c>
      <c r="Q41" s="2">
        <v>44761</v>
      </c>
      <c r="R41" s="1">
        <f>IF(IMPORTSéTRAITEMENTS[[#This Row],[Traitement CPA]]&lt;&gt;"",NETWORKDAYS.INTL(IMPORTSéTRAITEMENTS[[#This Row],[Réception]],IMPORTSéTRAITEMENTS[[#This Row],[Traitement CPA]],1,JOURSFéries[DATES]),"")</f>
        <v>56</v>
      </c>
      <c r="S41" s="1" t="str">
        <f>VLOOKUP(I:I,BDD!A:B,2,TRUE)</f>
        <v>HC-Maubeuge</v>
      </c>
      <c r="T41" s="12" t="s">
        <v>936</v>
      </c>
      <c r="U41" s="7">
        <f>COUNTIFS(IMPORTSéTRAITEMENTS[Capella],IMPORTSéTRAITEMENTS[Capella])</f>
        <v>1</v>
      </c>
    </row>
    <row r="42" spans="2:21" x14ac:dyDescent="0.25">
      <c r="B42" s="7" t="s">
        <v>31</v>
      </c>
      <c r="C42" s="7" t="s">
        <v>9</v>
      </c>
      <c r="D42" s="7" t="s">
        <v>10</v>
      </c>
      <c r="E42" s="7" t="s">
        <v>936</v>
      </c>
      <c r="F42" s="7" t="s">
        <v>11</v>
      </c>
      <c r="G42" s="7" t="s">
        <v>936</v>
      </c>
      <c r="H42" s="7" t="s">
        <v>32</v>
      </c>
      <c r="I42" s="7" t="s">
        <v>33</v>
      </c>
      <c r="J42" s="7" t="s">
        <v>936</v>
      </c>
      <c r="K42" s="7" t="s">
        <v>34</v>
      </c>
      <c r="L42" s="7" t="s">
        <v>35</v>
      </c>
      <c r="M42" s="7" t="s">
        <v>936</v>
      </c>
      <c r="N42" s="8" t="str">
        <f>IF(IMPORTSéTRAITEMENTS[[#This Row],[Traitement CPA]]="","NON REALISE","REALISE")</f>
        <v>REALISE</v>
      </c>
      <c r="O42" s="9">
        <f>LEFT(IMPORTSéTRAITEMENTS[Date de dernière modification],10)*1</f>
        <v>44680</v>
      </c>
      <c r="P42" s="7" t="str">
        <f ca="1">IF(IMPORTSéTRAITEMENTS[[#This Row],[Traitement CPA]]="",NETWORKDAYS.INTL(IMPORTSéTRAITEMENTS[[#This Row],[Réception]],TODAY(),1,JOURSFéries[DATES]),"")</f>
        <v/>
      </c>
      <c r="Q42" s="9">
        <v>44761</v>
      </c>
      <c r="R42" s="7">
        <f>IF(IMPORTSéTRAITEMENTS[[#This Row],[Traitement CPA]]&lt;&gt;"",NETWORKDAYS.INTL(IMPORTSéTRAITEMENTS[[#This Row],[Réception]],IMPORTSéTRAITEMENTS[[#This Row],[Traitement CPA]],1,JOURSFéries[DATES]),"")</f>
        <v>55</v>
      </c>
      <c r="S42" s="7" t="str">
        <f>VLOOKUP(I:I,BDD!A:B,2,TRUE)</f>
        <v>HC-Maubeuge</v>
      </c>
      <c r="T42" s="12" t="s">
        <v>936</v>
      </c>
      <c r="U42" s="7">
        <f>COUNTIFS(IMPORTSéTRAITEMENTS[Capella],IMPORTSéTRAITEMENTS[Capella])</f>
        <v>1</v>
      </c>
    </row>
    <row r="43" spans="2:21" x14ac:dyDescent="0.25">
      <c r="B43" s="7" t="s">
        <v>36</v>
      </c>
      <c r="C43" s="7" t="s">
        <v>9</v>
      </c>
      <c r="D43" s="7" t="s">
        <v>10</v>
      </c>
      <c r="E43" s="7" t="s">
        <v>936</v>
      </c>
      <c r="F43" s="7" t="s">
        <v>11</v>
      </c>
      <c r="G43" s="7" t="s">
        <v>936</v>
      </c>
      <c r="H43" s="7" t="s">
        <v>37</v>
      </c>
      <c r="I43" s="7" t="s">
        <v>38</v>
      </c>
      <c r="J43" s="7" t="s">
        <v>936</v>
      </c>
      <c r="K43" s="7" t="s">
        <v>34</v>
      </c>
      <c r="L43" s="7" t="s">
        <v>39</v>
      </c>
      <c r="M43" s="7" t="s">
        <v>936</v>
      </c>
      <c r="N43" s="8" t="str">
        <f>IF(IMPORTSéTRAITEMENTS[[#This Row],[Traitement CPA]]="","NON REALISE","REALISE")</f>
        <v>REALISE</v>
      </c>
      <c r="O43" s="9">
        <f>LEFT(IMPORTSéTRAITEMENTS[Date de dernière modification],10)*1</f>
        <v>44680</v>
      </c>
      <c r="P43" s="7" t="str">
        <f ca="1">IF(IMPORTSéTRAITEMENTS[[#This Row],[Traitement CPA]]="",NETWORKDAYS.INTL(IMPORTSéTRAITEMENTS[[#This Row],[Réception]],TODAY(),1,JOURSFéries[DATES]),"")</f>
        <v/>
      </c>
      <c r="Q43" s="9">
        <v>44761</v>
      </c>
      <c r="R43" s="7">
        <f>IF(IMPORTSéTRAITEMENTS[[#This Row],[Traitement CPA]]&lt;&gt;"",NETWORKDAYS.INTL(IMPORTSéTRAITEMENTS[[#This Row],[Réception]],IMPORTSéTRAITEMENTS[[#This Row],[Traitement CPA]],1,JOURSFéries[DATES]),"")</f>
        <v>55</v>
      </c>
      <c r="S43" s="7" t="str">
        <f>VLOOKUP(I:I,BDD!A:B,2,TRUE)</f>
        <v>HC-Maubeuge</v>
      </c>
      <c r="T43" s="12" t="s">
        <v>936</v>
      </c>
      <c r="U43" s="7">
        <f>COUNTIFS(IMPORTSéTRAITEMENTS[Capella],IMPORTSéTRAITEMENTS[Capella])</f>
        <v>1</v>
      </c>
    </row>
    <row r="44" spans="2:21" x14ac:dyDescent="0.25">
      <c r="B44" s="7" t="s">
        <v>850</v>
      </c>
      <c r="C44" s="7" t="s">
        <v>9</v>
      </c>
      <c r="D44" s="7" t="s">
        <v>10</v>
      </c>
      <c r="E44" s="7" t="s">
        <v>936</v>
      </c>
      <c r="F44" s="7" t="s">
        <v>11</v>
      </c>
      <c r="G44" s="7" t="s">
        <v>936</v>
      </c>
      <c r="H44" s="7" t="s">
        <v>810</v>
      </c>
      <c r="I44" s="7" t="s">
        <v>394</v>
      </c>
      <c r="J44" s="7" t="s">
        <v>936</v>
      </c>
      <c r="K44" s="7" t="s">
        <v>851</v>
      </c>
      <c r="L44" s="7" t="s">
        <v>852</v>
      </c>
      <c r="M44" s="7" t="s">
        <v>936</v>
      </c>
      <c r="N44" s="8" t="str">
        <f>IF(IMPORTSéTRAITEMENTS[[#This Row],[Traitement CPA]]="","NON REALISE","REALISE")</f>
        <v>REALISE</v>
      </c>
      <c r="O44" s="9">
        <f>LEFT(IMPORTSéTRAITEMENTS[Date de dernière modification],10)*1</f>
        <v>44761</v>
      </c>
      <c r="P44" s="7" t="str">
        <f ca="1">IF(IMPORTSéTRAITEMENTS[[#This Row],[Traitement CPA]]="",NETWORKDAYS.INTL(IMPORTSéTRAITEMENTS[[#This Row],[Réception]],TODAY(),1,JOURSFéries[DATES]),"")</f>
        <v/>
      </c>
      <c r="Q44" s="9">
        <v>44761</v>
      </c>
      <c r="R44" s="7">
        <f>IF(IMPORTSéTRAITEMENTS[[#This Row],[Traitement CPA]]&lt;&gt;"",NETWORKDAYS.INTL(IMPORTSéTRAITEMENTS[[#This Row],[Réception]],IMPORTSéTRAITEMENTS[[#This Row],[Traitement CPA]],1,JOURSFéries[DATES]),"")</f>
        <v>1</v>
      </c>
      <c r="S44" s="7" t="str">
        <f>VLOOKUP(I:I,BDD!A:B,2,TRUE)</f>
        <v>HC-Marly</v>
      </c>
      <c r="T44" s="12" t="s">
        <v>936</v>
      </c>
      <c r="U44" s="8">
        <f>COUNTIFS(IMPORTSéTRAITEMENTS[Capella],IMPORTSéTRAITEMENTS[Capella])</f>
        <v>1</v>
      </c>
    </row>
    <row r="45" spans="2:21" x14ac:dyDescent="0.25">
      <c r="B45" s="7" t="s">
        <v>853</v>
      </c>
      <c r="C45" s="7" t="s">
        <v>9</v>
      </c>
      <c r="D45" s="7" t="s">
        <v>10</v>
      </c>
      <c r="E45" s="7" t="s">
        <v>936</v>
      </c>
      <c r="F45" s="7" t="s">
        <v>11</v>
      </c>
      <c r="G45" s="7" t="s">
        <v>936</v>
      </c>
      <c r="H45" s="7" t="s">
        <v>83</v>
      </c>
      <c r="I45" s="7" t="s">
        <v>443</v>
      </c>
      <c r="J45" s="7" t="s">
        <v>936</v>
      </c>
      <c r="K45" s="7" t="s">
        <v>851</v>
      </c>
      <c r="L45" s="7" t="s">
        <v>854</v>
      </c>
      <c r="M45" s="7" t="s">
        <v>936</v>
      </c>
      <c r="N45" s="8" t="str">
        <f>IF(IMPORTSéTRAITEMENTS[[#This Row],[Traitement CPA]]="","NON REALISE","REALISE")</f>
        <v>REALISE</v>
      </c>
      <c r="O45" s="9">
        <f>LEFT(IMPORTSéTRAITEMENTS[Date de dernière modification],10)*1</f>
        <v>44761</v>
      </c>
      <c r="P45" s="7" t="str">
        <f ca="1">IF(IMPORTSéTRAITEMENTS[[#This Row],[Traitement CPA]]="",NETWORKDAYS.INTL(IMPORTSéTRAITEMENTS[[#This Row],[Réception]],TODAY(),1,JOURSFéries[DATES]),"")</f>
        <v/>
      </c>
      <c r="Q45" s="9">
        <v>44761</v>
      </c>
      <c r="R45" s="7">
        <f>IF(IMPORTSéTRAITEMENTS[[#This Row],[Traitement CPA]]&lt;&gt;"",NETWORKDAYS.INTL(IMPORTSéTRAITEMENTS[[#This Row],[Réception]],IMPORTSéTRAITEMENTS[[#This Row],[Traitement CPA]],1,JOURSFéries[DATES]),"")</f>
        <v>1</v>
      </c>
      <c r="S45" s="7" t="str">
        <f>VLOOKUP(I:I,BDD!A:B,2,TRUE)</f>
        <v>HC-Maubeuge</v>
      </c>
      <c r="T45" s="12" t="s">
        <v>936</v>
      </c>
      <c r="U45" s="8">
        <f>COUNTIFS(IMPORTSéTRAITEMENTS[Capella],IMPORTSéTRAITEMENTS[Capella])</f>
        <v>1</v>
      </c>
    </row>
    <row r="46" spans="2:21" x14ac:dyDescent="0.25">
      <c r="B46" s="7" t="s">
        <v>794</v>
      </c>
      <c r="C46" s="7" t="s">
        <v>9</v>
      </c>
      <c r="D46" s="7" t="s">
        <v>10</v>
      </c>
      <c r="E46" s="7" t="s">
        <v>936</v>
      </c>
      <c r="F46" s="7" t="s">
        <v>11</v>
      </c>
      <c r="G46" s="7" t="s">
        <v>936</v>
      </c>
      <c r="H46" s="7" t="s">
        <v>795</v>
      </c>
      <c r="I46" s="7" t="s">
        <v>672</v>
      </c>
      <c r="J46" s="7" t="s">
        <v>936</v>
      </c>
      <c r="K46" s="7" t="s">
        <v>784</v>
      </c>
      <c r="L46" s="7" t="s">
        <v>796</v>
      </c>
      <c r="M46" s="7" t="s">
        <v>936</v>
      </c>
      <c r="N46" s="8" t="str">
        <f>IF(IMPORTSéTRAITEMENTS[[#This Row],[Traitement CPA]]="","NON REALISE","REALISE")</f>
        <v>REALISE</v>
      </c>
      <c r="O46" s="9">
        <f>LEFT(IMPORTSéTRAITEMENTS[Date de dernière modification],10)*1</f>
        <v>44755</v>
      </c>
      <c r="P46" s="7" t="str">
        <f ca="1">IF(IMPORTSéTRAITEMENTS[[#This Row],[Traitement CPA]]="",NETWORKDAYS.INTL(IMPORTSéTRAITEMENTS[[#This Row],[Réception]],TODAY(),1,JOURSFéries[DATES]),"")</f>
        <v/>
      </c>
      <c r="Q46" s="2">
        <v>44761</v>
      </c>
      <c r="R46" s="7">
        <f>IF(IMPORTSéTRAITEMENTS[[#This Row],[Traitement CPA]]&lt;&gt;"",NETWORKDAYS.INTL(IMPORTSéTRAITEMENTS[[#This Row],[Réception]],IMPORTSéTRAITEMENTS[[#This Row],[Traitement CPA]],1,JOURSFéries[DATES]),"")</f>
        <v>4</v>
      </c>
      <c r="S46" s="7" t="str">
        <f>VLOOKUP(I:I,BDD!A:B,2,TRUE)</f>
        <v>HC-Cambrai</v>
      </c>
      <c r="T46" s="12" t="s">
        <v>936</v>
      </c>
      <c r="U46" s="7">
        <f>COUNTIFS(IMPORTSéTRAITEMENTS[Capella],IMPORTSéTRAITEMENTS[Capella])</f>
        <v>1</v>
      </c>
    </row>
    <row r="47" spans="2:21" x14ac:dyDescent="0.25">
      <c r="B47" s="7" t="s">
        <v>828</v>
      </c>
      <c r="C47" s="7" t="s">
        <v>9</v>
      </c>
      <c r="D47" s="7" t="s">
        <v>10</v>
      </c>
      <c r="E47" s="7" t="s">
        <v>936</v>
      </c>
      <c r="F47" s="7" t="s">
        <v>11</v>
      </c>
      <c r="G47" s="7" t="s">
        <v>936</v>
      </c>
      <c r="H47" s="7" t="s">
        <v>68</v>
      </c>
      <c r="I47" s="7" t="s">
        <v>69</v>
      </c>
      <c r="J47" s="7" t="s">
        <v>936</v>
      </c>
      <c r="K47" s="7" t="s">
        <v>807</v>
      </c>
      <c r="L47" s="7" t="s">
        <v>829</v>
      </c>
      <c r="M47" s="7" t="s">
        <v>936</v>
      </c>
      <c r="N47" s="8" t="str">
        <f>IF(IMPORTSéTRAITEMENTS[[#This Row],[Traitement CPA]]="","NON REALISE","REALISE")</f>
        <v>REALISE</v>
      </c>
      <c r="O47" s="9">
        <f>LEFT(IMPORTSéTRAITEMENTS[Date de dernière modification],10)*1</f>
        <v>44757</v>
      </c>
      <c r="P47" s="7" t="str">
        <f ca="1">IF(IMPORTSéTRAITEMENTS[[#This Row],[Traitement CPA]]="",NETWORKDAYS.INTL(IMPORTSéTRAITEMENTS[[#This Row],[Réception]],TODAY(),1,JOURSFéries[DATES]),"")</f>
        <v/>
      </c>
      <c r="Q47" s="9">
        <v>44761</v>
      </c>
      <c r="R47" s="7">
        <f>IF(IMPORTSéTRAITEMENTS[[#This Row],[Traitement CPA]]&lt;&gt;"",NETWORKDAYS.INTL(IMPORTSéTRAITEMENTS[[#This Row],[Réception]],IMPORTSéTRAITEMENTS[[#This Row],[Traitement CPA]],1,JOURSFéries[DATES]),"")</f>
        <v>3</v>
      </c>
      <c r="S47" s="7" t="str">
        <f>VLOOKUP(I:I,BDD!A:B,2,TRUE)</f>
        <v>HC-Marly</v>
      </c>
      <c r="T47" s="12" t="s">
        <v>936</v>
      </c>
      <c r="U47" s="7">
        <f>COUNTIFS(IMPORTSéTRAITEMENTS[Capella],IMPORTSéTRAITEMENTS[Capella])</f>
        <v>1</v>
      </c>
    </row>
    <row r="48" spans="2:21" x14ac:dyDescent="0.25">
      <c r="B48" s="7" t="s">
        <v>830</v>
      </c>
      <c r="C48" s="7" t="s">
        <v>9</v>
      </c>
      <c r="D48" s="7" t="s">
        <v>10</v>
      </c>
      <c r="E48" s="7" t="s">
        <v>936</v>
      </c>
      <c r="F48" s="7" t="s">
        <v>11</v>
      </c>
      <c r="G48" s="7" t="s">
        <v>936</v>
      </c>
      <c r="H48" s="7" t="s">
        <v>12</v>
      </c>
      <c r="I48" s="7" t="s">
        <v>831</v>
      </c>
      <c r="J48" s="7" t="s">
        <v>936</v>
      </c>
      <c r="K48" s="7" t="s">
        <v>807</v>
      </c>
      <c r="L48" s="7" t="s">
        <v>832</v>
      </c>
      <c r="M48" s="7" t="s">
        <v>936</v>
      </c>
      <c r="N48" s="8" t="str">
        <f>IF(IMPORTSéTRAITEMENTS[[#This Row],[Traitement CPA]]="","NON REALISE","REALISE")</f>
        <v>REALISE</v>
      </c>
      <c r="O48" s="9">
        <f>LEFT(IMPORTSéTRAITEMENTS[Date de dernière modification],10)*1</f>
        <v>44757</v>
      </c>
      <c r="P48" s="7" t="str">
        <f ca="1">IF(IMPORTSéTRAITEMENTS[[#This Row],[Traitement CPA]]="",NETWORKDAYS.INTL(IMPORTSéTRAITEMENTS[[#This Row],[Réception]],TODAY(),1,JOURSFéries[DATES]),"")</f>
        <v/>
      </c>
      <c r="Q48" s="9">
        <v>44761</v>
      </c>
      <c r="R48" s="7">
        <f>IF(IMPORTSéTRAITEMENTS[[#This Row],[Traitement CPA]]&lt;&gt;"",NETWORKDAYS.INTL(IMPORTSéTRAITEMENTS[[#This Row],[Réception]],IMPORTSéTRAITEMENTS[[#This Row],[Traitement CPA]],1,JOURSFéries[DATES]),"")</f>
        <v>3</v>
      </c>
      <c r="S48" s="7" t="str">
        <f>VLOOKUP(I:I,BDD!A:B,2,TRUE)</f>
        <v>HC-Maubeuge</v>
      </c>
      <c r="T48" s="12" t="s">
        <v>936</v>
      </c>
      <c r="U48" s="7">
        <f>COUNTIFS(IMPORTSéTRAITEMENTS[Capella],IMPORTSéTRAITEMENTS[Capella])</f>
        <v>1</v>
      </c>
    </row>
    <row r="49" spans="2:21" x14ac:dyDescent="0.25">
      <c r="B49" s="7" t="s">
        <v>845</v>
      </c>
      <c r="C49" s="7" t="s">
        <v>9</v>
      </c>
      <c r="D49" s="7" t="s">
        <v>10</v>
      </c>
      <c r="E49" s="7" t="s">
        <v>936</v>
      </c>
      <c r="F49" s="7" t="s">
        <v>11</v>
      </c>
      <c r="G49" s="7" t="s">
        <v>936</v>
      </c>
      <c r="H49" s="7" t="s">
        <v>102</v>
      </c>
      <c r="I49" s="7" t="s">
        <v>103</v>
      </c>
      <c r="J49" s="7" t="s">
        <v>936</v>
      </c>
      <c r="K49" s="7" t="s">
        <v>840</v>
      </c>
      <c r="L49" s="7" t="s">
        <v>846</v>
      </c>
      <c r="M49" s="7" t="s">
        <v>936</v>
      </c>
      <c r="N49" s="8" t="str">
        <f>IF(IMPORTSéTRAITEMENTS[[#This Row],[Traitement CPA]]="","NON REALISE","REALISE")</f>
        <v>REALISE</v>
      </c>
      <c r="O49" s="9">
        <f>LEFT(IMPORTSéTRAITEMENTS[Date de dernière modification],10)*1</f>
        <v>44760</v>
      </c>
      <c r="P49" s="7" t="str">
        <f ca="1">IF(IMPORTSéTRAITEMENTS[[#This Row],[Traitement CPA]]="",NETWORKDAYS.INTL(IMPORTSéTRAITEMENTS[[#This Row],[Réception]],TODAY(),1,JOURSFéries[DATES]),"")</f>
        <v/>
      </c>
      <c r="Q49" s="9">
        <v>44761</v>
      </c>
      <c r="R49" s="7">
        <f>IF(IMPORTSéTRAITEMENTS[[#This Row],[Traitement CPA]]&lt;&gt;"",NETWORKDAYS.INTL(IMPORTSéTRAITEMENTS[[#This Row],[Réception]],IMPORTSéTRAITEMENTS[[#This Row],[Traitement CPA]],1,JOURSFéries[DATES]),"")</f>
        <v>2</v>
      </c>
      <c r="S49" s="7" t="str">
        <f>VLOOKUP(I:I,BDD!A:B,2,TRUE)</f>
        <v>HC-Marly</v>
      </c>
      <c r="T49" s="12" t="s">
        <v>936</v>
      </c>
      <c r="U49" s="8">
        <f>COUNTIFS(IMPORTSéTRAITEMENTS[Capella],IMPORTSéTRAITEMENTS[Capella])</f>
        <v>1</v>
      </c>
    </row>
    <row r="50" spans="2:21" x14ac:dyDescent="0.25">
      <c r="B50" s="7" t="s">
        <v>857</v>
      </c>
      <c r="C50" s="7" t="s">
        <v>9</v>
      </c>
      <c r="D50" s="7" t="s">
        <v>764</v>
      </c>
      <c r="E50" s="7" t="s">
        <v>936</v>
      </c>
      <c r="F50" s="7" t="s">
        <v>11</v>
      </c>
      <c r="G50" s="7" t="s">
        <v>936</v>
      </c>
      <c r="H50" s="7" t="s">
        <v>858</v>
      </c>
      <c r="I50" s="7" t="s">
        <v>651</v>
      </c>
      <c r="J50" s="7" t="s">
        <v>936</v>
      </c>
      <c r="K50" s="7" t="s">
        <v>851</v>
      </c>
      <c r="L50" s="7" t="s">
        <v>859</v>
      </c>
      <c r="M50" s="7" t="s">
        <v>936</v>
      </c>
      <c r="N50" s="8" t="str">
        <f>IF(IMPORTSéTRAITEMENTS[[#This Row],[Traitement CPA]]="","NON REALISE","REALISE")</f>
        <v>REALISE</v>
      </c>
      <c r="O50" s="9">
        <f>LEFT(IMPORTSéTRAITEMENTS[Date de dernière modification],10)*1</f>
        <v>44761</v>
      </c>
      <c r="P50" s="7" t="str">
        <f ca="1">IF(IMPORTSéTRAITEMENTS[[#This Row],[Traitement CPA]]="",NETWORKDAYS.INTL(IMPORTSéTRAITEMENTS[[#This Row],[Réception]],TODAY(),1,JOURSFéries[DATES]),"")</f>
        <v/>
      </c>
      <c r="Q50" s="9">
        <v>44762</v>
      </c>
      <c r="R50" s="7">
        <f>IF(IMPORTSéTRAITEMENTS[[#This Row],[Traitement CPA]]&lt;&gt;"",NETWORKDAYS.INTL(IMPORTSéTRAITEMENTS[[#This Row],[Réception]],IMPORTSéTRAITEMENTS[[#This Row],[Traitement CPA]],1,JOURSFéries[DATES]),"")</f>
        <v>2</v>
      </c>
      <c r="S50" s="7" t="str">
        <f>VLOOKUP(I:I,BDD!A:B,2,TRUE)</f>
        <v>HC-Maubeuge</v>
      </c>
      <c r="T50" s="12" t="s">
        <v>936</v>
      </c>
      <c r="U50" s="8">
        <f>COUNTIFS(IMPORTSéTRAITEMENTS[Capella],IMPORTSéTRAITEMENTS[Capella])</f>
        <v>1</v>
      </c>
    </row>
    <row r="51" spans="2:21" x14ac:dyDescent="0.25">
      <c r="B51" s="7" t="s">
        <v>55</v>
      </c>
      <c r="C51" s="7" t="s">
        <v>9</v>
      </c>
      <c r="D51" s="7" t="s">
        <v>10</v>
      </c>
      <c r="E51" s="7" t="s">
        <v>936</v>
      </c>
      <c r="F51" s="7" t="s">
        <v>11</v>
      </c>
      <c r="G51" s="7" t="s">
        <v>936</v>
      </c>
      <c r="H51" s="7" t="s">
        <v>56</v>
      </c>
      <c r="I51" s="7" t="s">
        <v>57</v>
      </c>
      <c r="J51" s="7" t="s">
        <v>936</v>
      </c>
      <c r="K51" s="7" t="s">
        <v>19</v>
      </c>
      <c r="L51" s="7" t="s">
        <v>58</v>
      </c>
      <c r="M51" s="7" t="s">
        <v>936</v>
      </c>
      <c r="N51" s="8" t="str">
        <f>IF(IMPORTSéTRAITEMENTS[[#This Row],[Traitement CPA]]="","NON REALISE","REALISE")</f>
        <v>REALISE</v>
      </c>
      <c r="O51" s="9">
        <f>LEFT(IMPORTSéTRAITEMENTS[Date de dernière modification],10)*1</f>
        <v>44683</v>
      </c>
      <c r="P51" s="7" t="str">
        <f ca="1">IF(IMPORTSéTRAITEMENTS[[#This Row],[Traitement CPA]]="",NETWORKDAYS.INTL(IMPORTSéTRAITEMENTS[[#This Row],[Réception]],TODAY(),1,JOURSFéries[DATES]),"")</f>
        <v/>
      </c>
      <c r="Q51" s="9">
        <v>44762</v>
      </c>
      <c r="R51" s="7">
        <f>IF(IMPORTSéTRAITEMENTS[[#This Row],[Traitement CPA]]&lt;&gt;"",NETWORKDAYS.INTL(IMPORTSéTRAITEMENTS[[#This Row],[Réception]],IMPORTSéTRAITEMENTS[[#This Row],[Traitement CPA]],1,JOURSFéries[DATES]),"")</f>
        <v>55</v>
      </c>
      <c r="S51" s="7" t="str">
        <f>VLOOKUP(I:I,BDD!A:B,2,TRUE)</f>
        <v>HC-Maubeuge</v>
      </c>
      <c r="T51" s="12" t="s">
        <v>936</v>
      </c>
      <c r="U51" s="7">
        <f>COUNTIFS(IMPORTSéTRAITEMENTS[Capella],IMPORTSéTRAITEMENTS[Capella])</f>
        <v>1</v>
      </c>
    </row>
    <row r="52" spans="2:21" x14ac:dyDescent="0.25">
      <c r="B52" s="7" t="s">
        <v>75</v>
      </c>
      <c r="C52" s="7" t="s">
        <v>9</v>
      </c>
      <c r="D52" s="7" t="s">
        <v>10</v>
      </c>
      <c r="E52" s="7" t="s">
        <v>936</v>
      </c>
      <c r="F52" s="7" t="s">
        <v>11</v>
      </c>
      <c r="G52" s="7" t="s">
        <v>936</v>
      </c>
      <c r="H52" s="7" t="s">
        <v>76</v>
      </c>
      <c r="I52" s="7" t="s">
        <v>77</v>
      </c>
      <c r="J52" s="7" t="s">
        <v>936</v>
      </c>
      <c r="K52" s="7" t="s">
        <v>73</v>
      </c>
      <c r="L52" s="7" t="s">
        <v>78</v>
      </c>
      <c r="M52" s="7" t="s">
        <v>936</v>
      </c>
      <c r="N52" s="8" t="str">
        <f>IF(IMPORTSéTRAITEMENTS[[#This Row],[Traitement CPA]]="","NON REALISE","REALISE")</f>
        <v>REALISE</v>
      </c>
      <c r="O52" s="9">
        <f>LEFT(IMPORTSéTRAITEMENTS[Date de dernière modification],10)*1</f>
        <v>44684</v>
      </c>
      <c r="P52" s="7" t="str">
        <f ca="1">IF(IMPORTSéTRAITEMENTS[[#This Row],[Traitement CPA]]="",NETWORKDAYS.INTL(IMPORTSéTRAITEMENTS[[#This Row],[Réception]],TODAY(),1,JOURSFéries[DATES]),"")</f>
        <v/>
      </c>
      <c r="Q52" s="9">
        <v>44762</v>
      </c>
      <c r="R52" s="7">
        <f>IF(IMPORTSéTRAITEMENTS[[#This Row],[Traitement CPA]]&lt;&gt;"",NETWORKDAYS.INTL(IMPORTSéTRAITEMENTS[[#This Row],[Réception]],IMPORTSéTRAITEMENTS[[#This Row],[Traitement CPA]],1,JOURSFéries[DATES]),"")</f>
        <v>54</v>
      </c>
      <c r="S52" s="7" t="str">
        <f>VLOOKUP(I:I,BDD!A:B,2,TRUE)</f>
        <v>HC-Maubeuge</v>
      </c>
      <c r="T52" s="12" t="s">
        <v>936</v>
      </c>
      <c r="U52" s="7">
        <f>COUNTIFS(IMPORTSéTRAITEMENTS[Capella],IMPORTSéTRAITEMENTS[Capella])</f>
        <v>1</v>
      </c>
    </row>
    <row r="53" spans="2:21" x14ac:dyDescent="0.25">
      <c r="B53" s="7" t="s">
        <v>86</v>
      </c>
      <c r="C53" s="7" t="s">
        <v>9</v>
      </c>
      <c r="D53" s="7" t="s">
        <v>10</v>
      </c>
      <c r="E53" s="7" t="s">
        <v>936</v>
      </c>
      <c r="F53" s="7" t="s">
        <v>11</v>
      </c>
      <c r="G53" s="7" t="s">
        <v>936</v>
      </c>
      <c r="H53" s="7" t="s">
        <v>32</v>
      </c>
      <c r="I53" s="7" t="s">
        <v>33</v>
      </c>
      <c r="J53" s="7" t="s">
        <v>936</v>
      </c>
      <c r="K53" s="7" t="s">
        <v>53</v>
      </c>
      <c r="L53" s="7" t="s">
        <v>87</v>
      </c>
      <c r="M53" s="7" t="s">
        <v>936</v>
      </c>
      <c r="N53" s="8" t="str">
        <f>IF(IMPORTSéTRAITEMENTS[[#This Row],[Traitement CPA]]="","NON REALISE","REALISE")</f>
        <v>REALISE</v>
      </c>
      <c r="O53" s="9">
        <f>LEFT(IMPORTSéTRAITEMENTS[Date de dernière modification],10)*1</f>
        <v>44685</v>
      </c>
      <c r="P53" s="7" t="str">
        <f ca="1">IF(IMPORTSéTRAITEMENTS[[#This Row],[Traitement CPA]]="",NETWORKDAYS.INTL(IMPORTSéTRAITEMENTS[[#This Row],[Réception]],TODAY(),1,JOURSFéries[DATES]),"")</f>
        <v/>
      </c>
      <c r="Q53" s="9">
        <v>44762</v>
      </c>
      <c r="R53" s="7">
        <f>IF(IMPORTSéTRAITEMENTS[[#This Row],[Traitement CPA]]&lt;&gt;"",NETWORKDAYS.INTL(IMPORTSéTRAITEMENTS[[#This Row],[Réception]],IMPORTSéTRAITEMENTS[[#This Row],[Traitement CPA]],1,JOURSFéries[DATES]),"")</f>
        <v>53</v>
      </c>
      <c r="S53" s="7" t="str">
        <f>VLOOKUP(I:I,BDD!A:B,2,TRUE)</f>
        <v>HC-Maubeuge</v>
      </c>
      <c r="T53" s="12" t="s">
        <v>936</v>
      </c>
      <c r="U53" s="7">
        <f>COUNTIFS(IMPORTSéTRAITEMENTS[Capella],IMPORTSéTRAITEMENTS[Capella])</f>
        <v>1</v>
      </c>
    </row>
    <row r="54" spans="2:21" x14ac:dyDescent="0.25">
      <c r="B54" s="7" t="s">
        <v>129</v>
      </c>
      <c r="C54" s="7" t="s">
        <v>9</v>
      </c>
      <c r="D54" s="7" t="s">
        <v>10</v>
      </c>
      <c r="E54" s="7" t="s">
        <v>936</v>
      </c>
      <c r="F54" s="7" t="s">
        <v>11</v>
      </c>
      <c r="G54" s="7" t="s">
        <v>936</v>
      </c>
      <c r="H54" s="7" t="s">
        <v>102</v>
      </c>
      <c r="I54" s="7" t="s">
        <v>103</v>
      </c>
      <c r="J54" s="7" t="s">
        <v>936</v>
      </c>
      <c r="K54" s="7" t="s">
        <v>106</v>
      </c>
      <c r="L54" s="7" t="s">
        <v>130</v>
      </c>
      <c r="M54" s="7" t="s">
        <v>936</v>
      </c>
      <c r="N54" s="8" t="str">
        <f>IF(IMPORTSéTRAITEMENTS[[#This Row],[Traitement CPA]]="","NON REALISE","REALISE")</f>
        <v>REALISE</v>
      </c>
      <c r="O54" s="9">
        <f>LEFT(IMPORTSéTRAITEMENTS[Date de dernière modification],10)*1</f>
        <v>44691</v>
      </c>
      <c r="P54" s="7" t="str">
        <f ca="1">IF(IMPORTSéTRAITEMENTS[[#This Row],[Traitement CPA]]="",NETWORKDAYS.INTL(IMPORTSéTRAITEMENTS[[#This Row],[Réception]],TODAY(),1,JOURSFéries[DATES]),"")</f>
        <v/>
      </c>
      <c r="Q54" s="9">
        <v>44762</v>
      </c>
      <c r="R54" s="7">
        <f>IF(IMPORTSéTRAITEMENTS[[#This Row],[Traitement CPA]]&lt;&gt;"",NETWORKDAYS.INTL(IMPORTSéTRAITEMENTS[[#This Row],[Réception]],IMPORTSéTRAITEMENTS[[#This Row],[Traitement CPA]],1,JOURSFéries[DATES]),"")</f>
        <v>49</v>
      </c>
      <c r="S54" s="7" t="str">
        <f>VLOOKUP(I:I,BDD!A:B,2,TRUE)</f>
        <v>HC-Marly</v>
      </c>
      <c r="T54" s="12" t="s">
        <v>936</v>
      </c>
      <c r="U54" s="7">
        <f>COUNTIFS(IMPORTSéTRAITEMENTS[Capella],IMPORTSéTRAITEMENTS[Capella])</f>
        <v>1</v>
      </c>
    </row>
    <row r="55" spans="2:21" x14ac:dyDescent="0.25">
      <c r="B55" s="1" t="s">
        <v>865</v>
      </c>
      <c r="C55" s="1" t="s">
        <v>9</v>
      </c>
      <c r="D55" s="1" t="s">
        <v>10</v>
      </c>
      <c r="E55" s="7" t="s">
        <v>936</v>
      </c>
      <c r="F55" s="1" t="s">
        <v>11</v>
      </c>
      <c r="G55" s="7" t="s">
        <v>936</v>
      </c>
      <c r="H55" s="1" t="s">
        <v>813</v>
      </c>
      <c r="I55" s="1" t="s">
        <v>460</v>
      </c>
      <c r="J55" s="7" t="s">
        <v>936</v>
      </c>
      <c r="K55" s="1" t="s">
        <v>866</v>
      </c>
      <c r="L55" s="1" t="s">
        <v>866</v>
      </c>
      <c r="M55" s="7" t="s">
        <v>936</v>
      </c>
      <c r="N55" s="14" t="str">
        <f>IF(IMPORTSéTRAITEMENTS[[#This Row],[Traitement CPA]]="","NON REALISE","REALISE")</f>
        <v>REALISE</v>
      </c>
      <c r="O55" s="2">
        <f>LEFT(IMPORTSéTRAITEMENTS[Date de dernière modification],10)*1</f>
        <v>44763</v>
      </c>
      <c r="P55" s="7" t="str">
        <f ca="1">IF(IMPORTSéTRAITEMENTS[[#This Row],[Traitement CPA]]="",NETWORKDAYS.INTL(IMPORTSéTRAITEMENTS[[#This Row],[Réception]],TODAY(),1,JOURSFéries[DATES]),"")</f>
        <v/>
      </c>
      <c r="Q55" s="2">
        <v>44764</v>
      </c>
      <c r="R55" s="1">
        <f>IF(IMPORTSéTRAITEMENTS[[#This Row],[Traitement CPA]]&lt;&gt;"",NETWORKDAYS.INTL(IMPORTSéTRAITEMENTS[[#This Row],[Réception]],IMPORTSéTRAITEMENTS[[#This Row],[Traitement CPA]],1,JOURSFéries[DATES]),"")</f>
        <v>2</v>
      </c>
      <c r="S55" s="2" t="str">
        <f>VLOOKUP(I:I,BDD!A:B,2,TRUE)</f>
        <v>HC-Maubeuge</v>
      </c>
      <c r="T55" s="12" t="s">
        <v>936</v>
      </c>
      <c r="U55" s="14">
        <f>COUNTIFS(IMPORTSéTRAITEMENTS[Capella],IMPORTSéTRAITEMENTS[Capella])</f>
        <v>1</v>
      </c>
    </row>
    <row r="56" spans="2:21" x14ac:dyDescent="0.25">
      <c r="B56" s="1" t="s">
        <v>867</v>
      </c>
      <c r="C56" s="1" t="s">
        <v>9</v>
      </c>
      <c r="D56" s="1" t="s">
        <v>740</v>
      </c>
      <c r="E56" s="7" t="s">
        <v>936</v>
      </c>
      <c r="F56" s="1" t="s">
        <v>11</v>
      </c>
      <c r="G56" s="7" t="s">
        <v>936</v>
      </c>
      <c r="H56" s="1" t="s">
        <v>207</v>
      </c>
      <c r="I56" s="1" t="s">
        <v>208</v>
      </c>
      <c r="J56" s="7" t="s">
        <v>936</v>
      </c>
      <c r="K56" s="1" t="s">
        <v>866</v>
      </c>
      <c r="L56" s="1" t="s">
        <v>866</v>
      </c>
      <c r="M56" s="7" t="s">
        <v>936</v>
      </c>
      <c r="N56" s="14" t="str">
        <f>IF(IMPORTSéTRAITEMENTS[[#This Row],[Traitement CPA]]="","NON REALISE","REALISE")</f>
        <v>REALISE</v>
      </c>
      <c r="O56" s="2">
        <f>LEFT(IMPORTSéTRAITEMENTS[Date de dernière modification],10)*1</f>
        <v>44763</v>
      </c>
      <c r="P56" s="7" t="str">
        <f ca="1">IF(IMPORTSéTRAITEMENTS[[#This Row],[Traitement CPA]]="",NETWORKDAYS.INTL(IMPORTSéTRAITEMENTS[[#This Row],[Réception]],TODAY(),1,JOURSFéries[DATES]),"")</f>
        <v/>
      </c>
      <c r="Q56" s="2">
        <v>44764</v>
      </c>
      <c r="R56" s="1">
        <f>IF(IMPORTSéTRAITEMENTS[[#This Row],[Traitement CPA]]&lt;&gt;"",NETWORKDAYS.INTL(IMPORTSéTRAITEMENTS[[#This Row],[Réception]],IMPORTSéTRAITEMENTS[[#This Row],[Traitement CPA]],1,JOURSFéries[DATES]),"")</f>
        <v>2</v>
      </c>
      <c r="S56" s="2" t="str">
        <f>VLOOKUP(I:I,BDD!A:B,2,TRUE)</f>
        <v>HC-Maubeuge</v>
      </c>
      <c r="T56" s="12" t="s">
        <v>936</v>
      </c>
      <c r="U56" s="14">
        <f>COUNTIFS(IMPORTSéTRAITEMENTS[Capella],IMPORTSéTRAITEMENTS[Capella])</f>
        <v>1</v>
      </c>
    </row>
    <row r="57" spans="2:21" x14ac:dyDescent="0.25">
      <c r="B57" s="1" t="s">
        <v>868</v>
      </c>
      <c r="C57" s="1" t="s">
        <v>9</v>
      </c>
      <c r="D57" s="1" t="s">
        <v>839</v>
      </c>
      <c r="E57" s="7" t="s">
        <v>936</v>
      </c>
      <c r="F57" s="1" t="s">
        <v>11</v>
      </c>
      <c r="G57" s="7" t="s">
        <v>936</v>
      </c>
      <c r="H57" s="1" t="s">
        <v>28</v>
      </c>
      <c r="I57" s="1" t="s">
        <v>29</v>
      </c>
      <c r="J57" s="7" t="s">
        <v>936</v>
      </c>
      <c r="K57" s="1" t="s">
        <v>866</v>
      </c>
      <c r="L57" s="1" t="s">
        <v>866</v>
      </c>
      <c r="M57" s="7" t="s">
        <v>936</v>
      </c>
      <c r="N57" s="14" t="str">
        <f>IF(IMPORTSéTRAITEMENTS[[#This Row],[Traitement CPA]]="","NON REALISE","REALISE")</f>
        <v>REALISE</v>
      </c>
      <c r="O57" s="2">
        <f>LEFT(IMPORTSéTRAITEMENTS[Date de dernière modification],10)*1</f>
        <v>44763</v>
      </c>
      <c r="P57" s="7" t="str">
        <f ca="1">IF(IMPORTSéTRAITEMENTS[[#This Row],[Traitement CPA]]="",NETWORKDAYS.INTL(IMPORTSéTRAITEMENTS[[#This Row],[Réception]],TODAY(),1,JOURSFéries[DATES]),"")</f>
        <v/>
      </c>
      <c r="Q57" s="2">
        <v>44764</v>
      </c>
      <c r="R57" s="1">
        <f>IF(IMPORTSéTRAITEMENTS[[#This Row],[Traitement CPA]]&lt;&gt;"",NETWORKDAYS.INTL(IMPORTSéTRAITEMENTS[[#This Row],[Réception]],IMPORTSéTRAITEMENTS[[#This Row],[Traitement CPA]],1,JOURSFéries[DATES]),"")</f>
        <v>2</v>
      </c>
      <c r="S57" s="2" t="str">
        <f>VLOOKUP(I:I,BDD!A:B,2,TRUE)</f>
        <v>HC-Cambrai</v>
      </c>
      <c r="T57" s="12" t="s">
        <v>936</v>
      </c>
      <c r="U57" s="14">
        <f>COUNTIFS(IMPORTSéTRAITEMENTS[Capella],IMPORTSéTRAITEMENTS[Capella])</f>
        <v>1</v>
      </c>
    </row>
    <row r="58" spans="2:21" x14ac:dyDescent="0.25">
      <c r="B58" s="1" t="s">
        <v>869</v>
      </c>
      <c r="C58" s="1" t="s">
        <v>9</v>
      </c>
      <c r="D58" s="1" t="s">
        <v>10</v>
      </c>
      <c r="E58" s="7" t="s">
        <v>936</v>
      </c>
      <c r="F58" s="1" t="s">
        <v>11</v>
      </c>
      <c r="G58" s="7" t="s">
        <v>936</v>
      </c>
      <c r="H58" s="1" t="s">
        <v>870</v>
      </c>
      <c r="I58" s="1" t="s">
        <v>635</v>
      </c>
      <c r="J58" s="7" t="s">
        <v>936</v>
      </c>
      <c r="K58" s="1" t="s">
        <v>866</v>
      </c>
      <c r="L58" s="1" t="s">
        <v>866</v>
      </c>
      <c r="M58" s="7" t="s">
        <v>936</v>
      </c>
      <c r="N58" s="14" t="str">
        <f>IF(IMPORTSéTRAITEMENTS[[#This Row],[Traitement CPA]]="","NON REALISE","REALISE")</f>
        <v>REALISE</v>
      </c>
      <c r="O58" s="2">
        <f>LEFT(IMPORTSéTRAITEMENTS[Date de dernière modification],10)*1</f>
        <v>44763</v>
      </c>
      <c r="P58" s="7" t="str">
        <f ca="1">IF(IMPORTSéTRAITEMENTS[[#This Row],[Traitement CPA]]="",NETWORKDAYS.INTL(IMPORTSéTRAITEMENTS[[#This Row],[Réception]],TODAY(),1,JOURSFéries[DATES]),"")</f>
        <v/>
      </c>
      <c r="Q58" s="2">
        <v>44764</v>
      </c>
      <c r="R58" s="1">
        <f>IF(IMPORTSéTRAITEMENTS[[#This Row],[Traitement CPA]]&lt;&gt;"",NETWORKDAYS.INTL(IMPORTSéTRAITEMENTS[[#This Row],[Réception]],IMPORTSéTRAITEMENTS[[#This Row],[Traitement CPA]],1,JOURSFéries[DATES]),"")</f>
        <v>2</v>
      </c>
      <c r="S58" s="2" t="str">
        <f>VLOOKUP(I:I,BDD!A:B,2,TRUE)</f>
        <v>HC-Marly</v>
      </c>
      <c r="T58" s="12" t="s">
        <v>936</v>
      </c>
      <c r="U58" s="14">
        <f>COUNTIFS(IMPORTSéTRAITEMENTS[Capella],IMPORTSéTRAITEMENTS[Capella])</f>
        <v>1</v>
      </c>
    </row>
    <row r="59" spans="2:21" x14ac:dyDescent="0.25">
      <c r="B59" s="1" t="s">
        <v>871</v>
      </c>
      <c r="C59" s="1" t="s">
        <v>9</v>
      </c>
      <c r="D59" s="1" t="s">
        <v>10</v>
      </c>
      <c r="E59" s="7" t="s">
        <v>936</v>
      </c>
      <c r="F59" s="1" t="s">
        <v>11</v>
      </c>
      <c r="G59" s="7" t="s">
        <v>936</v>
      </c>
      <c r="H59" s="1" t="s">
        <v>147</v>
      </c>
      <c r="I59" s="1" t="s">
        <v>872</v>
      </c>
      <c r="J59" s="7" t="s">
        <v>936</v>
      </c>
      <c r="K59" s="1" t="s">
        <v>866</v>
      </c>
      <c r="L59" s="1" t="s">
        <v>866</v>
      </c>
      <c r="M59" s="7" t="s">
        <v>936</v>
      </c>
      <c r="N59" s="14" t="str">
        <f>IF(IMPORTSéTRAITEMENTS[[#This Row],[Traitement CPA]]="","NON REALISE","REALISE")</f>
        <v>REALISE</v>
      </c>
      <c r="O59" s="2">
        <f>LEFT(IMPORTSéTRAITEMENTS[Date de dernière modification],10)*1</f>
        <v>44763</v>
      </c>
      <c r="P59" s="7" t="str">
        <f ca="1">IF(IMPORTSéTRAITEMENTS[[#This Row],[Traitement CPA]]="",NETWORKDAYS.INTL(IMPORTSéTRAITEMENTS[[#This Row],[Réception]],TODAY(),1,JOURSFéries[DATES]),"")</f>
        <v/>
      </c>
      <c r="Q59" s="2">
        <v>44764</v>
      </c>
      <c r="R59" s="1">
        <f>IF(IMPORTSéTRAITEMENTS[[#This Row],[Traitement CPA]]&lt;&gt;"",NETWORKDAYS.INTL(IMPORTSéTRAITEMENTS[[#This Row],[Réception]],IMPORTSéTRAITEMENTS[[#This Row],[Traitement CPA]],1,JOURSFéries[DATES]),"")</f>
        <v>2</v>
      </c>
      <c r="S59" s="2" t="str">
        <f>VLOOKUP(I:I,BDD!A:B,2,TRUE)</f>
        <v>HC-Maubeuge</v>
      </c>
      <c r="T59" s="12" t="s">
        <v>936</v>
      </c>
      <c r="U59" s="14">
        <f>COUNTIFS(IMPORTSéTRAITEMENTS[Capella],IMPORTSéTRAITEMENTS[Capella])</f>
        <v>1</v>
      </c>
    </row>
    <row r="60" spans="2:21" x14ac:dyDescent="0.25">
      <c r="B60" s="1" t="s">
        <v>873</v>
      </c>
      <c r="C60" s="1" t="s">
        <v>9</v>
      </c>
      <c r="D60" s="1" t="s">
        <v>10</v>
      </c>
      <c r="E60" s="7" t="s">
        <v>936</v>
      </c>
      <c r="F60" s="1" t="s">
        <v>11</v>
      </c>
      <c r="G60" s="7" t="s">
        <v>936</v>
      </c>
      <c r="H60" s="1" t="s">
        <v>134</v>
      </c>
      <c r="I60" s="1" t="s">
        <v>151</v>
      </c>
      <c r="J60" s="7" t="s">
        <v>936</v>
      </c>
      <c r="K60" s="1" t="s">
        <v>866</v>
      </c>
      <c r="L60" s="1" t="s">
        <v>866</v>
      </c>
      <c r="M60" s="7" t="s">
        <v>936</v>
      </c>
      <c r="N60" s="14" t="str">
        <f>IF(IMPORTSéTRAITEMENTS[[#This Row],[Traitement CPA]]="","NON REALISE","REALISE")</f>
        <v>REALISE</v>
      </c>
      <c r="O60" s="2">
        <f>LEFT(IMPORTSéTRAITEMENTS[Date de dernière modification],10)*1</f>
        <v>44763</v>
      </c>
      <c r="P60" s="7" t="str">
        <f ca="1">IF(IMPORTSéTRAITEMENTS[[#This Row],[Traitement CPA]]="",NETWORKDAYS.INTL(IMPORTSéTRAITEMENTS[[#This Row],[Réception]],TODAY(),1,JOURSFéries[DATES]),"")</f>
        <v/>
      </c>
      <c r="Q60" s="2">
        <v>44764</v>
      </c>
      <c r="R60" s="1">
        <f>IF(IMPORTSéTRAITEMENTS[[#This Row],[Traitement CPA]]&lt;&gt;"",NETWORKDAYS.INTL(IMPORTSéTRAITEMENTS[[#This Row],[Réception]],IMPORTSéTRAITEMENTS[[#This Row],[Traitement CPA]],1,JOURSFéries[DATES]),"")</f>
        <v>2</v>
      </c>
      <c r="S60" s="2" t="str">
        <f>VLOOKUP(I:I,BDD!A:B,2,TRUE)</f>
        <v>HC-Maubeuge</v>
      </c>
      <c r="T60" s="12" t="s">
        <v>936</v>
      </c>
      <c r="U60" s="14">
        <f>COUNTIFS(IMPORTSéTRAITEMENTS[Capella],IMPORTSéTRAITEMENTS[Capella])</f>
        <v>1</v>
      </c>
    </row>
    <row r="61" spans="2:21" x14ac:dyDescent="0.25">
      <c r="B61" s="1" t="s">
        <v>874</v>
      </c>
      <c r="C61" s="1" t="s">
        <v>9</v>
      </c>
      <c r="D61" s="1" t="s">
        <v>740</v>
      </c>
      <c r="E61" s="7" t="s">
        <v>936</v>
      </c>
      <c r="F61" s="1" t="s">
        <v>11</v>
      </c>
      <c r="G61" s="7" t="s">
        <v>936</v>
      </c>
      <c r="H61" s="1" t="s">
        <v>89</v>
      </c>
      <c r="I61" s="1" t="s">
        <v>875</v>
      </c>
      <c r="J61" s="7" t="s">
        <v>936</v>
      </c>
      <c r="K61" s="1" t="s">
        <v>866</v>
      </c>
      <c r="L61" s="1" t="s">
        <v>866</v>
      </c>
      <c r="M61" s="7" t="s">
        <v>936</v>
      </c>
      <c r="N61" s="14" t="str">
        <f>IF(IMPORTSéTRAITEMENTS[[#This Row],[Traitement CPA]]="","NON REALISE","REALISE")</f>
        <v>REALISE</v>
      </c>
      <c r="O61" s="2">
        <f>LEFT(IMPORTSéTRAITEMENTS[Date de dernière modification],10)*1</f>
        <v>44763</v>
      </c>
      <c r="P61" s="7" t="str">
        <f ca="1">IF(IMPORTSéTRAITEMENTS[[#This Row],[Traitement CPA]]="",NETWORKDAYS.INTL(IMPORTSéTRAITEMENTS[[#This Row],[Réception]],TODAY(),1,JOURSFéries[DATES]),"")</f>
        <v/>
      </c>
      <c r="Q61" s="2">
        <v>44764</v>
      </c>
      <c r="R61" s="1">
        <f>IF(IMPORTSéTRAITEMENTS[[#This Row],[Traitement CPA]]&lt;&gt;"",NETWORKDAYS.INTL(IMPORTSéTRAITEMENTS[[#This Row],[Réception]],IMPORTSéTRAITEMENTS[[#This Row],[Traitement CPA]],1,JOURSFéries[DATES]),"")</f>
        <v>2</v>
      </c>
      <c r="S61" s="2" t="str">
        <f>VLOOKUP(I:I,BDD!A:B,2,TRUE)</f>
        <v>HC-Maubeuge</v>
      </c>
      <c r="T61" s="12" t="s">
        <v>936</v>
      </c>
      <c r="U61" s="14">
        <f>COUNTIFS(IMPORTSéTRAITEMENTS[Capella],IMPORTSéTRAITEMENTS[Capella])</f>
        <v>1</v>
      </c>
    </row>
    <row r="62" spans="2:21" x14ac:dyDescent="0.25">
      <c r="B62" s="1" t="s">
        <v>879</v>
      </c>
      <c r="C62" s="1" t="s">
        <v>9</v>
      </c>
      <c r="D62" s="1" t="s">
        <v>10</v>
      </c>
      <c r="E62" s="7" t="s">
        <v>936</v>
      </c>
      <c r="F62" s="1" t="s">
        <v>11</v>
      </c>
      <c r="G62" s="7" t="s">
        <v>936</v>
      </c>
      <c r="H62" s="1" t="s">
        <v>173</v>
      </c>
      <c r="I62" s="1" t="s">
        <v>174</v>
      </c>
      <c r="J62" s="7" t="s">
        <v>936</v>
      </c>
      <c r="K62" s="1" t="s">
        <v>866</v>
      </c>
      <c r="L62" s="1" t="s">
        <v>866</v>
      </c>
      <c r="M62" s="7" t="s">
        <v>936</v>
      </c>
      <c r="N62" s="14" t="str">
        <f>IF(IMPORTSéTRAITEMENTS[[#This Row],[Traitement CPA]]="","NON REALISE","REALISE")</f>
        <v>REALISE</v>
      </c>
      <c r="O62" s="2">
        <f>LEFT(IMPORTSéTRAITEMENTS[Date de dernière modification],10)*1</f>
        <v>44763</v>
      </c>
      <c r="P62" s="7" t="str">
        <f ca="1">IF(IMPORTSéTRAITEMENTS[[#This Row],[Traitement CPA]]="",NETWORKDAYS.INTL(IMPORTSéTRAITEMENTS[[#This Row],[Réception]],TODAY(),1,JOURSFéries[DATES]),"")</f>
        <v/>
      </c>
      <c r="Q62" s="2">
        <v>44764</v>
      </c>
      <c r="R62" s="1">
        <f>IF(IMPORTSéTRAITEMENTS[[#This Row],[Traitement CPA]]&lt;&gt;"",NETWORKDAYS.INTL(IMPORTSéTRAITEMENTS[[#This Row],[Réception]],IMPORTSéTRAITEMENTS[[#This Row],[Traitement CPA]],1,JOURSFéries[DATES]),"")</f>
        <v>2</v>
      </c>
      <c r="S62" s="2" t="str">
        <f>VLOOKUP(I:I,BDD!A:B,2,TRUE)</f>
        <v>HC-Maubeuge</v>
      </c>
      <c r="T62" s="12" t="s">
        <v>936</v>
      </c>
      <c r="U62" s="14">
        <f>COUNTIFS(IMPORTSéTRAITEMENTS[Capella],IMPORTSéTRAITEMENTS[Capella])</f>
        <v>1</v>
      </c>
    </row>
    <row r="63" spans="2:21" x14ac:dyDescent="0.25">
      <c r="B63" s="1" t="s">
        <v>883</v>
      </c>
      <c r="C63" s="1" t="s">
        <v>9</v>
      </c>
      <c r="D63" s="1" t="s">
        <v>740</v>
      </c>
      <c r="E63" s="7" t="s">
        <v>936</v>
      </c>
      <c r="F63" s="1" t="s">
        <v>11</v>
      </c>
      <c r="G63" s="7" t="s">
        <v>936</v>
      </c>
      <c r="H63" s="1" t="s">
        <v>810</v>
      </c>
      <c r="I63" s="1" t="s">
        <v>652</v>
      </c>
      <c r="J63" s="7" t="s">
        <v>936</v>
      </c>
      <c r="K63" s="1" t="s">
        <v>882</v>
      </c>
      <c r="L63" s="1" t="s">
        <v>882</v>
      </c>
      <c r="M63" s="7" t="s">
        <v>936</v>
      </c>
      <c r="N63" s="14" t="str">
        <f>IF(IMPORTSéTRAITEMENTS[[#This Row],[Traitement CPA]]="","NON REALISE","REALISE")</f>
        <v>REALISE</v>
      </c>
      <c r="O63" s="2">
        <f>LEFT(IMPORTSéTRAITEMENTS[Date de dernière modification],10)*1</f>
        <v>44764</v>
      </c>
      <c r="P63" s="1" t="str">
        <f ca="1">IF(IMPORTSéTRAITEMENTS[[#This Row],[Traitement CPA]]="",NETWORKDAYS.INTL(IMPORTSéTRAITEMENTS[[#This Row],[Réception]],TODAY(),1,JOURSFéries[DATES]),"")</f>
        <v/>
      </c>
      <c r="Q63" s="2">
        <v>44767</v>
      </c>
      <c r="R63" s="1">
        <f>IF(IMPORTSéTRAITEMENTS[[#This Row],[Traitement CPA]]&lt;&gt;"",NETWORKDAYS.INTL(IMPORTSéTRAITEMENTS[[#This Row],[Réception]],IMPORTSéTRAITEMENTS[[#This Row],[Traitement CPA]],1,JOURSFéries[DATES]),"")</f>
        <v>2</v>
      </c>
      <c r="S63" s="1" t="str">
        <f>VLOOKUP(I:I,BDD!A:B,2,TRUE)</f>
        <v>HC-Marly</v>
      </c>
      <c r="T63" s="12" t="s">
        <v>936</v>
      </c>
      <c r="U63" s="14">
        <f>COUNTIFS(IMPORTSéTRAITEMENTS[Capella],IMPORTSéTRAITEMENTS[Capella])</f>
        <v>1</v>
      </c>
    </row>
    <row r="64" spans="2:21" x14ac:dyDescent="0.25">
      <c r="B64" s="7" t="s">
        <v>72</v>
      </c>
      <c r="C64" s="7" t="s">
        <v>9</v>
      </c>
      <c r="D64" s="7" t="s">
        <v>10</v>
      </c>
      <c r="E64" s="7" t="s">
        <v>936</v>
      </c>
      <c r="F64" s="7" t="s">
        <v>11</v>
      </c>
      <c r="G64" s="7" t="s">
        <v>936</v>
      </c>
      <c r="H64" s="7" t="s">
        <v>47</v>
      </c>
      <c r="I64" s="7" t="s">
        <v>48</v>
      </c>
      <c r="J64" s="7" t="s">
        <v>936</v>
      </c>
      <c r="K64" s="7" t="s">
        <v>73</v>
      </c>
      <c r="L64" s="7" t="s">
        <v>74</v>
      </c>
      <c r="M64" s="7" t="s">
        <v>936</v>
      </c>
      <c r="N64" s="8" t="str">
        <f>IF(IMPORTSéTRAITEMENTS[[#This Row],[Traitement CPA]]="","NON REALISE","REALISE")</f>
        <v>REALISE</v>
      </c>
      <c r="O64" s="9">
        <f>LEFT(IMPORTSéTRAITEMENTS[Date de dernière modification],10)*1</f>
        <v>44684</v>
      </c>
      <c r="P64" s="7" t="str">
        <f ca="1">IF(IMPORTSéTRAITEMENTS[[#This Row],[Traitement CPA]]="",NETWORKDAYS.INTL(IMPORTSéTRAITEMENTS[[#This Row],[Réception]],TODAY(),1,JOURSFéries[DATES]),"")</f>
        <v/>
      </c>
      <c r="Q64" s="9">
        <v>44768</v>
      </c>
      <c r="R64" s="7">
        <f>IF(IMPORTSéTRAITEMENTS[[#This Row],[Traitement CPA]]&lt;&gt;"",NETWORKDAYS.INTL(IMPORTSéTRAITEMENTS[[#This Row],[Réception]],IMPORTSéTRAITEMENTS[[#This Row],[Traitement CPA]],1,JOURSFéries[DATES]),"")</f>
        <v>58</v>
      </c>
      <c r="S64" s="7" t="str">
        <f>VLOOKUP(I:I,BDD!A:B,2,TRUE)</f>
        <v>HC-Maubeuge</v>
      </c>
      <c r="T64" s="12" t="s">
        <v>936</v>
      </c>
      <c r="U64" s="7">
        <f>COUNTIFS(IMPORTSéTRAITEMENTS[Capella],IMPORTSéTRAITEMENTS[Capella])</f>
        <v>1</v>
      </c>
    </row>
    <row r="65" spans="2:21" x14ac:dyDescent="0.25">
      <c r="B65" s="7" t="s">
        <v>50</v>
      </c>
      <c r="C65" s="7" t="s">
        <v>9</v>
      </c>
      <c r="D65" s="7" t="s">
        <v>10</v>
      </c>
      <c r="E65" s="7" t="s">
        <v>936</v>
      </c>
      <c r="F65" s="7" t="s">
        <v>11</v>
      </c>
      <c r="G65" s="7" t="s">
        <v>936</v>
      </c>
      <c r="H65" s="7" t="s">
        <v>51</v>
      </c>
      <c r="I65" s="7" t="s">
        <v>52</v>
      </c>
      <c r="J65" s="7" t="s">
        <v>936</v>
      </c>
      <c r="K65" s="7" t="s">
        <v>53</v>
      </c>
      <c r="L65" s="7" t="s">
        <v>54</v>
      </c>
      <c r="M65" s="7" t="s">
        <v>936</v>
      </c>
      <c r="N65" s="8" t="str">
        <f>IF(IMPORTSéTRAITEMENTS[[#This Row],[Traitement CPA]]="","NON REALISE","REALISE")</f>
        <v>REALISE</v>
      </c>
      <c r="O65" s="9">
        <f>LEFT(IMPORTSéTRAITEMENTS[Date de dernière modification],10)*1</f>
        <v>44685</v>
      </c>
      <c r="P65" s="7" t="str">
        <f ca="1">IF(IMPORTSéTRAITEMENTS[[#This Row],[Traitement CPA]]="",NETWORKDAYS.INTL(IMPORTSéTRAITEMENTS[[#This Row],[Réception]],TODAY(),1,JOURSFéries[DATES]),"")</f>
        <v/>
      </c>
      <c r="Q65" s="9">
        <v>44768</v>
      </c>
      <c r="R65" s="7">
        <f>IF(IMPORTSéTRAITEMENTS[[#This Row],[Traitement CPA]]&lt;&gt;"",NETWORKDAYS.INTL(IMPORTSéTRAITEMENTS[[#This Row],[Réception]],IMPORTSéTRAITEMENTS[[#This Row],[Traitement CPA]],1,JOURSFéries[DATES]),"")</f>
        <v>57</v>
      </c>
      <c r="S65" s="7" t="str">
        <f>VLOOKUP(I:I,BDD!A:B,2,TRUE)</f>
        <v>HC-Maubeuge</v>
      </c>
      <c r="T65" s="12" t="s">
        <v>936</v>
      </c>
      <c r="U65" s="7">
        <f>COUNTIFS(IMPORTSéTRAITEMENTS[Capella],IMPORTSéTRAITEMENTS[Capella])</f>
        <v>1</v>
      </c>
    </row>
    <row r="66" spans="2:21" x14ac:dyDescent="0.25">
      <c r="B66" s="7" t="s">
        <v>88</v>
      </c>
      <c r="C66" s="7" t="s">
        <v>9</v>
      </c>
      <c r="D66" s="7" t="s">
        <v>10</v>
      </c>
      <c r="E66" s="7" t="s">
        <v>936</v>
      </c>
      <c r="F66" s="7" t="s">
        <v>11</v>
      </c>
      <c r="G66" s="7" t="s">
        <v>936</v>
      </c>
      <c r="H66" s="7" t="s">
        <v>89</v>
      </c>
      <c r="I66" s="7" t="s">
        <v>90</v>
      </c>
      <c r="J66" s="7" t="s">
        <v>936</v>
      </c>
      <c r="K66" s="7" t="s">
        <v>53</v>
      </c>
      <c r="L66" s="7" t="s">
        <v>91</v>
      </c>
      <c r="M66" s="7" t="s">
        <v>936</v>
      </c>
      <c r="N66" s="8" t="str">
        <f>IF(IMPORTSéTRAITEMENTS[[#This Row],[Traitement CPA]]="","NON REALISE","REALISE")</f>
        <v>REALISE</v>
      </c>
      <c r="O66" s="9">
        <f>LEFT(IMPORTSéTRAITEMENTS[Date de dernière modification],10)*1</f>
        <v>44685</v>
      </c>
      <c r="P66" s="7" t="str">
        <f ca="1">IF(IMPORTSéTRAITEMENTS[[#This Row],[Traitement CPA]]="",NETWORKDAYS.INTL(IMPORTSéTRAITEMENTS[[#This Row],[Réception]],TODAY(),1,JOURSFéries[DATES]),"")</f>
        <v/>
      </c>
      <c r="Q66" s="9">
        <v>44768</v>
      </c>
      <c r="R66" s="7">
        <f>IF(IMPORTSéTRAITEMENTS[[#This Row],[Traitement CPA]]&lt;&gt;"",NETWORKDAYS.INTL(IMPORTSéTRAITEMENTS[[#This Row],[Réception]],IMPORTSéTRAITEMENTS[[#This Row],[Traitement CPA]],1,JOURSFéries[DATES]),"")</f>
        <v>57</v>
      </c>
      <c r="S66" s="7" t="str">
        <f>VLOOKUP(I:I,BDD!A:B,2,TRUE)</f>
        <v>HC-Maubeuge</v>
      </c>
      <c r="T66" s="12" t="s">
        <v>936</v>
      </c>
      <c r="U66" s="7">
        <f>COUNTIFS(IMPORTSéTRAITEMENTS[Capella],IMPORTSéTRAITEMENTS[Capella])</f>
        <v>1</v>
      </c>
    </row>
    <row r="67" spans="2:21" x14ac:dyDescent="0.25">
      <c r="B67" s="7" t="s">
        <v>79</v>
      </c>
      <c r="C67" s="7" t="s">
        <v>9</v>
      </c>
      <c r="D67" s="7" t="s">
        <v>10</v>
      </c>
      <c r="E67" s="7" t="s">
        <v>936</v>
      </c>
      <c r="F67" s="7" t="s">
        <v>11</v>
      </c>
      <c r="G67" s="7" t="s">
        <v>936</v>
      </c>
      <c r="H67" s="7" t="s">
        <v>12</v>
      </c>
      <c r="I67" s="7" t="s">
        <v>13</v>
      </c>
      <c r="J67" s="7" t="s">
        <v>936</v>
      </c>
      <c r="K67" s="7" t="s">
        <v>80</v>
      </c>
      <c r="L67" s="7" t="s">
        <v>81</v>
      </c>
      <c r="M67" s="7" t="s">
        <v>936</v>
      </c>
      <c r="N67" s="8" t="str">
        <f>IF(IMPORTSéTRAITEMENTS[[#This Row],[Traitement CPA]]="","NON REALISE","REALISE")</f>
        <v>REALISE</v>
      </c>
      <c r="O67" s="9">
        <f>LEFT(IMPORTSéTRAITEMENTS[Date de dernière modification],10)*1</f>
        <v>44687</v>
      </c>
      <c r="P67" s="7" t="str">
        <f ca="1">IF(IMPORTSéTRAITEMENTS[[#This Row],[Traitement CPA]]="",NETWORKDAYS.INTL(IMPORTSéTRAITEMENTS[[#This Row],[Réception]],TODAY(),1,JOURSFéries[DATES]),"")</f>
        <v/>
      </c>
      <c r="Q67" s="9">
        <v>44768</v>
      </c>
      <c r="R67" s="7">
        <f>IF(IMPORTSéTRAITEMENTS[[#This Row],[Traitement CPA]]&lt;&gt;"",NETWORKDAYS.INTL(IMPORTSéTRAITEMENTS[[#This Row],[Réception]],IMPORTSéTRAITEMENTS[[#This Row],[Traitement CPA]],1,JOURSFéries[DATES]),"")</f>
        <v>55</v>
      </c>
      <c r="S67" s="7" t="str">
        <f>VLOOKUP(I:I,BDD!A:B,2,TRUE)</f>
        <v>HC-Maubeuge</v>
      </c>
      <c r="T67" s="12" t="s">
        <v>936</v>
      </c>
      <c r="U67" s="7">
        <f>COUNTIFS(IMPORTSéTRAITEMENTS[Capella],IMPORTSéTRAITEMENTS[Capella])</f>
        <v>1</v>
      </c>
    </row>
    <row r="68" spans="2:21" x14ac:dyDescent="0.25">
      <c r="B68" s="7" t="s">
        <v>95</v>
      </c>
      <c r="C68" s="7" t="s">
        <v>9</v>
      </c>
      <c r="D68" s="7" t="s">
        <v>10</v>
      </c>
      <c r="E68" s="7" t="s">
        <v>936</v>
      </c>
      <c r="F68" s="7" t="s">
        <v>11</v>
      </c>
      <c r="G68" s="7" t="s">
        <v>936</v>
      </c>
      <c r="H68" s="7" t="s">
        <v>96</v>
      </c>
      <c r="I68" s="7" t="s">
        <v>97</v>
      </c>
      <c r="J68" s="7" t="s">
        <v>936</v>
      </c>
      <c r="K68" s="7" t="s">
        <v>53</v>
      </c>
      <c r="L68" s="7" t="s">
        <v>98</v>
      </c>
      <c r="M68" s="7" t="s">
        <v>936</v>
      </c>
      <c r="N68" s="8" t="str">
        <f>IF(IMPORTSéTRAITEMENTS[[#This Row],[Traitement CPA]]="","NON REALISE","REALISE")</f>
        <v>REALISE</v>
      </c>
      <c r="O68" s="9">
        <f>LEFT(IMPORTSéTRAITEMENTS[Date de dernière modification],10)*1</f>
        <v>44700</v>
      </c>
      <c r="P68" s="7" t="str">
        <f ca="1">IF(IMPORTSéTRAITEMENTS[[#This Row],[Traitement CPA]]="",NETWORKDAYS.INTL(IMPORTSéTRAITEMENTS[[#This Row],[Réception]],TODAY(),1,JOURSFéries[DATES]),"")</f>
        <v/>
      </c>
      <c r="Q68" s="9">
        <v>44768</v>
      </c>
      <c r="R68" s="7">
        <f>IF(IMPORTSéTRAITEMENTS[[#This Row],[Traitement CPA]]&lt;&gt;"",NETWORKDAYS.INTL(IMPORTSéTRAITEMENTS[[#This Row],[Réception]],IMPORTSéTRAITEMENTS[[#This Row],[Traitement CPA]],1,JOURSFéries[DATES]),"")</f>
        <v>46</v>
      </c>
      <c r="S68" s="7" t="str">
        <f>VLOOKUP(I:I,BDD!A:B,2,TRUE)</f>
        <v>HC-Marly</v>
      </c>
      <c r="T68" s="12" t="s">
        <v>936</v>
      </c>
      <c r="U68" s="7">
        <f>COUNTIFS(IMPORTSéTRAITEMENTS[Capella],IMPORTSéTRAITEMENTS[Capella])</f>
        <v>1</v>
      </c>
    </row>
    <row r="69" spans="2:21" x14ac:dyDescent="0.25">
      <c r="B69" s="7" t="s">
        <v>82</v>
      </c>
      <c r="C69" s="7" t="s">
        <v>9</v>
      </c>
      <c r="D69" s="7" t="s">
        <v>10</v>
      </c>
      <c r="E69" s="7" t="s">
        <v>936</v>
      </c>
      <c r="F69" s="7" t="s">
        <v>11</v>
      </c>
      <c r="G69" s="7" t="s">
        <v>936</v>
      </c>
      <c r="H69" s="7" t="s">
        <v>83</v>
      </c>
      <c r="I69" s="7" t="s">
        <v>84</v>
      </c>
      <c r="J69" s="7" t="s">
        <v>936</v>
      </c>
      <c r="K69" s="7" t="s">
        <v>80</v>
      </c>
      <c r="L69" s="7" t="s">
        <v>85</v>
      </c>
      <c r="M69" s="7" t="s">
        <v>936</v>
      </c>
      <c r="N69" s="8" t="str">
        <f>IF(IMPORTSéTRAITEMENTS[[#This Row],[Traitement CPA]]="","NON REALISE","REALISE")</f>
        <v>REALISE</v>
      </c>
      <c r="O69" s="9">
        <f>LEFT(IMPORTSéTRAITEMENTS[Date de dernière modification],10)*1</f>
        <v>44708</v>
      </c>
      <c r="P69" s="7" t="str">
        <f ca="1">IF(IMPORTSéTRAITEMENTS[[#This Row],[Traitement CPA]]="",NETWORKDAYS.INTL(IMPORTSéTRAITEMENTS[[#This Row],[Réception]],TODAY(),1,JOURSFéries[DATES]),"")</f>
        <v/>
      </c>
      <c r="Q69" s="9">
        <v>44768</v>
      </c>
      <c r="R69" s="7">
        <f>IF(IMPORTSéTRAITEMENTS[[#This Row],[Traitement CPA]]&lt;&gt;"",NETWORKDAYS.INTL(IMPORTSéTRAITEMENTS[[#This Row],[Réception]],IMPORTSéTRAITEMENTS[[#This Row],[Traitement CPA]],1,JOURSFéries[DATES]),"")</f>
        <v>41</v>
      </c>
      <c r="S69" s="7" t="str">
        <f>VLOOKUP(I:I,BDD!A:B,2,TRUE)</f>
        <v>HC-Maubeuge</v>
      </c>
      <c r="T69" s="12" t="s">
        <v>936</v>
      </c>
      <c r="U69" s="7">
        <f>COUNTIFS(IMPORTSéTRAITEMENTS[Capella],IMPORTSéTRAITEMENTS[Capella])</f>
        <v>1</v>
      </c>
    </row>
    <row r="70" spans="2:21" x14ac:dyDescent="0.25">
      <c r="B70" s="7" t="s">
        <v>727</v>
      </c>
      <c r="C70" s="7" t="s">
        <v>9</v>
      </c>
      <c r="D70" s="7" t="s">
        <v>10</v>
      </c>
      <c r="E70" s="7" t="s">
        <v>936</v>
      </c>
      <c r="F70" s="7" t="s">
        <v>11</v>
      </c>
      <c r="G70" s="7" t="s">
        <v>936</v>
      </c>
      <c r="H70" s="7" t="s">
        <v>28</v>
      </c>
      <c r="I70" s="7" t="s">
        <v>166</v>
      </c>
      <c r="J70" s="7" t="s">
        <v>936</v>
      </c>
      <c r="K70" s="7" t="s">
        <v>357</v>
      </c>
      <c r="L70" s="7" t="s">
        <v>728</v>
      </c>
      <c r="M70" s="7" t="s">
        <v>936</v>
      </c>
      <c r="N70" s="8" t="str">
        <f>IF(IMPORTSéTRAITEMENTS[[#This Row],[Traitement CPA]]="","NON REALISE","REALISE")</f>
        <v>REALISE</v>
      </c>
      <c r="O70" s="9">
        <f>LEFT(IMPORTSéTRAITEMENTS[Date de dernière modification],10)*1</f>
        <v>44748</v>
      </c>
      <c r="P70" s="7" t="str">
        <f ca="1">IF(IMPORTSéTRAITEMENTS[[#This Row],[Traitement CPA]]="",NETWORKDAYS.INTL(IMPORTSéTRAITEMENTS[[#This Row],[Réception]],TODAY(),1,JOURSFéries[DATES]),"")</f>
        <v/>
      </c>
      <c r="Q70" s="9">
        <v>44768</v>
      </c>
      <c r="R70" s="7">
        <f>IF(IMPORTSéTRAITEMENTS[[#This Row],[Traitement CPA]]&lt;&gt;"",NETWORKDAYS.INTL(IMPORTSéTRAITEMENTS[[#This Row],[Réception]],IMPORTSéTRAITEMENTS[[#This Row],[Traitement CPA]],1,JOURSFéries[DATES]),"")</f>
        <v>14</v>
      </c>
      <c r="S70" s="7" t="str">
        <f>VLOOKUP(I:I,BDD!A:B,2,TRUE)</f>
        <v>HC-Cambrai</v>
      </c>
      <c r="T70" s="12" t="s">
        <v>936</v>
      </c>
      <c r="U70" s="7">
        <f>COUNTIFS(IMPORTSéTRAITEMENTS[Capella],IMPORTSéTRAITEMENTS[Capella])</f>
        <v>1</v>
      </c>
    </row>
    <row r="71" spans="2:21" x14ac:dyDescent="0.25">
      <c r="B71" s="1" t="s">
        <v>898</v>
      </c>
      <c r="C71" s="1" t="s">
        <v>9</v>
      </c>
      <c r="D71" s="1" t="s">
        <v>833</v>
      </c>
      <c r="E71" s="7" t="s">
        <v>936</v>
      </c>
      <c r="F71" s="1" t="s">
        <v>11</v>
      </c>
      <c r="G71" s="7" t="s">
        <v>936</v>
      </c>
      <c r="H71" s="1" t="s">
        <v>899</v>
      </c>
      <c r="I71" s="1" t="s">
        <v>231</v>
      </c>
      <c r="J71" s="7" t="s">
        <v>936</v>
      </c>
      <c r="K71" s="1" t="s">
        <v>900</v>
      </c>
      <c r="L71" s="1" t="s">
        <v>900</v>
      </c>
      <c r="M71" s="7" t="s">
        <v>936</v>
      </c>
      <c r="N71" s="14" t="str">
        <f>IF(IMPORTSéTRAITEMENTS[[#This Row],[Traitement CPA]]="","NON REALISE","REALISE")</f>
        <v>REALISE</v>
      </c>
      <c r="O71" s="2">
        <f>LEFT(IMPORTSéTRAITEMENTS[Date de dernière modification],10)*1</f>
        <v>44769</v>
      </c>
      <c r="P71" s="1" t="str">
        <f ca="1">IF(IMPORTSéTRAITEMENTS[[#This Row],[Traitement CPA]]="",NETWORKDAYS.INTL(IMPORTSéTRAITEMENTS[[#This Row],[Réception]],TODAY(),1,JOURSFéries[DATES]),"")</f>
        <v/>
      </c>
      <c r="Q71" s="2">
        <v>44770</v>
      </c>
      <c r="R71" s="1">
        <f>IF(IMPORTSéTRAITEMENTS[[#This Row],[Traitement CPA]]&lt;&gt;"",NETWORKDAYS.INTL(IMPORTSéTRAITEMENTS[[#This Row],[Réception]],IMPORTSéTRAITEMENTS[[#This Row],[Traitement CPA]],1,JOURSFéries[DATES]),"")</f>
        <v>2</v>
      </c>
      <c r="S71" s="1" t="str">
        <f>VLOOKUP(I:I,BDD!A:B,2,TRUE)</f>
        <v>HC-Marly</v>
      </c>
      <c r="T71" s="12" t="s">
        <v>936</v>
      </c>
      <c r="U71" s="14">
        <f>COUNTIFS(IMPORTSéTRAITEMENTS[Capella],IMPORTSéTRAITEMENTS[Capella])</f>
        <v>1</v>
      </c>
    </row>
    <row r="72" spans="2:21" x14ac:dyDescent="0.25">
      <c r="B72" s="1" t="s">
        <v>901</v>
      </c>
      <c r="C72" s="1" t="s">
        <v>9</v>
      </c>
      <c r="D72" s="1" t="s">
        <v>10</v>
      </c>
      <c r="E72" s="7" t="s">
        <v>936</v>
      </c>
      <c r="F72" s="1" t="s">
        <v>11</v>
      </c>
      <c r="G72" s="7" t="s">
        <v>936</v>
      </c>
      <c r="H72" s="1" t="s">
        <v>902</v>
      </c>
      <c r="I72" s="1" t="s">
        <v>632</v>
      </c>
      <c r="J72" s="7" t="s">
        <v>936</v>
      </c>
      <c r="K72" s="1" t="s">
        <v>900</v>
      </c>
      <c r="L72" s="1" t="s">
        <v>900</v>
      </c>
      <c r="M72" s="7" t="s">
        <v>936</v>
      </c>
      <c r="N72" s="14" t="str">
        <f>IF(IMPORTSéTRAITEMENTS[[#This Row],[Traitement CPA]]="","NON REALISE","REALISE")</f>
        <v>REALISE</v>
      </c>
      <c r="O72" s="2">
        <f>LEFT(IMPORTSéTRAITEMENTS[Date de dernière modification],10)*1</f>
        <v>44769</v>
      </c>
      <c r="P72" s="1" t="str">
        <f ca="1">IF(IMPORTSéTRAITEMENTS[[#This Row],[Traitement CPA]]="",NETWORKDAYS.INTL(IMPORTSéTRAITEMENTS[[#This Row],[Réception]],TODAY(),1,JOURSFéries[DATES]),"")</f>
        <v/>
      </c>
      <c r="Q72" s="2">
        <v>44770</v>
      </c>
      <c r="R72" s="1">
        <f>IF(IMPORTSéTRAITEMENTS[[#This Row],[Traitement CPA]]&lt;&gt;"",NETWORKDAYS.INTL(IMPORTSéTRAITEMENTS[[#This Row],[Réception]],IMPORTSéTRAITEMENTS[[#This Row],[Traitement CPA]],1,JOURSFéries[DATES]),"")</f>
        <v>2</v>
      </c>
      <c r="S72" s="1" t="str">
        <f>VLOOKUP(I:I,BDD!A:B,2,TRUE)</f>
        <v>HC-Cambrai</v>
      </c>
      <c r="T72" s="12" t="s">
        <v>936</v>
      </c>
      <c r="U72" s="14">
        <f>COUNTIFS(IMPORTSéTRAITEMENTS[Capella],IMPORTSéTRAITEMENTS[Capella])</f>
        <v>1</v>
      </c>
    </row>
    <row r="73" spans="2:21" x14ac:dyDescent="0.25">
      <c r="B73" s="1" t="s">
        <v>912</v>
      </c>
      <c r="C73" s="1" t="s">
        <v>9</v>
      </c>
      <c r="D73" s="1" t="s">
        <v>10</v>
      </c>
      <c r="E73" s="7" t="s">
        <v>936</v>
      </c>
      <c r="F73" s="1" t="s">
        <v>11</v>
      </c>
      <c r="G73" s="7" t="s">
        <v>936</v>
      </c>
      <c r="H73" s="1" t="s">
        <v>28</v>
      </c>
      <c r="I73" s="1" t="s">
        <v>913</v>
      </c>
      <c r="J73" s="7" t="s">
        <v>936</v>
      </c>
      <c r="K73" s="1" t="s">
        <v>911</v>
      </c>
      <c r="L73" s="1" t="s">
        <v>911</v>
      </c>
      <c r="M73" s="7" t="s">
        <v>936</v>
      </c>
      <c r="N73" s="14" t="str">
        <f>IF(IMPORTSéTRAITEMENTS[[#This Row],[Traitement CPA]]="","NON REALISE","REALISE")</f>
        <v>REALISE</v>
      </c>
      <c r="O73" s="2">
        <f>LEFT(IMPORTSéTRAITEMENTS[Date de dernière modification],10)*1</f>
        <v>44770</v>
      </c>
      <c r="P73" s="1" t="str">
        <f ca="1">IF(IMPORTSéTRAITEMENTS[[#This Row],[Traitement CPA]]="",NETWORKDAYS.INTL(IMPORTSéTRAITEMENTS[[#This Row],[Réception]],TODAY(),1,JOURSFéries[DATES]),"")</f>
        <v/>
      </c>
      <c r="Q73" s="2">
        <v>44771</v>
      </c>
      <c r="R73" s="1">
        <f>IF(IMPORTSéTRAITEMENTS[[#This Row],[Traitement CPA]]&lt;&gt;"",NETWORKDAYS.INTL(IMPORTSéTRAITEMENTS[[#This Row],[Réception]],IMPORTSéTRAITEMENTS[[#This Row],[Traitement CPA]],1,JOURSFéries[DATES]),"")</f>
        <v>2</v>
      </c>
      <c r="S73" s="1" t="str">
        <f>VLOOKUP(I:I,BDD!A:B,2,TRUE)</f>
        <v>HC-Maubeuge</v>
      </c>
      <c r="T73" s="12" t="s">
        <v>936</v>
      </c>
      <c r="U73" s="14">
        <f>COUNTIFS(IMPORTSéTRAITEMENTS[Capella],IMPORTSéTRAITEMENTS[Capella])</f>
        <v>1</v>
      </c>
    </row>
    <row r="74" spans="2:21" x14ac:dyDescent="0.25">
      <c r="B74" s="1" t="s">
        <v>914</v>
      </c>
      <c r="C74" s="1" t="s">
        <v>9</v>
      </c>
      <c r="D74" s="1" t="s">
        <v>10</v>
      </c>
      <c r="E74" s="7" t="s">
        <v>936</v>
      </c>
      <c r="F74" s="1" t="s">
        <v>11</v>
      </c>
      <c r="G74" s="7" t="s">
        <v>936</v>
      </c>
      <c r="H74" s="1" t="s">
        <v>37</v>
      </c>
      <c r="I74" s="1" t="s">
        <v>38</v>
      </c>
      <c r="J74" s="7" t="s">
        <v>936</v>
      </c>
      <c r="K74" s="1" t="s">
        <v>911</v>
      </c>
      <c r="L74" s="1" t="s">
        <v>911</v>
      </c>
      <c r="M74" s="7" t="s">
        <v>936</v>
      </c>
      <c r="N74" s="14" t="str">
        <f>IF(IMPORTSéTRAITEMENTS[[#This Row],[Traitement CPA]]="","NON REALISE","REALISE")</f>
        <v>REALISE</v>
      </c>
      <c r="O74" s="2">
        <f>LEFT(IMPORTSéTRAITEMENTS[Date de dernière modification],10)*1</f>
        <v>44770</v>
      </c>
      <c r="P74" s="1" t="str">
        <f ca="1">IF(IMPORTSéTRAITEMENTS[[#This Row],[Traitement CPA]]="",NETWORKDAYS.INTL(IMPORTSéTRAITEMENTS[[#This Row],[Réception]],TODAY(),1,JOURSFéries[DATES]),"")</f>
        <v/>
      </c>
      <c r="Q74" s="2">
        <v>44771</v>
      </c>
      <c r="R74" s="1">
        <f>IF(IMPORTSéTRAITEMENTS[[#This Row],[Traitement CPA]]&lt;&gt;"",NETWORKDAYS.INTL(IMPORTSéTRAITEMENTS[[#This Row],[Réception]],IMPORTSéTRAITEMENTS[[#This Row],[Traitement CPA]],1,JOURSFéries[DATES]),"")</f>
        <v>2</v>
      </c>
      <c r="S74" s="1" t="str">
        <f>VLOOKUP(I:I,BDD!A:B,2,TRUE)</f>
        <v>HC-Maubeuge</v>
      </c>
      <c r="T74" s="12" t="s">
        <v>936</v>
      </c>
      <c r="U74" s="14">
        <f>COUNTIFS(IMPORTSéTRAITEMENTS[Capella],IMPORTSéTRAITEMENTS[Capella])</f>
        <v>1</v>
      </c>
    </row>
    <row r="75" spans="2:21" x14ac:dyDescent="0.25">
      <c r="B75" s="1" t="s">
        <v>915</v>
      </c>
      <c r="C75" s="1" t="s">
        <v>9</v>
      </c>
      <c r="D75" s="1" t="s">
        <v>10</v>
      </c>
      <c r="E75" s="7" t="s">
        <v>936</v>
      </c>
      <c r="F75" s="1" t="s">
        <v>11</v>
      </c>
      <c r="G75" s="7" t="s">
        <v>936</v>
      </c>
      <c r="H75" s="1" t="s">
        <v>916</v>
      </c>
      <c r="I75" s="1" t="s">
        <v>584</v>
      </c>
      <c r="J75" s="7" t="s">
        <v>936</v>
      </c>
      <c r="K75" s="1" t="s">
        <v>911</v>
      </c>
      <c r="L75" s="1" t="s">
        <v>911</v>
      </c>
      <c r="M75" s="7" t="s">
        <v>936</v>
      </c>
      <c r="N75" s="14" t="str">
        <f>IF(IMPORTSéTRAITEMENTS[[#This Row],[Traitement CPA]]="","NON REALISE","REALISE")</f>
        <v>REALISE</v>
      </c>
      <c r="O75" s="2">
        <f>LEFT(IMPORTSéTRAITEMENTS[Date de dernière modification],10)*1</f>
        <v>44770</v>
      </c>
      <c r="P75" s="1" t="str">
        <f ca="1">IF(IMPORTSéTRAITEMENTS[[#This Row],[Traitement CPA]]="",NETWORKDAYS.INTL(IMPORTSéTRAITEMENTS[[#This Row],[Réception]],TODAY(),1,JOURSFéries[DATES]),"")</f>
        <v/>
      </c>
      <c r="Q75" s="2">
        <v>44771</v>
      </c>
      <c r="R75" s="1">
        <f>IF(IMPORTSéTRAITEMENTS[[#This Row],[Traitement CPA]]&lt;&gt;"",NETWORKDAYS.INTL(IMPORTSéTRAITEMENTS[[#This Row],[Réception]],IMPORTSéTRAITEMENTS[[#This Row],[Traitement CPA]],1,JOURSFéries[DATES]),"")</f>
        <v>2</v>
      </c>
      <c r="S75" s="1" t="str">
        <f>VLOOKUP(I:I,BDD!A:B,2,TRUE)</f>
        <v>HC-Marly</v>
      </c>
      <c r="T75" s="12" t="s">
        <v>936</v>
      </c>
      <c r="U75" s="14">
        <f>COUNTIFS(IMPORTSéTRAITEMENTS[Capella],IMPORTSéTRAITEMENTS[Capella])</f>
        <v>1</v>
      </c>
    </row>
    <row r="76" spans="2:21" x14ac:dyDescent="0.25">
      <c r="B76" s="1" t="s">
        <v>917</v>
      </c>
      <c r="C76" s="1" t="s">
        <v>9</v>
      </c>
      <c r="D76" s="1" t="s">
        <v>10</v>
      </c>
      <c r="E76" s="7" t="s">
        <v>936</v>
      </c>
      <c r="F76" s="1" t="s">
        <v>11</v>
      </c>
      <c r="G76" s="7" t="s">
        <v>936</v>
      </c>
      <c r="H76" s="1" t="s">
        <v>228</v>
      </c>
      <c r="I76" s="1" t="s">
        <v>229</v>
      </c>
      <c r="J76" s="7" t="s">
        <v>936</v>
      </c>
      <c r="K76" s="1" t="s">
        <v>911</v>
      </c>
      <c r="L76" s="1" t="s">
        <v>911</v>
      </c>
      <c r="M76" s="7" t="s">
        <v>936</v>
      </c>
      <c r="N76" s="14" t="str">
        <f>IF(IMPORTSéTRAITEMENTS[[#This Row],[Traitement CPA]]="","NON REALISE","REALISE")</f>
        <v>REALISE</v>
      </c>
      <c r="O76" s="2">
        <f>LEFT(IMPORTSéTRAITEMENTS[Date de dernière modification],10)*1</f>
        <v>44770</v>
      </c>
      <c r="P76" s="1" t="str">
        <f ca="1">IF(IMPORTSéTRAITEMENTS[[#This Row],[Traitement CPA]]="",NETWORKDAYS.INTL(IMPORTSéTRAITEMENTS[[#This Row],[Réception]],TODAY(),1,JOURSFéries[DATES]),"")</f>
        <v/>
      </c>
      <c r="Q76" s="2">
        <v>44771</v>
      </c>
      <c r="R76" s="1">
        <f>IF(IMPORTSéTRAITEMENTS[[#This Row],[Traitement CPA]]&lt;&gt;"",NETWORKDAYS.INTL(IMPORTSéTRAITEMENTS[[#This Row],[Réception]],IMPORTSéTRAITEMENTS[[#This Row],[Traitement CPA]],1,JOURSFéries[DATES]),"")</f>
        <v>2</v>
      </c>
      <c r="S76" s="1" t="str">
        <f>VLOOKUP(I:I,BDD!A:B,2,TRUE)</f>
        <v>HC-Maubeuge</v>
      </c>
      <c r="T76" s="12" t="s">
        <v>936</v>
      </c>
      <c r="U76" s="14">
        <f>COUNTIFS(IMPORTSéTRAITEMENTS[Capella],IMPORTSéTRAITEMENTS[Capella])</f>
        <v>1</v>
      </c>
    </row>
    <row r="77" spans="2:21" x14ac:dyDescent="0.25">
      <c r="B77" s="7" t="s">
        <v>23</v>
      </c>
      <c r="C77" s="7" t="s">
        <v>9</v>
      </c>
      <c r="D77" s="7" t="s">
        <v>10</v>
      </c>
      <c r="E77" s="7" t="s">
        <v>936</v>
      </c>
      <c r="F77" s="7" t="s">
        <v>11</v>
      </c>
      <c r="G77" s="7" t="s">
        <v>936</v>
      </c>
      <c r="H77" s="7" t="s">
        <v>24</v>
      </c>
      <c r="I77" s="7" t="s">
        <v>25</v>
      </c>
      <c r="J77" s="7" t="s">
        <v>936</v>
      </c>
      <c r="K77" s="7" t="s">
        <v>14</v>
      </c>
      <c r="L77" s="7" t="s">
        <v>26</v>
      </c>
      <c r="M77" s="7" t="s">
        <v>936</v>
      </c>
      <c r="N77" s="8" t="str">
        <f>IF(IMPORTSéTRAITEMENTS[[#This Row],[Traitement CPA]]="","NON REALISE","REALISE")</f>
        <v>NON REALISE</v>
      </c>
      <c r="O77" s="9">
        <f>LEFT(IMPORTSéTRAITEMENTS[Date de dernière modification],10)*1</f>
        <v>44679</v>
      </c>
      <c r="P77" s="7">
        <f ca="1">IF(IMPORTSéTRAITEMENTS[[#This Row],[Traitement CPA]]="",NETWORKDAYS.INTL(IMPORTSéTRAITEMENTS[[#This Row],[Réception]],TODAY(),1,JOURSFéries[DATES]),"")</f>
        <v>64</v>
      </c>
      <c r="R77" s="7" t="str">
        <f>IF(IMPORTSéTRAITEMENTS[[#This Row],[Traitement CPA]]&lt;&gt;"",NETWORKDAYS.INTL(IMPORTSéTRAITEMENTS[[#This Row],[Réception]],IMPORTSéTRAITEMENTS[[#This Row],[Traitement CPA]],1,JOURSFéries[DATES]),"")</f>
        <v/>
      </c>
      <c r="S77" s="7" t="str">
        <f>VLOOKUP(I:I,BDD!A:B,2,TRUE)</f>
        <v>HC-Cambrai</v>
      </c>
      <c r="T77" s="12" t="s">
        <v>936</v>
      </c>
      <c r="U77" s="7">
        <f>COUNTIFS(IMPORTSéTRAITEMENTS[Capella],IMPORTSéTRAITEMENTS[Capella])</f>
        <v>1</v>
      </c>
    </row>
    <row r="78" spans="2:21" x14ac:dyDescent="0.25">
      <c r="B78" s="7" t="s">
        <v>40</v>
      </c>
      <c r="C78" s="7" t="s">
        <v>9</v>
      </c>
      <c r="D78" s="7" t="s">
        <v>10</v>
      </c>
      <c r="E78" s="7" t="s">
        <v>936</v>
      </c>
      <c r="F78" s="7" t="s">
        <v>11</v>
      </c>
      <c r="G78" s="7" t="s">
        <v>936</v>
      </c>
      <c r="H78" s="7" t="s">
        <v>17</v>
      </c>
      <c r="I78" s="7" t="s">
        <v>18</v>
      </c>
      <c r="J78" s="7" t="s">
        <v>936</v>
      </c>
      <c r="K78" s="7" t="s">
        <v>34</v>
      </c>
      <c r="L78" s="7" t="s">
        <v>41</v>
      </c>
      <c r="M78" s="7" t="s">
        <v>936</v>
      </c>
      <c r="N78" s="8" t="str">
        <f>IF(IMPORTSéTRAITEMENTS[[#This Row],[Traitement CPA]]="","NON REALISE","REALISE")</f>
        <v>NON REALISE</v>
      </c>
      <c r="O78" s="9">
        <f>LEFT(IMPORTSéTRAITEMENTS[Date de dernière modification],10)*1</f>
        <v>44680</v>
      </c>
      <c r="P78" s="7">
        <f ca="1">IF(IMPORTSéTRAITEMENTS[[#This Row],[Traitement CPA]]="",NETWORKDAYS.INTL(IMPORTSéTRAITEMENTS[[#This Row],[Réception]],TODAY(),1,JOURSFéries[DATES]),"")</f>
        <v>63</v>
      </c>
      <c r="Q78" s="9"/>
      <c r="R78" s="7" t="str">
        <f>IF(IMPORTSéTRAITEMENTS[[#This Row],[Traitement CPA]]&lt;&gt;"",NETWORKDAYS.INTL(IMPORTSéTRAITEMENTS[[#This Row],[Réception]],IMPORTSéTRAITEMENTS[[#This Row],[Traitement CPA]],1,JOURSFéries[DATES]),"")</f>
        <v/>
      </c>
      <c r="S78" s="7" t="str">
        <f>VLOOKUP(I:I,BDD!A:B,2,TRUE)</f>
        <v>HC-Maubeuge</v>
      </c>
      <c r="T78" s="12" t="s">
        <v>936</v>
      </c>
      <c r="U78" s="7">
        <f>COUNTIFS(IMPORTSéTRAITEMENTS[Capella],IMPORTSéTRAITEMENTS[Capella])</f>
        <v>1</v>
      </c>
    </row>
    <row r="79" spans="2:21" x14ac:dyDescent="0.25">
      <c r="B79" s="7" t="s">
        <v>42</v>
      </c>
      <c r="C79" s="7" t="s">
        <v>9</v>
      </c>
      <c r="D79" s="7" t="s">
        <v>10</v>
      </c>
      <c r="E79" s="7" t="s">
        <v>936</v>
      </c>
      <c r="F79" s="7" t="s">
        <v>11</v>
      </c>
      <c r="G79" s="7" t="s">
        <v>936</v>
      </c>
      <c r="H79" s="7" t="s">
        <v>43</v>
      </c>
      <c r="I79" s="7" t="s">
        <v>44</v>
      </c>
      <c r="J79" s="7" t="s">
        <v>936</v>
      </c>
      <c r="K79" s="7" t="s">
        <v>34</v>
      </c>
      <c r="L79" s="7" t="s">
        <v>45</v>
      </c>
      <c r="M79" s="7" t="s">
        <v>936</v>
      </c>
      <c r="N79" s="8" t="str">
        <f>IF(IMPORTSéTRAITEMENTS[[#This Row],[Traitement CPA]]="","NON REALISE","REALISE")</f>
        <v>NON REALISE</v>
      </c>
      <c r="O79" s="9">
        <f>LEFT(IMPORTSéTRAITEMENTS[Date de dernière modification],10)*1</f>
        <v>44680</v>
      </c>
      <c r="P79" s="7">
        <f ca="1">IF(IMPORTSéTRAITEMENTS[[#This Row],[Traitement CPA]]="",NETWORKDAYS.INTL(IMPORTSéTRAITEMENTS[[#This Row],[Réception]],TODAY(),1,JOURSFéries[DATES]),"")</f>
        <v>63</v>
      </c>
      <c r="Q79" s="9"/>
      <c r="R79" s="7" t="str">
        <f>IF(IMPORTSéTRAITEMENTS[[#This Row],[Traitement CPA]]&lt;&gt;"",NETWORKDAYS.INTL(IMPORTSéTRAITEMENTS[[#This Row],[Réception]],IMPORTSéTRAITEMENTS[[#This Row],[Traitement CPA]],1,JOURSFéries[DATES]),"")</f>
        <v/>
      </c>
      <c r="S79" s="7" t="str">
        <f>VLOOKUP(I:I,BDD!A:B,2,TRUE)</f>
        <v>HC-Maubeuge</v>
      </c>
      <c r="T79" s="12" t="s">
        <v>936</v>
      </c>
      <c r="U79" s="7">
        <f>COUNTIFS(IMPORTSéTRAITEMENTS[Capella],IMPORTSéTRAITEMENTS[Capella])</f>
        <v>1</v>
      </c>
    </row>
    <row r="80" spans="2:21" x14ac:dyDescent="0.25">
      <c r="B80" s="7" t="s">
        <v>46</v>
      </c>
      <c r="C80" s="7" t="s">
        <v>9</v>
      </c>
      <c r="D80" s="7" t="s">
        <v>10</v>
      </c>
      <c r="E80" s="7" t="s">
        <v>936</v>
      </c>
      <c r="F80" s="7" t="s">
        <v>11</v>
      </c>
      <c r="G80" s="7" t="s">
        <v>936</v>
      </c>
      <c r="H80" s="7" t="s">
        <v>47</v>
      </c>
      <c r="I80" s="7" t="s">
        <v>48</v>
      </c>
      <c r="J80" s="7" t="s">
        <v>936</v>
      </c>
      <c r="K80" s="7" t="s">
        <v>34</v>
      </c>
      <c r="L80" s="7" t="s">
        <v>49</v>
      </c>
      <c r="M80" s="7" t="s">
        <v>936</v>
      </c>
      <c r="N80" s="8" t="str">
        <f>IF(IMPORTSéTRAITEMENTS[[#This Row],[Traitement CPA]]="","NON REALISE","REALISE")</f>
        <v>NON REALISE</v>
      </c>
      <c r="O80" s="9">
        <f>LEFT(IMPORTSéTRAITEMENTS[Date de dernière modification],10)*1</f>
        <v>44680</v>
      </c>
      <c r="P80" s="7">
        <f ca="1">IF(IMPORTSéTRAITEMENTS[[#This Row],[Traitement CPA]]="",NETWORKDAYS.INTL(IMPORTSéTRAITEMENTS[[#This Row],[Réception]],TODAY(),1,JOURSFéries[DATES]),"")</f>
        <v>63</v>
      </c>
      <c r="Q80" s="9"/>
      <c r="R80" s="7" t="str">
        <f>IF(IMPORTSéTRAITEMENTS[[#This Row],[Traitement CPA]]&lt;&gt;"",NETWORKDAYS.INTL(IMPORTSéTRAITEMENTS[[#This Row],[Réception]],IMPORTSéTRAITEMENTS[[#This Row],[Traitement CPA]],1,JOURSFéries[DATES]),"")</f>
        <v/>
      </c>
      <c r="S80" s="7" t="str">
        <f>VLOOKUP(I:I,BDD!A:B,2,TRUE)</f>
        <v>HC-Maubeuge</v>
      </c>
      <c r="T80" s="12" t="s">
        <v>936</v>
      </c>
      <c r="U80" s="7">
        <f>COUNTIFS(IMPORTSéTRAITEMENTS[Capella],IMPORTSéTRAITEMENTS[Capella])</f>
        <v>1</v>
      </c>
    </row>
    <row r="81" spans="2:21" x14ac:dyDescent="0.25">
      <c r="B81" s="7" t="s">
        <v>16</v>
      </c>
      <c r="C81" s="7" t="s">
        <v>9</v>
      </c>
      <c r="D81" s="7" t="s">
        <v>10</v>
      </c>
      <c r="E81" s="7" t="s">
        <v>936</v>
      </c>
      <c r="F81" s="7" t="s">
        <v>11</v>
      </c>
      <c r="G81" s="7" t="s">
        <v>936</v>
      </c>
      <c r="H81" s="7" t="s">
        <v>17</v>
      </c>
      <c r="I81" s="7" t="s">
        <v>18</v>
      </c>
      <c r="J81" s="7" t="s">
        <v>936</v>
      </c>
      <c r="K81" s="7" t="s">
        <v>19</v>
      </c>
      <c r="L81" s="7" t="s">
        <v>20</v>
      </c>
      <c r="M81" s="7" t="s">
        <v>936</v>
      </c>
      <c r="N81" s="8" t="str">
        <f>IF(IMPORTSéTRAITEMENTS[[#This Row],[Traitement CPA]]="","NON REALISE","REALISE")</f>
        <v>NON REALISE</v>
      </c>
      <c r="O81" s="9">
        <f>LEFT(IMPORTSéTRAITEMENTS[Date de dernière modification],10)*1</f>
        <v>44683</v>
      </c>
      <c r="P81" s="7">
        <f ca="1">IF(IMPORTSéTRAITEMENTS[[#This Row],[Traitement CPA]]="",NETWORKDAYS.INTL(IMPORTSéTRAITEMENTS[[#This Row],[Réception]],TODAY(),1,JOURSFéries[DATES]),"")</f>
        <v>62</v>
      </c>
      <c r="Q81" s="9"/>
      <c r="R81" s="7" t="str">
        <f>IF(IMPORTSéTRAITEMENTS[[#This Row],[Traitement CPA]]&lt;&gt;"",NETWORKDAYS.INTL(IMPORTSéTRAITEMENTS[[#This Row],[Réception]],IMPORTSéTRAITEMENTS[[#This Row],[Traitement CPA]],1,JOURSFéries[DATES]),"")</f>
        <v/>
      </c>
      <c r="S81" s="7" t="str">
        <f>VLOOKUP(I:I,BDD!A:B,2,TRUE)</f>
        <v>HC-Maubeuge</v>
      </c>
      <c r="T81" s="12" t="s">
        <v>936</v>
      </c>
      <c r="U81" s="7">
        <f>COUNTIFS(IMPORTSéTRAITEMENTS[Capella],IMPORTSéTRAITEMENTS[Capella])</f>
        <v>1</v>
      </c>
    </row>
    <row r="82" spans="2:21" x14ac:dyDescent="0.25">
      <c r="B82" s="7" t="s">
        <v>27</v>
      </c>
      <c r="C82" s="7" t="s">
        <v>9</v>
      </c>
      <c r="D82" s="7" t="s">
        <v>10</v>
      </c>
      <c r="E82" s="7" t="s">
        <v>936</v>
      </c>
      <c r="F82" s="7" t="s">
        <v>11</v>
      </c>
      <c r="G82" s="7" t="s">
        <v>936</v>
      </c>
      <c r="H82" s="7" t="s">
        <v>28</v>
      </c>
      <c r="I82" s="7" t="s">
        <v>29</v>
      </c>
      <c r="J82" s="7" t="s">
        <v>936</v>
      </c>
      <c r="K82" s="7" t="s">
        <v>19</v>
      </c>
      <c r="L82" s="7" t="s">
        <v>30</v>
      </c>
      <c r="M82" s="7" t="s">
        <v>936</v>
      </c>
      <c r="N82" s="8" t="str">
        <f>IF(IMPORTSéTRAITEMENTS[[#This Row],[Traitement CPA]]="","NON REALISE","REALISE")</f>
        <v>NON REALISE</v>
      </c>
      <c r="O82" s="9">
        <f>LEFT(IMPORTSéTRAITEMENTS[Date de dernière modification],10)*1</f>
        <v>44683</v>
      </c>
      <c r="P82" s="7">
        <f ca="1">IF(IMPORTSéTRAITEMENTS[[#This Row],[Traitement CPA]]="",NETWORKDAYS.INTL(IMPORTSéTRAITEMENTS[[#This Row],[Réception]],TODAY(),1,JOURSFéries[DATES]),"")</f>
        <v>62</v>
      </c>
      <c r="Q82" s="9"/>
      <c r="R82" s="7" t="str">
        <f>IF(IMPORTSéTRAITEMENTS[[#This Row],[Traitement CPA]]&lt;&gt;"",NETWORKDAYS.INTL(IMPORTSéTRAITEMENTS[[#This Row],[Réception]],IMPORTSéTRAITEMENTS[[#This Row],[Traitement CPA]],1,JOURSFéries[DATES]),"")</f>
        <v/>
      </c>
      <c r="S82" s="7" t="str">
        <f>VLOOKUP(I:I,BDD!A:B,2,TRUE)</f>
        <v>HC-Cambrai</v>
      </c>
      <c r="T82" s="12" t="s">
        <v>936</v>
      </c>
      <c r="U82" s="7">
        <f>COUNTIFS(IMPORTSéTRAITEMENTS[Capella],IMPORTSéTRAITEMENTS[Capella])</f>
        <v>1</v>
      </c>
    </row>
    <row r="83" spans="2:21" x14ac:dyDescent="0.25">
      <c r="B83" s="7" t="s">
        <v>59</v>
      </c>
      <c r="C83" s="7" t="s">
        <v>9</v>
      </c>
      <c r="D83" s="7" t="s">
        <v>10</v>
      </c>
      <c r="E83" s="7" t="s">
        <v>936</v>
      </c>
      <c r="F83" s="7" t="s">
        <v>11</v>
      </c>
      <c r="G83" s="7" t="s">
        <v>936</v>
      </c>
      <c r="H83" s="7" t="s">
        <v>21</v>
      </c>
      <c r="I83" s="7" t="s">
        <v>22</v>
      </c>
      <c r="J83" s="7" t="s">
        <v>936</v>
      </c>
      <c r="K83" s="7" t="s">
        <v>19</v>
      </c>
      <c r="L83" s="7" t="s">
        <v>60</v>
      </c>
      <c r="M83" s="7" t="s">
        <v>936</v>
      </c>
      <c r="N83" s="8" t="str">
        <f>IF(IMPORTSéTRAITEMENTS[[#This Row],[Traitement CPA]]="","NON REALISE","REALISE")</f>
        <v>NON REALISE</v>
      </c>
      <c r="O83" s="9">
        <f>LEFT(IMPORTSéTRAITEMENTS[Date de dernière modification],10)*1</f>
        <v>44683</v>
      </c>
      <c r="P83" s="7">
        <f ca="1">IF(IMPORTSéTRAITEMENTS[[#This Row],[Traitement CPA]]="",NETWORKDAYS.INTL(IMPORTSéTRAITEMENTS[[#This Row],[Réception]],TODAY(),1,JOURSFéries[DATES]),"")</f>
        <v>62</v>
      </c>
      <c r="Q83" s="9"/>
      <c r="R83" s="7" t="str">
        <f>IF(IMPORTSéTRAITEMENTS[[#This Row],[Traitement CPA]]&lt;&gt;"",NETWORKDAYS.INTL(IMPORTSéTRAITEMENTS[[#This Row],[Réception]],IMPORTSéTRAITEMENTS[[#This Row],[Traitement CPA]],1,JOURSFéries[DATES]),"")</f>
        <v/>
      </c>
      <c r="S83" s="7" t="str">
        <f>VLOOKUP(I:I,BDD!A:B,2,TRUE)</f>
        <v>HC-Maubeuge</v>
      </c>
      <c r="T83" s="12" t="s">
        <v>936</v>
      </c>
      <c r="U83" s="7">
        <f>COUNTIFS(IMPORTSéTRAITEMENTS[Capella],IMPORTSéTRAITEMENTS[Capella])</f>
        <v>1</v>
      </c>
    </row>
    <row r="84" spans="2:21" x14ac:dyDescent="0.25">
      <c r="B84" s="7" t="s">
        <v>61</v>
      </c>
      <c r="C84" s="7" t="s">
        <v>9</v>
      </c>
      <c r="D84" s="7" t="s">
        <v>10</v>
      </c>
      <c r="E84" s="7" t="s">
        <v>936</v>
      </c>
      <c r="F84" s="7" t="s">
        <v>11</v>
      </c>
      <c r="G84" s="7" t="s">
        <v>936</v>
      </c>
      <c r="H84" s="7" t="s">
        <v>62</v>
      </c>
      <c r="I84" s="7" t="s">
        <v>63</v>
      </c>
      <c r="J84" s="7" t="s">
        <v>936</v>
      </c>
      <c r="K84" s="7" t="s">
        <v>19</v>
      </c>
      <c r="L84" s="7" t="s">
        <v>64</v>
      </c>
      <c r="M84" s="7" t="s">
        <v>936</v>
      </c>
      <c r="N84" s="8" t="str">
        <f>IF(IMPORTSéTRAITEMENTS[[#This Row],[Traitement CPA]]="","NON REALISE","REALISE")</f>
        <v>NON REALISE</v>
      </c>
      <c r="O84" s="9">
        <f>LEFT(IMPORTSéTRAITEMENTS[Date de dernière modification],10)*1</f>
        <v>44683</v>
      </c>
      <c r="P84" s="7">
        <f ca="1">IF(IMPORTSéTRAITEMENTS[[#This Row],[Traitement CPA]]="",NETWORKDAYS.INTL(IMPORTSéTRAITEMENTS[[#This Row],[Réception]],TODAY(),1,JOURSFéries[DATES]),"")</f>
        <v>62</v>
      </c>
      <c r="Q84" s="9"/>
      <c r="R84" s="7" t="str">
        <f>IF(IMPORTSéTRAITEMENTS[[#This Row],[Traitement CPA]]&lt;&gt;"",NETWORKDAYS.INTL(IMPORTSéTRAITEMENTS[[#This Row],[Réception]],IMPORTSéTRAITEMENTS[[#This Row],[Traitement CPA]],1,JOURSFéries[DATES]),"")</f>
        <v/>
      </c>
      <c r="S84" s="7" t="str">
        <f>VLOOKUP(I:I,BDD!A:B,2,TRUE)</f>
        <v>HC-Cambrai</v>
      </c>
      <c r="T84" s="12" t="s">
        <v>936</v>
      </c>
      <c r="U84" s="7">
        <f>COUNTIFS(IMPORTSéTRAITEMENTS[Capella],IMPORTSéTRAITEMENTS[Capella])</f>
        <v>1</v>
      </c>
    </row>
    <row r="85" spans="2:21" x14ac:dyDescent="0.25">
      <c r="B85" s="7" t="s">
        <v>65</v>
      </c>
      <c r="C85" s="7" t="s">
        <v>9</v>
      </c>
      <c r="D85" s="7" t="s">
        <v>10</v>
      </c>
      <c r="E85" s="7" t="s">
        <v>936</v>
      </c>
      <c r="F85" s="7" t="s">
        <v>11</v>
      </c>
      <c r="G85" s="7" t="s">
        <v>936</v>
      </c>
      <c r="H85" s="7" t="s">
        <v>47</v>
      </c>
      <c r="I85" s="7" t="s">
        <v>48</v>
      </c>
      <c r="J85" s="7" t="s">
        <v>936</v>
      </c>
      <c r="K85" s="7" t="s">
        <v>19</v>
      </c>
      <c r="L85" s="7" t="s">
        <v>66</v>
      </c>
      <c r="M85" s="7" t="s">
        <v>936</v>
      </c>
      <c r="N85" s="8" t="str">
        <f>IF(IMPORTSéTRAITEMENTS[[#This Row],[Traitement CPA]]="","NON REALISE","REALISE")</f>
        <v>NON REALISE</v>
      </c>
      <c r="O85" s="9">
        <f>LEFT(IMPORTSéTRAITEMENTS[Date de dernière modification],10)*1</f>
        <v>44683</v>
      </c>
      <c r="P85" s="7">
        <f ca="1">IF(IMPORTSéTRAITEMENTS[[#This Row],[Traitement CPA]]="",NETWORKDAYS.INTL(IMPORTSéTRAITEMENTS[[#This Row],[Réception]],TODAY(),1,JOURSFéries[DATES]),"")</f>
        <v>62</v>
      </c>
      <c r="Q85" s="9"/>
      <c r="R85" s="7" t="str">
        <f>IF(IMPORTSéTRAITEMENTS[[#This Row],[Traitement CPA]]&lt;&gt;"",NETWORKDAYS.INTL(IMPORTSéTRAITEMENTS[[#This Row],[Réception]],IMPORTSéTRAITEMENTS[[#This Row],[Traitement CPA]],1,JOURSFéries[DATES]),"")</f>
        <v/>
      </c>
      <c r="S85" s="7" t="str">
        <f>VLOOKUP(I:I,BDD!A:B,2,TRUE)</f>
        <v>HC-Maubeuge</v>
      </c>
      <c r="T85" s="12" t="s">
        <v>936</v>
      </c>
      <c r="U85" s="7">
        <f>COUNTIFS(IMPORTSéTRAITEMENTS[Capella],IMPORTSéTRAITEMENTS[Capella])</f>
        <v>1</v>
      </c>
    </row>
    <row r="86" spans="2:21" x14ac:dyDescent="0.25">
      <c r="B86" s="7" t="s">
        <v>416</v>
      </c>
      <c r="C86" s="7" t="s">
        <v>9</v>
      </c>
      <c r="D86" s="7" t="s">
        <v>10</v>
      </c>
      <c r="E86" s="7" t="s">
        <v>936</v>
      </c>
      <c r="F86" s="7" t="s">
        <v>11</v>
      </c>
      <c r="G86" s="7" t="s">
        <v>936</v>
      </c>
      <c r="H86" s="7" t="s">
        <v>273</v>
      </c>
      <c r="I86" s="7" t="s">
        <v>274</v>
      </c>
      <c r="J86" s="7" t="s">
        <v>936</v>
      </c>
      <c r="K86" s="7" t="s">
        <v>19</v>
      </c>
      <c r="L86" s="7" t="s">
        <v>417</v>
      </c>
      <c r="M86" s="7" t="s">
        <v>936</v>
      </c>
      <c r="N86" s="8" t="str">
        <f>IF(IMPORTSéTRAITEMENTS[[#This Row],[Traitement CPA]]="","NON REALISE","REALISE")</f>
        <v>NON REALISE</v>
      </c>
      <c r="O86" s="9">
        <f>LEFT(IMPORTSéTRAITEMENTS[Date de dernière modification],10)*1</f>
        <v>44683</v>
      </c>
      <c r="P86" s="7">
        <f ca="1">IF(IMPORTSéTRAITEMENTS[[#This Row],[Traitement CPA]]="",NETWORKDAYS.INTL(IMPORTSéTRAITEMENTS[[#This Row],[Réception]],TODAY(),1,JOURSFéries[DATES]),"")</f>
        <v>62</v>
      </c>
      <c r="Q86" s="9"/>
      <c r="R86" s="7" t="str">
        <f>IF(IMPORTSéTRAITEMENTS[[#This Row],[Traitement CPA]]&lt;&gt;"",NETWORKDAYS.INTL(IMPORTSéTRAITEMENTS[[#This Row],[Réception]],IMPORTSéTRAITEMENTS[[#This Row],[Traitement CPA]],1,JOURSFéries[DATES]),"")</f>
        <v/>
      </c>
      <c r="S86" s="7" t="str">
        <f>VLOOKUP(I:I,BDD!A:B,2,TRUE)</f>
        <v>HC-Cambrai</v>
      </c>
      <c r="T86" s="12" t="s">
        <v>936</v>
      </c>
      <c r="U86" s="7">
        <f>COUNTIFS(IMPORTSéTRAITEMENTS[Capella],IMPORTSéTRAITEMENTS[Capella])</f>
        <v>1</v>
      </c>
    </row>
    <row r="87" spans="2:21" x14ac:dyDescent="0.25">
      <c r="B87" s="7" t="s">
        <v>67</v>
      </c>
      <c r="C87" s="7" t="s">
        <v>9</v>
      </c>
      <c r="D87" s="7" t="s">
        <v>10</v>
      </c>
      <c r="E87" s="7" t="s">
        <v>936</v>
      </c>
      <c r="F87" s="7" t="s">
        <v>11</v>
      </c>
      <c r="G87" s="7" t="s">
        <v>936</v>
      </c>
      <c r="H87" s="7" t="s">
        <v>68</v>
      </c>
      <c r="I87" s="7" t="s">
        <v>69</v>
      </c>
      <c r="J87" s="7" t="s">
        <v>936</v>
      </c>
      <c r="K87" s="7" t="s">
        <v>70</v>
      </c>
      <c r="L87" s="7" t="s">
        <v>71</v>
      </c>
      <c r="M87" s="7" t="s">
        <v>936</v>
      </c>
      <c r="N87" s="8" t="str">
        <f>IF(IMPORTSéTRAITEMENTS[[#This Row],[Traitement CPA]]="","NON REALISE","REALISE")</f>
        <v>NON REALISE</v>
      </c>
      <c r="O87" s="9">
        <f>LEFT(IMPORTSéTRAITEMENTS[Date de dernière modification],10)*1</f>
        <v>44686</v>
      </c>
      <c r="P87" s="7">
        <f ca="1">IF(IMPORTSéTRAITEMENTS[[#This Row],[Traitement CPA]]="",NETWORKDAYS.INTL(IMPORTSéTRAITEMENTS[[#This Row],[Réception]],TODAY(),1,JOURSFéries[DATES]),"")</f>
        <v>59</v>
      </c>
      <c r="Q87" s="9"/>
      <c r="R87" s="7" t="str">
        <f>IF(IMPORTSéTRAITEMENTS[[#This Row],[Traitement CPA]]&lt;&gt;"",NETWORKDAYS.INTL(IMPORTSéTRAITEMENTS[[#This Row],[Réception]],IMPORTSéTRAITEMENTS[[#This Row],[Traitement CPA]],1,JOURSFéries[DATES]),"")</f>
        <v/>
      </c>
      <c r="S87" s="7" t="str">
        <f>VLOOKUP(I:I,BDD!A:B,2,TRUE)</f>
        <v>HC-Marly</v>
      </c>
      <c r="T87" s="12" t="s">
        <v>936</v>
      </c>
      <c r="U87" s="7">
        <f>COUNTIFS(IMPORTSéTRAITEMENTS[Capella],IMPORTSéTRAITEMENTS[Capella])</f>
        <v>1</v>
      </c>
    </row>
    <row r="88" spans="2:21" x14ac:dyDescent="0.25">
      <c r="B88" s="7" t="s">
        <v>99</v>
      </c>
      <c r="C88" s="7" t="s">
        <v>9</v>
      </c>
      <c r="D88" s="7" t="s">
        <v>10</v>
      </c>
      <c r="E88" s="7" t="s">
        <v>936</v>
      </c>
      <c r="F88" s="7" t="s">
        <v>11</v>
      </c>
      <c r="G88" s="7" t="s">
        <v>936</v>
      </c>
      <c r="H88" s="7" t="s">
        <v>17</v>
      </c>
      <c r="I88" s="7" t="s">
        <v>18</v>
      </c>
      <c r="J88" s="7" t="s">
        <v>936</v>
      </c>
      <c r="K88" s="7" t="s">
        <v>80</v>
      </c>
      <c r="L88" s="7" t="s">
        <v>100</v>
      </c>
      <c r="M88" s="7" t="s">
        <v>936</v>
      </c>
      <c r="N88" s="8" t="str">
        <f>IF(IMPORTSéTRAITEMENTS[[#This Row],[Traitement CPA]]="","NON REALISE","REALISE")</f>
        <v>NON REALISE</v>
      </c>
      <c r="O88" s="9">
        <f>LEFT(IMPORTSéTRAITEMENTS[Date de dernière modification],10)*1</f>
        <v>44687</v>
      </c>
      <c r="P88" s="7">
        <f ca="1">IF(IMPORTSéTRAITEMENTS[[#This Row],[Traitement CPA]]="",NETWORKDAYS.INTL(IMPORTSéTRAITEMENTS[[#This Row],[Réception]],TODAY(),1,JOURSFéries[DATES]),"")</f>
        <v>58</v>
      </c>
      <c r="Q88" s="9"/>
      <c r="R88" s="7" t="str">
        <f>IF(IMPORTSéTRAITEMENTS[[#This Row],[Traitement CPA]]&lt;&gt;"",NETWORKDAYS.INTL(IMPORTSéTRAITEMENTS[[#This Row],[Réception]],IMPORTSéTRAITEMENTS[[#This Row],[Traitement CPA]],1,JOURSFéries[DATES]),"")</f>
        <v/>
      </c>
      <c r="S88" s="7" t="str">
        <f>VLOOKUP(I:I,BDD!A:B,2,TRUE)</f>
        <v>HC-Maubeuge</v>
      </c>
      <c r="T88" s="12" t="s">
        <v>936</v>
      </c>
      <c r="U88" s="7">
        <f>COUNTIFS(IMPORTSéTRAITEMENTS[Capella],IMPORTSéTRAITEMENTS[Capella])</f>
        <v>1</v>
      </c>
    </row>
    <row r="89" spans="2:21" x14ac:dyDescent="0.25">
      <c r="B89" s="7" t="s">
        <v>101</v>
      </c>
      <c r="C89" s="7" t="s">
        <v>9</v>
      </c>
      <c r="D89" s="7" t="s">
        <v>10</v>
      </c>
      <c r="E89" s="7" t="s">
        <v>936</v>
      </c>
      <c r="F89" s="7" t="s">
        <v>11</v>
      </c>
      <c r="G89" s="7" t="s">
        <v>936</v>
      </c>
      <c r="H89" s="7" t="s">
        <v>102</v>
      </c>
      <c r="I89" s="7" t="s">
        <v>103</v>
      </c>
      <c r="J89" s="7" t="s">
        <v>936</v>
      </c>
      <c r="K89" s="7" t="s">
        <v>80</v>
      </c>
      <c r="L89" s="7" t="s">
        <v>104</v>
      </c>
      <c r="M89" s="7" t="s">
        <v>936</v>
      </c>
      <c r="N89" s="8" t="str">
        <f>IF(IMPORTSéTRAITEMENTS[[#This Row],[Traitement CPA]]="","NON REALISE","REALISE")</f>
        <v>NON REALISE</v>
      </c>
      <c r="O89" s="9">
        <f>LEFT(IMPORTSéTRAITEMENTS[Date de dernière modification],10)*1</f>
        <v>44687</v>
      </c>
      <c r="P89" s="7">
        <f ca="1">IF(IMPORTSéTRAITEMENTS[[#This Row],[Traitement CPA]]="",NETWORKDAYS.INTL(IMPORTSéTRAITEMENTS[[#This Row],[Réception]],TODAY(),1,JOURSFéries[DATES]),"")</f>
        <v>58</v>
      </c>
      <c r="Q89" s="9"/>
      <c r="R89" s="7" t="str">
        <f>IF(IMPORTSéTRAITEMENTS[[#This Row],[Traitement CPA]]&lt;&gt;"",NETWORKDAYS.INTL(IMPORTSéTRAITEMENTS[[#This Row],[Réception]],IMPORTSéTRAITEMENTS[[#This Row],[Traitement CPA]],1,JOURSFéries[DATES]),"")</f>
        <v/>
      </c>
      <c r="S89" s="7" t="str">
        <f>VLOOKUP(I:I,BDD!A:B,2,TRUE)</f>
        <v>HC-Marly</v>
      </c>
      <c r="T89" s="12" t="s">
        <v>936</v>
      </c>
      <c r="U89" s="7">
        <f>COUNTIFS(IMPORTSéTRAITEMENTS[Capella],IMPORTSéTRAITEMENTS[Capella])</f>
        <v>1</v>
      </c>
    </row>
    <row r="90" spans="2:21" x14ac:dyDescent="0.25">
      <c r="B90" s="7" t="s">
        <v>115</v>
      </c>
      <c r="C90" s="7" t="s">
        <v>9</v>
      </c>
      <c r="D90" s="7" t="s">
        <v>10</v>
      </c>
      <c r="E90" s="7" t="s">
        <v>936</v>
      </c>
      <c r="F90" s="7" t="s">
        <v>11</v>
      </c>
      <c r="G90" s="7" t="s">
        <v>936</v>
      </c>
      <c r="H90" s="7" t="s">
        <v>116</v>
      </c>
      <c r="I90" s="7" t="s">
        <v>117</v>
      </c>
      <c r="J90" s="7" t="s">
        <v>936</v>
      </c>
      <c r="K90" s="7" t="s">
        <v>94</v>
      </c>
      <c r="L90" s="7" t="s">
        <v>118</v>
      </c>
      <c r="M90" s="7" t="s">
        <v>936</v>
      </c>
      <c r="N90" s="8" t="str">
        <f>IF(IMPORTSéTRAITEMENTS[[#This Row],[Traitement CPA]]="","NON REALISE","REALISE")</f>
        <v>NON REALISE</v>
      </c>
      <c r="O90" s="9">
        <f>LEFT(IMPORTSéTRAITEMENTS[Date de dernière modification],10)*1</f>
        <v>44690</v>
      </c>
      <c r="P90" s="7">
        <f ca="1">IF(IMPORTSéTRAITEMENTS[[#This Row],[Traitement CPA]]="",NETWORKDAYS.INTL(IMPORTSéTRAITEMENTS[[#This Row],[Réception]],TODAY(),1,JOURSFéries[DATES]),"")</f>
        <v>57</v>
      </c>
      <c r="Q90" s="9"/>
      <c r="R90" s="7" t="str">
        <f>IF(IMPORTSéTRAITEMENTS[[#This Row],[Traitement CPA]]&lt;&gt;"",NETWORKDAYS.INTL(IMPORTSéTRAITEMENTS[[#This Row],[Réception]],IMPORTSéTRAITEMENTS[[#This Row],[Traitement CPA]],1,JOURSFéries[DATES]),"")</f>
        <v/>
      </c>
      <c r="S90" s="7" t="str">
        <f>VLOOKUP(I:I,BDD!A:B,2,TRUE)</f>
        <v>HC-Cambrai</v>
      </c>
      <c r="T90" s="12" t="s">
        <v>936</v>
      </c>
      <c r="U90" s="7">
        <f>COUNTIFS(IMPORTSéTRAITEMENTS[Capella],IMPORTSéTRAITEMENTS[Capella])</f>
        <v>1</v>
      </c>
    </row>
    <row r="91" spans="2:21" x14ac:dyDescent="0.25">
      <c r="B91" s="7" t="s">
        <v>119</v>
      </c>
      <c r="C91" s="7" t="s">
        <v>9</v>
      </c>
      <c r="D91" s="7" t="s">
        <v>10</v>
      </c>
      <c r="E91" s="7" t="s">
        <v>936</v>
      </c>
      <c r="F91" s="7" t="s">
        <v>11</v>
      </c>
      <c r="G91" s="7" t="s">
        <v>936</v>
      </c>
      <c r="H91" s="7" t="s">
        <v>76</v>
      </c>
      <c r="I91" s="7" t="s">
        <v>77</v>
      </c>
      <c r="J91" s="7" t="s">
        <v>936</v>
      </c>
      <c r="K91" s="7" t="s">
        <v>94</v>
      </c>
      <c r="L91" s="7" t="s">
        <v>120</v>
      </c>
      <c r="M91" s="7" t="s">
        <v>936</v>
      </c>
      <c r="N91" s="8" t="str">
        <f>IF(IMPORTSéTRAITEMENTS[[#This Row],[Traitement CPA]]="","NON REALISE","REALISE")</f>
        <v>NON REALISE</v>
      </c>
      <c r="O91" s="9">
        <f>LEFT(IMPORTSéTRAITEMENTS[Date de dernière modification],10)*1</f>
        <v>44690</v>
      </c>
      <c r="P91" s="7">
        <f ca="1">IF(IMPORTSéTRAITEMENTS[[#This Row],[Traitement CPA]]="",NETWORKDAYS.INTL(IMPORTSéTRAITEMENTS[[#This Row],[Réception]],TODAY(),1,JOURSFéries[DATES]),"")</f>
        <v>57</v>
      </c>
      <c r="Q91" s="9"/>
      <c r="R91" s="7" t="str">
        <f>IF(IMPORTSéTRAITEMENTS[[#This Row],[Traitement CPA]]&lt;&gt;"",NETWORKDAYS.INTL(IMPORTSéTRAITEMENTS[[#This Row],[Réception]],IMPORTSéTRAITEMENTS[[#This Row],[Traitement CPA]],1,JOURSFéries[DATES]),"")</f>
        <v/>
      </c>
      <c r="S91" s="7" t="str">
        <f>VLOOKUP(I:I,BDD!A:B,2,TRUE)</f>
        <v>HC-Maubeuge</v>
      </c>
      <c r="T91" s="12" t="s">
        <v>936</v>
      </c>
      <c r="U91" s="7">
        <f>COUNTIFS(IMPORTSéTRAITEMENTS[Capella],IMPORTSéTRAITEMENTS[Capella])</f>
        <v>1</v>
      </c>
    </row>
    <row r="92" spans="2:21" x14ac:dyDescent="0.25">
      <c r="B92" s="7" t="s">
        <v>121</v>
      </c>
      <c r="C92" s="7" t="s">
        <v>9</v>
      </c>
      <c r="D92" s="7" t="s">
        <v>10</v>
      </c>
      <c r="E92" s="7" t="s">
        <v>936</v>
      </c>
      <c r="F92" s="7" t="s">
        <v>11</v>
      </c>
      <c r="G92" s="7" t="s">
        <v>936</v>
      </c>
      <c r="H92" s="7" t="s">
        <v>21</v>
      </c>
      <c r="I92" s="7" t="s">
        <v>22</v>
      </c>
      <c r="J92" s="7" t="s">
        <v>936</v>
      </c>
      <c r="K92" s="7" t="s">
        <v>94</v>
      </c>
      <c r="L92" s="7" t="s">
        <v>122</v>
      </c>
      <c r="M92" s="7" t="s">
        <v>936</v>
      </c>
      <c r="N92" s="8" t="str">
        <f>IF(IMPORTSéTRAITEMENTS[[#This Row],[Traitement CPA]]="","NON REALISE","REALISE")</f>
        <v>NON REALISE</v>
      </c>
      <c r="O92" s="9">
        <f>LEFT(IMPORTSéTRAITEMENTS[Date de dernière modification],10)*1</f>
        <v>44690</v>
      </c>
      <c r="P92" s="7">
        <f ca="1">IF(IMPORTSéTRAITEMENTS[[#This Row],[Traitement CPA]]="",NETWORKDAYS.INTL(IMPORTSéTRAITEMENTS[[#This Row],[Réception]],TODAY(),1,JOURSFéries[DATES]),"")</f>
        <v>57</v>
      </c>
      <c r="Q92" s="9"/>
      <c r="R92" s="7" t="str">
        <f>IF(IMPORTSéTRAITEMENTS[[#This Row],[Traitement CPA]]&lt;&gt;"",NETWORKDAYS.INTL(IMPORTSéTRAITEMENTS[[#This Row],[Réception]],IMPORTSéTRAITEMENTS[[#This Row],[Traitement CPA]],1,JOURSFéries[DATES]),"")</f>
        <v/>
      </c>
      <c r="S92" s="7" t="str">
        <f>VLOOKUP(I:I,BDD!A:B,2,TRUE)</f>
        <v>HC-Maubeuge</v>
      </c>
      <c r="T92" s="12" t="s">
        <v>936</v>
      </c>
      <c r="U92" s="7">
        <f>COUNTIFS(IMPORTSéTRAITEMENTS[Capella],IMPORTSéTRAITEMENTS[Capella])</f>
        <v>1</v>
      </c>
    </row>
    <row r="93" spans="2:21" x14ac:dyDescent="0.25">
      <c r="B93" s="7" t="s">
        <v>105</v>
      </c>
      <c r="C93" s="7" t="s">
        <v>9</v>
      </c>
      <c r="D93" s="7" t="s">
        <v>10</v>
      </c>
      <c r="E93" s="7" t="s">
        <v>936</v>
      </c>
      <c r="F93" s="7" t="s">
        <v>11</v>
      </c>
      <c r="G93" s="7" t="s">
        <v>936</v>
      </c>
      <c r="H93" s="7" t="s">
        <v>12</v>
      </c>
      <c r="I93" s="7" t="s">
        <v>13</v>
      </c>
      <c r="J93" s="7" t="s">
        <v>936</v>
      </c>
      <c r="K93" s="7" t="s">
        <v>106</v>
      </c>
      <c r="L93" s="7" t="s">
        <v>107</v>
      </c>
      <c r="M93" s="7" t="s">
        <v>936</v>
      </c>
      <c r="N93" s="8" t="str">
        <f>IF(IMPORTSéTRAITEMENTS[[#This Row],[Traitement CPA]]="","NON REALISE","REALISE")</f>
        <v>NON REALISE</v>
      </c>
      <c r="O93" s="9">
        <f>LEFT(IMPORTSéTRAITEMENTS[Date de dernière modification],10)*1</f>
        <v>44691</v>
      </c>
      <c r="P93" s="7">
        <f ca="1">IF(IMPORTSéTRAITEMENTS[[#This Row],[Traitement CPA]]="",NETWORKDAYS.INTL(IMPORTSéTRAITEMENTS[[#This Row],[Réception]],TODAY(),1,JOURSFéries[DATES]),"")</f>
        <v>56</v>
      </c>
      <c r="Q93" s="9"/>
      <c r="R93" s="7" t="str">
        <f>IF(IMPORTSéTRAITEMENTS[[#This Row],[Traitement CPA]]&lt;&gt;"",NETWORKDAYS.INTL(IMPORTSéTRAITEMENTS[[#This Row],[Réception]],IMPORTSéTRAITEMENTS[[#This Row],[Traitement CPA]],1,JOURSFéries[DATES]),"")</f>
        <v/>
      </c>
      <c r="S93" s="7" t="str">
        <f>VLOOKUP(I:I,BDD!A:B,2,TRUE)</f>
        <v>HC-Maubeuge</v>
      </c>
      <c r="T93" s="12" t="s">
        <v>936</v>
      </c>
      <c r="U93" s="7">
        <f>COUNTIFS(IMPORTSéTRAITEMENTS[Capella],IMPORTSéTRAITEMENTS[Capella])</f>
        <v>1</v>
      </c>
    </row>
    <row r="94" spans="2:21" x14ac:dyDescent="0.25">
      <c r="B94" s="7" t="s">
        <v>123</v>
      </c>
      <c r="C94" s="7" t="s">
        <v>9</v>
      </c>
      <c r="D94" s="7" t="s">
        <v>10</v>
      </c>
      <c r="E94" s="7" t="s">
        <v>936</v>
      </c>
      <c r="F94" s="7" t="s">
        <v>11</v>
      </c>
      <c r="G94" s="7" t="s">
        <v>936</v>
      </c>
      <c r="H94" s="7" t="s">
        <v>12</v>
      </c>
      <c r="I94" s="7" t="s">
        <v>13</v>
      </c>
      <c r="J94" s="7" t="s">
        <v>936</v>
      </c>
      <c r="K94" s="7" t="s">
        <v>106</v>
      </c>
      <c r="L94" s="7" t="s">
        <v>124</v>
      </c>
      <c r="M94" s="7" t="s">
        <v>936</v>
      </c>
      <c r="N94" s="8" t="str">
        <f>IF(IMPORTSéTRAITEMENTS[[#This Row],[Traitement CPA]]="","NON REALISE","REALISE")</f>
        <v>NON REALISE</v>
      </c>
      <c r="O94" s="9">
        <f>LEFT(IMPORTSéTRAITEMENTS[Date de dernière modification],10)*1</f>
        <v>44691</v>
      </c>
      <c r="P94" s="7">
        <f ca="1">IF(IMPORTSéTRAITEMENTS[[#This Row],[Traitement CPA]]="",NETWORKDAYS.INTL(IMPORTSéTRAITEMENTS[[#This Row],[Réception]],TODAY(),1,JOURSFéries[DATES]),"")</f>
        <v>56</v>
      </c>
      <c r="Q94" s="9"/>
      <c r="R94" s="7" t="str">
        <f>IF(IMPORTSéTRAITEMENTS[[#This Row],[Traitement CPA]]&lt;&gt;"",NETWORKDAYS.INTL(IMPORTSéTRAITEMENTS[[#This Row],[Réception]],IMPORTSéTRAITEMENTS[[#This Row],[Traitement CPA]],1,JOURSFéries[DATES]),"")</f>
        <v/>
      </c>
      <c r="S94" s="7" t="str">
        <f>VLOOKUP(I:I,BDD!A:B,2,TRUE)</f>
        <v>HC-Maubeuge</v>
      </c>
      <c r="T94" s="12" t="s">
        <v>936</v>
      </c>
      <c r="U94" s="7">
        <f>COUNTIFS(IMPORTSéTRAITEMENTS[Capella],IMPORTSéTRAITEMENTS[Capella])</f>
        <v>1</v>
      </c>
    </row>
    <row r="95" spans="2:21" x14ac:dyDescent="0.25">
      <c r="B95" s="7" t="s">
        <v>125</v>
      </c>
      <c r="C95" s="7" t="s">
        <v>9</v>
      </c>
      <c r="D95" s="7" t="s">
        <v>10</v>
      </c>
      <c r="E95" s="7" t="s">
        <v>936</v>
      </c>
      <c r="F95" s="7" t="s">
        <v>11</v>
      </c>
      <c r="G95" s="7" t="s">
        <v>936</v>
      </c>
      <c r="H95" s="7" t="s">
        <v>126</v>
      </c>
      <c r="I95" s="7" t="s">
        <v>127</v>
      </c>
      <c r="J95" s="7" t="s">
        <v>936</v>
      </c>
      <c r="K95" s="7" t="s">
        <v>106</v>
      </c>
      <c r="L95" s="7" t="s">
        <v>128</v>
      </c>
      <c r="M95" s="7" t="s">
        <v>936</v>
      </c>
      <c r="N95" s="8" t="str">
        <f>IF(IMPORTSéTRAITEMENTS[[#This Row],[Traitement CPA]]="","NON REALISE","REALISE")</f>
        <v>NON REALISE</v>
      </c>
      <c r="O95" s="9">
        <f>LEFT(IMPORTSéTRAITEMENTS[Date de dernière modification],10)*1</f>
        <v>44691</v>
      </c>
      <c r="P95" s="7">
        <f ca="1">IF(IMPORTSéTRAITEMENTS[[#This Row],[Traitement CPA]]="",NETWORKDAYS.INTL(IMPORTSéTRAITEMENTS[[#This Row],[Réception]],TODAY(),1,JOURSFéries[DATES]),"")</f>
        <v>56</v>
      </c>
      <c r="Q95" s="9"/>
      <c r="R95" s="7" t="str">
        <f>IF(IMPORTSéTRAITEMENTS[[#This Row],[Traitement CPA]]&lt;&gt;"",NETWORKDAYS.INTL(IMPORTSéTRAITEMENTS[[#This Row],[Réception]],IMPORTSéTRAITEMENTS[[#This Row],[Traitement CPA]],1,JOURSFéries[DATES]),"")</f>
        <v/>
      </c>
      <c r="S95" s="7" t="str">
        <f>VLOOKUP(I:I,BDD!A:B,2,TRUE)</f>
        <v>HC-Marly</v>
      </c>
      <c r="T95" s="12" t="s">
        <v>936</v>
      </c>
      <c r="U95" s="7">
        <f>COUNTIFS(IMPORTSéTRAITEMENTS[Capella],IMPORTSéTRAITEMENTS[Capella])</f>
        <v>1</v>
      </c>
    </row>
    <row r="96" spans="2:21" x14ac:dyDescent="0.25">
      <c r="B96" s="7" t="s">
        <v>135</v>
      </c>
      <c r="C96" s="7" t="s">
        <v>9</v>
      </c>
      <c r="D96" s="7" t="s">
        <v>136</v>
      </c>
      <c r="E96" s="7" t="s">
        <v>936</v>
      </c>
      <c r="F96" s="7" t="s">
        <v>11</v>
      </c>
      <c r="G96" s="7" t="s">
        <v>936</v>
      </c>
      <c r="H96" s="7" t="s">
        <v>12</v>
      </c>
      <c r="I96" s="7" t="s">
        <v>137</v>
      </c>
      <c r="J96" s="7" t="s">
        <v>936</v>
      </c>
      <c r="K96" s="7" t="s">
        <v>138</v>
      </c>
      <c r="L96" s="7" t="s">
        <v>139</v>
      </c>
      <c r="M96" s="7" t="s">
        <v>936</v>
      </c>
      <c r="N96" s="8" t="str">
        <f>IF(IMPORTSéTRAITEMENTS[[#This Row],[Traitement CPA]]="","NON REALISE","REALISE")</f>
        <v>NON REALISE</v>
      </c>
      <c r="O96" s="9">
        <f>LEFT(IMPORTSéTRAITEMENTS[Date de dernière modification],10)*1</f>
        <v>44692</v>
      </c>
      <c r="P96" s="7">
        <f ca="1">IF(IMPORTSéTRAITEMENTS[[#This Row],[Traitement CPA]]="",NETWORKDAYS.INTL(IMPORTSéTRAITEMENTS[[#This Row],[Réception]],TODAY(),1,JOURSFéries[DATES]),"")</f>
        <v>55</v>
      </c>
      <c r="Q96" s="9"/>
      <c r="R96" s="7" t="str">
        <f>IF(IMPORTSéTRAITEMENTS[[#This Row],[Traitement CPA]]&lt;&gt;"",NETWORKDAYS.INTL(IMPORTSéTRAITEMENTS[[#This Row],[Réception]],IMPORTSéTRAITEMENTS[[#This Row],[Traitement CPA]],1,JOURSFéries[DATES]),"")</f>
        <v/>
      </c>
      <c r="S96" s="7" t="str">
        <f>VLOOKUP(I:I,BDD!A:B,2,TRUE)</f>
        <v>HC-Maubeuge</v>
      </c>
      <c r="T96" s="12" t="s">
        <v>936</v>
      </c>
      <c r="U96" s="7">
        <f>COUNTIFS(IMPORTSéTRAITEMENTS[Capella],IMPORTSéTRAITEMENTS[Capella])</f>
        <v>1</v>
      </c>
    </row>
    <row r="97" spans="2:21" x14ac:dyDescent="0.25">
      <c r="B97" s="7" t="s">
        <v>140</v>
      </c>
      <c r="C97" s="7" t="s">
        <v>9</v>
      </c>
      <c r="D97" s="7" t="s">
        <v>10</v>
      </c>
      <c r="E97" s="7" t="s">
        <v>936</v>
      </c>
      <c r="F97" s="7" t="s">
        <v>11</v>
      </c>
      <c r="G97" s="7" t="s">
        <v>936</v>
      </c>
      <c r="H97" s="7" t="s">
        <v>56</v>
      </c>
      <c r="I97" s="7" t="s">
        <v>57</v>
      </c>
      <c r="J97" s="7" t="s">
        <v>936</v>
      </c>
      <c r="K97" s="7" t="s">
        <v>108</v>
      </c>
      <c r="L97" s="7" t="s">
        <v>141</v>
      </c>
      <c r="M97" s="7" t="s">
        <v>936</v>
      </c>
      <c r="N97" s="8" t="str">
        <f>IF(IMPORTSéTRAITEMENTS[[#This Row],[Traitement CPA]]="","NON REALISE","REALISE")</f>
        <v>NON REALISE</v>
      </c>
      <c r="O97" s="9">
        <f>LEFT(IMPORTSéTRAITEMENTS[Date de dernière modification],10)*1</f>
        <v>44692</v>
      </c>
      <c r="P97" s="7">
        <f ca="1">IF(IMPORTSéTRAITEMENTS[[#This Row],[Traitement CPA]]="",NETWORKDAYS.INTL(IMPORTSéTRAITEMENTS[[#This Row],[Réception]],TODAY(),1,JOURSFéries[DATES]),"")</f>
        <v>55</v>
      </c>
      <c r="Q97" s="9"/>
      <c r="R97" s="7" t="str">
        <f>IF(IMPORTSéTRAITEMENTS[[#This Row],[Traitement CPA]]&lt;&gt;"",NETWORKDAYS.INTL(IMPORTSéTRAITEMENTS[[#This Row],[Réception]],IMPORTSéTRAITEMENTS[[#This Row],[Traitement CPA]],1,JOURSFéries[DATES]),"")</f>
        <v/>
      </c>
      <c r="S97" s="7" t="str">
        <f>VLOOKUP(I:I,BDD!A:B,2,TRUE)</f>
        <v>HC-Maubeuge</v>
      </c>
      <c r="T97" s="12" t="s">
        <v>936</v>
      </c>
      <c r="U97" s="7">
        <f>COUNTIFS(IMPORTSéTRAITEMENTS[Capella],IMPORTSéTRAITEMENTS[Capella])</f>
        <v>1</v>
      </c>
    </row>
    <row r="98" spans="2:21" x14ac:dyDescent="0.25">
      <c r="B98" s="7" t="s">
        <v>142</v>
      </c>
      <c r="C98" s="7" t="s">
        <v>9</v>
      </c>
      <c r="D98" s="7" t="s">
        <v>10</v>
      </c>
      <c r="E98" s="7" t="s">
        <v>936</v>
      </c>
      <c r="F98" s="7" t="s">
        <v>11</v>
      </c>
      <c r="G98" s="7" t="s">
        <v>936</v>
      </c>
      <c r="H98" s="7" t="s">
        <v>37</v>
      </c>
      <c r="I98" s="7" t="s">
        <v>38</v>
      </c>
      <c r="J98" s="7" t="s">
        <v>936</v>
      </c>
      <c r="K98" s="7" t="s">
        <v>108</v>
      </c>
      <c r="L98" s="7" t="s">
        <v>143</v>
      </c>
      <c r="M98" s="7" t="s">
        <v>936</v>
      </c>
      <c r="N98" s="8" t="str">
        <f>IF(IMPORTSéTRAITEMENTS[[#This Row],[Traitement CPA]]="","NON REALISE","REALISE")</f>
        <v>NON REALISE</v>
      </c>
      <c r="O98" s="9">
        <f>LEFT(IMPORTSéTRAITEMENTS[Date de dernière modification],10)*1</f>
        <v>44692</v>
      </c>
      <c r="P98" s="7">
        <f ca="1">IF(IMPORTSéTRAITEMENTS[[#This Row],[Traitement CPA]]="",NETWORKDAYS.INTL(IMPORTSéTRAITEMENTS[[#This Row],[Réception]],TODAY(),1,JOURSFéries[DATES]),"")</f>
        <v>55</v>
      </c>
      <c r="Q98" s="9"/>
      <c r="R98" s="7" t="str">
        <f>IF(IMPORTSéTRAITEMENTS[[#This Row],[Traitement CPA]]&lt;&gt;"",NETWORKDAYS.INTL(IMPORTSéTRAITEMENTS[[#This Row],[Réception]],IMPORTSéTRAITEMENTS[[#This Row],[Traitement CPA]],1,JOURSFéries[DATES]),"")</f>
        <v/>
      </c>
      <c r="S98" s="7" t="str">
        <f>VLOOKUP(I:I,BDD!A:B,2,TRUE)</f>
        <v>HC-Maubeuge</v>
      </c>
      <c r="T98" s="12" t="s">
        <v>936</v>
      </c>
      <c r="U98" s="7">
        <f>COUNTIFS(IMPORTSéTRAITEMENTS[Capella],IMPORTSéTRAITEMENTS[Capella])</f>
        <v>1</v>
      </c>
    </row>
    <row r="99" spans="2:21" x14ac:dyDescent="0.25">
      <c r="B99" s="7" t="s">
        <v>144</v>
      </c>
      <c r="C99" s="7" t="s">
        <v>9</v>
      </c>
      <c r="D99" s="7" t="s">
        <v>10</v>
      </c>
      <c r="E99" s="7" t="s">
        <v>936</v>
      </c>
      <c r="F99" s="7" t="s">
        <v>11</v>
      </c>
      <c r="G99" s="7" t="s">
        <v>936</v>
      </c>
      <c r="H99" s="7" t="s">
        <v>12</v>
      </c>
      <c r="I99" s="7" t="s">
        <v>13</v>
      </c>
      <c r="J99" s="7" t="s">
        <v>936</v>
      </c>
      <c r="K99" s="7" t="s">
        <v>108</v>
      </c>
      <c r="L99" s="7" t="s">
        <v>145</v>
      </c>
      <c r="M99" s="7" t="s">
        <v>936</v>
      </c>
      <c r="N99" s="8" t="str">
        <f>IF(IMPORTSéTRAITEMENTS[[#This Row],[Traitement CPA]]="","NON REALISE","REALISE")</f>
        <v>NON REALISE</v>
      </c>
      <c r="O99" s="9">
        <f>LEFT(IMPORTSéTRAITEMENTS[Date de dernière modification],10)*1</f>
        <v>44692</v>
      </c>
      <c r="P99" s="7">
        <f ca="1">IF(IMPORTSéTRAITEMENTS[[#This Row],[Traitement CPA]]="",NETWORKDAYS.INTL(IMPORTSéTRAITEMENTS[[#This Row],[Réception]],TODAY(),1,JOURSFéries[DATES]),"")</f>
        <v>55</v>
      </c>
      <c r="Q99" s="9"/>
      <c r="R99" s="7" t="str">
        <f>IF(IMPORTSéTRAITEMENTS[[#This Row],[Traitement CPA]]&lt;&gt;"",NETWORKDAYS.INTL(IMPORTSéTRAITEMENTS[[#This Row],[Réception]],IMPORTSéTRAITEMENTS[[#This Row],[Traitement CPA]],1,JOURSFéries[DATES]),"")</f>
        <v/>
      </c>
      <c r="S99" s="7" t="str">
        <f>VLOOKUP(I:I,BDD!A:B,2,TRUE)</f>
        <v>HC-Maubeuge</v>
      </c>
      <c r="T99" s="12" t="s">
        <v>936</v>
      </c>
      <c r="U99" s="7">
        <f>COUNTIFS(IMPORTSéTRAITEMENTS[Capella],IMPORTSéTRAITEMENTS[Capella])</f>
        <v>1</v>
      </c>
    </row>
    <row r="100" spans="2:21" x14ac:dyDescent="0.25">
      <c r="B100" s="7" t="s">
        <v>146</v>
      </c>
      <c r="C100" s="7" t="s">
        <v>9</v>
      </c>
      <c r="D100" s="7" t="s">
        <v>10</v>
      </c>
      <c r="E100" s="7" t="s">
        <v>936</v>
      </c>
      <c r="F100" s="7" t="s">
        <v>11</v>
      </c>
      <c r="G100" s="7" t="s">
        <v>936</v>
      </c>
      <c r="H100" s="7" t="s">
        <v>147</v>
      </c>
      <c r="I100" s="7" t="s">
        <v>148</v>
      </c>
      <c r="J100" s="7" t="s">
        <v>936</v>
      </c>
      <c r="K100" s="7" t="s">
        <v>108</v>
      </c>
      <c r="L100" s="7" t="s">
        <v>149</v>
      </c>
      <c r="M100" s="7" t="s">
        <v>936</v>
      </c>
      <c r="N100" s="8" t="str">
        <f>IF(IMPORTSéTRAITEMENTS[[#This Row],[Traitement CPA]]="","NON REALISE","REALISE")</f>
        <v>NON REALISE</v>
      </c>
      <c r="O100" s="9">
        <f>LEFT(IMPORTSéTRAITEMENTS[Date de dernière modification],10)*1</f>
        <v>44692</v>
      </c>
      <c r="P100" s="7">
        <f ca="1">IF(IMPORTSéTRAITEMENTS[[#This Row],[Traitement CPA]]="",NETWORKDAYS.INTL(IMPORTSéTRAITEMENTS[[#This Row],[Réception]],TODAY(),1,JOURSFéries[DATES]),"")</f>
        <v>55</v>
      </c>
      <c r="Q100" s="9"/>
      <c r="R100" s="7" t="str">
        <f>IF(IMPORTSéTRAITEMENTS[[#This Row],[Traitement CPA]]&lt;&gt;"",NETWORKDAYS.INTL(IMPORTSéTRAITEMENTS[[#This Row],[Réception]],IMPORTSéTRAITEMENTS[[#This Row],[Traitement CPA]],1,JOURSFéries[DATES]),"")</f>
        <v/>
      </c>
      <c r="S100" s="7" t="str">
        <f>VLOOKUP(I:I,BDD!A:B,2,TRUE)</f>
        <v>HC-Maubeuge</v>
      </c>
      <c r="T100" s="12" t="s">
        <v>936</v>
      </c>
      <c r="U100" s="7">
        <f>COUNTIFS(IMPORTSéTRAITEMENTS[Capella],IMPORTSéTRAITEMENTS[Capella])</f>
        <v>1</v>
      </c>
    </row>
    <row r="101" spans="2:21" x14ac:dyDescent="0.25">
      <c r="B101" s="7" t="s">
        <v>153</v>
      </c>
      <c r="C101" s="7" t="s">
        <v>9</v>
      </c>
      <c r="D101" s="7" t="s">
        <v>10</v>
      </c>
      <c r="E101" s="7" t="s">
        <v>936</v>
      </c>
      <c r="F101" s="7" t="s">
        <v>11</v>
      </c>
      <c r="G101" s="7" t="s">
        <v>936</v>
      </c>
      <c r="H101" s="7" t="s">
        <v>76</v>
      </c>
      <c r="I101" s="7" t="s">
        <v>77</v>
      </c>
      <c r="J101" s="7" t="s">
        <v>936</v>
      </c>
      <c r="K101" s="7" t="s">
        <v>53</v>
      </c>
      <c r="L101" s="7" t="s">
        <v>154</v>
      </c>
      <c r="M101" s="7" t="s">
        <v>936</v>
      </c>
      <c r="N101" s="8" t="str">
        <f>IF(IMPORTSéTRAITEMENTS[[#This Row],[Traitement CPA]]="","NON REALISE","REALISE")</f>
        <v>NON REALISE</v>
      </c>
      <c r="O101" s="9">
        <f>LEFT(IMPORTSéTRAITEMENTS[Date de dernière modification],10)*1</f>
        <v>44697</v>
      </c>
      <c r="P101" s="7">
        <f ca="1">IF(IMPORTSéTRAITEMENTS[[#This Row],[Traitement CPA]]="",NETWORKDAYS.INTL(IMPORTSéTRAITEMENTS[[#This Row],[Réception]],TODAY(),1,JOURSFéries[DATES]),"")</f>
        <v>52</v>
      </c>
      <c r="Q101" s="9"/>
      <c r="R101" s="7" t="str">
        <f>IF(IMPORTSéTRAITEMENTS[[#This Row],[Traitement CPA]]&lt;&gt;"",NETWORKDAYS.INTL(IMPORTSéTRAITEMENTS[[#This Row],[Réception]],IMPORTSéTRAITEMENTS[[#This Row],[Traitement CPA]],1,JOURSFéries[DATES]),"")</f>
        <v/>
      </c>
      <c r="S101" s="7" t="str">
        <f>VLOOKUP(I:I,BDD!A:B,2,TRUE)</f>
        <v>HC-Maubeuge</v>
      </c>
      <c r="T101" s="12" t="s">
        <v>936</v>
      </c>
      <c r="U101" s="7">
        <f>COUNTIFS(IMPORTSéTRAITEMENTS[Capella],IMPORTSéTRAITEMENTS[Capella])</f>
        <v>1</v>
      </c>
    </row>
    <row r="102" spans="2:21" x14ac:dyDescent="0.25">
      <c r="B102" s="7" t="s">
        <v>178</v>
      </c>
      <c r="C102" s="7" t="s">
        <v>9</v>
      </c>
      <c r="D102" s="7" t="s">
        <v>10</v>
      </c>
      <c r="E102" s="7" t="s">
        <v>936</v>
      </c>
      <c r="F102" s="7" t="s">
        <v>11</v>
      </c>
      <c r="G102" s="7" t="s">
        <v>936</v>
      </c>
      <c r="H102" s="7" t="s">
        <v>179</v>
      </c>
      <c r="I102" s="7" t="s">
        <v>180</v>
      </c>
      <c r="J102" s="7" t="s">
        <v>936</v>
      </c>
      <c r="K102" s="7" t="s">
        <v>181</v>
      </c>
      <c r="L102" s="7" t="s">
        <v>182</v>
      </c>
      <c r="M102" s="7" t="s">
        <v>936</v>
      </c>
      <c r="N102" s="8" t="str">
        <f>IF(IMPORTSéTRAITEMENTS[[#This Row],[Traitement CPA]]="","NON REALISE","REALISE")</f>
        <v>NON REALISE</v>
      </c>
      <c r="O102" s="9">
        <f>LEFT(IMPORTSéTRAITEMENTS[Date de dernière modification],10)*1</f>
        <v>44698</v>
      </c>
      <c r="P102" s="7">
        <f ca="1">IF(IMPORTSéTRAITEMENTS[[#This Row],[Traitement CPA]]="",NETWORKDAYS.INTL(IMPORTSéTRAITEMENTS[[#This Row],[Réception]],TODAY(),1,JOURSFéries[DATES]),"")</f>
        <v>51</v>
      </c>
      <c r="Q102" s="9"/>
      <c r="R102" s="7" t="str">
        <f>IF(IMPORTSéTRAITEMENTS[[#This Row],[Traitement CPA]]&lt;&gt;"",NETWORKDAYS.INTL(IMPORTSéTRAITEMENTS[[#This Row],[Réception]],IMPORTSéTRAITEMENTS[[#This Row],[Traitement CPA]],1,JOURSFéries[DATES]),"")</f>
        <v/>
      </c>
      <c r="S102" s="7" t="str">
        <f>VLOOKUP(I:I,BDD!A:B,2,TRUE)</f>
        <v>HC-Cambrai</v>
      </c>
      <c r="T102" s="12" t="s">
        <v>936</v>
      </c>
      <c r="U102" s="7">
        <f>COUNTIFS(IMPORTSéTRAITEMENTS[Capella],IMPORTSéTRAITEMENTS[Capella])</f>
        <v>1</v>
      </c>
    </row>
    <row r="103" spans="2:21" x14ac:dyDescent="0.25">
      <c r="B103" s="7" t="s">
        <v>183</v>
      </c>
      <c r="C103" s="7" t="s">
        <v>9</v>
      </c>
      <c r="D103" s="7" t="s">
        <v>10</v>
      </c>
      <c r="E103" s="7" t="s">
        <v>936</v>
      </c>
      <c r="F103" s="7" t="s">
        <v>11</v>
      </c>
      <c r="G103" s="7" t="s">
        <v>936</v>
      </c>
      <c r="H103" s="7" t="s">
        <v>184</v>
      </c>
      <c r="I103" s="7" t="s">
        <v>185</v>
      </c>
      <c r="J103" s="7" t="s">
        <v>936</v>
      </c>
      <c r="K103" s="7" t="s">
        <v>181</v>
      </c>
      <c r="L103" s="7" t="s">
        <v>186</v>
      </c>
      <c r="M103" s="7" t="s">
        <v>936</v>
      </c>
      <c r="N103" s="8" t="str">
        <f>IF(IMPORTSéTRAITEMENTS[[#This Row],[Traitement CPA]]="","NON REALISE","REALISE")</f>
        <v>NON REALISE</v>
      </c>
      <c r="O103" s="9">
        <f>LEFT(IMPORTSéTRAITEMENTS[Date de dernière modification],10)*1</f>
        <v>44698</v>
      </c>
      <c r="P103" s="7">
        <f ca="1">IF(IMPORTSéTRAITEMENTS[[#This Row],[Traitement CPA]]="",NETWORKDAYS.INTL(IMPORTSéTRAITEMENTS[[#This Row],[Réception]],TODAY(),1,JOURSFéries[DATES]),"")</f>
        <v>51</v>
      </c>
      <c r="Q103" s="9"/>
      <c r="R103" s="7" t="str">
        <f>IF(IMPORTSéTRAITEMENTS[[#This Row],[Traitement CPA]]&lt;&gt;"",NETWORKDAYS.INTL(IMPORTSéTRAITEMENTS[[#This Row],[Réception]],IMPORTSéTRAITEMENTS[[#This Row],[Traitement CPA]],1,JOURSFéries[DATES]),"")</f>
        <v/>
      </c>
      <c r="S103" s="7" t="str">
        <f>VLOOKUP(I:I,BDD!A:B,2,TRUE)</f>
        <v>HC-Marly</v>
      </c>
      <c r="T103" s="12" t="s">
        <v>936</v>
      </c>
      <c r="U103" s="7">
        <f>COUNTIFS(IMPORTSéTRAITEMENTS[Capella],IMPORTSéTRAITEMENTS[Capella])</f>
        <v>1</v>
      </c>
    </row>
    <row r="104" spans="2:21" x14ac:dyDescent="0.25">
      <c r="B104" s="7" t="s">
        <v>109</v>
      </c>
      <c r="C104" s="7" t="s">
        <v>9</v>
      </c>
      <c r="D104" s="7" t="s">
        <v>10</v>
      </c>
      <c r="E104" s="7" t="s">
        <v>936</v>
      </c>
      <c r="F104" s="7" t="s">
        <v>11</v>
      </c>
      <c r="G104" s="7" t="s">
        <v>936</v>
      </c>
      <c r="H104" s="7" t="s">
        <v>21</v>
      </c>
      <c r="I104" s="7" t="s">
        <v>22</v>
      </c>
      <c r="J104" s="7" t="s">
        <v>936</v>
      </c>
      <c r="K104" s="7" t="s">
        <v>94</v>
      </c>
      <c r="L104" s="7" t="s">
        <v>110</v>
      </c>
      <c r="M104" s="7" t="s">
        <v>936</v>
      </c>
      <c r="N104" s="8" t="str">
        <f>IF(IMPORTSéTRAITEMENTS[[#This Row],[Traitement CPA]]="","NON REALISE","REALISE")</f>
        <v>NON REALISE</v>
      </c>
      <c r="O104" s="9">
        <f>LEFT(IMPORTSéTRAITEMENTS[Date de dernière modification],10)*1</f>
        <v>44699</v>
      </c>
      <c r="P104" s="7">
        <f ca="1">IF(IMPORTSéTRAITEMENTS[[#This Row],[Traitement CPA]]="",NETWORKDAYS.INTL(IMPORTSéTRAITEMENTS[[#This Row],[Réception]],TODAY(),1,JOURSFéries[DATES]),"")</f>
        <v>50</v>
      </c>
      <c r="Q104" s="9"/>
      <c r="R104" s="7" t="str">
        <f>IF(IMPORTSéTRAITEMENTS[[#This Row],[Traitement CPA]]&lt;&gt;"",NETWORKDAYS.INTL(IMPORTSéTRAITEMENTS[[#This Row],[Réception]],IMPORTSéTRAITEMENTS[[#This Row],[Traitement CPA]],1,JOURSFéries[DATES]),"")</f>
        <v/>
      </c>
      <c r="S104" s="7" t="str">
        <f>VLOOKUP(I:I,BDD!A:B,2,TRUE)</f>
        <v>HC-Maubeuge</v>
      </c>
      <c r="T104" s="12" t="s">
        <v>936</v>
      </c>
      <c r="U104" s="7">
        <f>COUNTIFS(IMPORTSéTRAITEMENTS[Capella],IMPORTSéTRAITEMENTS[Capella])</f>
        <v>1</v>
      </c>
    </row>
    <row r="105" spans="2:21" x14ac:dyDescent="0.25">
      <c r="B105" s="7" t="s">
        <v>157</v>
      </c>
      <c r="C105" s="7" t="s">
        <v>9</v>
      </c>
      <c r="D105" s="7" t="s">
        <v>10</v>
      </c>
      <c r="E105" s="7" t="s">
        <v>936</v>
      </c>
      <c r="F105" s="7" t="s">
        <v>11</v>
      </c>
      <c r="G105" s="7" t="s">
        <v>936</v>
      </c>
      <c r="H105" s="7" t="s">
        <v>102</v>
      </c>
      <c r="I105" s="7" t="s">
        <v>103</v>
      </c>
      <c r="J105" s="7" t="s">
        <v>936</v>
      </c>
      <c r="K105" s="7" t="s">
        <v>156</v>
      </c>
      <c r="L105" s="7" t="s">
        <v>158</v>
      </c>
      <c r="M105" s="7" t="s">
        <v>936</v>
      </c>
      <c r="N105" s="8" t="str">
        <f>IF(IMPORTSéTRAITEMENTS[[#This Row],[Traitement CPA]]="","NON REALISE","REALISE")</f>
        <v>NON REALISE</v>
      </c>
      <c r="O105" s="9">
        <f>LEFT(IMPORTSéTRAITEMENTS[Date de dernière modification],10)*1</f>
        <v>44699</v>
      </c>
      <c r="P105" s="7">
        <f ca="1">IF(IMPORTSéTRAITEMENTS[[#This Row],[Traitement CPA]]="",NETWORKDAYS.INTL(IMPORTSéTRAITEMENTS[[#This Row],[Réception]],TODAY(),1,JOURSFéries[DATES]),"")</f>
        <v>50</v>
      </c>
      <c r="Q105" s="9"/>
      <c r="R105" s="7" t="str">
        <f>IF(IMPORTSéTRAITEMENTS[[#This Row],[Traitement CPA]]&lt;&gt;"",NETWORKDAYS.INTL(IMPORTSéTRAITEMENTS[[#This Row],[Réception]],IMPORTSéTRAITEMENTS[[#This Row],[Traitement CPA]],1,JOURSFéries[DATES]),"")</f>
        <v/>
      </c>
      <c r="S105" s="7" t="str">
        <f>VLOOKUP(I:I,BDD!A:B,2,TRUE)</f>
        <v>HC-Marly</v>
      </c>
      <c r="T105" s="12" t="s">
        <v>936</v>
      </c>
      <c r="U105" s="7">
        <f>COUNTIFS(IMPORTSéTRAITEMENTS[Capella],IMPORTSéTRAITEMENTS[Capella])</f>
        <v>1</v>
      </c>
    </row>
    <row r="106" spans="2:21" x14ac:dyDescent="0.25">
      <c r="B106" s="7" t="s">
        <v>159</v>
      </c>
      <c r="C106" s="7" t="s">
        <v>9</v>
      </c>
      <c r="D106" s="7" t="s">
        <v>136</v>
      </c>
      <c r="E106" s="7" t="s">
        <v>936</v>
      </c>
      <c r="F106" s="7" t="s">
        <v>11</v>
      </c>
      <c r="G106" s="7" t="s">
        <v>936</v>
      </c>
      <c r="H106" s="7" t="s">
        <v>28</v>
      </c>
      <c r="I106" s="7" t="s">
        <v>160</v>
      </c>
      <c r="J106" s="7" t="s">
        <v>936</v>
      </c>
      <c r="K106" s="7" t="s">
        <v>133</v>
      </c>
      <c r="L106" s="7" t="s">
        <v>161</v>
      </c>
      <c r="M106" s="7" t="s">
        <v>936</v>
      </c>
      <c r="N106" s="8" t="str">
        <f>IF(IMPORTSéTRAITEMENTS[[#This Row],[Traitement CPA]]="","NON REALISE","REALISE")</f>
        <v>NON REALISE</v>
      </c>
      <c r="O106" s="9">
        <f>LEFT(IMPORTSéTRAITEMENTS[Date de dernière modification],10)*1</f>
        <v>44699</v>
      </c>
      <c r="P106" s="7">
        <f ca="1">IF(IMPORTSéTRAITEMENTS[[#This Row],[Traitement CPA]]="",NETWORKDAYS.INTL(IMPORTSéTRAITEMENTS[[#This Row],[Réception]],TODAY(),1,JOURSFéries[DATES]),"")</f>
        <v>50</v>
      </c>
      <c r="Q106" s="9"/>
      <c r="R106" s="7" t="str">
        <f>IF(IMPORTSéTRAITEMENTS[[#This Row],[Traitement CPA]]&lt;&gt;"",NETWORKDAYS.INTL(IMPORTSéTRAITEMENTS[[#This Row],[Réception]],IMPORTSéTRAITEMENTS[[#This Row],[Traitement CPA]],1,JOURSFéries[DATES]),"")</f>
        <v/>
      </c>
      <c r="S106" s="7" t="str">
        <f>VLOOKUP(I:I,BDD!A:B,2,TRUE)</f>
        <v>HC-Cambrai</v>
      </c>
      <c r="T106" s="12" t="s">
        <v>936</v>
      </c>
      <c r="U106" s="7">
        <f>COUNTIFS(IMPORTSéTRAITEMENTS[Capella],IMPORTSéTRAITEMENTS[Capella])</f>
        <v>1</v>
      </c>
    </row>
    <row r="107" spans="2:21" x14ac:dyDescent="0.25">
      <c r="B107" s="7" t="s">
        <v>187</v>
      </c>
      <c r="C107" s="7" t="s">
        <v>9</v>
      </c>
      <c r="D107" s="7" t="s">
        <v>10</v>
      </c>
      <c r="E107" s="7" t="s">
        <v>936</v>
      </c>
      <c r="F107" s="7" t="s">
        <v>11</v>
      </c>
      <c r="G107" s="7" t="s">
        <v>936</v>
      </c>
      <c r="H107" s="7" t="s">
        <v>92</v>
      </c>
      <c r="I107" s="7" t="s">
        <v>93</v>
      </c>
      <c r="J107" s="7" t="s">
        <v>936</v>
      </c>
      <c r="K107" s="7" t="s">
        <v>156</v>
      </c>
      <c r="L107" s="7" t="s">
        <v>188</v>
      </c>
      <c r="M107" s="7" t="s">
        <v>936</v>
      </c>
      <c r="N107" s="8" t="str">
        <f>IF(IMPORTSéTRAITEMENTS[[#This Row],[Traitement CPA]]="","NON REALISE","REALISE")</f>
        <v>NON REALISE</v>
      </c>
      <c r="O107" s="9">
        <f>LEFT(IMPORTSéTRAITEMENTS[Date de dernière modification],10)*1</f>
        <v>44699</v>
      </c>
      <c r="P107" s="7">
        <f ca="1">IF(IMPORTSéTRAITEMENTS[[#This Row],[Traitement CPA]]="",NETWORKDAYS.INTL(IMPORTSéTRAITEMENTS[[#This Row],[Réception]],TODAY(),1,JOURSFéries[DATES]),"")</f>
        <v>50</v>
      </c>
      <c r="Q107" s="9"/>
      <c r="R107" s="7" t="str">
        <f>IF(IMPORTSéTRAITEMENTS[[#This Row],[Traitement CPA]]&lt;&gt;"",NETWORKDAYS.INTL(IMPORTSéTRAITEMENTS[[#This Row],[Réception]],IMPORTSéTRAITEMENTS[[#This Row],[Traitement CPA]],1,JOURSFéries[DATES]),"")</f>
        <v/>
      </c>
      <c r="S107" s="7" t="str">
        <f>VLOOKUP(I:I,BDD!A:B,2,TRUE)</f>
        <v>HC-Maubeuge</v>
      </c>
      <c r="T107" s="12" t="s">
        <v>936</v>
      </c>
      <c r="U107" s="7">
        <f>COUNTIFS(IMPORTSéTRAITEMENTS[Capella],IMPORTSéTRAITEMENTS[Capella])</f>
        <v>1</v>
      </c>
    </row>
    <row r="108" spans="2:21" x14ac:dyDescent="0.25">
      <c r="B108" s="7" t="s">
        <v>162</v>
      </c>
      <c r="C108" s="7" t="s">
        <v>9</v>
      </c>
      <c r="D108" s="7" t="s">
        <v>10</v>
      </c>
      <c r="E108" s="7" t="s">
        <v>936</v>
      </c>
      <c r="F108" s="7" t="s">
        <v>11</v>
      </c>
      <c r="G108" s="7" t="s">
        <v>936</v>
      </c>
      <c r="H108" s="7" t="s">
        <v>102</v>
      </c>
      <c r="I108" s="7" t="s">
        <v>103</v>
      </c>
      <c r="J108" s="7" t="s">
        <v>936</v>
      </c>
      <c r="K108" s="7" t="s">
        <v>163</v>
      </c>
      <c r="L108" s="7" t="s">
        <v>164</v>
      </c>
      <c r="M108" s="7" t="s">
        <v>936</v>
      </c>
      <c r="N108" s="8" t="str">
        <f>IF(IMPORTSéTRAITEMENTS[[#This Row],[Traitement CPA]]="","NON REALISE","REALISE")</f>
        <v>NON REALISE</v>
      </c>
      <c r="O108" s="9">
        <f>LEFT(IMPORTSéTRAITEMENTS[Date de dernière modification],10)*1</f>
        <v>44700</v>
      </c>
      <c r="P108" s="7">
        <f ca="1">IF(IMPORTSéTRAITEMENTS[[#This Row],[Traitement CPA]]="",NETWORKDAYS.INTL(IMPORTSéTRAITEMENTS[[#This Row],[Réception]],TODAY(),1,JOURSFéries[DATES]),"")</f>
        <v>49</v>
      </c>
      <c r="Q108" s="9"/>
      <c r="R108" s="7" t="str">
        <f>IF(IMPORTSéTRAITEMENTS[[#This Row],[Traitement CPA]]&lt;&gt;"",NETWORKDAYS.INTL(IMPORTSéTRAITEMENTS[[#This Row],[Réception]],IMPORTSéTRAITEMENTS[[#This Row],[Traitement CPA]],1,JOURSFéries[DATES]),"")</f>
        <v/>
      </c>
      <c r="S108" s="7" t="str">
        <f>VLOOKUP(I:I,BDD!A:B,2,TRUE)</f>
        <v>HC-Marly</v>
      </c>
      <c r="T108" s="12" t="s">
        <v>936</v>
      </c>
      <c r="U108" s="7">
        <f>COUNTIFS(IMPORTSéTRAITEMENTS[Capella],IMPORTSéTRAITEMENTS[Capella])</f>
        <v>1</v>
      </c>
    </row>
    <row r="109" spans="2:21" x14ac:dyDescent="0.25">
      <c r="B109" s="7" t="s">
        <v>165</v>
      </c>
      <c r="C109" s="7" t="s">
        <v>9</v>
      </c>
      <c r="D109" s="7" t="s">
        <v>10</v>
      </c>
      <c r="E109" s="7" t="s">
        <v>936</v>
      </c>
      <c r="F109" s="7" t="s">
        <v>11</v>
      </c>
      <c r="G109" s="7" t="s">
        <v>936</v>
      </c>
      <c r="H109" s="7" t="s">
        <v>28</v>
      </c>
      <c r="I109" s="7" t="s">
        <v>166</v>
      </c>
      <c r="J109" s="7" t="s">
        <v>936</v>
      </c>
      <c r="K109" s="7" t="s">
        <v>163</v>
      </c>
      <c r="L109" s="7" t="s">
        <v>167</v>
      </c>
      <c r="M109" s="7" t="s">
        <v>936</v>
      </c>
      <c r="N109" s="8" t="str">
        <f>IF(IMPORTSéTRAITEMENTS[[#This Row],[Traitement CPA]]="","NON REALISE","REALISE")</f>
        <v>NON REALISE</v>
      </c>
      <c r="O109" s="9">
        <f>LEFT(IMPORTSéTRAITEMENTS[Date de dernière modification],10)*1</f>
        <v>44700</v>
      </c>
      <c r="P109" s="7">
        <f ca="1">IF(IMPORTSéTRAITEMENTS[[#This Row],[Traitement CPA]]="",NETWORKDAYS.INTL(IMPORTSéTRAITEMENTS[[#This Row],[Réception]],TODAY(),1,JOURSFéries[DATES]),"")</f>
        <v>49</v>
      </c>
      <c r="Q109" s="9"/>
      <c r="R109" s="7" t="str">
        <f>IF(IMPORTSéTRAITEMENTS[[#This Row],[Traitement CPA]]&lt;&gt;"",NETWORKDAYS.INTL(IMPORTSéTRAITEMENTS[[#This Row],[Réception]],IMPORTSéTRAITEMENTS[[#This Row],[Traitement CPA]],1,JOURSFéries[DATES]),"")</f>
        <v/>
      </c>
      <c r="S109" s="7" t="str">
        <f>VLOOKUP(I:I,BDD!A:B,2,TRUE)</f>
        <v>HC-Cambrai</v>
      </c>
      <c r="T109" s="12" t="s">
        <v>936</v>
      </c>
      <c r="U109" s="7">
        <f>COUNTIFS(IMPORTSéTRAITEMENTS[Capella],IMPORTSéTRAITEMENTS[Capella])</f>
        <v>1</v>
      </c>
    </row>
    <row r="110" spans="2:21" x14ac:dyDescent="0.25">
      <c r="B110" s="7" t="s">
        <v>194</v>
      </c>
      <c r="C110" s="7" t="s">
        <v>9</v>
      </c>
      <c r="D110" s="7" t="s">
        <v>10</v>
      </c>
      <c r="E110" s="7" t="s">
        <v>936</v>
      </c>
      <c r="F110" s="7" t="s">
        <v>11</v>
      </c>
      <c r="G110" s="7" t="s">
        <v>936</v>
      </c>
      <c r="H110" s="7" t="s">
        <v>102</v>
      </c>
      <c r="I110" s="7" t="s">
        <v>103</v>
      </c>
      <c r="J110" s="7" t="s">
        <v>936</v>
      </c>
      <c r="K110" s="7" t="s">
        <v>163</v>
      </c>
      <c r="L110" s="7" t="s">
        <v>195</v>
      </c>
      <c r="M110" s="7" t="s">
        <v>936</v>
      </c>
      <c r="N110" s="8" t="str">
        <f>IF(IMPORTSéTRAITEMENTS[[#This Row],[Traitement CPA]]="","NON REALISE","REALISE")</f>
        <v>NON REALISE</v>
      </c>
      <c r="O110" s="9">
        <f>LEFT(IMPORTSéTRAITEMENTS[Date de dernière modification],10)*1</f>
        <v>44700</v>
      </c>
      <c r="P110" s="7">
        <f ca="1">IF(IMPORTSéTRAITEMENTS[[#This Row],[Traitement CPA]]="",NETWORKDAYS.INTL(IMPORTSéTRAITEMENTS[[#This Row],[Réception]],TODAY(),1,JOURSFéries[DATES]),"")</f>
        <v>49</v>
      </c>
      <c r="Q110" s="9"/>
      <c r="R110" s="7" t="str">
        <f>IF(IMPORTSéTRAITEMENTS[[#This Row],[Traitement CPA]]&lt;&gt;"",NETWORKDAYS.INTL(IMPORTSéTRAITEMENTS[[#This Row],[Réception]],IMPORTSéTRAITEMENTS[[#This Row],[Traitement CPA]],1,JOURSFéries[DATES]),"")</f>
        <v/>
      </c>
      <c r="S110" s="7" t="str">
        <f>VLOOKUP(I:I,BDD!A:B,2,TRUE)</f>
        <v>HC-Marly</v>
      </c>
      <c r="T110" s="12" t="s">
        <v>936</v>
      </c>
      <c r="U110" s="7">
        <f>COUNTIFS(IMPORTSéTRAITEMENTS[Capella],IMPORTSéTRAITEMENTS[Capella])</f>
        <v>1</v>
      </c>
    </row>
    <row r="111" spans="2:21" x14ac:dyDescent="0.25">
      <c r="B111" s="7" t="s">
        <v>196</v>
      </c>
      <c r="C111" s="7" t="s">
        <v>9</v>
      </c>
      <c r="D111" s="7" t="s">
        <v>10</v>
      </c>
      <c r="E111" s="7" t="s">
        <v>936</v>
      </c>
      <c r="F111" s="7" t="s">
        <v>11</v>
      </c>
      <c r="G111" s="7" t="s">
        <v>936</v>
      </c>
      <c r="H111" s="7" t="s">
        <v>197</v>
      </c>
      <c r="I111" s="7" t="s">
        <v>198</v>
      </c>
      <c r="J111" s="7" t="s">
        <v>936</v>
      </c>
      <c r="K111" s="7" t="s">
        <v>163</v>
      </c>
      <c r="L111" s="7" t="s">
        <v>199</v>
      </c>
      <c r="M111" s="7" t="s">
        <v>936</v>
      </c>
      <c r="N111" s="8" t="str">
        <f>IF(IMPORTSéTRAITEMENTS[[#This Row],[Traitement CPA]]="","NON REALISE","REALISE")</f>
        <v>NON REALISE</v>
      </c>
      <c r="O111" s="9">
        <f>LEFT(IMPORTSéTRAITEMENTS[Date de dernière modification],10)*1</f>
        <v>44700</v>
      </c>
      <c r="P111" s="7">
        <f ca="1">IF(IMPORTSéTRAITEMENTS[[#This Row],[Traitement CPA]]="",NETWORKDAYS.INTL(IMPORTSéTRAITEMENTS[[#This Row],[Réception]],TODAY(),1,JOURSFéries[DATES]),"")</f>
        <v>49</v>
      </c>
      <c r="Q111" s="9"/>
      <c r="R111" s="7" t="str">
        <f>IF(IMPORTSéTRAITEMENTS[[#This Row],[Traitement CPA]]&lt;&gt;"",NETWORKDAYS.INTL(IMPORTSéTRAITEMENTS[[#This Row],[Réception]],IMPORTSéTRAITEMENTS[[#This Row],[Traitement CPA]],1,JOURSFéries[DATES]),"")</f>
        <v/>
      </c>
      <c r="S111" s="7" t="str">
        <f>VLOOKUP(I:I,BDD!A:B,2,TRUE)</f>
        <v>HC-Maubeuge</v>
      </c>
      <c r="T111" s="12" t="s">
        <v>936</v>
      </c>
      <c r="U111" s="7">
        <f>COUNTIFS(IMPORTSéTRAITEMENTS[Capella],IMPORTSéTRAITEMENTS[Capella])</f>
        <v>1</v>
      </c>
    </row>
    <row r="112" spans="2:21" x14ac:dyDescent="0.25">
      <c r="B112" s="7" t="s">
        <v>111</v>
      </c>
      <c r="C112" s="7" t="s">
        <v>9</v>
      </c>
      <c r="D112" s="7" t="s">
        <v>10</v>
      </c>
      <c r="E112" s="7" t="s">
        <v>936</v>
      </c>
      <c r="F112" s="7" t="s">
        <v>11</v>
      </c>
      <c r="G112" s="7" t="s">
        <v>936</v>
      </c>
      <c r="H112" s="7" t="s">
        <v>112</v>
      </c>
      <c r="I112" s="7" t="s">
        <v>113</v>
      </c>
      <c r="J112" s="7" t="s">
        <v>936</v>
      </c>
      <c r="K112" s="7" t="s">
        <v>80</v>
      </c>
      <c r="L112" s="7" t="s">
        <v>114</v>
      </c>
      <c r="M112" s="7" t="s">
        <v>936</v>
      </c>
      <c r="N112" s="8" t="str">
        <f>IF(IMPORTSéTRAITEMENTS[[#This Row],[Traitement CPA]]="","NON REALISE","REALISE")</f>
        <v>NON REALISE</v>
      </c>
      <c r="O112" s="9">
        <f>LEFT(IMPORTSéTRAITEMENTS[Date de dernière modification],10)*1</f>
        <v>44701</v>
      </c>
      <c r="P112" s="7">
        <f ca="1">IF(IMPORTSéTRAITEMENTS[[#This Row],[Traitement CPA]]="",NETWORKDAYS.INTL(IMPORTSéTRAITEMENTS[[#This Row],[Réception]],TODAY(),1,JOURSFéries[DATES]),"")</f>
        <v>48</v>
      </c>
      <c r="Q112" s="9"/>
      <c r="R112" s="7" t="str">
        <f>IF(IMPORTSéTRAITEMENTS[[#This Row],[Traitement CPA]]&lt;&gt;"",NETWORKDAYS.INTL(IMPORTSéTRAITEMENTS[[#This Row],[Réception]],IMPORTSéTRAITEMENTS[[#This Row],[Traitement CPA]],1,JOURSFéries[DATES]),"")</f>
        <v/>
      </c>
      <c r="S112" s="7" t="str">
        <f>VLOOKUP(I:I,BDD!A:B,2,TRUE)</f>
        <v>HC-Maubeuge</v>
      </c>
      <c r="T112" s="12" t="s">
        <v>936</v>
      </c>
      <c r="U112" s="7">
        <f>COUNTIFS(IMPORTSéTRAITEMENTS[Capella],IMPORTSéTRAITEMENTS[Capella])</f>
        <v>1</v>
      </c>
    </row>
    <row r="113" spans="2:21" x14ac:dyDescent="0.25">
      <c r="B113" s="7" t="s">
        <v>172</v>
      </c>
      <c r="C113" s="7" t="s">
        <v>9</v>
      </c>
      <c r="D113" s="7" t="s">
        <v>10</v>
      </c>
      <c r="E113" s="7" t="s">
        <v>936</v>
      </c>
      <c r="F113" s="7" t="s">
        <v>11</v>
      </c>
      <c r="G113" s="7" t="s">
        <v>936</v>
      </c>
      <c r="H113" s="7" t="s">
        <v>173</v>
      </c>
      <c r="I113" s="7" t="s">
        <v>174</v>
      </c>
      <c r="J113" s="7" t="s">
        <v>936</v>
      </c>
      <c r="K113" s="7" t="s">
        <v>152</v>
      </c>
      <c r="L113" s="7" t="s">
        <v>175</v>
      </c>
      <c r="M113" s="7" t="s">
        <v>936</v>
      </c>
      <c r="N113" s="8" t="str">
        <f>IF(IMPORTSéTRAITEMENTS[[#This Row],[Traitement CPA]]="","NON REALISE","REALISE")</f>
        <v>NON REALISE</v>
      </c>
      <c r="O113" s="9">
        <f>LEFT(IMPORTSéTRAITEMENTS[Date de dernière modification],10)*1</f>
        <v>44704</v>
      </c>
      <c r="P113" s="7">
        <f ca="1">IF(IMPORTSéTRAITEMENTS[[#This Row],[Traitement CPA]]="",NETWORKDAYS.INTL(IMPORTSéTRAITEMENTS[[#This Row],[Réception]],TODAY(),1,JOURSFéries[DATES]),"")</f>
        <v>47</v>
      </c>
      <c r="Q113" s="9"/>
      <c r="R113" s="7" t="str">
        <f>IF(IMPORTSéTRAITEMENTS[[#This Row],[Traitement CPA]]&lt;&gt;"",NETWORKDAYS.INTL(IMPORTSéTRAITEMENTS[[#This Row],[Réception]],IMPORTSéTRAITEMENTS[[#This Row],[Traitement CPA]],1,JOURSFéries[DATES]),"")</f>
        <v/>
      </c>
      <c r="S113" s="7" t="str">
        <f>VLOOKUP(I:I,BDD!A:B,2,TRUE)</f>
        <v>HC-Maubeuge</v>
      </c>
      <c r="T113" s="12" t="s">
        <v>936</v>
      </c>
      <c r="U113" s="7">
        <f>COUNTIFS(IMPORTSéTRAITEMENTS[Capella],IMPORTSéTRAITEMENTS[Capella])</f>
        <v>1</v>
      </c>
    </row>
    <row r="114" spans="2:21" x14ac:dyDescent="0.25">
      <c r="B114" s="7" t="s">
        <v>202</v>
      </c>
      <c r="C114" s="7" t="s">
        <v>9</v>
      </c>
      <c r="D114" s="7" t="s">
        <v>10</v>
      </c>
      <c r="E114" s="7" t="s">
        <v>936</v>
      </c>
      <c r="F114" s="7" t="s">
        <v>11</v>
      </c>
      <c r="G114" s="7" t="s">
        <v>936</v>
      </c>
      <c r="H114" s="7" t="s">
        <v>37</v>
      </c>
      <c r="I114" s="7" t="s">
        <v>203</v>
      </c>
      <c r="J114" s="7" t="s">
        <v>936</v>
      </c>
      <c r="K114" s="7" t="s">
        <v>204</v>
      </c>
      <c r="L114" s="7" t="s">
        <v>205</v>
      </c>
      <c r="M114" s="7" t="s">
        <v>936</v>
      </c>
      <c r="N114" s="8" t="str">
        <f>IF(IMPORTSéTRAITEMENTS[[#This Row],[Traitement CPA]]="","NON REALISE","REALISE")</f>
        <v>NON REALISE</v>
      </c>
      <c r="O114" s="9">
        <f>LEFT(IMPORTSéTRAITEMENTS[Date de dernière modification],10)*1</f>
        <v>44704</v>
      </c>
      <c r="P114" s="7">
        <f ca="1">IF(IMPORTSéTRAITEMENTS[[#This Row],[Traitement CPA]]="",NETWORKDAYS.INTL(IMPORTSéTRAITEMENTS[[#This Row],[Réception]],TODAY(),1,JOURSFéries[DATES]),"")</f>
        <v>47</v>
      </c>
      <c r="Q114" s="9"/>
      <c r="R114" s="7" t="str">
        <f>IF(IMPORTSéTRAITEMENTS[[#This Row],[Traitement CPA]]&lt;&gt;"",NETWORKDAYS.INTL(IMPORTSéTRAITEMENTS[[#This Row],[Réception]],IMPORTSéTRAITEMENTS[[#This Row],[Traitement CPA]],1,JOURSFéries[DATES]),"")</f>
        <v/>
      </c>
      <c r="S114" s="7" t="str">
        <f>VLOOKUP(I:I,BDD!A:B,2,TRUE)</f>
        <v>HC-Maubeuge</v>
      </c>
      <c r="T114" s="12" t="s">
        <v>936</v>
      </c>
      <c r="U114" s="7">
        <f>COUNTIFS(IMPORTSéTRAITEMENTS[Capella],IMPORTSéTRAITEMENTS[Capella])</f>
        <v>1</v>
      </c>
    </row>
    <row r="115" spans="2:21" x14ac:dyDescent="0.25">
      <c r="B115" s="7" t="s">
        <v>206</v>
      </c>
      <c r="C115" s="7" t="s">
        <v>9</v>
      </c>
      <c r="D115" s="7" t="s">
        <v>10</v>
      </c>
      <c r="E115" s="7" t="s">
        <v>936</v>
      </c>
      <c r="F115" s="7" t="s">
        <v>11</v>
      </c>
      <c r="G115" s="7" t="s">
        <v>936</v>
      </c>
      <c r="H115" s="7" t="s">
        <v>207</v>
      </c>
      <c r="I115" s="7" t="s">
        <v>208</v>
      </c>
      <c r="J115" s="7" t="s">
        <v>936</v>
      </c>
      <c r="K115" s="7" t="s">
        <v>204</v>
      </c>
      <c r="L115" s="7" t="s">
        <v>209</v>
      </c>
      <c r="M115" s="7" t="s">
        <v>936</v>
      </c>
      <c r="N115" s="8" t="str">
        <f>IF(IMPORTSéTRAITEMENTS[[#This Row],[Traitement CPA]]="","NON REALISE","REALISE")</f>
        <v>NON REALISE</v>
      </c>
      <c r="O115" s="9">
        <f>LEFT(IMPORTSéTRAITEMENTS[Date de dernière modification],10)*1</f>
        <v>44704</v>
      </c>
      <c r="P115" s="7">
        <f ca="1">IF(IMPORTSéTRAITEMENTS[[#This Row],[Traitement CPA]]="",NETWORKDAYS.INTL(IMPORTSéTRAITEMENTS[[#This Row],[Réception]],TODAY(),1,JOURSFéries[DATES]),"")</f>
        <v>47</v>
      </c>
      <c r="Q115" s="9"/>
      <c r="R115" s="7" t="str">
        <f>IF(IMPORTSéTRAITEMENTS[[#This Row],[Traitement CPA]]&lt;&gt;"",NETWORKDAYS.INTL(IMPORTSéTRAITEMENTS[[#This Row],[Réception]],IMPORTSéTRAITEMENTS[[#This Row],[Traitement CPA]],1,JOURSFéries[DATES]),"")</f>
        <v/>
      </c>
      <c r="S115" s="7" t="str">
        <f>VLOOKUP(I:I,BDD!A:B,2,TRUE)</f>
        <v>HC-Maubeuge</v>
      </c>
      <c r="T115" s="12" t="s">
        <v>936</v>
      </c>
      <c r="U115" s="7">
        <f>COUNTIFS(IMPORTSéTRAITEMENTS[Capella],IMPORTSéTRAITEMENTS[Capella])</f>
        <v>1</v>
      </c>
    </row>
    <row r="116" spans="2:21" x14ac:dyDescent="0.25">
      <c r="B116" s="7" t="s">
        <v>168</v>
      </c>
      <c r="C116" s="7" t="s">
        <v>9</v>
      </c>
      <c r="D116" s="7" t="s">
        <v>10</v>
      </c>
      <c r="E116" s="7" t="s">
        <v>936</v>
      </c>
      <c r="F116" s="7" t="s">
        <v>11</v>
      </c>
      <c r="G116" s="7" t="s">
        <v>936</v>
      </c>
      <c r="H116" s="7" t="s">
        <v>169</v>
      </c>
      <c r="I116" s="7" t="s">
        <v>170</v>
      </c>
      <c r="J116" s="7" t="s">
        <v>936</v>
      </c>
      <c r="K116" s="7" t="s">
        <v>133</v>
      </c>
      <c r="L116" s="7" t="s">
        <v>171</v>
      </c>
      <c r="M116" s="7" t="s">
        <v>936</v>
      </c>
      <c r="N116" s="8" t="str">
        <f>IF(IMPORTSéTRAITEMENTS[[#This Row],[Traitement CPA]]="","NON REALISE","REALISE")</f>
        <v>NON REALISE</v>
      </c>
      <c r="O116" s="9">
        <f>LEFT(IMPORTSéTRAITEMENTS[Date de dernière modification],10)*1</f>
        <v>44705</v>
      </c>
      <c r="P116" s="7">
        <f ca="1">IF(IMPORTSéTRAITEMENTS[[#This Row],[Traitement CPA]]="",NETWORKDAYS.INTL(IMPORTSéTRAITEMENTS[[#This Row],[Réception]],TODAY(),1,JOURSFéries[DATES]),"")</f>
        <v>46</v>
      </c>
      <c r="Q116" s="9"/>
      <c r="R116" s="7" t="str">
        <f>IF(IMPORTSéTRAITEMENTS[[#This Row],[Traitement CPA]]&lt;&gt;"",NETWORKDAYS.INTL(IMPORTSéTRAITEMENTS[[#This Row],[Réception]],IMPORTSéTRAITEMENTS[[#This Row],[Traitement CPA]],1,JOURSFéries[DATES]),"")</f>
        <v/>
      </c>
      <c r="S116" s="7" t="str">
        <f>VLOOKUP(I:I,BDD!A:B,2,TRUE)</f>
        <v>HC-Marly</v>
      </c>
      <c r="T116" s="12" t="s">
        <v>936</v>
      </c>
      <c r="U116" s="7">
        <f>COUNTIFS(IMPORTSéTRAITEMENTS[Capella],IMPORTSéTRAITEMENTS[Capella])</f>
        <v>1</v>
      </c>
    </row>
    <row r="117" spans="2:21" x14ac:dyDescent="0.25">
      <c r="B117" s="7" t="s">
        <v>189</v>
      </c>
      <c r="C117" s="7" t="s">
        <v>9</v>
      </c>
      <c r="D117" s="7" t="s">
        <v>10</v>
      </c>
      <c r="E117" s="7" t="s">
        <v>936</v>
      </c>
      <c r="F117" s="7" t="s">
        <v>11</v>
      </c>
      <c r="G117" s="7" t="s">
        <v>936</v>
      </c>
      <c r="H117" s="7" t="s">
        <v>190</v>
      </c>
      <c r="I117" s="7" t="s">
        <v>191</v>
      </c>
      <c r="J117" s="7" t="s">
        <v>936</v>
      </c>
      <c r="K117" s="7" t="s">
        <v>192</v>
      </c>
      <c r="L117" s="7" t="s">
        <v>193</v>
      </c>
      <c r="M117" s="7" t="s">
        <v>936</v>
      </c>
      <c r="N117" s="8" t="str">
        <f>IF(IMPORTSéTRAITEMENTS[[#This Row],[Traitement CPA]]="","NON REALISE","REALISE")</f>
        <v>NON REALISE</v>
      </c>
      <c r="O117" s="9">
        <f>LEFT(IMPORTSéTRAITEMENTS[Date de dernière modification],10)*1</f>
        <v>44705</v>
      </c>
      <c r="P117" s="7">
        <f ca="1">IF(IMPORTSéTRAITEMENTS[[#This Row],[Traitement CPA]]="",NETWORKDAYS.INTL(IMPORTSéTRAITEMENTS[[#This Row],[Réception]],TODAY(),1,JOURSFéries[DATES]),"")</f>
        <v>46</v>
      </c>
      <c r="Q117" s="9"/>
      <c r="R117" s="7" t="str">
        <f>IF(IMPORTSéTRAITEMENTS[[#This Row],[Traitement CPA]]&lt;&gt;"",NETWORKDAYS.INTL(IMPORTSéTRAITEMENTS[[#This Row],[Réception]],IMPORTSéTRAITEMENTS[[#This Row],[Traitement CPA]],1,JOURSFéries[DATES]),"")</f>
        <v/>
      </c>
      <c r="S117" s="7" t="str">
        <f>VLOOKUP(I:I,BDD!A:B,2,TRUE)</f>
        <v>HC-Marly</v>
      </c>
      <c r="T117" s="12" t="s">
        <v>936</v>
      </c>
      <c r="U117" s="7">
        <f>COUNTIFS(IMPORTSéTRAITEMENTS[Capella],IMPORTSéTRAITEMENTS[Capella])</f>
        <v>1</v>
      </c>
    </row>
    <row r="118" spans="2:21" x14ac:dyDescent="0.25">
      <c r="B118" s="7" t="s">
        <v>200</v>
      </c>
      <c r="C118" s="7" t="s">
        <v>9</v>
      </c>
      <c r="D118" s="7" t="s">
        <v>10</v>
      </c>
      <c r="E118" s="7" t="s">
        <v>936</v>
      </c>
      <c r="F118" s="7" t="s">
        <v>11</v>
      </c>
      <c r="G118" s="7" t="s">
        <v>936</v>
      </c>
      <c r="H118" s="7" t="s">
        <v>173</v>
      </c>
      <c r="I118" s="7" t="s">
        <v>174</v>
      </c>
      <c r="J118" s="7" t="s">
        <v>936</v>
      </c>
      <c r="K118" s="7" t="s">
        <v>163</v>
      </c>
      <c r="L118" s="7" t="s">
        <v>201</v>
      </c>
      <c r="M118" s="7" t="s">
        <v>936</v>
      </c>
      <c r="N118" s="8" t="str">
        <f>IF(IMPORTSéTRAITEMENTS[[#This Row],[Traitement CPA]]="","NON REALISE","REALISE")</f>
        <v>NON REALISE</v>
      </c>
      <c r="O118" s="9">
        <f>LEFT(IMPORTSéTRAITEMENTS[Date de dernière modification],10)*1</f>
        <v>44705</v>
      </c>
      <c r="P118" s="7">
        <f ca="1">IF(IMPORTSéTRAITEMENTS[[#This Row],[Traitement CPA]]="",NETWORKDAYS.INTL(IMPORTSéTRAITEMENTS[[#This Row],[Réception]],TODAY(),1,JOURSFéries[DATES]),"")</f>
        <v>46</v>
      </c>
      <c r="Q118" s="9"/>
      <c r="R118" s="7" t="str">
        <f>IF(IMPORTSéTRAITEMENTS[[#This Row],[Traitement CPA]]&lt;&gt;"",NETWORKDAYS.INTL(IMPORTSéTRAITEMENTS[[#This Row],[Réception]],IMPORTSéTRAITEMENTS[[#This Row],[Traitement CPA]],1,JOURSFéries[DATES]),"")</f>
        <v/>
      </c>
      <c r="S118" s="7" t="str">
        <f>VLOOKUP(I:I,BDD!A:B,2,TRUE)</f>
        <v>HC-Maubeuge</v>
      </c>
      <c r="T118" s="12" t="s">
        <v>936</v>
      </c>
      <c r="U118" s="7">
        <f>COUNTIFS(IMPORTSéTRAITEMENTS[Capella],IMPORTSéTRAITEMENTS[Capella])</f>
        <v>1</v>
      </c>
    </row>
    <row r="119" spans="2:21" x14ac:dyDescent="0.25">
      <c r="B119" s="7" t="s">
        <v>210</v>
      </c>
      <c r="C119" s="7" t="s">
        <v>9</v>
      </c>
      <c r="D119" s="7" t="s">
        <v>10</v>
      </c>
      <c r="E119" s="7" t="s">
        <v>936</v>
      </c>
      <c r="F119" s="7" t="s">
        <v>11</v>
      </c>
      <c r="G119" s="7" t="s">
        <v>936</v>
      </c>
      <c r="H119" s="7" t="s">
        <v>68</v>
      </c>
      <c r="I119" s="7" t="s">
        <v>69</v>
      </c>
      <c r="J119" s="7" t="s">
        <v>936</v>
      </c>
      <c r="K119" s="7" t="s">
        <v>211</v>
      </c>
      <c r="L119" s="7" t="s">
        <v>212</v>
      </c>
      <c r="M119" s="7" t="s">
        <v>936</v>
      </c>
      <c r="N119" s="8" t="str">
        <f>IF(IMPORTSéTRAITEMENTS[[#This Row],[Traitement CPA]]="","NON REALISE","REALISE")</f>
        <v>NON REALISE</v>
      </c>
      <c r="O119" s="9">
        <f>LEFT(IMPORTSéTRAITEMENTS[Date de dernière modification],10)*1</f>
        <v>44705</v>
      </c>
      <c r="P119" s="7">
        <f ca="1">IF(IMPORTSéTRAITEMENTS[[#This Row],[Traitement CPA]]="",NETWORKDAYS.INTL(IMPORTSéTRAITEMENTS[[#This Row],[Réception]],TODAY(),1,JOURSFéries[DATES]),"")</f>
        <v>46</v>
      </c>
      <c r="Q119" s="9"/>
      <c r="R119" s="7" t="str">
        <f>IF(IMPORTSéTRAITEMENTS[[#This Row],[Traitement CPA]]&lt;&gt;"",NETWORKDAYS.INTL(IMPORTSéTRAITEMENTS[[#This Row],[Réception]],IMPORTSéTRAITEMENTS[[#This Row],[Traitement CPA]],1,JOURSFéries[DATES]),"")</f>
        <v/>
      </c>
      <c r="S119" s="7" t="str">
        <f>VLOOKUP(I:I,BDD!A:B,2,TRUE)</f>
        <v>HC-Marly</v>
      </c>
      <c r="T119" s="12" t="s">
        <v>936</v>
      </c>
      <c r="U119" s="7">
        <f>COUNTIFS(IMPORTSéTRAITEMENTS[Capella],IMPORTSéTRAITEMENTS[Capella])</f>
        <v>1</v>
      </c>
    </row>
    <row r="120" spans="2:21" x14ac:dyDescent="0.25">
      <c r="B120" s="7" t="s">
        <v>213</v>
      </c>
      <c r="C120" s="7" t="s">
        <v>9</v>
      </c>
      <c r="D120" s="7" t="s">
        <v>10</v>
      </c>
      <c r="E120" s="7" t="s">
        <v>936</v>
      </c>
      <c r="F120" s="7" t="s">
        <v>11</v>
      </c>
      <c r="G120" s="7" t="s">
        <v>936</v>
      </c>
      <c r="H120" s="7" t="s">
        <v>83</v>
      </c>
      <c r="I120" s="7" t="s">
        <v>214</v>
      </c>
      <c r="J120" s="7" t="s">
        <v>936</v>
      </c>
      <c r="K120" s="7" t="s">
        <v>211</v>
      </c>
      <c r="L120" s="7" t="s">
        <v>215</v>
      </c>
      <c r="M120" s="7" t="s">
        <v>936</v>
      </c>
      <c r="N120" s="8" t="str">
        <f>IF(IMPORTSéTRAITEMENTS[[#This Row],[Traitement CPA]]="","NON REALISE","REALISE")</f>
        <v>NON REALISE</v>
      </c>
      <c r="O120" s="9">
        <f>LEFT(IMPORTSéTRAITEMENTS[Date de dernière modification],10)*1</f>
        <v>44705</v>
      </c>
      <c r="P120" s="7">
        <f ca="1">IF(IMPORTSéTRAITEMENTS[[#This Row],[Traitement CPA]]="",NETWORKDAYS.INTL(IMPORTSéTRAITEMENTS[[#This Row],[Réception]],TODAY(),1,JOURSFéries[DATES]),"")</f>
        <v>46</v>
      </c>
      <c r="Q120" s="9"/>
      <c r="R120" s="7" t="str">
        <f>IF(IMPORTSéTRAITEMENTS[[#This Row],[Traitement CPA]]&lt;&gt;"",NETWORKDAYS.INTL(IMPORTSéTRAITEMENTS[[#This Row],[Réception]],IMPORTSéTRAITEMENTS[[#This Row],[Traitement CPA]],1,JOURSFéries[DATES]),"")</f>
        <v/>
      </c>
      <c r="S120" s="7" t="str">
        <f>VLOOKUP(I:I,BDD!A:B,2,TRUE)</f>
        <v>HC-Maubeuge</v>
      </c>
      <c r="T120" s="12" t="s">
        <v>936</v>
      </c>
      <c r="U120" s="7">
        <f>COUNTIFS(IMPORTSéTRAITEMENTS[Capella],IMPORTSéTRAITEMENTS[Capella])</f>
        <v>1</v>
      </c>
    </row>
    <row r="121" spans="2:21" x14ac:dyDescent="0.25">
      <c r="B121" s="7" t="s">
        <v>216</v>
      </c>
      <c r="C121" s="7" t="s">
        <v>9</v>
      </c>
      <c r="D121" s="7" t="s">
        <v>10</v>
      </c>
      <c r="E121" s="7" t="s">
        <v>936</v>
      </c>
      <c r="F121" s="7" t="s">
        <v>11</v>
      </c>
      <c r="G121" s="7" t="s">
        <v>936</v>
      </c>
      <c r="H121" s="7" t="s">
        <v>217</v>
      </c>
      <c r="I121" s="7" t="s">
        <v>218</v>
      </c>
      <c r="J121" s="7" t="s">
        <v>936</v>
      </c>
      <c r="K121" s="7" t="s">
        <v>211</v>
      </c>
      <c r="L121" s="7" t="s">
        <v>219</v>
      </c>
      <c r="M121" s="7" t="s">
        <v>936</v>
      </c>
      <c r="N121" s="8" t="str">
        <f>IF(IMPORTSéTRAITEMENTS[[#This Row],[Traitement CPA]]="","NON REALISE","REALISE")</f>
        <v>NON REALISE</v>
      </c>
      <c r="O121" s="9">
        <f>LEFT(IMPORTSéTRAITEMENTS[Date de dernière modification],10)*1</f>
        <v>44705</v>
      </c>
      <c r="P121" s="7">
        <f ca="1">IF(IMPORTSéTRAITEMENTS[[#This Row],[Traitement CPA]]="",NETWORKDAYS.INTL(IMPORTSéTRAITEMENTS[[#This Row],[Réception]],TODAY(),1,JOURSFéries[DATES]),"")</f>
        <v>46</v>
      </c>
      <c r="Q121" s="9"/>
      <c r="R121" s="7" t="str">
        <f>IF(IMPORTSéTRAITEMENTS[[#This Row],[Traitement CPA]]&lt;&gt;"",NETWORKDAYS.INTL(IMPORTSéTRAITEMENTS[[#This Row],[Réception]],IMPORTSéTRAITEMENTS[[#This Row],[Traitement CPA]],1,JOURSFéries[DATES]),"")</f>
        <v/>
      </c>
      <c r="S121" s="7" t="str">
        <f>VLOOKUP(I:I,BDD!A:B,2,TRUE)</f>
        <v>HC-Cambrai</v>
      </c>
      <c r="T121" s="12" t="s">
        <v>936</v>
      </c>
      <c r="U121" s="7">
        <f>COUNTIFS(IMPORTSéTRAITEMENTS[Capella],IMPORTSéTRAITEMENTS[Capella])</f>
        <v>1</v>
      </c>
    </row>
    <row r="122" spans="2:21" x14ac:dyDescent="0.25">
      <c r="B122" s="7" t="s">
        <v>220</v>
      </c>
      <c r="C122" s="7" t="s">
        <v>9</v>
      </c>
      <c r="D122" s="7" t="s">
        <v>10</v>
      </c>
      <c r="E122" s="7" t="s">
        <v>936</v>
      </c>
      <c r="F122" s="7" t="s">
        <v>11</v>
      </c>
      <c r="G122" s="7" t="s">
        <v>936</v>
      </c>
      <c r="H122" s="7" t="s">
        <v>102</v>
      </c>
      <c r="I122" s="7" t="s">
        <v>103</v>
      </c>
      <c r="J122" s="7" t="s">
        <v>936</v>
      </c>
      <c r="K122" s="7" t="s">
        <v>211</v>
      </c>
      <c r="L122" s="7" t="s">
        <v>221</v>
      </c>
      <c r="M122" s="7" t="s">
        <v>936</v>
      </c>
      <c r="N122" s="8" t="str">
        <f>IF(IMPORTSéTRAITEMENTS[[#This Row],[Traitement CPA]]="","NON REALISE","REALISE")</f>
        <v>NON REALISE</v>
      </c>
      <c r="O122" s="9">
        <f>LEFT(IMPORTSéTRAITEMENTS[Date de dernière modification],10)*1</f>
        <v>44705</v>
      </c>
      <c r="P122" s="7">
        <f ca="1">IF(IMPORTSéTRAITEMENTS[[#This Row],[Traitement CPA]]="",NETWORKDAYS.INTL(IMPORTSéTRAITEMENTS[[#This Row],[Réception]],TODAY(),1,JOURSFéries[DATES]),"")</f>
        <v>46</v>
      </c>
      <c r="Q122" s="9"/>
      <c r="R122" s="7" t="str">
        <f>IF(IMPORTSéTRAITEMENTS[[#This Row],[Traitement CPA]]&lt;&gt;"",NETWORKDAYS.INTL(IMPORTSéTRAITEMENTS[[#This Row],[Réception]],IMPORTSéTRAITEMENTS[[#This Row],[Traitement CPA]],1,JOURSFéries[DATES]),"")</f>
        <v/>
      </c>
      <c r="S122" s="7" t="str">
        <f>VLOOKUP(I:I,BDD!A:B,2,TRUE)</f>
        <v>HC-Marly</v>
      </c>
      <c r="T122" s="12" t="s">
        <v>936</v>
      </c>
      <c r="U122" s="7">
        <f>COUNTIFS(IMPORTSéTRAITEMENTS[Capella],IMPORTSéTRAITEMENTS[Capella])</f>
        <v>1</v>
      </c>
    </row>
    <row r="123" spans="2:21" x14ac:dyDescent="0.25">
      <c r="B123" s="7" t="s">
        <v>222</v>
      </c>
      <c r="C123" s="7" t="s">
        <v>9</v>
      </c>
      <c r="D123" s="7" t="s">
        <v>10</v>
      </c>
      <c r="E123" s="7" t="s">
        <v>936</v>
      </c>
      <c r="F123" s="7" t="s">
        <v>11</v>
      </c>
      <c r="G123" s="7" t="s">
        <v>936</v>
      </c>
      <c r="H123" s="7" t="s">
        <v>223</v>
      </c>
      <c r="I123" s="7" t="s">
        <v>224</v>
      </c>
      <c r="J123" s="7" t="s">
        <v>936</v>
      </c>
      <c r="K123" s="7" t="s">
        <v>225</v>
      </c>
      <c r="L123" s="7" t="s">
        <v>226</v>
      </c>
      <c r="M123" s="7" t="s">
        <v>936</v>
      </c>
      <c r="N123" s="8" t="str">
        <f>IF(IMPORTSéTRAITEMENTS[[#This Row],[Traitement CPA]]="","NON REALISE","REALISE")</f>
        <v>NON REALISE</v>
      </c>
      <c r="O123" s="9">
        <f>LEFT(IMPORTSéTRAITEMENTS[Date de dernière modification],10)*1</f>
        <v>44706</v>
      </c>
      <c r="P123" s="7">
        <f ca="1">IF(IMPORTSéTRAITEMENTS[[#This Row],[Traitement CPA]]="",NETWORKDAYS.INTL(IMPORTSéTRAITEMENTS[[#This Row],[Réception]],TODAY(),1,JOURSFéries[DATES]),"")</f>
        <v>45</v>
      </c>
      <c r="Q123" s="9"/>
      <c r="R123" s="7" t="str">
        <f>IF(IMPORTSéTRAITEMENTS[[#This Row],[Traitement CPA]]&lt;&gt;"",NETWORKDAYS.INTL(IMPORTSéTRAITEMENTS[[#This Row],[Réception]],IMPORTSéTRAITEMENTS[[#This Row],[Traitement CPA]],1,JOURSFéries[DATES]),"")</f>
        <v/>
      </c>
      <c r="S123" s="7" t="str">
        <f>VLOOKUP(I:I,BDD!A:B,2,TRUE)</f>
        <v>HC-Maubeuge</v>
      </c>
      <c r="T123" s="12" t="s">
        <v>936</v>
      </c>
      <c r="U123" s="7">
        <f>COUNTIFS(IMPORTSéTRAITEMENTS[Capella],IMPORTSéTRAITEMENTS[Capella])</f>
        <v>1</v>
      </c>
    </row>
    <row r="124" spans="2:21" x14ac:dyDescent="0.25">
      <c r="B124" s="7" t="s">
        <v>227</v>
      </c>
      <c r="C124" s="7" t="s">
        <v>9</v>
      </c>
      <c r="D124" s="7" t="s">
        <v>10</v>
      </c>
      <c r="E124" s="7" t="s">
        <v>936</v>
      </c>
      <c r="F124" s="7" t="s">
        <v>11</v>
      </c>
      <c r="G124" s="7" t="s">
        <v>936</v>
      </c>
      <c r="H124" s="7" t="s">
        <v>228</v>
      </c>
      <c r="I124" s="7" t="s">
        <v>229</v>
      </c>
      <c r="J124" s="7" t="s">
        <v>936</v>
      </c>
      <c r="K124" s="7" t="s">
        <v>225</v>
      </c>
      <c r="L124" s="7" t="s">
        <v>230</v>
      </c>
      <c r="M124" s="7" t="s">
        <v>936</v>
      </c>
      <c r="N124" s="8" t="str">
        <f>IF(IMPORTSéTRAITEMENTS[[#This Row],[Traitement CPA]]="","NON REALISE","REALISE")</f>
        <v>NON REALISE</v>
      </c>
      <c r="O124" s="9">
        <f>LEFT(IMPORTSéTRAITEMENTS[Date de dernière modification],10)*1</f>
        <v>44706</v>
      </c>
      <c r="P124" s="7">
        <f ca="1">IF(IMPORTSéTRAITEMENTS[[#This Row],[Traitement CPA]]="",NETWORKDAYS.INTL(IMPORTSéTRAITEMENTS[[#This Row],[Réception]],TODAY(),1,JOURSFéries[DATES]),"")</f>
        <v>45</v>
      </c>
      <c r="Q124" s="9"/>
      <c r="R124" s="7" t="str">
        <f>IF(IMPORTSéTRAITEMENTS[[#This Row],[Traitement CPA]]&lt;&gt;"",NETWORKDAYS.INTL(IMPORTSéTRAITEMENTS[[#This Row],[Réception]],IMPORTSéTRAITEMENTS[[#This Row],[Traitement CPA]],1,JOURSFéries[DATES]),"")</f>
        <v/>
      </c>
      <c r="S124" s="7" t="str">
        <f>VLOOKUP(I:I,BDD!A:B,2,TRUE)</f>
        <v>HC-Maubeuge</v>
      </c>
      <c r="T124" s="12" t="s">
        <v>936</v>
      </c>
      <c r="U124" s="7">
        <f>COUNTIFS(IMPORTSéTRAITEMENTS[Capella],IMPORTSéTRAITEMENTS[Capella])</f>
        <v>1</v>
      </c>
    </row>
    <row r="125" spans="2:21" x14ac:dyDescent="0.25">
      <c r="B125" s="7" t="s">
        <v>232</v>
      </c>
      <c r="C125" s="7" t="s">
        <v>9</v>
      </c>
      <c r="D125" s="7" t="s">
        <v>10</v>
      </c>
      <c r="E125" s="7" t="s">
        <v>936</v>
      </c>
      <c r="F125" s="7" t="s">
        <v>11</v>
      </c>
      <c r="G125" s="7" t="s">
        <v>936</v>
      </c>
      <c r="H125" s="7" t="s">
        <v>47</v>
      </c>
      <c r="I125" s="7" t="s">
        <v>48</v>
      </c>
      <c r="J125" s="7" t="s">
        <v>936</v>
      </c>
      <c r="K125" s="7" t="s">
        <v>225</v>
      </c>
      <c r="L125" s="7" t="s">
        <v>233</v>
      </c>
      <c r="M125" s="7" t="s">
        <v>936</v>
      </c>
      <c r="N125" s="8" t="str">
        <f>IF(IMPORTSéTRAITEMENTS[[#This Row],[Traitement CPA]]="","NON REALISE","REALISE")</f>
        <v>NON REALISE</v>
      </c>
      <c r="O125" s="9">
        <f>LEFT(IMPORTSéTRAITEMENTS[Date de dernière modification],10)*1</f>
        <v>44706</v>
      </c>
      <c r="P125" s="7">
        <f ca="1">IF(IMPORTSéTRAITEMENTS[[#This Row],[Traitement CPA]]="",NETWORKDAYS.INTL(IMPORTSéTRAITEMENTS[[#This Row],[Réception]],TODAY(),1,JOURSFéries[DATES]),"")</f>
        <v>45</v>
      </c>
      <c r="Q125" s="9"/>
      <c r="R125" s="7" t="str">
        <f>IF(IMPORTSéTRAITEMENTS[[#This Row],[Traitement CPA]]&lt;&gt;"",NETWORKDAYS.INTL(IMPORTSéTRAITEMENTS[[#This Row],[Réception]],IMPORTSéTRAITEMENTS[[#This Row],[Traitement CPA]],1,JOURSFéries[DATES]),"")</f>
        <v/>
      </c>
      <c r="S125" s="7" t="str">
        <f>VLOOKUP(I:I,BDD!A:B,2,TRUE)</f>
        <v>HC-Maubeuge</v>
      </c>
      <c r="T125" s="12" t="s">
        <v>936</v>
      </c>
      <c r="U125" s="7">
        <f>COUNTIFS(IMPORTSéTRAITEMENTS[Capella],IMPORTSéTRAITEMENTS[Capella])</f>
        <v>1</v>
      </c>
    </row>
    <row r="126" spans="2:21" x14ac:dyDescent="0.25">
      <c r="B126" s="7" t="s">
        <v>234</v>
      </c>
      <c r="C126" s="7" t="s">
        <v>9</v>
      </c>
      <c r="D126" s="7" t="s">
        <v>10</v>
      </c>
      <c r="E126" s="7" t="s">
        <v>936</v>
      </c>
      <c r="F126" s="7" t="s">
        <v>11</v>
      </c>
      <c r="G126" s="7" t="s">
        <v>936</v>
      </c>
      <c r="H126" s="7" t="s">
        <v>37</v>
      </c>
      <c r="I126" s="7" t="s">
        <v>38</v>
      </c>
      <c r="J126" s="7" t="s">
        <v>936</v>
      </c>
      <c r="K126" s="7" t="s">
        <v>235</v>
      </c>
      <c r="L126" s="7" t="s">
        <v>236</v>
      </c>
      <c r="M126" s="7" t="s">
        <v>936</v>
      </c>
      <c r="N126" s="8" t="str">
        <f>IF(IMPORTSéTRAITEMENTS[[#This Row],[Traitement CPA]]="","NON REALISE","REALISE")</f>
        <v>NON REALISE</v>
      </c>
      <c r="O126" s="9">
        <f>LEFT(IMPORTSéTRAITEMENTS[Date de dernière modification],10)*1</f>
        <v>44708</v>
      </c>
      <c r="P126" s="7">
        <f ca="1">IF(IMPORTSéTRAITEMENTS[[#This Row],[Traitement CPA]]="",NETWORKDAYS.INTL(IMPORTSéTRAITEMENTS[[#This Row],[Réception]],TODAY(),1,JOURSFéries[DATES]),"")</f>
        <v>44</v>
      </c>
      <c r="Q126" s="9"/>
      <c r="R126" s="7" t="str">
        <f>IF(IMPORTSéTRAITEMENTS[[#This Row],[Traitement CPA]]&lt;&gt;"",NETWORKDAYS.INTL(IMPORTSéTRAITEMENTS[[#This Row],[Réception]],IMPORTSéTRAITEMENTS[[#This Row],[Traitement CPA]],1,JOURSFéries[DATES]),"")</f>
        <v/>
      </c>
      <c r="S126" s="7" t="str">
        <f>VLOOKUP(I:I,BDD!A:B,2,TRUE)</f>
        <v>HC-Maubeuge</v>
      </c>
      <c r="T126" s="12" t="s">
        <v>936</v>
      </c>
      <c r="U126" s="7">
        <f>COUNTIFS(IMPORTSéTRAITEMENTS[Capella],IMPORTSéTRAITEMENTS[Capella])</f>
        <v>1</v>
      </c>
    </row>
    <row r="127" spans="2:21" x14ac:dyDescent="0.25">
      <c r="B127" s="7" t="s">
        <v>237</v>
      </c>
      <c r="C127" s="7" t="s">
        <v>9</v>
      </c>
      <c r="D127" s="7" t="s">
        <v>10</v>
      </c>
      <c r="E127" s="7" t="s">
        <v>936</v>
      </c>
      <c r="F127" s="7" t="s">
        <v>11</v>
      </c>
      <c r="G127" s="7" t="s">
        <v>936</v>
      </c>
      <c r="H127" s="7" t="s">
        <v>37</v>
      </c>
      <c r="I127" s="7" t="s">
        <v>38</v>
      </c>
      <c r="J127" s="7" t="s">
        <v>936</v>
      </c>
      <c r="K127" s="7" t="s">
        <v>235</v>
      </c>
      <c r="L127" s="7" t="s">
        <v>236</v>
      </c>
      <c r="M127" s="7" t="s">
        <v>936</v>
      </c>
      <c r="N127" s="8" t="str">
        <f>IF(IMPORTSéTRAITEMENTS[[#This Row],[Traitement CPA]]="","NON REALISE","REALISE")</f>
        <v>NON REALISE</v>
      </c>
      <c r="O127" s="9">
        <f>LEFT(IMPORTSéTRAITEMENTS[Date de dernière modification],10)*1</f>
        <v>44708</v>
      </c>
      <c r="P127" s="7">
        <f ca="1">IF(IMPORTSéTRAITEMENTS[[#This Row],[Traitement CPA]]="",NETWORKDAYS.INTL(IMPORTSéTRAITEMENTS[[#This Row],[Réception]],TODAY(),1,JOURSFéries[DATES]),"")</f>
        <v>44</v>
      </c>
      <c r="Q127" s="9"/>
      <c r="R127" s="7" t="str">
        <f>IF(IMPORTSéTRAITEMENTS[[#This Row],[Traitement CPA]]&lt;&gt;"",NETWORKDAYS.INTL(IMPORTSéTRAITEMENTS[[#This Row],[Réception]],IMPORTSéTRAITEMENTS[[#This Row],[Traitement CPA]],1,JOURSFéries[DATES]),"")</f>
        <v/>
      </c>
      <c r="S127" s="7" t="str">
        <f>VLOOKUP(I:I,BDD!A:B,2,TRUE)</f>
        <v>HC-Maubeuge</v>
      </c>
      <c r="T127" s="12" t="s">
        <v>936</v>
      </c>
      <c r="U127" s="7">
        <f>COUNTIFS(IMPORTSéTRAITEMENTS[Capella],IMPORTSéTRAITEMENTS[Capella])</f>
        <v>1</v>
      </c>
    </row>
    <row r="128" spans="2:21" x14ac:dyDescent="0.25">
      <c r="B128" s="7" t="s">
        <v>238</v>
      </c>
      <c r="C128" s="7" t="s">
        <v>9</v>
      </c>
      <c r="D128" s="7" t="s">
        <v>10</v>
      </c>
      <c r="E128" s="7" t="s">
        <v>936</v>
      </c>
      <c r="F128" s="7" t="s">
        <v>11</v>
      </c>
      <c r="G128" s="7" t="s">
        <v>936</v>
      </c>
      <c r="H128" s="7" t="s">
        <v>28</v>
      </c>
      <c r="I128" s="7" t="s">
        <v>239</v>
      </c>
      <c r="J128" s="7" t="s">
        <v>936</v>
      </c>
      <c r="K128" s="7" t="s">
        <v>235</v>
      </c>
      <c r="L128" s="7" t="s">
        <v>240</v>
      </c>
      <c r="M128" s="7" t="s">
        <v>936</v>
      </c>
      <c r="N128" s="8" t="str">
        <f>IF(IMPORTSéTRAITEMENTS[[#This Row],[Traitement CPA]]="","NON REALISE","REALISE")</f>
        <v>NON REALISE</v>
      </c>
      <c r="O128" s="9">
        <f>LEFT(IMPORTSéTRAITEMENTS[Date de dernière modification],10)*1</f>
        <v>44708</v>
      </c>
      <c r="P128" s="7">
        <f ca="1">IF(IMPORTSéTRAITEMENTS[[#This Row],[Traitement CPA]]="",NETWORKDAYS.INTL(IMPORTSéTRAITEMENTS[[#This Row],[Réception]],TODAY(),1,JOURSFéries[DATES]),"")</f>
        <v>44</v>
      </c>
      <c r="Q128" s="9"/>
      <c r="R128" s="7" t="str">
        <f>IF(IMPORTSéTRAITEMENTS[[#This Row],[Traitement CPA]]&lt;&gt;"",NETWORKDAYS.INTL(IMPORTSéTRAITEMENTS[[#This Row],[Réception]],IMPORTSéTRAITEMENTS[[#This Row],[Traitement CPA]],1,JOURSFéries[DATES]),"")</f>
        <v/>
      </c>
      <c r="S128" s="7" t="str">
        <f>VLOOKUP(I:I,BDD!A:B,2,TRUE)</f>
        <v>HC-Cambrai</v>
      </c>
      <c r="T128" s="12" t="s">
        <v>936</v>
      </c>
      <c r="U128" s="7">
        <f>COUNTIFS(IMPORTSéTRAITEMENTS[Capella],IMPORTSéTRAITEMENTS[Capella])</f>
        <v>1</v>
      </c>
    </row>
    <row r="129" spans="2:21" x14ac:dyDescent="0.25">
      <c r="B129" s="7" t="s">
        <v>241</v>
      </c>
      <c r="C129" s="7" t="s">
        <v>9</v>
      </c>
      <c r="D129" s="7" t="s">
        <v>10</v>
      </c>
      <c r="E129" s="7" t="s">
        <v>936</v>
      </c>
      <c r="F129" s="7" t="s">
        <v>11</v>
      </c>
      <c r="G129" s="7" t="s">
        <v>936</v>
      </c>
      <c r="H129" s="7" t="s">
        <v>102</v>
      </c>
      <c r="I129" s="7" t="s">
        <v>103</v>
      </c>
      <c r="J129" s="7" t="s">
        <v>936</v>
      </c>
      <c r="K129" s="7" t="s">
        <v>235</v>
      </c>
      <c r="L129" s="7" t="s">
        <v>242</v>
      </c>
      <c r="M129" s="7" t="s">
        <v>936</v>
      </c>
      <c r="N129" s="8" t="str">
        <f>IF(IMPORTSéTRAITEMENTS[[#This Row],[Traitement CPA]]="","NON REALISE","REALISE")</f>
        <v>NON REALISE</v>
      </c>
      <c r="O129" s="9">
        <f>LEFT(IMPORTSéTRAITEMENTS[Date de dernière modification],10)*1</f>
        <v>44708</v>
      </c>
      <c r="P129" s="7">
        <f ca="1">IF(IMPORTSéTRAITEMENTS[[#This Row],[Traitement CPA]]="",NETWORKDAYS.INTL(IMPORTSéTRAITEMENTS[[#This Row],[Réception]],TODAY(),1,JOURSFéries[DATES]),"")</f>
        <v>44</v>
      </c>
      <c r="Q129" s="9"/>
      <c r="R129" s="7" t="str">
        <f>IF(IMPORTSéTRAITEMENTS[[#This Row],[Traitement CPA]]&lt;&gt;"",NETWORKDAYS.INTL(IMPORTSéTRAITEMENTS[[#This Row],[Réception]],IMPORTSéTRAITEMENTS[[#This Row],[Traitement CPA]],1,JOURSFéries[DATES]),"")</f>
        <v/>
      </c>
      <c r="S129" s="7" t="str">
        <f>VLOOKUP(I:I,BDD!A:B,2,TRUE)</f>
        <v>HC-Marly</v>
      </c>
      <c r="T129" s="12" t="s">
        <v>936</v>
      </c>
      <c r="U129" s="7">
        <f>COUNTIFS(IMPORTSéTRAITEMENTS[Capella],IMPORTSéTRAITEMENTS[Capella])</f>
        <v>1</v>
      </c>
    </row>
    <row r="130" spans="2:21" x14ac:dyDescent="0.25">
      <c r="B130" s="7" t="s">
        <v>243</v>
      </c>
      <c r="C130" s="7" t="s">
        <v>9</v>
      </c>
      <c r="D130" s="7" t="s">
        <v>10</v>
      </c>
      <c r="E130" s="7" t="s">
        <v>936</v>
      </c>
      <c r="F130" s="7" t="s">
        <v>11</v>
      </c>
      <c r="G130" s="7" t="s">
        <v>936</v>
      </c>
      <c r="H130" s="7" t="s">
        <v>102</v>
      </c>
      <c r="I130" s="7" t="s">
        <v>103</v>
      </c>
      <c r="J130" s="7" t="s">
        <v>936</v>
      </c>
      <c r="K130" s="7" t="s">
        <v>235</v>
      </c>
      <c r="L130" s="7" t="s">
        <v>244</v>
      </c>
      <c r="M130" s="7" t="s">
        <v>936</v>
      </c>
      <c r="N130" s="8" t="str">
        <f>IF(IMPORTSéTRAITEMENTS[[#This Row],[Traitement CPA]]="","NON REALISE","REALISE")</f>
        <v>NON REALISE</v>
      </c>
      <c r="O130" s="9">
        <f>LEFT(IMPORTSéTRAITEMENTS[Date de dernière modification],10)*1</f>
        <v>44708</v>
      </c>
      <c r="P130" s="7">
        <f ca="1">IF(IMPORTSéTRAITEMENTS[[#This Row],[Traitement CPA]]="",NETWORKDAYS.INTL(IMPORTSéTRAITEMENTS[[#This Row],[Réception]],TODAY(),1,JOURSFéries[DATES]),"")</f>
        <v>44</v>
      </c>
      <c r="Q130" s="9"/>
      <c r="R130" s="7" t="str">
        <f>IF(IMPORTSéTRAITEMENTS[[#This Row],[Traitement CPA]]&lt;&gt;"",NETWORKDAYS.INTL(IMPORTSéTRAITEMENTS[[#This Row],[Réception]],IMPORTSéTRAITEMENTS[[#This Row],[Traitement CPA]],1,JOURSFéries[DATES]),"")</f>
        <v/>
      </c>
      <c r="S130" s="7" t="str">
        <f>VLOOKUP(I:I,BDD!A:B,2,TRUE)</f>
        <v>HC-Marly</v>
      </c>
      <c r="T130" s="12" t="s">
        <v>936</v>
      </c>
      <c r="U130" s="7">
        <f>COUNTIFS(IMPORTSéTRAITEMENTS[Capella],IMPORTSéTRAITEMENTS[Capella])</f>
        <v>1</v>
      </c>
    </row>
    <row r="131" spans="2:21" x14ac:dyDescent="0.25">
      <c r="B131" s="7" t="s">
        <v>245</v>
      </c>
      <c r="C131" s="7" t="s">
        <v>9</v>
      </c>
      <c r="D131" s="7" t="s">
        <v>10</v>
      </c>
      <c r="E131" s="7" t="s">
        <v>936</v>
      </c>
      <c r="F131" s="7" t="s">
        <v>11</v>
      </c>
      <c r="G131" s="7" t="s">
        <v>936</v>
      </c>
      <c r="H131" s="7" t="s">
        <v>228</v>
      </c>
      <c r="I131" s="7" t="s">
        <v>229</v>
      </c>
      <c r="J131" s="7" t="s">
        <v>936</v>
      </c>
      <c r="K131" s="7" t="s">
        <v>235</v>
      </c>
      <c r="L131" s="7" t="s">
        <v>246</v>
      </c>
      <c r="M131" s="7" t="s">
        <v>936</v>
      </c>
      <c r="N131" s="8" t="str">
        <f>IF(IMPORTSéTRAITEMENTS[[#This Row],[Traitement CPA]]="","NON REALISE","REALISE")</f>
        <v>NON REALISE</v>
      </c>
      <c r="O131" s="9">
        <f>LEFT(IMPORTSéTRAITEMENTS[Date de dernière modification],10)*1</f>
        <v>44708</v>
      </c>
      <c r="P131" s="7">
        <f ca="1">IF(IMPORTSéTRAITEMENTS[[#This Row],[Traitement CPA]]="",NETWORKDAYS.INTL(IMPORTSéTRAITEMENTS[[#This Row],[Réception]],TODAY(),1,JOURSFéries[DATES]),"")</f>
        <v>44</v>
      </c>
      <c r="Q131" s="9"/>
      <c r="R131" s="7" t="str">
        <f>IF(IMPORTSéTRAITEMENTS[[#This Row],[Traitement CPA]]&lt;&gt;"",NETWORKDAYS.INTL(IMPORTSéTRAITEMENTS[[#This Row],[Réception]],IMPORTSéTRAITEMENTS[[#This Row],[Traitement CPA]],1,JOURSFéries[DATES]),"")</f>
        <v/>
      </c>
      <c r="S131" s="7" t="str">
        <f>VLOOKUP(I:I,BDD!A:B,2,TRUE)</f>
        <v>HC-Maubeuge</v>
      </c>
      <c r="T131" s="12" t="s">
        <v>936</v>
      </c>
      <c r="U131" s="7">
        <f>COUNTIFS(IMPORTSéTRAITEMENTS[Capella],IMPORTSéTRAITEMENTS[Capella])</f>
        <v>1</v>
      </c>
    </row>
    <row r="132" spans="2:21" x14ac:dyDescent="0.25">
      <c r="B132" s="7" t="s">
        <v>247</v>
      </c>
      <c r="C132" s="7" t="s">
        <v>9</v>
      </c>
      <c r="D132" s="7" t="s">
        <v>10</v>
      </c>
      <c r="E132" s="7" t="s">
        <v>936</v>
      </c>
      <c r="F132" s="7" t="s">
        <v>11</v>
      </c>
      <c r="G132" s="7" t="s">
        <v>936</v>
      </c>
      <c r="H132" s="7" t="s">
        <v>83</v>
      </c>
      <c r="I132" s="7" t="s">
        <v>214</v>
      </c>
      <c r="J132" s="7" t="s">
        <v>936</v>
      </c>
      <c r="K132" s="7" t="s">
        <v>248</v>
      </c>
      <c r="L132" s="7" t="s">
        <v>249</v>
      </c>
      <c r="M132" s="7" t="s">
        <v>936</v>
      </c>
      <c r="N132" s="8" t="str">
        <f>IF(IMPORTSéTRAITEMENTS[[#This Row],[Traitement CPA]]="","NON REALISE","REALISE")</f>
        <v>NON REALISE</v>
      </c>
      <c r="O132" s="9">
        <f>LEFT(IMPORTSéTRAITEMENTS[Date de dernière modification],10)*1</f>
        <v>44711</v>
      </c>
      <c r="P132" s="7">
        <f ca="1">IF(IMPORTSéTRAITEMENTS[[#This Row],[Traitement CPA]]="",NETWORKDAYS.INTL(IMPORTSéTRAITEMENTS[[#This Row],[Réception]],TODAY(),1,JOURSFéries[DATES]),"")</f>
        <v>43</v>
      </c>
      <c r="Q132" s="9"/>
      <c r="R132" s="7" t="str">
        <f>IF(IMPORTSéTRAITEMENTS[[#This Row],[Traitement CPA]]&lt;&gt;"",NETWORKDAYS.INTL(IMPORTSéTRAITEMENTS[[#This Row],[Réception]],IMPORTSéTRAITEMENTS[[#This Row],[Traitement CPA]],1,JOURSFéries[DATES]),"")</f>
        <v/>
      </c>
      <c r="S132" s="7" t="str">
        <f>VLOOKUP(I:I,BDD!A:B,2,TRUE)</f>
        <v>HC-Maubeuge</v>
      </c>
      <c r="T132" s="12" t="s">
        <v>936</v>
      </c>
      <c r="U132" s="7">
        <f>COUNTIFS(IMPORTSéTRAITEMENTS[Capella],IMPORTSéTRAITEMENTS[Capella])</f>
        <v>1</v>
      </c>
    </row>
    <row r="133" spans="2:21" x14ac:dyDescent="0.25">
      <c r="B133" s="7" t="s">
        <v>250</v>
      </c>
      <c r="C133" s="7" t="s">
        <v>9</v>
      </c>
      <c r="D133" s="7" t="s">
        <v>10</v>
      </c>
      <c r="E133" s="7" t="s">
        <v>936</v>
      </c>
      <c r="F133" s="7" t="s">
        <v>11</v>
      </c>
      <c r="G133" s="7" t="s">
        <v>936</v>
      </c>
      <c r="H133" s="7" t="s">
        <v>56</v>
      </c>
      <c r="I133" s="7" t="s">
        <v>57</v>
      </c>
      <c r="J133" s="7" t="s">
        <v>936</v>
      </c>
      <c r="K133" s="7" t="s">
        <v>248</v>
      </c>
      <c r="L133" s="7" t="s">
        <v>251</v>
      </c>
      <c r="M133" s="7" t="s">
        <v>936</v>
      </c>
      <c r="N133" s="8" t="str">
        <f>IF(IMPORTSéTRAITEMENTS[[#This Row],[Traitement CPA]]="","NON REALISE","REALISE")</f>
        <v>NON REALISE</v>
      </c>
      <c r="O133" s="9">
        <f>LEFT(IMPORTSéTRAITEMENTS[Date de dernière modification],10)*1</f>
        <v>44711</v>
      </c>
      <c r="P133" s="7">
        <f ca="1">IF(IMPORTSéTRAITEMENTS[[#This Row],[Traitement CPA]]="",NETWORKDAYS.INTL(IMPORTSéTRAITEMENTS[[#This Row],[Réception]],TODAY(),1,JOURSFéries[DATES]),"")</f>
        <v>43</v>
      </c>
      <c r="Q133" s="9"/>
      <c r="R133" s="7" t="str">
        <f>IF(IMPORTSéTRAITEMENTS[[#This Row],[Traitement CPA]]&lt;&gt;"",NETWORKDAYS.INTL(IMPORTSéTRAITEMENTS[[#This Row],[Réception]],IMPORTSéTRAITEMENTS[[#This Row],[Traitement CPA]],1,JOURSFéries[DATES]),"")</f>
        <v/>
      </c>
      <c r="S133" s="7" t="str">
        <f>VLOOKUP(I:I,BDD!A:B,2,TRUE)</f>
        <v>HC-Maubeuge</v>
      </c>
      <c r="T133" s="12" t="s">
        <v>936</v>
      </c>
      <c r="U133" s="7">
        <f>COUNTIFS(IMPORTSéTRAITEMENTS[Capella],IMPORTSéTRAITEMENTS[Capella])</f>
        <v>1</v>
      </c>
    </row>
    <row r="134" spans="2:21" x14ac:dyDescent="0.25">
      <c r="B134" s="7" t="s">
        <v>418</v>
      </c>
      <c r="C134" s="7" t="s">
        <v>9</v>
      </c>
      <c r="D134" s="7" t="s">
        <v>10</v>
      </c>
      <c r="E134" s="7" t="s">
        <v>936</v>
      </c>
      <c r="F134" s="7" t="s">
        <v>11</v>
      </c>
      <c r="G134" s="7" t="s">
        <v>936</v>
      </c>
      <c r="H134" s="7" t="s">
        <v>207</v>
      </c>
      <c r="I134" s="7" t="s">
        <v>208</v>
      </c>
      <c r="J134" s="7" t="s">
        <v>936</v>
      </c>
      <c r="K134" s="7" t="s">
        <v>248</v>
      </c>
      <c r="L134" s="7" t="s">
        <v>419</v>
      </c>
      <c r="M134" s="7" t="s">
        <v>936</v>
      </c>
      <c r="N134" s="8" t="str">
        <f>IF(IMPORTSéTRAITEMENTS[[#This Row],[Traitement CPA]]="","NON REALISE","REALISE")</f>
        <v>NON REALISE</v>
      </c>
      <c r="O134" s="9">
        <f>LEFT(IMPORTSéTRAITEMENTS[Date de dernière modification],10)*1</f>
        <v>44711</v>
      </c>
      <c r="P134" s="7">
        <f ca="1">IF(IMPORTSéTRAITEMENTS[[#This Row],[Traitement CPA]]="",NETWORKDAYS.INTL(IMPORTSéTRAITEMENTS[[#This Row],[Réception]],TODAY(),1,JOURSFéries[DATES]),"")</f>
        <v>43</v>
      </c>
      <c r="Q134" s="9"/>
      <c r="R134" s="7" t="str">
        <f>IF(IMPORTSéTRAITEMENTS[[#This Row],[Traitement CPA]]&lt;&gt;"",NETWORKDAYS.INTL(IMPORTSéTRAITEMENTS[[#This Row],[Réception]],IMPORTSéTRAITEMENTS[[#This Row],[Traitement CPA]],1,JOURSFéries[DATES]),"")</f>
        <v/>
      </c>
      <c r="S134" s="7" t="str">
        <f>VLOOKUP(I:I,BDD!A:B,2,TRUE)</f>
        <v>HC-Maubeuge</v>
      </c>
      <c r="T134" s="12" t="s">
        <v>936</v>
      </c>
      <c r="U134" s="7">
        <f>COUNTIFS(IMPORTSéTRAITEMENTS[Capella],IMPORTSéTRAITEMENTS[Capella])</f>
        <v>1</v>
      </c>
    </row>
    <row r="135" spans="2:21" x14ac:dyDescent="0.25">
      <c r="B135" s="7" t="s">
        <v>176</v>
      </c>
      <c r="C135" s="7" t="s">
        <v>9</v>
      </c>
      <c r="D135" s="7" t="s">
        <v>10</v>
      </c>
      <c r="E135" s="7" t="s">
        <v>936</v>
      </c>
      <c r="F135" s="7" t="s">
        <v>11</v>
      </c>
      <c r="G135" s="7" t="s">
        <v>936</v>
      </c>
      <c r="H135" s="7" t="s">
        <v>68</v>
      </c>
      <c r="I135" s="7" t="s">
        <v>69</v>
      </c>
      <c r="J135" s="7" t="s">
        <v>936</v>
      </c>
      <c r="K135" s="7" t="s">
        <v>163</v>
      </c>
      <c r="L135" s="7" t="s">
        <v>177</v>
      </c>
      <c r="M135" s="7" t="s">
        <v>936</v>
      </c>
      <c r="N135" s="8" t="str">
        <f>IF(IMPORTSéTRAITEMENTS[[#This Row],[Traitement CPA]]="","NON REALISE","REALISE")</f>
        <v>NON REALISE</v>
      </c>
      <c r="O135" s="9">
        <f>LEFT(IMPORTSéTRAITEMENTS[Date de dernière modification],10)*1</f>
        <v>44712</v>
      </c>
      <c r="P135" s="7">
        <f ca="1">IF(IMPORTSéTRAITEMENTS[[#This Row],[Traitement CPA]]="",NETWORKDAYS.INTL(IMPORTSéTRAITEMENTS[[#This Row],[Réception]],TODAY(),1,JOURSFéries[DATES]),"")</f>
        <v>42</v>
      </c>
      <c r="Q135" s="9"/>
      <c r="R135" s="7" t="str">
        <f>IF(IMPORTSéTRAITEMENTS[[#This Row],[Traitement CPA]]&lt;&gt;"",NETWORKDAYS.INTL(IMPORTSéTRAITEMENTS[[#This Row],[Réception]],IMPORTSéTRAITEMENTS[[#This Row],[Traitement CPA]],1,JOURSFéries[DATES]),"")</f>
        <v/>
      </c>
      <c r="S135" s="7" t="str">
        <f>VLOOKUP(I:I,BDD!A:B,2,TRUE)</f>
        <v>HC-Marly</v>
      </c>
      <c r="T135" s="12" t="s">
        <v>936</v>
      </c>
      <c r="U135" s="7">
        <f>COUNTIFS(IMPORTSéTRAITEMENTS[Capella],IMPORTSéTRAITEMENTS[Capella])</f>
        <v>1</v>
      </c>
    </row>
    <row r="136" spans="2:21" x14ac:dyDescent="0.25">
      <c r="B136" s="7" t="s">
        <v>257</v>
      </c>
      <c r="C136" s="7" t="s">
        <v>9</v>
      </c>
      <c r="D136" s="7" t="s">
        <v>10</v>
      </c>
      <c r="E136" s="7" t="s">
        <v>936</v>
      </c>
      <c r="F136" s="7" t="s">
        <v>11</v>
      </c>
      <c r="G136" s="7" t="s">
        <v>936</v>
      </c>
      <c r="H136" s="7" t="s">
        <v>112</v>
      </c>
      <c r="I136" s="7" t="s">
        <v>258</v>
      </c>
      <c r="J136" s="7" t="s">
        <v>936</v>
      </c>
      <c r="K136" s="7" t="s">
        <v>259</v>
      </c>
      <c r="L136" s="7" t="s">
        <v>260</v>
      </c>
      <c r="M136" s="7" t="s">
        <v>936</v>
      </c>
      <c r="N136" s="8" t="str">
        <f>IF(IMPORTSéTRAITEMENTS[[#This Row],[Traitement CPA]]="","NON REALISE","REALISE")</f>
        <v>NON REALISE</v>
      </c>
      <c r="O136" s="9">
        <f>LEFT(IMPORTSéTRAITEMENTS[Date de dernière modification],10)*1</f>
        <v>44713</v>
      </c>
      <c r="P136" s="7">
        <f ca="1">IF(IMPORTSéTRAITEMENTS[[#This Row],[Traitement CPA]]="",NETWORKDAYS.INTL(IMPORTSéTRAITEMENTS[[#This Row],[Réception]],TODAY(),1,JOURSFéries[DATES]),"")</f>
        <v>41</v>
      </c>
      <c r="Q136" s="9"/>
      <c r="R136" s="7" t="str">
        <f>IF(IMPORTSéTRAITEMENTS[[#This Row],[Traitement CPA]]&lt;&gt;"",NETWORKDAYS.INTL(IMPORTSéTRAITEMENTS[[#This Row],[Réception]],IMPORTSéTRAITEMENTS[[#This Row],[Traitement CPA]],1,JOURSFéries[DATES]),"")</f>
        <v/>
      </c>
      <c r="S136" s="7" t="str">
        <f>VLOOKUP(I:I,BDD!A:B,2,TRUE)</f>
        <v>HC-Maubeuge</v>
      </c>
      <c r="T136" s="12" t="s">
        <v>936</v>
      </c>
      <c r="U136" s="7">
        <f>COUNTIFS(IMPORTSéTRAITEMENTS[Capella],IMPORTSéTRAITEMENTS[Capella])</f>
        <v>1</v>
      </c>
    </row>
    <row r="137" spans="2:21" x14ac:dyDescent="0.25">
      <c r="B137" s="7" t="s">
        <v>261</v>
      </c>
      <c r="C137" s="7" t="s">
        <v>9</v>
      </c>
      <c r="D137" s="7" t="s">
        <v>10</v>
      </c>
      <c r="E137" s="7" t="s">
        <v>936</v>
      </c>
      <c r="F137" s="7" t="s">
        <v>11</v>
      </c>
      <c r="G137" s="7" t="s">
        <v>936</v>
      </c>
      <c r="H137" s="7" t="s">
        <v>102</v>
      </c>
      <c r="I137" s="7" t="s">
        <v>103</v>
      </c>
      <c r="J137" s="7" t="s">
        <v>936</v>
      </c>
      <c r="K137" s="7" t="s">
        <v>259</v>
      </c>
      <c r="L137" s="7" t="s">
        <v>262</v>
      </c>
      <c r="M137" s="7" t="s">
        <v>936</v>
      </c>
      <c r="N137" s="8" t="str">
        <f>IF(IMPORTSéTRAITEMENTS[[#This Row],[Traitement CPA]]="","NON REALISE","REALISE")</f>
        <v>NON REALISE</v>
      </c>
      <c r="O137" s="9">
        <f>LEFT(IMPORTSéTRAITEMENTS[Date de dernière modification],10)*1</f>
        <v>44713</v>
      </c>
      <c r="P137" s="7">
        <f ca="1">IF(IMPORTSéTRAITEMENTS[[#This Row],[Traitement CPA]]="",NETWORKDAYS.INTL(IMPORTSéTRAITEMENTS[[#This Row],[Réception]],TODAY(),1,JOURSFéries[DATES]),"")</f>
        <v>41</v>
      </c>
      <c r="Q137" s="9"/>
      <c r="R137" s="7" t="str">
        <f>IF(IMPORTSéTRAITEMENTS[[#This Row],[Traitement CPA]]&lt;&gt;"",NETWORKDAYS.INTL(IMPORTSéTRAITEMENTS[[#This Row],[Réception]],IMPORTSéTRAITEMENTS[[#This Row],[Traitement CPA]],1,JOURSFéries[DATES]),"")</f>
        <v/>
      </c>
      <c r="S137" s="7" t="str">
        <f>VLOOKUP(I:I,BDD!A:B,2,TRUE)</f>
        <v>HC-Marly</v>
      </c>
      <c r="T137" s="12" t="s">
        <v>936</v>
      </c>
      <c r="U137" s="7">
        <f>COUNTIFS(IMPORTSéTRAITEMENTS[Capella],IMPORTSéTRAITEMENTS[Capella])</f>
        <v>1</v>
      </c>
    </row>
    <row r="138" spans="2:21" x14ac:dyDescent="0.25">
      <c r="B138" s="7" t="s">
        <v>263</v>
      </c>
      <c r="C138" s="7" t="s">
        <v>9</v>
      </c>
      <c r="D138" s="7" t="s">
        <v>10</v>
      </c>
      <c r="E138" s="7" t="s">
        <v>936</v>
      </c>
      <c r="F138" s="7" t="s">
        <v>11</v>
      </c>
      <c r="G138" s="7" t="s">
        <v>936</v>
      </c>
      <c r="H138" s="7" t="s">
        <v>190</v>
      </c>
      <c r="I138" s="7" t="s">
        <v>191</v>
      </c>
      <c r="J138" s="7" t="s">
        <v>936</v>
      </c>
      <c r="K138" s="7" t="s">
        <v>255</v>
      </c>
      <c r="L138" s="7" t="s">
        <v>264</v>
      </c>
      <c r="M138" s="7" t="s">
        <v>936</v>
      </c>
      <c r="N138" s="8" t="str">
        <f>IF(IMPORTSéTRAITEMENTS[[#This Row],[Traitement CPA]]="","NON REALISE","REALISE")</f>
        <v>NON REALISE</v>
      </c>
      <c r="O138" s="9">
        <f>LEFT(IMPORTSéTRAITEMENTS[Date de dernière modification],10)*1</f>
        <v>44714</v>
      </c>
      <c r="P138" s="7">
        <f ca="1">IF(IMPORTSéTRAITEMENTS[[#This Row],[Traitement CPA]]="",NETWORKDAYS.INTL(IMPORTSéTRAITEMENTS[[#This Row],[Réception]],TODAY(),1,JOURSFéries[DATES]),"")</f>
        <v>40</v>
      </c>
      <c r="Q138" s="9"/>
      <c r="R138" s="7" t="str">
        <f>IF(IMPORTSéTRAITEMENTS[[#This Row],[Traitement CPA]]&lt;&gt;"",NETWORKDAYS.INTL(IMPORTSéTRAITEMENTS[[#This Row],[Réception]],IMPORTSéTRAITEMENTS[[#This Row],[Traitement CPA]],1,JOURSFéries[DATES]),"")</f>
        <v/>
      </c>
      <c r="S138" s="7" t="str">
        <f>VLOOKUP(I:I,BDD!A:B,2,TRUE)</f>
        <v>HC-Marly</v>
      </c>
      <c r="T138" s="12" t="s">
        <v>936</v>
      </c>
      <c r="U138" s="7">
        <f>COUNTIFS(IMPORTSéTRAITEMENTS[Capella],IMPORTSéTRAITEMENTS[Capella])</f>
        <v>1</v>
      </c>
    </row>
    <row r="139" spans="2:21" x14ac:dyDescent="0.25">
      <c r="B139" s="7" t="s">
        <v>265</v>
      </c>
      <c r="C139" s="7" t="s">
        <v>9</v>
      </c>
      <c r="D139" s="7" t="s">
        <v>10</v>
      </c>
      <c r="E139" s="7" t="s">
        <v>936</v>
      </c>
      <c r="F139" s="7" t="s">
        <v>11</v>
      </c>
      <c r="G139" s="7" t="s">
        <v>936</v>
      </c>
      <c r="H139" s="7" t="s">
        <v>37</v>
      </c>
      <c r="I139" s="7" t="s">
        <v>38</v>
      </c>
      <c r="J139" s="7" t="s">
        <v>936</v>
      </c>
      <c r="K139" s="7" t="s">
        <v>255</v>
      </c>
      <c r="L139" s="7" t="s">
        <v>266</v>
      </c>
      <c r="M139" s="7" t="s">
        <v>936</v>
      </c>
      <c r="N139" s="8" t="str">
        <f>IF(IMPORTSéTRAITEMENTS[[#This Row],[Traitement CPA]]="","NON REALISE","REALISE")</f>
        <v>NON REALISE</v>
      </c>
      <c r="O139" s="9">
        <f>LEFT(IMPORTSéTRAITEMENTS[Date de dernière modification],10)*1</f>
        <v>44714</v>
      </c>
      <c r="P139" s="7">
        <f ca="1">IF(IMPORTSéTRAITEMENTS[[#This Row],[Traitement CPA]]="",NETWORKDAYS.INTL(IMPORTSéTRAITEMENTS[[#This Row],[Réception]],TODAY(),1,JOURSFéries[DATES]),"")</f>
        <v>40</v>
      </c>
      <c r="Q139" s="9"/>
      <c r="R139" s="7" t="str">
        <f>IF(IMPORTSéTRAITEMENTS[[#This Row],[Traitement CPA]]&lt;&gt;"",NETWORKDAYS.INTL(IMPORTSéTRAITEMENTS[[#This Row],[Réception]],IMPORTSéTRAITEMENTS[[#This Row],[Traitement CPA]],1,JOURSFéries[DATES]),"")</f>
        <v/>
      </c>
      <c r="S139" s="7" t="str">
        <f>VLOOKUP(I:I,BDD!A:B,2,TRUE)</f>
        <v>HC-Maubeuge</v>
      </c>
      <c r="T139" s="12" t="s">
        <v>936</v>
      </c>
      <c r="U139" s="7">
        <f>COUNTIFS(IMPORTSéTRAITEMENTS[Capella],IMPORTSéTRAITEMENTS[Capella])</f>
        <v>1</v>
      </c>
    </row>
    <row r="140" spans="2:21" x14ac:dyDescent="0.25">
      <c r="B140" s="7" t="s">
        <v>267</v>
      </c>
      <c r="C140" s="7" t="s">
        <v>9</v>
      </c>
      <c r="D140" s="7" t="s">
        <v>10</v>
      </c>
      <c r="E140" s="7" t="s">
        <v>936</v>
      </c>
      <c r="F140" s="7" t="s">
        <v>11</v>
      </c>
      <c r="G140" s="7" t="s">
        <v>936</v>
      </c>
      <c r="H140" s="7" t="s">
        <v>268</v>
      </c>
      <c r="I140" s="7" t="s">
        <v>269</v>
      </c>
      <c r="J140" s="7" t="s">
        <v>936</v>
      </c>
      <c r="K140" s="7" t="s">
        <v>270</v>
      </c>
      <c r="L140" s="7" t="s">
        <v>271</v>
      </c>
      <c r="M140" s="7" t="s">
        <v>936</v>
      </c>
      <c r="N140" s="8" t="str">
        <f>IF(IMPORTSéTRAITEMENTS[[#This Row],[Traitement CPA]]="","NON REALISE","REALISE")</f>
        <v>NON REALISE</v>
      </c>
      <c r="O140" s="9">
        <f>LEFT(IMPORTSéTRAITEMENTS[Date de dernière modification],10)*1</f>
        <v>44715</v>
      </c>
      <c r="P140" s="7">
        <f ca="1">IF(IMPORTSéTRAITEMENTS[[#This Row],[Traitement CPA]]="",NETWORKDAYS.INTL(IMPORTSéTRAITEMENTS[[#This Row],[Réception]],TODAY(),1,JOURSFéries[DATES]),"")</f>
        <v>39</v>
      </c>
      <c r="Q140" s="9"/>
      <c r="R140" s="7" t="str">
        <f>IF(IMPORTSéTRAITEMENTS[[#This Row],[Traitement CPA]]&lt;&gt;"",NETWORKDAYS.INTL(IMPORTSéTRAITEMENTS[[#This Row],[Réception]],IMPORTSéTRAITEMENTS[[#This Row],[Traitement CPA]],1,JOURSFéries[DATES]),"")</f>
        <v/>
      </c>
      <c r="S140" s="7" t="str">
        <f>VLOOKUP(I:I,BDD!A:B,2,TRUE)</f>
        <v>HC-Marly</v>
      </c>
      <c r="T140" s="12" t="s">
        <v>936</v>
      </c>
      <c r="U140" s="7">
        <f>COUNTIFS(IMPORTSéTRAITEMENTS[Capella],IMPORTSéTRAITEMENTS[Capella])</f>
        <v>1</v>
      </c>
    </row>
    <row r="141" spans="2:21" x14ac:dyDescent="0.25">
      <c r="B141" s="7" t="s">
        <v>272</v>
      </c>
      <c r="C141" s="7" t="s">
        <v>9</v>
      </c>
      <c r="D141" s="7" t="s">
        <v>10</v>
      </c>
      <c r="E141" s="7" t="s">
        <v>936</v>
      </c>
      <c r="F141" s="7" t="s">
        <v>11</v>
      </c>
      <c r="G141" s="7" t="s">
        <v>936</v>
      </c>
      <c r="H141" s="7" t="s">
        <v>273</v>
      </c>
      <c r="I141" s="7" t="s">
        <v>274</v>
      </c>
      <c r="J141" s="7" t="s">
        <v>936</v>
      </c>
      <c r="K141" s="7" t="s">
        <v>275</v>
      </c>
      <c r="L141" s="7" t="s">
        <v>276</v>
      </c>
      <c r="M141" s="7" t="s">
        <v>936</v>
      </c>
      <c r="N141" s="8" t="str">
        <f>IF(IMPORTSéTRAITEMENTS[[#This Row],[Traitement CPA]]="","NON REALISE","REALISE")</f>
        <v>NON REALISE</v>
      </c>
      <c r="O141" s="9">
        <f>LEFT(IMPORTSéTRAITEMENTS[Date de dernière modification],10)*1</f>
        <v>44719</v>
      </c>
      <c r="P141" s="7">
        <f ca="1">IF(IMPORTSéTRAITEMENTS[[#This Row],[Traitement CPA]]="",NETWORKDAYS.INTL(IMPORTSéTRAITEMENTS[[#This Row],[Réception]],TODAY(),1,JOURSFéries[DATES]),"")</f>
        <v>38</v>
      </c>
      <c r="Q141" s="9"/>
      <c r="R141" s="7" t="str">
        <f>IF(IMPORTSéTRAITEMENTS[[#This Row],[Traitement CPA]]&lt;&gt;"",NETWORKDAYS.INTL(IMPORTSéTRAITEMENTS[[#This Row],[Réception]],IMPORTSéTRAITEMENTS[[#This Row],[Traitement CPA]],1,JOURSFéries[DATES]),"")</f>
        <v/>
      </c>
      <c r="S141" s="7" t="str">
        <f>VLOOKUP(I:I,BDD!A:B,2,TRUE)</f>
        <v>HC-Cambrai</v>
      </c>
      <c r="T141" s="12" t="s">
        <v>936</v>
      </c>
      <c r="U141" s="7">
        <f>COUNTIFS(IMPORTSéTRAITEMENTS[Capella],IMPORTSéTRAITEMENTS[Capella])</f>
        <v>1</v>
      </c>
    </row>
    <row r="142" spans="2:21" x14ac:dyDescent="0.25">
      <c r="B142" s="7" t="s">
        <v>277</v>
      </c>
      <c r="C142" s="7" t="s">
        <v>9</v>
      </c>
      <c r="D142" s="7" t="s">
        <v>10</v>
      </c>
      <c r="E142" s="7" t="s">
        <v>936</v>
      </c>
      <c r="F142" s="7" t="s">
        <v>11</v>
      </c>
      <c r="G142" s="7" t="s">
        <v>936</v>
      </c>
      <c r="H142" s="7" t="s">
        <v>102</v>
      </c>
      <c r="I142" s="7" t="s">
        <v>103</v>
      </c>
      <c r="J142" s="7" t="s">
        <v>936</v>
      </c>
      <c r="K142" s="7" t="s">
        <v>275</v>
      </c>
      <c r="L142" s="7" t="s">
        <v>278</v>
      </c>
      <c r="M142" s="7" t="s">
        <v>936</v>
      </c>
      <c r="N142" s="8" t="str">
        <f>IF(IMPORTSéTRAITEMENTS[[#This Row],[Traitement CPA]]="","NON REALISE","REALISE")</f>
        <v>NON REALISE</v>
      </c>
      <c r="O142" s="9">
        <f>LEFT(IMPORTSéTRAITEMENTS[Date de dernière modification],10)*1</f>
        <v>44719</v>
      </c>
      <c r="P142" s="7">
        <f ca="1">IF(IMPORTSéTRAITEMENTS[[#This Row],[Traitement CPA]]="",NETWORKDAYS.INTL(IMPORTSéTRAITEMENTS[[#This Row],[Réception]],TODAY(),1,JOURSFéries[DATES]),"")</f>
        <v>38</v>
      </c>
      <c r="Q142" s="9"/>
      <c r="R142" s="7" t="str">
        <f>IF(IMPORTSéTRAITEMENTS[[#This Row],[Traitement CPA]]&lt;&gt;"",NETWORKDAYS.INTL(IMPORTSéTRAITEMENTS[[#This Row],[Réception]],IMPORTSéTRAITEMENTS[[#This Row],[Traitement CPA]],1,JOURSFéries[DATES]),"")</f>
        <v/>
      </c>
      <c r="S142" s="7" t="str">
        <f>VLOOKUP(I:I,BDD!A:B,2,TRUE)</f>
        <v>HC-Marly</v>
      </c>
      <c r="T142" s="12" t="s">
        <v>936</v>
      </c>
      <c r="U142" s="7">
        <f>COUNTIFS(IMPORTSéTRAITEMENTS[Capella],IMPORTSéTRAITEMENTS[Capella])</f>
        <v>1</v>
      </c>
    </row>
    <row r="143" spans="2:21" x14ac:dyDescent="0.25">
      <c r="B143" s="7" t="s">
        <v>279</v>
      </c>
      <c r="C143" s="7" t="s">
        <v>9</v>
      </c>
      <c r="D143" s="7" t="s">
        <v>10</v>
      </c>
      <c r="E143" s="7" t="s">
        <v>936</v>
      </c>
      <c r="F143" s="7" t="s">
        <v>11</v>
      </c>
      <c r="G143" s="7" t="s">
        <v>936</v>
      </c>
      <c r="H143" s="7" t="s">
        <v>56</v>
      </c>
      <c r="I143" s="7" t="s">
        <v>57</v>
      </c>
      <c r="J143" s="7" t="s">
        <v>936</v>
      </c>
      <c r="K143" s="7" t="s">
        <v>275</v>
      </c>
      <c r="L143" s="7" t="s">
        <v>280</v>
      </c>
      <c r="M143" s="7" t="s">
        <v>936</v>
      </c>
      <c r="N143" s="8" t="str">
        <f>IF(IMPORTSéTRAITEMENTS[[#This Row],[Traitement CPA]]="","NON REALISE","REALISE")</f>
        <v>NON REALISE</v>
      </c>
      <c r="O143" s="9">
        <f>LEFT(IMPORTSéTRAITEMENTS[Date de dernière modification],10)*1</f>
        <v>44719</v>
      </c>
      <c r="P143" s="7">
        <f ca="1">IF(IMPORTSéTRAITEMENTS[[#This Row],[Traitement CPA]]="",NETWORKDAYS.INTL(IMPORTSéTRAITEMENTS[[#This Row],[Réception]],TODAY(),1,JOURSFéries[DATES]),"")</f>
        <v>38</v>
      </c>
      <c r="Q143" s="9"/>
      <c r="R143" s="7" t="str">
        <f>IF(IMPORTSéTRAITEMENTS[[#This Row],[Traitement CPA]]&lt;&gt;"",NETWORKDAYS.INTL(IMPORTSéTRAITEMENTS[[#This Row],[Réception]],IMPORTSéTRAITEMENTS[[#This Row],[Traitement CPA]],1,JOURSFéries[DATES]),"")</f>
        <v/>
      </c>
      <c r="S143" s="7" t="str">
        <f>VLOOKUP(I:I,BDD!A:B,2,TRUE)</f>
        <v>HC-Maubeuge</v>
      </c>
      <c r="T143" s="12" t="s">
        <v>936</v>
      </c>
      <c r="U143" s="7">
        <f>COUNTIFS(IMPORTSéTRAITEMENTS[Capella],IMPORTSéTRAITEMENTS[Capella])</f>
        <v>1</v>
      </c>
    </row>
    <row r="144" spans="2:21" x14ac:dyDescent="0.25">
      <c r="B144" s="7" t="s">
        <v>281</v>
      </c>
      <c r="C144" s="7" t="s">
        <v>9</v>
      </c>
      <c r="D144" s="7" t="s">
        <v>10</v>
      </c>
      <c r="E144" s="7" t="s">
        <v>936</v>
      </c>
      <c r="F144" s="7" t="s">
        <v>11</v>
      </c>
      <c r="G144" s="7" t="s">
        <v>936</v>
      </c>
      <c r="H144" s="7" t="s">
        <v>228</v>
      </c>
      <c r="I144" s="7" t="s">
        <v>229</v>
      </c>
      <c r="J144" s="7" t="s">
        <v>936</v>
      </c>
      <c r="K144" s="7" t="s">
        <v>275</v>
      </c>
      <c r="L144" s="7" t="s">
        <v>282</v>
      </c>
      <c r="M144" s="7" t="s">
        <v>936</v>
      </c>
      <c r="N144" s="8" t="str">
        <f>IF(IMPORTSéTRAITEMENTS[[#This Row],[Traitement CPA]]="","NON REALISE","REALISE")</f>
        <v>NON REALISE</v>
      </c>
      <c r="O144" s="9">
        <f>LEFT(IMPORTSéTRAITEMENTS[Date de dernière modification],10)*1</f>
        <v>44719</v>
      </c>
      <c r="P144" s="7">
        <f ca="1">IF(IMPORTSéTRAITEMENTS[[#This Row],[Traitement CPA]]="",NETWORKDAYS.INTL(IMPORTSéTRAITEMENTS[[#This Row],[Réception]],TODAY(),1,JOURSFéries[DATES]),"")</f>
        <v>38</v>
      </c>
      <c r="Q144" s="9"/>
      <c r="R144" s="7" t="str">
        <f>IF(IMPORTSéTRAITEMENTS[[#This Row],[Traitement CPA]]&lt;&gt;"",NETWORKDAYS.INTL(IMPORTSéTRAITEMENTS[[#This Row],[Réception]],IMPORTSéTRAITEMENTS[[#This Row],[Traitement CPA]],1,JOURSFéries[DATES]),"")</f>
        <v/>
      </c>
      <c r="S144" s="7" t="str">
        <f>VLOOKUP(I:I,BDD!A:B,2,TRUE)</f>
        <v>HC-Maubeuge</v>
      </c>
      <c r="T144" s="12" t="s">
        <v>936</v>
      </c>
      <c r="U144" s="7">
        <f>COUNTIFS(IMPORTSéTRAITEMENTS[Capella],IMPORTSéTRAITEMENTS[Capella])</f>
        <v>1</v>
      </c>
    </row>
    <row r="145" spans="2:21" x14ac:dyDescent="0.25">
      <c r="B145" s="7" t="s">
        <v>286</v>
      </c>
      <c r="C145" s="7" t="s">
        <v>9</v>
      </c>
      <c r="D145" s="7" t="s">
        <v>10</v>
      </c>
      <c r="E145" s="7" t="s">
        <v>936</v>
      </c>
      <c r="F145" s="7" t="s">
        <v>11</v>
      </c>
      <c r="G145" s="7" t="s">
        <v>936</v>
      </c>
      <c r="H145" s="7" t="s">
        <v>102</v>
      </c>
      <c r="I145" s="7" t="s">
        <v>103</v>
      </c>
      <c r="J145" s="7" t="s">
        <v>936</v>
      </c>
      <c r="K145" s="7" t="s">
        <v>287</v>
      </c>
      <c r="L145" s="7" t="s">
        <v>288</v>
      </c>
      <c r="M145" s="7" t="s">
        <v>936</v>
      </c>
      <c r="N145" s="8" t="str">
        <f>IF(IMPORTSéTRAITEMENTS[[#This Row],[Traitement CPA]]="","NON REALISE","REALISE")</f>
        <v>NON REALISE</v>
      </c>
      <c r="O145" s="9">
        <f>LEFT(IMPORTSéTRAITEMENTS[Date de dernière modification],10)*1</f>
        <v>44720</v>
      </c>
      <c r="P145" s="7">
        <f ca="1">IF(IMPORTSéTRAITEMENTS[[#This Row],[Traitement CPA]]="",NETWORKDAYS.INTL(IMPORTSéTRAITEMENTS[[#This Row],[Réception]],TODAY(),1,JOURSFéries[DATES]),"")</f>
        <v>37</v>
      </c>
      <c r="Q145" s="9"/>
      <c r="R145" s="7" t="str">
        <f>IF(IMPORTSéTRAITEMENTS[[#This Row],[Traitement CPA]]&lt;&gt;"",NETWORKDAYS.INTL(IMPORTSéTRAITEMENTS[[#This Row],[Réception]],IMPORTSéTRAITEMENTS[[#This Row],[Traitement CPA]],1,JOURSFéries[DATES]),"")</f>
        <v/>
      </c>
      <c r="S145" s="7" t="str">
        <f>VLOOKUP(I:I,BDD!A:B,2,TRUE)</f>
        <v>HC-Marly</v>
      </c>
      <c r="T145" s="12" t="s">
        <v>936</v>
      </c>
      <c r="U145" s="7">
        <f>COUNTIFS(IMPORTSéTRAITEMENTS[Capella],IMPORTSéTRAITEMENTS[Capella])</f>
        <v>1</v>
      </c>
    </row>
    <row r="146" spans="2:21" x14ac:dyDescent="0.25">
      <c r="B146" s="7" t="s">
        <v>291</v>
      </c>
      <c r="C146" s="7" t="s">
        <v>9</v>
      </c>
      <c r="D146" s="7" t="s">
        <v>10</v>
      </c>
      <c r="E146" s="7" t="s">
        <v>936</v>
      </c>
      <c r="F146" s="7" t="s">
        <v>11</v>
      </c>
      <c r="G146" s="7" t="s">
        <v>936</v>
      </c>
      <c r="H146" s="7" t="s">
        <v>28</v>
      </c>
      <c r="I146" s="7" t="s">
        <v>292</v>
      </c>
      <c r="J146" s="7" t="s">
        <v>936</v>
      </c>
      <c r="K146" s="7" t="s">
        <v>293</v>
      </c>
      <c r="L146" s="7" t="s">
        <v>294</v>
      </c>
      <c r="M146" s="7" t="s">
        <v>936</v>
      </c>
      <c r="N146" s="8" t="str">
        <f>IF(IMPORTSéTRAITEMENTS[[#This Row],[Traitement CPA]]="","NON REALISE","REALISE")</f>
        <v>NON REALISE</v>
      </c>
      <c r="O146" s="9">
        <f>LEFT(IMPORTSéTRAITEMENTS[Date de dernière modification],10)*1</f>
        <v>44721</v>
      </c>
      <c r="P146" s="7">
        <f ca="1">IF(IMPORTSéTRAITEMENTS[[#This Row],[Traitement CPA]]="",NETWORKDAYS.INTL(IMPORTSéTRAITEMENTS[[#This Row],[Réception]],TODAY(),1,JOURSFéries[DATES]),"")</f>
        <v>36</v>
      </c>
      <c r="Q146" s="9"/>
      <c r="R146" s="7" t="str">
        <f>IF(IMPORTSéTRAITEMENTS[[#This Row],[Traitement CPA]]&lt;&gt;"",NETWORKDAYS.INTL(IMPORTSéTRAITEMENTS[[#This Row],[Réception]],IMPORTSéTRAITEMENTS[[#This Row],[Traitement CPA]],1,JOURSFéries[DATES]),"")</f>
        <v/>
      </c>
      <c r="S146" s="7" t="str">
        <f>VLOOKUP(I:I,BDD!A:B,2,TRUE)</f>
        <v>HC-Cambrai</v>
      </c>
      <c r="T146" s="12" t="s">
        <v>936</v>
      </c>
      <c r="U146" s="7">
        <f>COUNTIFS(IMPORTSéTRAITEMENTS[Capella],IMPORTSéTRAITEMENTS[Capella])</f>
        <v>1</v>
      </c>
    </row>
    <row r="147" spans="2:21" x14ac:dyDescent="0.25">
      <c r="B147" s="7" t="s">
        <v>295</v>
      </c>
      <c r="C147" s="7" t="s">
        <v>9</v>
      </c>
      <c r="D147" s="7" t="s">
        <v>10</v>
      </c>
      <c r="E147" s="7" t="s">
        <v>936</v>
      </c>
      <c r="F147" s="7" t="s">
        <v>11</v>
      </c>
      <c r="G147" s="7" t="s">
        <v>936</v>
      </c>
      <c r="H147" s="7" t="s">
        <v>102</v>
      </c>
      <c r="I147" s="7" t="s">
        <v>103</v>
      </c>
      <c r="J147" s="7" t="s">
        <v>936</v>
      </c>
      <c r="K147" s="7" t="s">
        <v>293</v>
      </c>
      <c r="L147" s="7" t="s">
        <v>296</v>
      </c>
      <c r="M147" s="7" t="s">
        <v>936</v>
      </c>
      <c r="N147" s="8" t="str">
        <f>IF(IMPORTSéTRAITEMENTS[[#This Row],[Traitement CPA]]="","NON REALISE","REALISE")</f>
        <v>NON REALISE</v>
      </c>
      <c r="O147" s="9">
        <f>LEFT(IMPORTSéTRAITEMENTS[Date de dernière modification],10)*1</f>
        <v>44721</v>
      </c>
      <c r="P147" s="7">
        <f ca="1">IF(IMPORTSéTRAITEMENTS[[#This Row],[Traitement CPA]]="",NETWORKDAYS.INTL(IMPORTSéTRAITEMENTS[[#This Row],[Réception]],TODAY(),1,JOURSFéries[DATES]),"")</f>
        <v>36</v>
      </c>
      <c r="Q147" s="9"/>
      <c r="R147" s="7" t="str">
        <f>IF(IMPORTSéTRAITEMENTS[[#This Row],[Traitement CPA]]&lt;&gt;"",NETWORKDAYS.INTL(IMPORTSéTRAITEMENTS[[#This Row],[Réception]],IMPORTSéTRAITEMENTS[[#This Row],[Traitement CPA]],1,JOURSFéries[DATES]),"")</f>
        <v/>
      </c>
      <c r="S147" s="7" t="str">
        <f>VLOOKUP(I:I,BDD!A:B,2,TRUE)</f>
        <v>HC-Marly</v>
      </c>
      <c r="T147" s="12" t="s">
        <v>936</v>
      </c>
      <c r="U147" s="7">
        <f>COUNTIFS(IMPORTSéTRAITEMENTS[Capella],IMPORTSéTRAITEMENTS[Capella])</f>
        <v>1</v>
      </c>
    </row>
    <row r="148" spans="2:21" x14ac:dyDescent="0.25">
      <c r="B148" s="7" t="s">
        <v>297</v>
      </c>
      <c r="C148" s="7" t="s">
        <v>9</v>
      </c>
      <c r="D148" s="7" t="s">
        <v>10</v>
      </c>
      <c r="E148" s="7" t="s">
        <v>936</v>
      </c>
      <c r="F148" s="7" t="s">
        <v>11</v>
      </c>
      <c r="G148" s="7" t="s">
        <v>936</v>
      </c>
      <c r="H148" s="7" t="s">
        <v>12</v>
      </c>
      <c r="I148" s="7" t="s">
        <v>13</v>
      </c>
      <c r="J148" s="7" t="s">
        <v>936</v>
      </c>
      <c r="K148" s="7" t="s">
        <v>293</v>
      </c>
      <c r="L148" s="7" t="s">
        <v>298</v>
      </c>
      <c r="M148" s="7" t="s">
        <v>936</v>
      </c>
      <c r="N148" s="8" t="str">
        <f>IF(IMPORTSéTRAITEMENTS[[#This Row],[Traitement CPA]]="","NON REALISE","REALISE")</f>
        <v>NON REALISE</v>
      </c>
      <c r="O148" s="9">
        <f>LEFT(IMPORTSéTRAITEMENTS[Date de dernière modification],10)*1</f>
        <v>44721</v>
      </c>
      <c r="P148" s="7">
        <f ca="1">IF(IMPORTSéTRAITEMENTS[[#This Row],[Traitement CPA]]="",NETWORKDAYS.INTL(IMPORTSéTRAITEMENTS[[#This Row],[Réception]],TODAY(),1,JOURSFéries[DATES]),"")</f>
        <v>36</v>
      </c>
      <c r="Q148" s="9"/>
      <c r="R148" s="7" t="str">
        <f>IF(IMPORTSéTRAITEMENTS[[#This Row],[Traitement CPA]]&lt;&gt;"",NETWORKDAYS.INTL(IMPORTSéTRAITEMENTS[[#This Row],[Réception]],IMPORTSéTRAITEMENTS[[#This Row],[Traitement CPA]],1,JOURSFéries[DATES]),"")</f>
        <v/>
      </c>
      <c r="S148" s="7" t="str">
        <f>VLOOKUP(I:I,BDD!A:B,2,TRUE)</f>
        <v>HC-Maubeuge</v>
      </c>
      <c r="T148" s="12" t="s">
        <v>936</v>
      </c>
      <c r="U148" s="7">
        <f>COUNTIFS(IMPORTSéTRAITEMENTS[Capella],IMPORTSéTRAITEMENTS[Capella])</f>
        <v>1</v>
      </c>
    </row>
    <row r="149" spans="2:21" x14ac:dyDescent="0.25">
      <c r="B149" s="7" t="s">
        <v>299</v>
      </c>
      <c r="C149" s="7" t="s">
        <v>9</v>
      </c>
      <c r="D149" s="7" t="s">
        <v>10</v>
      </c>
      <c r="E149" s="7" t="s">
        <v>936</v>
      </c>
      <c r="F149" s="7" t="s">
        <v>11</v>
      </c>
      <c r="G149" s="7" t="s">
        <v>936</v>
      </c>
      <c r="H149" s="7" t="s">
        <v>300</v>
      </c>
      <c r="I149" s="7" t="s">
        <v>301</v>
      </c>
      <c r="J149" s="7" t="s">
        <v>936</v>
      </c>
      <c r="K149" s="7" t="s">
        <v>293</v>
      </c>
      <c r="L149" s="7" t="s">
        <v>302</v>
      </c>
      <c r="M149" s="7" t="s">
        <v>936</v>
      </c>
      <c r="N149" s="8" t="str">
        <f>IF(IMPORTSéTRAITEMENTS[[#This Row],[Traitement CPA]]="","NON REALISE","REALISE")</f>
        <v>NON REALISE</v>
      </c>
      <c r="O149" s="9">
        <f>LEFT(IMPORTSéTRAITEMENTS[Date de dernière modification],10)*1</f>
        <v>44721</v>
      </c>
      <c r="P149" s="7">
        <f ca="1">IF(IMPORTSéTRAITEMENTS[[#This Row],[Traitement CPA]]="",NETWORKDAYS.INTL(IMPORTSéTRAITEMENTS[[#This Row],[Réception]],TODAY(),1,JOURSFéries[DATES]),"")</f>
        <v>36</v>
      </c>
      <c r="Q149" s="9"/>
      <c r="R149" s="7" t="str">
        <f>IF(IMPORTSéTRAITEMENTS[[#This Row],[Traitement CPA]]&lt;&gt;"",NETWORKDAYS.INTL(IMPORTSéTRAITEMENTS[[#This Row],[Réception]],IMPORTSéTRAITEMENTS[[#This Row],[Traitement CPA]],1,JOURSFéries[DATES]),"")</f>
        <v/>
      </c>
      <c r="S149" s="7" t="str">
        <f>VLOOKUP(I:I,BDD!A:B,2,TRUE)</f>
        <v>HC-Marly</v>
      </c>
      <c r="T149" s="12" t="s">
        <v>936</v>
      </c>
      <c r="U149" s="7">
        <f>COUNTIFS(IMPORTSéTRAITEMENTS[Capella],IMPORTSéTRAITEMENTS[Capella])</f>
        <v>1</v>
      </c>
    </row>
    <row r="150" spans="2:21" x14ac:dyDescent="0.25">
      <c r="B150" s="7" t="s">
        <v>303</v>
      </c>
      <c r="C150" s="7" t="s">
        <v>9</v>
      </c>
      <c r="D150" s="7" t="s">
        <v>10</v>
      </c>
      <c r="E150" s="7" t="s">
        <v>936</v>
      </c>
      <c r="F150" s="7" t="s">
        <v>11</v>
      </c>
      <c r="G150" s="7" t="s">
        <v>936</v>
      </c>
      <c r="H150" s="7" t="s">
        <v>102</v>
      </c>
      <c r="I150" s="7" t="s">
        <v>103</v>
      </c>
      <c r="J150" s="7" t="s">
        <v>936</v>
      </c>
      <c r="K150" s="7" t="s">
        <v>304</v>
      </c>
      <c r="L150" s="7" t="s">
        <v>305</v>
      </c>
      <c r="M150" s="7" t="s">
        <v>936</v>
      </c>
      <c r="N150" s="8" t="str">
        <f>IF(IMPORTSéTRAITEMENTS[[#This Row],[Traitement CPA]]="","NON REALISE","REALISE")</f>
        <v>NON REALISE</v>
      </c>
      <c r="O150" s="9">
        <f>LEFT(IMPORTSéTRAITEMENTS[Date de dernière modification],10)*1</f>
        <v>44722</v>
      </c>
      <c r="P150" s="7">
        <f ca="1">IF(IMPORTSéTRAITEMENTS[[#This Row],[Traitement CPA]]="",NETWORKDAYS.INTL(IMPORTSéTRAITEMENTS[[#This Row],[Réception]],TODAY(),1,JOURSFéries[DATES]),"")</f>
        <v>35</v>
      </c>
      <c r="Q150" s="9"/>
      <c r="R150" s="7" t="str">
        <f>IF(IMPORTSéTRAITEMENTS[[#This Row],[Traitement CPA]]&lt;&gt;"",NETWORKDAYS.INTL(IMPORTSéTRAITEMENTS[[#This Row],[Réception]],IMPORTSéTRAITEMENTS[[#This Row],[Traitement CPA]],1,JOURSFéries[DATES]),"")</f>
        <v/>
      </c>
      <c r="S150" s="7" t="str">
        <f>VLOOKUP(I:I,BDD!A:B,2,TRUE)</f>
        <v>HC-Marly</v>
      </c>
      <c r="T150" s="12" t="s">
        <v>936</v>
      </c>
      <c r="U150" s="7">
        <f>COUNTIFS(IMPORTSéTRAITEMENTS[Capella],IMPORTSéTRAITEMENTS[Capella])</f>
        <v>1</v>
      </c>
    </row>
    <row r="151" spans="2:21" x14ac:dyDescent="0.25">
      <c r="B151" s="7" t="s">
        <v>306</v>
      </c>
      <c r="C151" s="7" t="s">
        <v>9</v>
      </c>
      <c r="D151" s="7" t="s">
        <v>10</v>
      </c>
      <c r="E151" s="7" t="s">
        <v>936</v>
      </c>
      <c r="F151" s="7" t="s">
        <v>11</v>
      </c>
      <c r="G151" s="7" t="s">
        <v>936</v>
      </c>
      <c r="H151" s="7" t="s">
        <v>102</v>
      </c>
      <c r="I151" s="7" t="s">
        <v>103</v>
      </c>
      <c r="J151" s="7" t="s">
        <v>936</v>
      </c>
      <c r="K151" s="7" t="s">
        <v>304</v>
      </c>
      <c r="L151" s="7" t="s">
        <v>307</v>
      </c>
      <c r="M151" s="7" t="s">
        <v>936</v>
      </c>
      <c r="N151" s="8" t="str">
        <f>IF(IMPORTSéTRAITEMENTS[[#This Row],[Traitement CPA]]="","NON REALISE","REALISE")</f>
        <v>NON REALISE</v>
      </c>
      <c r="O151" s="9">
        <f>LEFT(IMPORTSéTRAITEMENTS[Date de dernière modification],10)*1</f>
        <v>44722</v>
      </c>
      <c r="P151" s="7">
        <f ca="1">IF(IMPORTSéTRAITEMENTS[[#This Row],[Traitement CPA]]="",NETWORKDAYS.INTL(IMPORTSéTRAITEMENTS[[#This Row],[Réception]],TODAY(),1,JOURSFéries[DATES]),"")</f>
        <v>35</v>
      </c>
      <c r="Q151" s="9"/>
      <c r="R151" s="7" t="str">
        <f>IF(IMPORTSéTRAITEMENTS[[#This Row],[Traitement CPA]]&lt;&gt;"",NETWORKDAYS.INTL(IMPORTSéTRAITEMENTS[[#This Row],[Réception]],IMPORTSéTRAITEMENTS[[#This Row],[Traitement CPA]],1,JOURSFéries[DATES]),"")</f>
        <v/>
      </c>
      <c r="S151" s="7" t="str">
        <f>VLOOKUP(I:I,BDD!A:B,2,TRUE)</f>
        <v>HC-Marly</v>
      </c>
      <c r="T151" s="12" t="s">
        <v>936</v>
      </c>
      <c r="U151" s="7">
        <f>COUNTIFS(IMPORTSéTRAITEMENTS[Capella],IMPORTSéTRAITEMENTS[Capella])</f>
        <v>1</v>
      </c>
    </row>
    <row r="152" spans="2:21" x14ac:dyDescent="0.25">
      <c r="B152" s="7" t="s">
        <v>308</v>
      </c>
      <c r="C152" s="7" t="s">
        <v>9</v>
      </c>
      <c r="D152" s="7" t="s">
        <v>10</v>
      </c>
      <c r="E152" s="7" t="s">
        <v>936</v>
      </c>
      <c r="F152" s="7" t="s">
        <v>11</v>
      </c>
      <c r="G152" s="7" t="s">
        <v>936</v>
      </c>
      <c r="H152" s="7" t="s">
        <v>300</v>
      </c>
      <c r="I152" s="7" t="s">
        <v>301</v>
      </c>
      <c r="J152" s="7" t="s">
        <v>936</v>
      </c>
      <c r="K152" s="7" t="s">
        <v>304</v>
      </c>
      <c r="L152" s="7" t="s">
        <v>309</v>
      </c>
      <c r="M152" s="7" t="s">
        <v>936</v>
      </c>
      <c r="N152" s="8" t="str">
        <f>IF(IMPORTSéTRAITEMENTS[[#This Row],[Traitement CPA]]="","NON REALISE","REALISE")</f>
        <v>NON REALISE</v>
      </c>
      <c r="O152" s="9">
        <f>LEFT(IMPORTSéTRAITEMENTS[Date de dernière modification],10)*1</f>
        <v>44722</v>
      </c>
      <c r="P152" s="7">
        <f ca="1">IF(IMPORTSéTRAITEMENTS[[#This Row],[Traitement CPA]]="",NETWORKDAYS.INTL(IMPORTSéTRAITEMENTS[[#This Row],[Réception]],TODAY(),1,JOURSFéries[DATES]),"")</f>
        <v>35</v>
      </c>
      <c r="Q152" s="9"/>
      <c r="R152" s="7" t="str">
        <f>IF(IMPORTSéTRAITEMENTS[[#This Row],[Traitement CPA]]&lt;&gt;"",NETWORKDAYS.INTL(IMPORTSéTRAITEMENTS[[#This Row],[Réception]],IMPORTSéTRAITEMENTS[[#This Row],[Traitement CPA]],1,JOURSFéries[DATES]),"")</f>
        <v/>
      </c>
      <c r="S152" s="7" t="str">
        <f>VLOOKUP(I:I,BDD!A:B,2,TRUE)</f>
        <v>HC-Marly</v>
      </c>
      <c r="T152" s="12" t="s">
        <v>936</v>
      </c>
      <c r="U152" s="7">
        <f>COUNTIFS(IMPORTSéTRAITEMENTS[Capella],IMPORTSéTRAITEMENTS[Capella])</f>
        <v>1</v>
      </c>
    </row>
    <row r="153" spans="2:21" x14ac:dyDescent="0.25">
      <c r="B153" s="7" t="s">
        <v>310</v>
      </c>
      <c r="C153" s="7" t="s">
        <v>9</v>
      </c>
      <c r="D153" s="7" t="s">
        <v>10</v>
      </c>
      <c r="E153" s="7" t="s">
        <v>936</v>
      </c>
      <c r="F153" s="7" t="s">
        <v>11</v>
      </c>
      <c r="G153" s="7" t="s">
        <v>936</v>
      </c>
      <c r="H153" s="7" t="s">
        <v>102</v>
      </c>
      <c r="I153" s="7" t="s">
        <v>103</v>
      </c>
      <c r="J153" s="7" t="s">
        <v>936</v>
      </c>
      <c r="K153" s="7" t="s">
        <v>304</v>
      </c>
      <c r="L153" s="7" t="s">
        <v>311</v>
      </c>
      <c r="M153" s="7" t="s">
        <v>936</v>
      </c>
      <c r="N153" s="8" t="str">
        <f>IF(IMPORTSéTRAITEMENTS[[#This Row],[Traitement CPA]]="","NON REALISE","REALISE")</f>
        <v>NON REALISE</v>
      </c>
      <c r="O153" s="9">
        <f>LEFT(IMPORTSéTRAITEMENTS[Date de dernière modification],10)*1</f>
        <v>44722</v>
      </c>
      <c r="P153" s="7">
        <f ca="1">IF(IMPORTSéTRAITEMENTS[[#This Row],[Traitement CPA]]="",NETWORKDAYS.INTL(IMPORTSéTRAITEMENTS[[#This Row],[Réception]],TODAY(),1,JOURSFéries[DATES]),"")</f>
        <v>35</v>
      </c>
      <c r="Q153" s="9"/>
      <c r="R153" s="7" t="str">
        <f>IF(IMPORTSéTRAITEMENTS[[#This Row],[Traitement CPA]]&lt;&gt;"",NETWORKDAYS.INTL(IMPORTSéTRAITEMENTS[[#This Row],[Réception]],IMPORTSéTRAITEMENTS[[#This Row],[Traitement CPA]],1,JOURSFéries[DATES]),"")</f>
        <v/>
      </c>
      <c r="S153" s="7" t="str">
        <f>VLOOKUP(I:I,BDD!A:B,2,TRUE)</f>
        <v>HC-Marly</v>
      </c>
      <c r="T153" s="12" t="s">
        <v>936</v>
      </c>
      <c r="U153" s="7">
        <f>COUNTIFS(IMPORTSéTRAITEMENTS[Capella],IMPORTSéTRAITEMENTS[Capella])</f>
        <v>1</v>
      </c>
    </row>
    <row r="154" spans="2:21" x14ac:dyDescent="0.25">
      <c r="B154" s="7" t="s">
        <v>312</v>
      </c>
      <c r="C154" s="7" t="s">
        <v>9</v>
      </c>
      <c r="D154" s="7" t="s">
        <v>10</v>
      </c>
      <c r="E154" s="7" t="s">
        <v>936</v>
      </c>
      <c r="F154" s="7" t="s">
        <v>11</v>
      </c>
      <c r="G154" s="7" t="s">
        <v>936</v>
      </c>
      <c r="H154" s="7" t="s">
        <v>56</v>
      </c>
      <c r="I154" s="7" t="s">
        <v>57</v>
      </c>
      <c r="J154" s="7" t="s">
        <v>936</v>
      </c>
      <c r="K154" s="7" t="s">
        <v>304</v>
      </c>
      <c r="L154" s="7" t="s">
        <v>313</v>
      </c>
      <c r="M154" s="7" t="s">
        <v>936</v>
      </c>
      <c r="N154" s="8" t="str">
        <f>IF(IMPORTSéTRAITEMENTS[[#This Row],[Traitement CPA]]="","NON REALISE","REALISE")</f>
        <v>NON REALISE</v>
      </c>
      <c r="O154" s="9">
        <f>LEFT(IMPORTSéTRAITEMENTS[Date de dernière modification],10)*1</f>
        <v>44722</v>
      </c>
      <c r="P154" s="7">
        <f ca="1">IF(IMPORTSéTRAITEMENTS[[#This Row],[Traitement CPA]]="",NETWORKDAYS.INTL(IMPORTSéTRAITEMENTS[[#This Row],[Réception]],TODAY(),1,JOURSFéries[DATES]),"")</f>
        <v>35</v>
      </c>
      <c r="Q154" s="9"/>
      <c r="R154" s="7" t="str">
        <f>IF(IMPORTSéTRAITEMENTS[[#This Row],[Traitement CPA]]&lt;&gt;"",NETWORKDAYS.INTL(IMPORTSéTRAITEMENTS[[#This Row],[Réception]],IMPORTSéTRAITEMENTS[[#This Row],[Traitement CPA]],1,JOURSFéries[DATES]),"")</f>
        <v/>
      </c>
      <c r="S154" s="7" t="str">
        <f>VLOOKUP(I:I,BDD!A:B,2,TRUE)</f>
        <v>HC-Maubeuge</v>
      </c>
      <c r="T154" s="12" t="s">
        <v>936</v>
      </c>
      <c r="U154" s="7">
        <f>COUNTIFS(IMPORTSéTRAITEMENTS[Capella],IMPORTSéTRAITEMENTS[Capella])</f>
        <v>1</v>
      </c>
    </row>
    <row r="155" spans="2:21" x14ac:dyDescent="0.25">
      <c r="B155" s="7" t="s">
        <v>314</v>
      </c>
      <c r="C155" s="7" t="s">
        <v>9</v>
      </c>
      <c r="D155" s="7" t="s">
        <v>10</v>
      </c>
      <c r="E155" s="7" t="s">
        <v>936</v>
      </c>
      <c r="F155" s="7" t="s">
        <v>11</v>
      </c>
      <c r="G155" s="7" t="s">
        <v>936</v>
      </c>
      <c r="H155" s="7" t="s">
        <v>315</v>
      </c>
      <c r="I155" s="7" t="s">
        <v>316</v>
      </c>
      <c r="J155" s="7" t="s">
        <v>936</v>
      </c>
      <c r="K155" s="7" t="s">
        <v>304</v>
      </c>
      <c r="L155" s="7" t="s">
        <v>317</v>
      </c>
      <c r="M155" s="7" t="s">
        <v>936</v>
      </c>
      <c r="N155" s="8" t="str">
        <f>IF(IMPORTSéTRAITEMENTS[[#This Row],[Traitement CPA]]="","NON REALISE","REALISE")</f>
        <v>NON REALISE</v>
      </c>
      <c r="O155" s="9">
        <f>LEFT(IMPORTSéTRAITEMENTS[Date de dernière modification],10)*1</f>
        <v>44722</v>
      </c>
      <c r="P155" s="7">
        <f ca="1">IF(IMPORTSéTRAITEMENTS[[#This Row],[Traitement CPA]]="",NETWORKDAYS.INTL(IMPORTSéTRAITEMENTS[[#This Row],[Réception]],TODAY(),1,JOURSFéries[DATES]),"")</f>
        <v>35</v>
      </c>
      <c r="Q155" s="9"/>
      <c r="R155" s="7" t="str">
        <f>IF(IMPORTSéTRAITEMENTS[[#This Row],[Traitement CPA]]&lt;&gt;"",NETWORKDAYS.INTL(IMPORTSéTRAITEMENTS[[#This Row],[Réception]],IMPORTSéTRAITEMENTS[[#This Row],[Traitement CPA]],1,JOURSFéries[DATES]),"")</f>
        <v/>
      </c>
      <c r="S155" s="7" t="str">
        <f>VLOOKUP(I:I,BDD!A:B,2,TRUE)</f>
        <v>HC-Marly</v>
      </c>
      <c r="T155" s="12" t="s">
        <v>936</v>
      </c>
      <c r="U155" s="7">
        <f>COUNTIFS(IMPORTSéTRAITEMENTS[Capella],IMPORTSéTRAITEMENTS[Capella])</f>
        <v>1</v>
      </c>
    </row>
    <row r="156" spans="2:21" x14ac:dyDescent="0.25">
      <c r="B156" s="7" t="s">
        <v>283</v>
      </c>
      <c r="C156" s="7" t="s">
        <v>9</v>
      </c>
      <c r="D156" s="7" t="s">
        <v>10</v>
      </c>
      <c r="E156" s="7" t="s">
        <v>936</v>
      </c>
      <c r="F156" s="7" t="s">
        <v>11</v>
      </c>
      <c r="G156" s="7" t="s">
        <v>936</v>
      </c>
      <c r="H156" s="7" t="s">
        <v>51</v>
      </c>
      <c r="I156" s="7" t="s">
        <v>284</v>
      </c>
      <c r="J156" s="7" t="s">
        <v>936</v>
      </c>
      <c r="K156" s="7" t="s">
        <v>275</v>
      </c>
      <c r="L156" s="7" t="s">
        <v>285</v>
      </c>
      <c r="M156" s="7" t="s">
        <v>936</v>
      </c>
      <c r="N156" s="8" t="str">
        <f>IF(IMPORTSéTRAITEMENTS[[#This Row],[Traitement CPA]]="","NON REALISE","REALISE")</f>
        <v>NON REALISE</v>
      </c>
      <c r="O156" s="9">
        <f>LEFT(IMPORTSéTRAITEMENTS[Date de dernière modification],10)*1</f>
        <v>44726</v>
      </c>
      <c r="P156" s="7">
        <f ca="1">IF(IMPORTSéTRAITEMENTS[[#This Row],[Traitement CPA]]="",NETWORKDAYS.INTL(IMPORTSéTRAITEMENTS[[#This Row],[Réception]],TODAY(),1,JOURSFéries[DATES]),"")</f>
        <v>33</v>
      </c>
      <c r="Q156" s="9"/>
      <c r="R156" s="7" t="str">
        <f>IF(IMPORTSéTRAITEMENTS[[#This Row],[Traitement CPA]]&lt;&gt;"",NETWORKDAYS.INTL(IMPORTSéTRAITEMENTS[[#This Row],[Réception]],IMPORTSéTRAITEMENTS[[#This Row],[Traitement CPA]],1,JOURSFéries[DATES]),"")</f>
        <v/>
      </c>
      <c r="S156" s="7" t="str">
        <f>VLOOKUP(I:I,BDD!A:B,2,TRUE)</f>
        <v>HC-Maubeuge</v>
      </c>
      <c r="T156" s="12" t="s">
        <v>936</v>
      </c>
      <c r="U156" s="7">
        <f>COUNTIFS(IMPORTSéTRAITEMENTS[Capella],IMPORTSéTRAITEMENTS[Capella])</f>
        <v>1</v>
      </c>
    </row>
    <row r="157" spans="2:21" x14ac:dyDescent="0.25">
      <c r="B157" s="7" t="s">
        <v>328</v>
      </c>
      <c r="C157" s="7" t="s">
        <v>9</v>
      </c>
      <c r="D157" s="7" t="s">
        <v>10</v>
      </c>
      <c r="E157" s="7" t="s">
        <v>936</v>
      </c>
      <c r="F157" s="7" t="s">
        <v>11</v>
      </c>
      <c r="G157" s="7" t="s">
        <v>936</v>
      </c>
      <c r="H157" s="7" t="s">
        <v>92</v>
      </c>
      <c r="I157" s="7" t="s">
        <v>93</v>
      </c>
      <c r="J157" s="7" t="s">
        <v>936</v>
      </c>
      <c r="K157" s="7" t="s">
        <v>319</v>
      </c>
      <c r="L157" s="7" t="s">
        <v>329</v>
      </c>
      <c r="M157" s="7" t="s">
        <v>936</v>
      </c>
      <c r="N157" s="8" t="str">
        <f>IF(IMPORTSéTRAITEMENTS[[#This Row],[Traitement CPA]]="","NON REALISE","REALISE")</f>
        <v>NON REALISE</v>
      </c>
      <c r="O157" s="9">
        <f>LEFT(IMPORTSéTRAITEMENTS[Date de dernière modification],10)*1</f>
        <v>44726</v>
      </c>
      <c r="P157" s="7">
        <f ca="1">IF(IMPORTSéTRAITEMENTS[[#This Row],[Traitement CPA]]="",NETWORKDAYS.INTL(IMPORTSéTRAITEMENTS[[#This Row],[Réception]],TODAY(),1,JOURSFéries[DATES]),"")</f>
        <v>33</v>
      </c>
      <c r="Q157" s="9"/>
      <c r="R157" s="7" t="str">
        <f>IF(IMPORTSéTRAITEMENTS[[#This Row],[Traitement CPA]]&lt;&gt;"",NETWORKDAYS.INTL(IMPORTSéTRAITEMENTS[[#This Row],[Réception]],IMPORTSéTRAITEMENTS[[#This Row],[Traitement CPA]],1,JOURSFéries[DATES]),"")</f>
        <v/>
      </c>
      <c r="S157" s="7" t="str">
        <f>VLOOKUP(I:I,BDD!A:B,2,TRUE)</f>
        <v>HC-Maubeuge</v>
      </c>
      <c r="T157" s="12" t="s">
        <v>936</v>
      </c>
      <c r="U157" s="7">
        <f>COUNTIFS(IMPORTSéTRAITEMENTS[Capella],IMPORTSéTRAITEMENTS[Capella])</f>
        <v>1</v>
      </c>
    </row>
    <row r="158" spans="2:21" x14ac:dyDescent="0.25">
      <c r="B158" s="7" t="s">
        <v>320</v>
      </c>
      <c r="C158" s="7" t="s">
        <v>9</v>
      </c>
      <c r="D158" s="7" t="s">
        <v>10</v>
      </c>
      <c r="E158" s="7" t="s">
        <v>936</v>
      </c>
      <c r="F158" s="7" t="s">
        <v>11</v>
      </c>
      <c r="G158" s="7" t="s">
        <v>936</v>
      </c>
      <c r="H158" s="7" t="s">
        <v>321</v>
      </c>
      <c r="I158" s="7" t="s">
        <v>322</v>
      </c>
      <c r="J158" s="7" t="s">
        <v>936</v>
      </c>
      <c r="K158" s="7" t="s">
        <v>323</v>
      </c>
      <c r="L158" s="7" t="s">
        <v>324</v>
      </c>
      <c r="M158" s="7" t="s">
        <v>936</v>
      </c>
      <c r="N158" s="8" t="str">
        <f>IF(IMPORTSéTRAITEMENTS[[#This Row],[Traitement CPA]]="","NON REALISE","REALISE")</f>
        <v>NON REALISE</v>
      </c>
      <c r="O158" s="9">
        <f>LEFT(IMPORTSéTRAITEMENTS[Date de dernière modification],10)*1</f>
        <v>44727</v>
      </c>
      <c r="P158" s="7">
        <f ca="1">IF(IMPORTSéTRAITEMENTS[[#This Row],[Traitement CPA]]="",NETWORKDAYS.INTL(IMPORTSéTRAITEMENTS[[#This Row],[Réception]],TODAY(),1,JOURSFéries[DATES]),"")</f>
        <v>32</v>
      </c>
      <c r="Q158" s="9"/>
      <c r="R158" s="7" t="str">
        <f>IF(IMPORTSéTRAITEMENTS[[#This Row],[Traitement CPA]]&lt;&gt;"",NETWORKDAYS.INTL(IMPORTSéTRAITEMENTS[[#This Row],[Réception]],IMPORTSéTRAITEMENTS[[#This Row],[Traitement CPA]],1,JOURSFéries[DATES]),"")</f>
        <v/>
      </c>
      <c r="S158" s="7" t="str">
        <f>VLOOKUP(I:I,BDD!A:B,2,TRUE)</f>
        <v>HC-Marly</v>
      </c>
      <c r="T158" s="12" t="s">
        <v>936</v>
      </c>
      <c r="U158" s="7">
        <f>COUNTIFS(IMPORTSéTRAITEMENTS[Capella],IMPORTSéTRAITEMENTS[Capella])</f>
        <v>1</v>
      </c>
    </row>
    <row r="159" spans="2:21" x14ac:dyDescent="0.25">
      <c r="B159" s="7" t="s">
        <v>331</v>
      </c>
      <c r="C159" s="7" t="s">
        <v>9</v>
      </c>
      <c r="D159" s="7" t="s">
        <v>10</v>
      </c>
      <c r="E159" s="7" t="s">
        <v>936</v>
      </c>
      <c r="F159" s="7" t="s">
        <v>11</v>
      </c>
      <c r="G159" s="7" t="s">
        <v>936</v>
      </c>
      <c r="H159" s="7" t="s">
        <v>332</v>
      </c>
      <c r="I159" s="7" t="s">
        <v>333</v>
      </c>
      <c r="J159" s="7" t="s">
        <v>936</v>
      </c>
      <c r="K159" s="7" t="s">
        <v>323</v>
      </c>
      <c r="L159" s="7" t="s">
        <v>334</v>
      </c>
      <c r="M159" s="7" t="s">
        <v>936</v>
      </c>
      <c r="N159" s="8" t="str">
        <f>IF(IMPORTSéTRAITEMENTS[[#This Row],[Traitement CPA]]="","NON REALISE","REALISE")</f>
        <v>NON REALISE</v>
      </c>
      <c r="O159" s="9">
        <f>LEFT(IMPORTSéTRAITEMENTS[Date de dernière modification],10)*1</f>
        <v>44727</v>
      </c>
      <c r="P159" s="7">
        <f ca="1">IF(IMPORTSéTRAITEMENTS[[#This Row],[Traitement CPA]]="",NETWORKDAYS.INTL(IMPORTSéTRAITEMENTS[[#This Row],[Réception]],TODAY(),1,JOURSFéries[DATES]),"")</f>
        <v>32</v>
      </c>
      <c r="Q159" s="9"/>
      <c r="R159" s="7" t="str">
        <f>IF(IMPORTSéTRAITEMENTS[[#This Row],[Traitement CPA]]&lt;&gt;"",NETWORKDAYS.INTL(IMPORTSéTRAITEMENTS[[#This Row],[Réception]],IMPORTSéTRAITEMENTS[[#This Row],[Traitement CPA]],1,JOURSFéries[DATES]),"")</f>
        <v/>
      </c>
      <c r="S159" s="7" t="str">
        <f>VLOOKUP(I:I,BDD!A:B,2,TRUE)</f>
        <v>HC-Maubeuge</v>
      </c>
      <c r="T159" s="12" t="s">
        <v>936</v>
      </c>
      <c r="U159" s="7">
        <f>COUNTIFS(IMPORTSéTRAITEMENTS[Capella],IMPORTSéTRAITEMENTS[Capella])</f>
        <v>1</v>
      </c>
    </row>
    <row r="160" spans="2:21" x14ac:dyDescent="0.25">
      <c r="B160" s="7" t="s">
        <v>252</v>
      </c>
      <c r="C160" s="7" t="s">
        <v>9</v>
      </c>
      <c r="D160" s="7" t="s">
        <v>10</v>
      </c>
      <c r="E160" s="7" t="s">
        <v>936</v>
      </c>
      <c r="F160" s="7" t="s">
        <v>11</v>
      </c>
      <c r="G160" s="7" t="s">
        <v>936</v>
      </c>
      <c r="H160" s="7" t="s">
        <v>12</v>
      </c>
      <c r="I160" s="7" t="s">
        <v>13</v>
      </c>
      <c r="J160" s="7" t="s">
        <v>936</v>
      </c>
      <c r="K160" s="7" t="s">
        <v>248</v>
      </c>
      <c r="L160" s="7" t="s">
        <v>253</v>
      </c>
      <c r="M160" s="7" t="s">
        <v>936</v>
      </c>
      <c r="N160" s="8" t="str">
        <f>IF(IMPORTSéTRAITEMENTS[[#This Row],[Traitement CPA]]="","NON REALISE","REALISE")</f>
        <v>NON REALISE</v>
      </c>
      <c r="O160" s="9">
        <f>LEFT(IMPORTSéTRAITEMENTS[Date de dernière modification],10)*1</f>
        <v>44728</v>
      </c>
      <c r="P160" s="7">
        <f ca="1">IF(IMPORTSéTRAITEMENTS[[#This Row],[Traitement CPA]]="",NETWORKDAYS.INTL(IMPORTSéTRAITEMENTS[[#This Row],[Réception]],TODAY(),1,JOURSFéries[DATES]),"")</f>
        <v>31</v>
      </c>
      <c r="Q160" s="9"/>
      <c r="R160" s="7" t="str">
        <f>IF(IMPORTSéTRAITEMENTS[[#This Row],[Traitement CPA]]&lt;&gt;"",NETWORKDAYS.INTL(IMPORTSéTRAITEMENTS[[#This Row],[Réception]],IMPORTSéTRAITEMENTS[[#This Row],[Traitement CPA]],1,JOURSFéries[DATES]),"")</f>
        <v/>
      </c>
      <c r="S160" s="7" t="str">
        <f>VLOOKUP(I:I,BDD!A:B,2,TRUE)</f>
        <v>HC-Maubeuge</v>
      </c>
      <c r="T160" s="12" t="s">
        <v>936</v>
      </c>
      <c r="U160" s="7">
        <f>COUNTIFS(IMPORTSéTRAITEMENTS[Capella],IMPORTSéTRAITEMENTS[Capella])</f>
        <v>1</v>
      </c>
    </row>
    <row r="161" spans="2:21" x14ac:dyDescent="0.25">
      <c r="B161" s="7" t="s">
        <v>341</v>
      </c>
      <c r="C161" s="7" t="s">
        <v>9</v>
      </c>
      <c r="D161" s="7" t="s">
        <v>10</v>
      </c>
      <c r="E161" s="7" t="s">
        <v>936</v>
      </c>
      <c r="F161" s="7" t="s">
        <v>11</v>
      </c>
      <c r="G161" s="7" t="s">
        <v>936</v>
      </c>
      <c r="H161" s="7" t="s">
        <v>102</v>
      </c>
      <c r="I161" s="7" t="s">
        <v>103</v>
      </c>
      <c r="J161" s="7" t="s">
        <v>936</v>
      </c>
      <c r="K161" s="7" t="s">
        <v>326</v>
      </c>
      <c r="L161" s="7" t="s">
        <v>342</v>
      </c>
      <c r="M161" s="7" t="s">
        <v>936</v>
      </c>
      <c r="N161" s="8" t="str">
        <f>IF(IMPORTSéTRAITEMENTS[[#This Row],[Traitement CPA]]="","NON REALISE","REALISE")</f>
        <v>NON REALISE</v>
      </c>
      <c r="O161" s="9">
        <f>LEFT(IMPORTSéTRAITEMENTS[Date de dernière modification],10)*1</f>
        <v>44728</v>
      </c>
      <c r="P161" s="7">
        <f ca="1">IF(IMPORTSéTRAITEMENTS[[#This Row],[Traitement CPA]]="",NETWORKDAYS.INTL(IMPORTSéTRAITEMENTS[[#This Row],[Réception]],TODAY(),1,JOURSFéries[DATES]),"")</f>
        <v>31</v>
      </c>
      <c r="Q161" s="9"/>
      <c r="R161" s="7" t="str">
        <f>IF(IMPORTSéTRAITEMENTS[[#This Row],[Traitement CPA]]&lt;&gt;"",NETWORKDAYS.INTL(IMPORTSéTRAITEMENTS[[#This Row],[Réception]],IMPORTSéTRAITEMENTS[[#This Row],[Traitement CPA]],1,JOURSFéries[DATES]),"")</f>
        <v/>
      </c>
      <c r="S161" s="7" t="str">
        <f>VLOOKUP(I:I,BDD!A:B,2,TRUE)</f>
        <v>HC-Marly</v>
      </c>
      <c r="T161" s="12" t="s">
        <v>936</v>
      </c>
      <c r="U161" s="7">
        <f>COUNTIFS(IMPORTSéTRAITEMENTS[Capella],IMPORTSéTRAITEMENTS[Capella])</f>
        <v>1</v>
      </c>
    </row>
    <row r="162" spans="2:21" x14ac:dyDescent="0.25">
      <c r="B162" s="7" t="s">
        <v>343</v>
      </c>
      <c r="C162" s="7" t="s">
        <v>9</v>
      </c>
      <c r="D162" s="7" t="s">
        <v>10</v>
      </c>
      <c r="E162" s="7" t="s">
        <v>936</v>
      </c>
      <c r="F162" s="7" t="s">
        <v>11</v>
      </c>
      <c r="G162" s="7" t="s">
        <v>936</v>
      </c>
      <c r="H162" s="7" t="s">
        <v>344</v>
      </c>
      <c r="I162" s="7" t="s">
        <v>345</v>
      </c>
      <c r="J162" s="7" t="s">
        <v>936</v>
      </c>
      <c r="K162" s="7" t="s">
        <v>327</v>
      </c>
      <c r="L162" s="7" t="s">
        <v>346</v>
      </c>
      <c r="M162" s="7" t="s">
        <v>936</v>
      </c>
      <c r="N162" s="8" t="str">
        <f>IF(IMPORTSéTRAITEMENTS[[#This Row],[Traitement CPA]]="","NON REALISE","REALISE")</f>
        <v>NON REALISE</v>
      </c>
      <c r="O162" s="9">
        <f>LEFT(IMPORTSéTRAITEMENTS[Date de dernière modification],10)*1</f>
        <v>44729</v>
      </c>
      <c r="P162" s="7">
        <f ca="1">IF(IMPORTSéTRAITEMENTS[[#This Row],[Traitement CPA]]="",NETWORKDAYS.INTL(IMPORTSéTRAITEMENTS[[#This Row],[Réception]],TODAY(),1,JOURSFéries[DATES]),"")</f>
        <v>30</v>
      </c>
      <c r="Q162" s="9"/>
      <c r="R162" s="7" t="str">
        <f>IF(IMPORTSéTRAITEMENTS[[#This Row],[Traitement CPA]]&lt;&gt;"",NETWORKDAYS.INTL(IMPORTSéTRAITEMENTS[[#This Row],[Réception]],IMPORTSéTRAITEMENTS[[#This Row],[Traitement CPA]],1,JOURSFéries[DATES]),"")</f>
        <v/>
      </c>
      <c r="S162" s="7" t="str">
        <f>VLOOKUP(I:I,BDD!A:B,2,TRUE)</f>
        <v>HC-Marly</v>
      </c>
      <c r="T162" s="12" t="s">
        <v>936</v>
      </c>
      <c r="U162" s="7">
        <f>COUNTIFS(IMPORTSéTRAITEMENTS[Capella],IMPORTSéTRAITEMENTS[Capella])</f>
        <v>1</v>
      </c>
    </row>
    <row r="163" spans="2:21" x14ac:dyDescent="0.25">
      <c r="B163" s="7" t="s">
        <v>347</v>
      </c>
      <c r="C163" s="7" t="s">
        <v>9</v>
      </c>
      <c r="D163" s="7" t="s">
        <v>10</v>
      </c>
      <c r="E163" s="7" t="s">
        <v>936</v>
      </c>
      <c r="F163" s="7" t="s">
        <v>11</v>
      </c>
      <c r="G163" s="7" t="s">
        <v>936</v>
      </c>
      <c r="H163" s="7" t="s">
        <v>51</v>
      </c>
      <c r="I163" s="7" t="s">
        <v>284</v>
      </c>
      <c r="J163" s="7" t="s">
        <v>936</v>
      </c>
      <c r="K163" s="7" t="s">
        <v>327</v>
      </c>
      <c r="L163" s="7" t="s">
        <v>348</v>
      </c>
      <c r="M163" s="7" t="s">
        <v>936</v>
      </c>
      <c r="N163" s="8" t="str">
        <f>IF(IMPORTSéTRAITEMENTS[[#This Row],[Traitement CPA]]="","NON REALISE","REALISE")</f>
        <v>NON REALISE</v>
      </c>
      <c r="O163" s="9">
        <f>LEFT(IMPORTSéTRAITEMENTS[Date de dernière modification],10)*1</f>
        <v>44729</v>
      </c>
      <c r="P163" s="7">
        <f ca="1">IF(IMPORTSéTRAITEMENTS[[#This Row],[Traitement CPA]]="",NETWORKDAYS.INTL(IMPORTSéTRAITEMENTS[[#This Row],[Réception]],TODAY(),1,JOURSFéries[DATES]),"")</f>
        <v>30</v>
      </c>
      <c r="Q163" s="9"/>
      <c r="R163" s="7" t="str">
        <f>IF(IMPORTSéTRAITEMENTS[[#This Row],[Traitement CPA]]&lt;&gt;"",NETWORKDAYS.INTL(IMPORTSéTRAITEMENTS[[#This Row],[Réception]],IMPORTSéTRAITEMENTS[[#This Row],[Traitement CPA]],1,JOURSFéries[DATES]),"")</f>
        <v/>
      </c>
      <c r="S163" s="7" t="str">
        <f>VLOOKUP(I:I,BDD!A:B,2,TRUE)</f>
        <v>HC-Maubeuge</v>
      </c>
      <c r="T163" s="12" t="s">
        <v>936</v>
      </c>
      <c r="U163" s="7">
        <f>COUNTIFS(IMPORTSéTRAITEMENTS[Capella],IMPORTSéTRAITEMENTS[Capella])</f>
        <v>1</v>
      </c>
    </row>
    <row r="164" spans="2:21" x14ac:dyDescent="0.25">
      <c r="B164" s="7" t="s">
        <v>254</v>
      </c>
      <c r="C164" s="7" t="s">
        <v>9</v>
      </c>
      <c r="D164" s="7" t="s">
        <v>10</v>
      </c>
      <c r="E164" s="7" t="s">
        <v>936</v>
      </c>
      <c r="F164" s="7" t="s">
        <v>11</v>
      </c>
      <c r="G164" s="7" t="s">
        <v>936</v>
      </c>
      <c r="H164" s="7" t="s">
        <v>102</v>
      </c>
      <c r="I164" s="7" t="s">
        <v>103</v>
      </c>
      <c r="J164" s="7" t="s">
        <v>936</v>
      </c>
      <c r="K164" s="7" t="s">
        <v>255</v>
      </c>
      <c r="L164" s="7" t="s">
        <v>256</v>
      </c>
      <c r="M164" s="7" t="s">
        <v>936</v>
      </c>
      <c r="N164" s="8" t="str">
        <f>IF(IMPORTSéTRAITEMENTS[[#This Row],[Traitement CPA]]="","NON REALISE","REALISE")</f>
        <v>NON REALISE</v>
      </c>
      <c r="O164" s="9">
        <f>LEFT(IMPORTSéTRAITEMENTS[Date de dernière modification],10)*1</f>
        <v>44732</v>
      </c>
      <c r="P164" s="7">
        <f ca="1">IF(IMPORTSéTRAITEMENTS[[#This Row],[Traitement CPA]]="",NETWORKDAYS.INTL(IMPORTSéTRAITEMENTS[[#This Row],[Réception]],TODAY(),1,JOURSFéries[DATES]),"")</f>
        <v>29</v>
      </c>
      <c r="Q164" s="9"/>
      <c r="R164" s="7" t="str">
        <f>IF(IMPORTSéTRAITEMENTS[[#This Row],[Traitement CPA]]&lt;&gt;"",NETWORKDAYS.INTL(IMPORTSéTRAITEMENTS[[#This Row],[Réception]],IMPORTSéTRAITEMENTS[[#This Row],[Traitement CPA]],1,JOURSFéries[DATES]),"")</f>
        <v/>
      </c>
      <c r="S164" s="7" t="str">
        <f>VLOOKUP(I:I,BDD!A:B,2,TRUE)</f>
        <v>HC-Marly</v>
      </c>
      <c r="T164" s="12" t="s">
        <v>936</v>
      </c>
      <c r="U164" s="7">
        <f>COUNTIFS(IMPORTSéTRAITEMENTS[Capella],IMPORTSéTRAITEMENTS[Capella])</f>
        <v>1</v>
      </c>
    </row>
    <row r="165" spans="2:21" x14ac:dyDescent="0.25">
      <c r="B165" s="7" t="s">
        <v>349</v>
      </c>
      <c r="C165" s="7" t="s">
        <v>9</v>
      </c>
      <c r="D165" s="7" t="s">
        <v>10</v>
      </c>
      <c r="E165" s="7" t="s">
        <v>936</v>
      </c>
      <c r="F165" s="7" t="s">
        <v>11</v>
      </c>
      <c r="G165" s="7" t="s">
        <v>936</v>
      </c>
      <c r="H165" s="7" t="s">
        <v>321</v>
      </c>
      <c r="I165" s="7" t="s">
        <v>322</v>
      </c>
      <c r="J165" s="7" t="s">
        <v>936</v>
      </c>
      <c r="K165" s="7" t="s">
        <v>350</v>
      </c>
      <c r="L165" s="7" t="s">
        <v>351</v>
      </c>
      <c r="M165" s="7" t="s">
        <v>936</v>
      </c>
      <c r="N165" s="8" t="str">
        <f>IF(IMPORTSéTRAITEMENTS[[#This Row],[Traitement CPA]]="","NON REALISE","REALISE")</f>
        <v>NON REALISE</v>
      </c>
      <c r="O165" s="9">
        <f>LEFT(IMPORTSéTRAITEMENTS[Date de dernière modification],10)*1</f>
        <v>44732</v>
      </c>
      <c r="P165" s="7">
        <f ca="1">IF(IMPORTSéTRAITEMENTS[[#This Row],[Traitement CPA]]="",NETWORKDAYS.INTL(IMPORTSéTRAITEMENTS[[#This Row],[Réception]],TODAY(),1,JOURSFéries[DATES]),"")</f>
        <v>29</v>
      </c>
      <c r="Q165" s="9"/>
      <c r="R165" s="7" t="str">
        <f>IF(IMPORTSéTRAITEMENTS[[#This Row],[Traitement CPA]]&lt;&gt;"",NETWORKDAYS.INTL(IMPORTSéTRAITEMENTS[[#This Row],[Réception]],IMPORTSéTRAITEMENTS[[#This Row],[Traitement CPA]],1,JOURSFéries[DATES]),"")</f>
        <v/>
      </c>
      <c r="S165" s="7" t="str">
        <f>VLOOKUP(I:I,BDD!A:B,2,TRUE)</f>
        <v>HC-Marly</v>
      </c>
      <c r="T165" s="12" t="s">
        <v>936</v>
      </c>
      <c r="U165" s="7">
        <f>COUNTIFS(IMPORTSéTRAITEMENTS[Capella],IMPORTSéTRAITEMENTS[Capella])</f>
        <v>1</v>
      </c>
    </row>
    <row r="166" spans="2:21" x14ac:dyDescent="0.25">
      <c r="B166" s="7" t="s">
        <v>352</v>
      </c>
      <c r="C166" s="7" t="s">
        <v>9</v>
      </c>
      <c r="D166" s="7" t="s">
        <v>10</v>
      </c>
      <c r="E166" s="7" t="s">
        <v>936</v>
      </c>
      <c r="F166" s="7" t="s">
        <v>11</v>
      </c>
      <c r="G166" s="7" t="s">
        <v>936</v>
      </c>
      <c r="H166" s="7" t="s">
        <v>12</v>
      </c>
      <c r="I166" s="7" t="s">
        <v>13</v>
      </c>
      <c r="J166" s="7" t="s">
        <v>936</v>
      </c>
      <c r="K166" s="7" t="s">
        <v>350</v>
      </c>
      <c r="L166" s="7" t="s">
        <v>353</v>
      </c>
      <c r="M166" s="7" t="s">
        <v>936</v>
      </c>
      <c r="N166" s="8" t="str">
        <f>IF(IMPORTSéTRAITEMENTS[[#This Row],[Traitement CPA]]="","NON REALISE","REALISE")</f>
        <v>NON REALISE</v>
      </c>
      <c r="O166" s="9">
        <f>LEFT(IMPORTSéTRAITEMENTS[Date de dernière modification],10)*1</f>
        <v>44732</v>
      </c>
      <c r="P166" s="7">
        <f ca="1">IF(IMPORTSéTRAITEMENTS[[#This Row],[Traitement CPA]]="",NETWORKDAYS.INTL(IMPORTSéTRAITEMENTS[[#This Row],[Réception]],TODAY(),1,JOURSFéries[DATES]),"")</f>
        <v>29</v>
      </c>
      <c r="Q166" s="9"/>
      <c r="R166" s="7" t="str">
        <f>IF(IMPORTSéTRAITEMENTS[[#This Row],[Traitement CPA]]&lt;&gt;"",NETWORKDAYS.INTL(IMPORTSéTRAITEMENTS[[#This Row],[Réception]],IMPORTSéTRAITEMENTS[[#This Row],[Traitement CPA]],1,JOURSFéries[DATES]),"")</f>
        <v/>
      </c>
      <c r="S166" s="7" t="str">
        <f>VLOOKUP(I:I,BDD!A:B,2,TRUE)</f>
        <v>HC-Maubeuge</v>
      </c>
      <c r="T166" s="12" t="s">
        <v>936</v>
      </c>
      <c r="U166" s="7">
        <f>COUNTIFS(IMPORTSéTRAITEMENTS[Capella],IMPORTSéTRAITEMENTS[Capella])</f>
        <v>1</v>
      </c>
    </row>
    <row r="167" spans="2:21" x14ac:dyDescent="0.25">
      <c r="B167" s="7" t="s">
        <v>362</v>
      </c>
      <c r="C167" s="7" t="s">
        <v>9</v>
      </c>
      <c r="D167" s="7" t="s">
        <v>10</v>
      </c>
      <c r="E167" s="7" t="s">
        <v>936</v>
      </c>
      <c r="F167" s="7" t="s">
        <v>11</v>
      </c>
      <c r="G167" s="7" t="s">
        <v>936</v>
      </c>
      <c r="H167" s="7" t="s">
        <v>116</v>
      </c>
      <c r="I167" s="7" t="s">
        <v>117</v>
      </c>
      <c r="J167" s="7" t="s">
        <v>936</v>
      </c>
      <c r="K167" s="7" t="s">
        <v>354</v>
      </c>
      <c r="L167" s="7" t="s">
        <v>363</v>
      </c>
      <c r="M167" s="7" t="s">
        <v>936</v>
      </c>
      <c r="N167" s="8" t="str">
        <f>IF(IMPORTSéTRAITEMENTS[[#This Row],[Traitement CPA]]="","NON REALISE","REALISE")</f>
        <v>NON REALISE</v>
      </c>
      <c r="O167" s="9">
        <f>LEFT(IMPORTSéTRAITEMENTS[Date de dernière modification],10)*1</f>
        <v>44734</v>
      </c>
      <c r="P167" s="7">
        <f ca="1">IF(IMPORTSéTRAITEMENTS[[#This Row],[Traitement CPA]]="",NETWORKDAYS.INTL(IMPORTSéTRAITEMENTS[[#This Row],[Réception]],TODAY(),1,JOURSFéries[DATES]),"")</f>
        <v>27</v>
      </c>
      <c r="Q167" s="9"/>
      <c r="R167" s="7" t="str">
        <f>IF(IMPORTSéTRAITEMENTS[[#This Row],[Traitement CPA]]&lt;&gt;"",NETWORKDAYS.INTL(IMPORTSéTRAITEMENTS[[#This Row],[Réception]],IMPORTSéTRAITEMENTS[[#This Row],[Traitement CPA]],1,JOURSFéries[DATES]),"")</f>
        <v/>
      </c>
      <c r="S167" s="7" t="str">
        <f>VLOOKUP(I:I,BDD!A:B,2,TRUE)</f>
        <v>HC-Cambrai</v>
      </c>
      <c r="T167" s="12" t="s">
        <v>936</v>
      </c>
      <c r="U167" s="7">
        <f>COUNTIFS(IMPORTSéTRAITEMENTS[Capella],IMPORTSéTRAITEMENTS[Capella])</f>
        <v>1</v>
      </c>
    </row>
    <row r="168" spans="2:21" x14ac:dyDescent="0.25">
      <c r="B168" s="7" t="s">
        <v>335</v>
      </c>
      <c r="C168" s="7" t="s">
        <v>9</v>
      </c>
      <c r="D168" s="7" t="s">
        <v>336</v>
      </c>
      <c r="E168" s="7" t="s">
        <v>936</v>
      </c>
      <c r="F168" s="7" t="s">
        <v>11</v>
      </c>
      <c r="G168" s="7" t="s">
        <v>936</v>
      </c>
      <c r="H168" s="7" t="s">
        <v>337</v>
      </c>
      <c r="I168" s="7" t="s">
        <v>338</v>
      </c>
      <c r="J168" s="7" t="s">
        <v>936</v>
      </c>
      <c r="K168" s="7" t="s">
        <v>339</v>
      </c>
      <c r="L168" s="7" t="s">
        <v>340</v>
      </c>
      <c r="M168" s="7" t="s">
        <v>936</v>
      </c>
      <c r="N168" s="8" t="str">
        <f>IF(IMPORTSéTRAITEMENTS[[#This Row],[Traitement CPA]]="","NON REALISE","REALISE")</f>
        <v>NON REALISE</v>
      </c>
      <c r="O168" s="9">
        <f>LEFT(IMPORTSéTRAITEMENTS[Date de dernière modification],10)*1</f>
        <v>44735</v>
      </c>
      <c r="P168" s="7">
        <f ca="1">IF(IMPORTSéTRAITEMENTS[[#This Row],[Traitement CPA]]="",NETWORKDAYS.INTL(IMPORTSéTRAITEMENTS[[#This Row],[Réception]],TODAY(),1,JOURSFéries[DATES]),"")</f>
        <v>26</v>
      </c>
      <c r="Q168" s="9"/>
      <c r="R168" s="7" t="str">
        <f>IF(IMPORTSéTRAITEMENTS[[#This Row],[Traitement CPA]]&lt;&gt;"",NETWORKDAYS.INTL(IMPORTSéTRAITEMENTS[[#This Row],[Réception]],IMPORTSéTRAITEMENTS[[#This Row],[Traitement CPA]],1,JOURSFéries[DATES]),"")</f>
        <v/>
      </c>
      <c r="S168" s="7" t="str">
        <f>VLOOKUP(I:I,BDD!A:B,2,TRUE)</f>
        <v>HC-Maubeuge</v>
      </c>
      <c r="T168" s="12" t="s">
        <v>936</v>
      </c>
      <c r="U168" s="7">
        <f>COUNTIFS(IMPORTSéTRAITEMENTS[Capella],IMPORTSéTRAITEMENTS[Capella])</f>
        <v>1</v>
      </c>
    </row>
    <row r="169" spans="2:21" x14ac:dyDescent="0.25">
      <c r="B169" s="7" t="s">
        <v>356</v>
      </c>
      <c r="C169" s="7" t="s">
        <v>9</v>
      </c>
      <c r="D169" s="7" t="s">
        <v>10</v>
      </c>
      <c r="E169" s="7" t="s">
        <v>936</v>
      </c>
      <c r="F169" s="7" t="s">
        <v>11</v>
      </c>
      <c r="G169" s="7" t="s">
        <v>936</v>
      </c>
      <c r="H169" s="7" t="s">
        <v>102</v>
      </c>
      <c r="I169" s="7" t="s">
        <v>103</v>
      </c>
      <c r="J169" s="7" t="s">
        <v>936</v>
      </c>
      <c r="K169" s="7" t="s">
        <v>357</v>
      </c>
      <c r="L169" s="7" t="s">
        <v>358</v>
      </c>
      <c r="M169" s="7" t="s">
        <v>936</v>
      </c>
      <c r="N169" s="8" t="str">
        <f>IF(IMPORTSéTRAITEMENTS[[#This Row],[Traitement CPA]]="","NON REALISE","REALISE")</f>
        <v>NON REALISE</v>
      </c>
      <c r="O169" s="9">
        <f>LEFT(IMPORTSéTRAITEMENTS[Date de dernière modification],10)*1</f>
        <v>44735</v>
      </c>
      <c r="P169" s="7">
        <f ca="1">IF(IMPORTSéTRAITEMENTS[[#This Row],[Traitement CPA]]="",NETWORKDAYS.INTL(IMPORTSéTRAITEMENTS[[#This Row],[Réception]],TODAY(),1,JOURSFéries[DATES]),"")</f>
        <v>26</v>
      </c>
      <c r="Q169" s="9"/>
      <c r="R169" s="7" t="str">
        <f>IF(IMPORTSéTRAITEMENTS[[#This Row],[Traitement CPA]]&lt;&gt;"",NETWORKDAYS.INTL(IMPORTSéTRAITEMENTS[[#This Row],[Réception]],IMPORTSéTRAITEMENTS[[#This Row],[Traitement CPA]],1,JOURSFéries[DATES]),"")</f>
        <v/>
      </c>
      <c r="S169" s="7" t="str">
        <f>VLOOKUP(I:I,BDD!A:B,2,TRUE)</f>
        <v>HC-Marly</v>
      </c>
      <c r="T169" s="12" t="s">
        <v>936</v>
      </c>
      <c r="U169" s="7">
        <f>COUNTIFS(IMPORTSéTRAITEMENTS[Capella],IMPORTSéTRAITEMENTS[Capella])</f>
        <v>1</v>
      </c>
    </row>
    <row r="170" spans="2:21" x14ac:dyDescent="0.25">
      <c r="B170" s="7" t="s">
        <v>359</v>
      </c>
      <c r="C170" s="7" t="s">
        <v>9</v>
      </c>
      <c r="D170" s="7" t="s">
        <v>10</v>
      </c>
      <c r="E170" s="7" t="s">
        <v>936</v>
      </c>
      <c r="F170" s="7" t="s">
        <v>11</v>
      </c>
      <c r="G170" s="7" t="s">
        <v>936</v>
      </c>
      <c r="H170" s="7" t="s">
        <v>321</v>
      </c>
      <c r="I170" s="7" t="s">
        <v>322</v>
      </c>
      <c r="J170" s="7" t="s">
        <v>936</v>
      </c>
      <c r="K170" s="7" t="s">
        <v>357</v>
      </c>
      <c r="L170" s="7" t="s">
        <v>360</v>
      </c>
      <c r="M170" s="7" t="s">
        <v>936</v>
      </c>
      <c r="N170" s="8" t="str">
        <f>IF(IMPORTSéTRAITEMENTS[[#This Row],[Traitement CPA]]="","NON REALISE","REALISE")</f>
        <v>NON REALISE</v>
      </c>
      <c r="O170" s="9">
        <f>LEFT(IMPORTSéTRAITEMENTS[Date de dernière modification],10)*1</f>
        <v>44735</v>
      </c>
      <c r="P170" s="7">
        <f ca="1">IF(IMPORTSéTRAITEMENTS[[#This Row],[Traitement CPA]]="",NETWORKDAYS.INTL(IMPORTSéTRAITEMENTS[[#This Row],[Réception]],TODAY(),1,JOURSFéries[DATES]),"")</f>
        <v>26</v>
      </c>
      <c r="Q170" s="9"/>
      <c r="R170" s="7" t="str">
        <f>IF(IMPORTSéTRAITEMENTS[[#This Row],[Traitement CPA]]&lt;&gt;"",NETWORKDAYS.INTL(IMPORTSéTRAITEMENTS[[#This Row],[Réception]],IMPORTSéTRAITEMENTS[[#This Row],[Traitement CPA]],1,JOURSFéries[DATES]),"")</f>
        <v/>
      </c>
      <c r="S170" s="7" t="str">
        <f>VLOOKUP(I:I,BDD!A:B,2,TRUE)</f>
        <v>HC-Marly</v>
      </c>
      <c r="T170" s="12" t="s">
        <v>936</v>
      </c>
      <c r="U170" s="7">
        <f>COUNTIFS(IMPORTSéTRAITEMENTS[Capella],IMPORTSéTRAITEMENTS[Capella])</f>
        <v>1</v>
      </c>
    </row>
    <row r="171" spans="2:21" x14ac:dyDescent="0.25">
      <c r="B171" s="7" t="s">
        <v>364</v>
      </c>
      <c r="C171" s="7" t="s">
        <v>9</v>
      </c>
      <c r="D171" s="7" t="s">
        <v>10</v>
      </c>
      <c r="E171" s="7" t="s">
        <v>936</v>
      </c>
      <c r="F171" s="7" t="s">
        <v>11</v>
      </c>
      <c r="G171" s="7" t="s">
        <v>936</v>
      </c>
      <c r="H171" s="7" t="s">
        <v>365</v>
      </c>
      <c r="I171" s="7" t="s">
        <v>366</v>
      </c>
      <c r="J171" s="7" t="s">
        <v>936</v>
      </c>
      <c r="K171" s="7" t="s">
        <v>355</v>
      </c>
      <c r="L171" s="7" t="s">
        <v>367</v>
      </c>
      <c r="M171" s="7" t="s">
        <v>936</v>
      </c>
      <c r="N171" s="8" t="str">
        <f>IF(IMPORTSéTRAITEMENTS[[#This Row],[Traitement CPA]]="","NON REALISE","REALISE")</f>
        <v>NON REALISE</v>
      </c>
      <c r="O171" s="9">
        <f>LEFT(IMPORTSéTRAITEMENTS[Date de dernière modification],10)*1</f>
        <v>44736</v>
      </c>
      <c r="P171" s="7">
        <f ca="1">IF(IMPORTSéTRAITEMENTS[[#This Row],[Traitement CPA]]="",NETWORKDAYS.INTL(IMPORTSéTRAITEMENTS[[#This Row],[Réception]],TODAY(),1,JOURSFéries[DATES]),"")</f>
        <v>25</v>
      </c>
      <c r="Q171" s="9"/>
      <c r="R171" s="7" t="str">
        <f>IF(IMPORTSéTRAITEMENTS[[#This Row],[Traitement CPA]]&lt;&gt;"",NETWORKDAYS.INTL(IMPORTSéTRAITEMENTS[[#This Row],[Réception]],IMPORTSéTRAITEMENTS[[#This Row],[Traitement CPA]],1,JOURSFéries[DATES]),"")</f>
        <v/>
      </c>
      <c r="S171" s="7" t="str">
        <f>VLOOKUP(I:I,BDD!A:B,2,TRUE)</f>
        <v>HC-Marly</v>
      </c>
      <c r="T171" s="12" t="s">
        <v>936</v>
      </c>
      <c r="U171" s="7">
        <f>COUNTIFS(IMPORTSéTRAITEMENTS[Capella],IMPORTSéTRAITEMENTS[Capella])</f>
        <v>1</v>
      </c>
    </row>
    <row r="172" spans="2:21" x14ac:dyDescent="0.25">
      <c r="B172" s="7" t="s">
        <v>370</v>
      </c>
      <c r="C172" s="7" t="s">
        <v>9</v>
      </c>
      <c r="D172" s="7" t="s">
        <v>10</v>
      </c>
      <c r="E172" s="7" t="s">
        <v>936</v>
      </c>
      <c r="F172" s="7" t="s">
        <v>11</v>
      </c>
      <c r="G172" s="7" t="s">
        <v>936</v>
      </c>
      <c r="H172" s="7" t="s">
        <v>134</v>
      </c>
      <c r="I172" s="7" t="s">
        <v>151</v>
      </c>
      <c r="J172" s="7" t="s">
        <v>936</v>
      </c>
      <c r="K172" s="7" t="s">
        <v>371</v>
      </c>
      <c r="L172" s="7" t="s">
        <v>372</v>
      </c>
      <c r="M172" s="7" t="s">
        <v>936</v>
      </c>
      <c r="N172" s="8" t="str">
        <f>IF(IMPORTSéTRAITEMENTS[[#This Row],[Traitement CPA]]="","NON REALISE","REALISE")</f>
        <v>NON REALISE</v>
      </c>
      <c r="O172" s="9">
        <f>LEFT(IMPORTSéTRAITEMENTS[Date de dernière modification],10)*1</f>
        <v>44739</v>
      </c>
      <c r="P172" s="7">
        <f ca="1">IF(IMPORTSéTRAITEMENTS[[#This Row],[Traitement CPA]]="",NETWORKDAYS.INTL(IMPORTSéTRAITEMENTS[[#This Row],[Réception]],TODAY(),1,JOURSFéries[DATES]),"")</f>
        <v>24</v>
      </c>
      <c r="Q172" s="9"/>
      <c r="R172" s="7" t="str">
        <f>IF(IMPORTSéTRAITEMENTS[[#This Row],[Traitement CPA]]&lt;&gt;"",NETWORKDAYS.INTL(IMPORTSéTRAITEMENTS[[#This Row],[Réception]],IMPORTSéTRAITEMENTS[[#This Row],[Traitement CPA]],1,JOURSFéries[DATES]),"")</f>
        <v/>
      </c>
      <c r="S172" s="7" t="str">
        <f>VLOOKUP(I:I,BDD!A:B,2,TRUE)</f>
        <v>HC-Maubeuge</v>
      </c>
      <c r="T172" s="12" t="s">
        <v>936</v>
      </c>
      <c r="U172" s="7">
        <f>COUNTIFS(IMPORTSéTRAITEMENTS[Capella],IMPORTSéTRAITEMENTS[Capella])</f>
        <v>1</v>
      </c>
    </row>
    <row r="173" spans="2:21" x14ac:dyDescent="0.25">
      <c r="B173" s="7" t="s">
        <v>373</v>
      </c>
      <c r="C173" s="7" t="s">
        <v>9</v>
      </c>
      <c r="D173" s="7" t="s">
        <v>10</v>
      </c>
      <c r="E173" s="7" t="s">
        <v>936</v>
      </c>
      <c r="F173" s="7" t="s">
        <v>11</v>
      </c>
      <c r="G173" s="7" t="s">
        <v>936</v>
      </c>
      <c r="H173" s="7" t="s">
        <v>102</v>
      </c>
      <c r="I173" s="7" t="s">
        <v>103</v>
      </c>
      <c r="J173" s="7" t="s">
        <v>936</v>
      </c>
      <c r="K173" s="7" t="s">
        <v>371</v>
      </c>
      <c r="L173" s="7" t="s">
        <v>374</v>
      </c>
      <c r="M173" s="7" t="s">
        <v>936</v>
      </c>
      <c r="N173" s="8" t="str">
        <f>IF(IMPORTSéTRAITEMENTS[[#This Row],[Traitement CPA]]="","NON REALISE","REALISE")</f>
        <v>NON REALISE</v>
      </c>
      <c r="O173" s="9">
        <f>LEFT(IMPORTSéTRAITEMENTS[Date de dernière modification],10)*1</f>
        <v>44739</v>
      </c>
      <c r="P173" s="7">
        <f ca="1">IF(IMPORTSéTRAITEMENTS[[#This Row],[Traitement CPA]]="",NETWORKDAYS.INTL(IMPORTSéTRAITEMENTS[[#This Row],[Réception]],TODAY(),1,JOURSFéries[DATES]),"")</f>
        <v>24</v>
      </c>
      <c r="Q173" s="9"/>
      <c r="R173" s="7" t="str">
        <f>IF(IMPORTSéTRAITEMENTS[[#This Row],[Traitement CPA]]&lt;&gt;"",NETWORKDAYS.INTL(IMPORTSéTRAITEMENTS[[#This Row],[Réception]],IMPORTSéTRAITEMENTS[[#This Row],[Traitement CPA]],1,JOURSFéries[DATES]),"")</f>
        <v/>
      </c>
      <c r="S173" s="7" t="str">
        <f>VLOOKUP(I:I,BDD!A:B,2,TRUE)</f>
        <v>HC-Marly</v>
      </c>
      <c r="T173" s="12" t="s">
        <v>936</v>
      </c>
      <c r="U173" s="7">
        <f>COUNTIFS(IMPORTSéTRAITEMENTS[Capella],IMPORTSéTRAITEMENTS[Capella])</f>
        <v>1</v>
      </c>
    </row>
    <row r="174" spans="2:21" x14ac:dyDescent="0.25">
      <c r="B174" s="7" t="s">
        <v>375</v>
      </c>
      <c r="C174" s="7" t="s">
        <v>9</v>
      </c>
      <c r="D174" s="7" t="s">
        <v>10</v>
      </c>
      <c r="E174" s="7" t="s">
        <v>936</v>
      </c>
      <c r="F174" s="7" t="s">
        <v>11</v>
      </c>
      <c r="G174" s="7" t="s">
        <v>936</v>
      </c>
      <c r="H174" s="7" t="s">
        <v>28</v>
      </c>
      <c r="I174" s="7" t="s">
        <v>376</v>
      </c>
      <c r="J174" s="7" t="s">
        <v>936</v>
      </c>
      <c r="K174" s="7" t="s">
        <v>377</v>
      </c>
      <c r="L174" s="7" t="s">
        <v>378</v>
      </c>
      <c r="M174" s="7" t="s">
        <v>936</v>
      </c>
      <c r="N174" s="8" t="str">
        <f>IF(IMPORTSéTRAITEMENTS[[#This Row],[Traitement CPA]]="","NON REALISE","REALISE")</f>
        <v>NON REALISE</v>
      </c>
      <c r="O174" s="9">
        <f>LEFT(IMPORTSéTRAITEMENTS[Date de dernière modification],10)*1</f>
        <v>44740</v>
      </c>
      <c r="P174" s="7">
        <f ca="1">IF(IMPORTSéTRAITEMENTS[[#This Row],[Traitement CPA]]="",NETWORKDAYS.INTL(IMPORTSéTRAITEMENTS[[#This Row],[Réception]],TODAY(),1,JOURSFéries[DATES]),"")</f>
        <v>23</v>
      </c>
      <c r="Q174" s="9"/>
      <c r="R174" s="7" t="str">
        <f>IF(IMPORTSéTRAITEMENTS[[#This Row],[Traitement CPA]]&lt;&gt;"",NETWORKDAYS.INTL(IMPORTSéTRAITEMENTS[[#This Row],[Réception]],IMPORTSéTRAITEMENTS[[#This Row],[Traitement CPA]],1,JOURSFéries[DATES]),"")</f>
        <v/>
      </c>
      <c r="S174" s="7" t="str">
        <f>VLOOKUP(I:I,BDD!A:B,2,TRUE)</f>
        <v>HC-Cambrai</v>
      </c>
      <c r="T174" s="12" t="s">
        <v>936</v>
      </c>
      <c r="U174" s="7">
        <f>COUNTIFS(IMPORTSéTRAITEMENTS[Capella],IMPORTSéTRAITEMENTS[Capella])</f>
        <v>1</v>
      </c>
    </row>
    <row r="175" spans="2:21" x14ac:dyDescent="0.25">
      <c r="B175" s="7" t="s">
        <v>382</v>
      </c>
      <c r="C175" s="7" t="s">
        <v>9</v>
      </c>
      <c r="D175" s="7" t="s">
        <v>10</v>
      </c>
      <c r="E175" s="7" t="s">
        <v>936</v>
      </c>
      <c r="F175" s="7" t="s">
        <v>11</v>
      </c>
      <c r="G175" s="7" t="s">
        <v>936</v>
      </c>
      <c r="H175" s="7" t="s">
        <v>332</v>
      </c>
      <c r="I175" s="7" t="s">
        <v>383</v>
      </c>
      <c r="J175" s="7" t="s">
        <v>936</v>
      </c>
      <c r="K175" s="7" t="s">
        <v>384</v>
      </c>
      <c r="L175" s="7" t="s">
        <v>385</v>
      </c>
      <c r="M175" s="7" t="s">
        <v>936</v>
      </c>
      <c r="N175" s="8" t="str">
        <f>IF(IMPORTSéTRAITEMENTS[[#This Row],[Traitement CPA]]="","NON REALISE","REALISE")</f>
        <v>NON REALISE</v>
      </c>
      <c r="O175" s="9">
        <f>LEFT(IMPORTSéTRAITEMENTS[Date de dernière modification],10)*1</f>
        <v>44741</v>
      </c>
      <c r="P175" s="7">
        <f ca="1">IF(IMPORTSéTRAITEMENTS[[#This Row],[Traitement CPA]]="",NETWORKDAYS.INTL(IMPORTSéTRAITEMENTS[[#This Row],[Réception]],TODAY(),1,JOURSFéries[DATES]),"")</f>
        <v>22</v>
      </c>
      <c r="Q175" s="9"/>
      <c r="R175" s="7" t="str">
        <f>IF(IMPORTSéTRAITEMENTS[[#This Row],[Traitement CPA]]&lt;&gt;"",NETWORKDAYS.INTL(IMPORTSéTRAITEMENTS[[#This Row],[Réception]],IMPORTSéTRAITEMENTS[[#This Row],[Traitement CPA]],1,JOURSFéries[DATES]),"")</f>
        <v/>
      </c>
      <c r="S175" s="7" t="str">
        <f>VLOOKUP(I:I,BDD!A:B,2,TRUE)</f>
        <v>HC-Cambrai</v>
      </c>
      <c r="T175" s="12" t="s">
        <v>936</v>
      </c>
      <c r="U175" s="7">
        <f>COUNTIFS(IMPORTSéTRAITEMENTS[Capella],IMPORTSéTRAITEMENTS[Capella])</f>
        <v>1</v>
      </c>
    </row>
    <row r="176" spans="2:21" x14ac:dyDescent="0.25">
      <c r="B176" s="7" t="s">
        <v>386</v>
      </c>
      <c r="C176" s="7" t="s">
        <v>9</v>
      </c>
      <c r="D176" s="7" t="s">
        <v>10</v>
      </c>
      <c r="E176" s="7" t="s">
        <v>936</v>
      </c>
      <c r="F176" s="7" t="s">
        <v>11</v>
      </c>
      <c r="G176" s="7" t="s">
        <v>936</v>
      </c>
      <c r="H176" s="7" t="s">
        <v>102</v>
      </c>
      <c r="I176" s="7" t="s">
        <v>103</v>
      </c>
      <c r="J176" s="7" t="s">
        <v>936</v>
      </c>
      <c r="K176" s="7" t="s">
        <v>384</v>
      </c>
      <c r="L176" s="7" t="s">
        <v>387</v>
      </c>
      <c r="M176" s="7" t="s">
        <v>936</v>
      </c>
      <c r="N176" s="8" t="str">
        <f>IF(IMPORTSéTRAITEMENTS[[#This Row],[Traitement CPA]]="","NON REALISE","REALISE")</f>
        <v>NON REALISE</v>
      </c>
      <c r="O176" s="9">
        <f>LEFT(IMPORTSéTRAITEMENTS[Date de dernière modification],10)*1</f>
        <v>44741</v>
      </c>
      <c r="P176" s="7">
        <f ca="1">IF(IMPORTSéTRAITEMENTS[[#This Row],[Traitement CPA]]="",NETWORKDAYS.INTL(IMPORTSéTRAITEMENTS[[#This Row],[Réception]],TODAY(),1,JOURSFéries[DATES]),"")</f>
        <v>22</v>
      </c>
      <c r="Q176" s="9"/>
      <c r="R176" s="7" t="str">
        <f>IF(IMPORTSéTRAITEMENTS[[#This Row],[Traitement CPA]]&lt;&gt;"",NETWORKDAYS.INTL(IMPORTSéTRAITEMENTS[[#This Row],[Réception]],IMPORTSéTRAITEMENTS[[#This Row],[Traitement CPA]],1,JOURSFéries[DATES]),"")</f>
        <v/>
      </c>
      <c r="S176" s="7" t="str">
        <f>VLOOKUP(I:I,BDD!A:B,2,TRUE)</f>
        <v>HC-Marly</v>
      </c>
      <c r="T176" s="12" t="s">
        <v>936</v>
      </c>
      <c r="U176" s="7">
        <f>COUNTIFS(IMPORTSéTRAITEMENTS[Capella],IMPORTSéTRAITEMENTS[Capella])</f>
        <v>1</v>
      </c>
    </row>
    <row r="177" spans="2:21" x14ac:dyDescent="0.25">
      <c r="B177" s="7" t="s">
        <v>390</v>
      </c>
      <c r="C177" s="7" t="s">
        <v>9</v>
      </c>
      <c r="D177" s="7" t="s">
        <v>10</v>
      </c>
      <c r="E177" s="7" t="s">
        <v>936</v>
      </c>
      <c r="F177" s="7" t="s">
        <v>11</v>
      </c>
      <c r="G177" s="7" t="s">
        <v>936</v>
      </c>
      <c r="H177" s="7" t="s">
        <v>228</v>
      </c>
      <c r="I177" s="7" t="s">
        <v>229</v>
      </c>
      <c r="J177" s="7" t="s">
        <v>936</v>
      </c>
      <c r="K177" s="7" t="s">
        <v>369</v>
      </c>
      <c r="L177" s="7" t="s">
        <v>391</v>
      </c>
      <c r="M177" s="7" t="s">
        <v>936</v>
      </c>
      <c r="N177" s="8" t="str">
        <f>IF(IMPORTSéTRAITEMENTS[[#This Row],[Traitement CPA]]="","NON REALISE","REALISE")</f>
        <v>NON REALISE</v>
      </c>
      <c r="O177" s="9">
        <f>LEFT(IMPORTSéTRAITEMENTS[Date de dernière modification],10)*1</f>
        <v>44742</v>
      </c>
      <c r="P177" s="7">
        <f ca="1">IF(IMPORTSéTRAITEMENTS[[#This Row],[Traitement CPA]]="",NETWORKDAYS.INTL(IMPORTSéTRAITEMENTS[[#This Row],[Réception]],TODAY(),1,JOURSFéries[DATES]),"")</f>
        <v>21</v>
      </c>
      <c r="Q177" s="9"/>
      <c r="R177" s="7" t="str">
        <f>IF(IMPORTSéTRAITEMENTS[[#This Row],[Traitement CPA]]&lt;&gt;"",NETWORKDAYS.INTL(IMPORTSéTRAITEMENTS[[#This Row],[Réception]],IMPORTSéTRAITEMENTS[[#This Row],[Traitement CPA]],1,JOURSFéries[DATES]),"")</f>
        <v/>
      </c>
      <c r="S177" s="7" t="str">
        <f>VLOOKUP(I:I,BDD!A:B,2,TRUE)</f>
        <v>HC-Maubeuge</v>
      </c>
      <c r="T177" s="12" t="s">
        <v>936</v>
      </c>
      <c r="U177" s="7">
        <f>COUNTIFS(IMPORTSéTRAITEMENTS[Capella],IMPORTSéTRAITEMENTS[Capella])</f>
        <v>1</v>
      </c>
    </row>
    <row r="178" spans="2:21" x14ac:dyDescent="0.25">
      <c r="B178" s="7" t="s">
        <v>395</v>
      </c>
      <c r="C178" s="7" t="s">
        <v>9</v>
      </c>
      <c r="D178" s="7" t="s">
        <v>10</v>
      </c>
      <c r="E178" s="7" t="s">
        <v>936</v>
      </c>
      <c r="F178" s="7" t="s">
        <v>11</v>
      </c>
      <c r="G178" s="7" t="s">
        <v>936</v>
      </c>
      <c r="H178" s="7" t="s">
        <v>102</v>
      </c>
      <c r="I178" s="7" t="s">
        <v>103</v>
      </c>
      <c r="J178" s="7" t="s">
        <v>936</v>
      </c>
      <c r="K178" s="7" t="s">
        <v>396</v>
      </c>
      <c r="L178" s="7" t="s">
        <v>397</v>
      </c>
      <c r="M178" s="7" t="s">
        <v>936</v>
      </c>
      <c r="N178" s="8" t="str">
        <f>IF(IMPORTSéTRAITEMENTS[[#This Row],[Traitement CPA]]="","NON REALISE","REALISE")</f>
        <v>NON REALISE</v>
      </c>
      <c r="O178" s="9">
        <f>LEFT(IMPORTSéTRAITEMENTS[Date de dernière modification],10)*1</f>
        <v>44743</v>
      </c>
      <c r="P178" s="7">
        <f ca="1">IF(IMPORTSéTRAITEMENTS[[#This Row],[Traitement CPA]]="",NETWORKDAYS.INTL(IMPORTSéTRAITEMENTS[[#This Row],[Réception]],TODAY(),1,JOURSFéries[DATES]),"")</f>
        <v>20</v>
      </c>
      <c r="Q178" s="9"/>
      <c r="R178" s="7" t="str">
        <f>IF(IMPORTSéTRAITEMENTS[[#This Row],[Traitement CPA]]&lt;&gt;"",NETWORKDAYS.INTL(IMPORTSéTRAITEMENTS[[#This Row],[Réception]],IMPORTSéTRAITEMENTS[[#This Row],[Traitement CPA]],1,JOURSFéries[DATES]),"")</f>
        <v/>
      </c>
      <c r="S178" s="7" t="str">
        <f>VLOOKUP(I:I,BDD!A:B,2,TRUE)</f>
        <v>HC-Marly</v>
      </c>
      <c r="T178" s="12" t="s">
        <v>936</v>
      </c>
      <c r="U178" s="7">
        <f>COUNTIFS(IMPORTSéTRAITEMENTS[Capella],IMPORTSéTRAITEMENTS[Capella])</f>
        <v>1</v>
      </c>
    </row>
    <row r="179" spans="2:21" x14ac:dyDescent="0.25">
      <c r="B179" s="7" t="s">
        <v>398</v>
      </c>
      <c r="C179" s="7" t="s">
        <v>9</v>
      </c>
      <c r="D179" s="7" t="s">
        <v>10</v>
      </c>
      <c r="E179" s="7" t="s">
        <v>936</v>
      </c>
      <c r="F179" s="7" t="s">
        <v>11</v>
      </c>
      <c r="G179" s="7" t="s">
        <v>936</v>
      </c>
      <c r="H179" s="7" t="s">
        <v>76</v>
      </c>
      <c r="I179" s="7" t="s">
        <v>77</v>
      </c>
      <c r="J179" s="7" t="s">
        <v>936</v>
      </c>
      <c r="K179" s="7" t="s">
        <v>396</v>
      </c>
      <c r="L179" s="7" t="s">
        <v>399</v>
      </c>
      <c r="M179" s="7" t="s">
        <v>936</v>
      </c>
      <c r="N179" s="8" t="str">
        <f>IF(IMPORTSéTRAITEMENTS[[#This Row],[Traitement CPA]]="","NON REALISE","REALISE")</f>
        <v>NON REALISE</v>
      </c>
      <c r="O179" s="9">
        <f>LEFT(IMPORTSéTRAITEMENTS[Date de dernière modification],10)*1</f>
        <v>44743</v>
      </c>
      <c r="P179" s="7">
        <f ca="1">IF(IMPORTSéTRAITEMENTS[[#This Row],[Traitement CPA]]="",NETWORKDAYS.INTL(IMPORTSéTRAITEMENTS[[#This Row],[Réception]],TODAY(),1,JOURSFéries[DATES]),"")</f>
        <v>20</v>
      </c>
      <c r="Q179" s="9"/>
      <c r="R179" s="7" t="str">
        <f>IF(IMPORTSéTRAITEMENTS[[#This Row],[Traitement CPA]]&lt;&gt;"",NETWORKDAYS.INTL(IMPORTSéTRAITEMENTS[[#This Row],[Réception]],IMPORTSéTRAITEMENTS[[#This Row],[Traitement CPA]],1,JOURSFéries[DATES]),"")</f>
        <v/>
      </c>
      <c r="S179" s="7" t="str">
        <f>VLOOKUP(I:I,BDD!A:B,2,TRUE)</f>
        <v>HC-Maubeuge</v>
      </c>
      <c r="T179" s="12" t="s">
        <v>936</v>
      </c>
      <c r="U179" s="7">
        <f>COUNTIFS(IMPORTSéTRAITEMENTS[Capella],IMPORTSéTRAITEMENTS[Capella])</f>
        <v>1</v>
      </c>
    </row>
    <row r="180" spans="2:21" x14ac:dyDescent="0.25">
      <c r="B180" s="7" t="s">
        <v>400</v>
      </c>
      <c r="C180" s="7" t="s">
        <v>9</v>
      </c>
      <c r="D180" s="7" t="s">
        <v>10</v>
      </c>
      <c r="E180" s="7" t="s">
        <v>936</v>
      </c>
      <c r="F180" s="7" t="s">
        <v>11</v>
      </c>
      <c r="G180" s="7" t="s">
        <v>936</v>
      </c>
      <c r="H180" s="7" t="s">
        <v>289</v>
      </c>
      <c r="I180" s="7" t="s">
        <v>290</v>
      </c>
      <c r="J180" s="7" t="s">
        <v>936</v>
      </c>
      <c r="K180" s="7" t="s">
        <v>393</v>
      </c>
      <c r="L180" s="7" t="s">
        <v>401</v>
      </c>
      <c r="M180" s="7" t="s">
        <v>936</v>
      </c>
      <c r="N180" s="8" t="str">
        <f>IF(IMPORTSéTRAITEMENTS[[#This Row],[Traitement CPA]]="","NON REALISE","REALISE")</f>
        <v>NON REALISE</v>
      </c>
      <c r="O180" s="9">
        <f>LEFT(IMPORTSéTRAITEMENTS[Date de dernière modification],10)*1</f>
        <v>44746</v>
      </c>
      <c r="P180" s="7">
        <f ca="1">IF(IMPORTSéTRAITEMENTS[[#This Row],[Traitement CPA]]="",NETWORKDAYS.INTL(IMPORTSéTRAITEMENTS[[#This Row],[Réception]],TODAY(),1,JOURSFéries[DATES]),"")</f>
        <v>19</v>
      </c>
      <c r="Q180" s="9"/>
      <c r="R180" s="7" t="str">
        <f>IF(IMPORTSéTRAITEMENTS[[#This Row],[Traitement CPA]]&lt;&gt;"",NETWORKDAYS.INTL(IMPORTSéTRAITEMENTS[[#This Row],[Réception]],IMPORTSéTRAITEMENTS[[#This Row],[Traitement CPA]],1,JOURSFéries[DATES]),"")</f>
        <v/>
      </c>
      <c r="S180" s="7" t="str">
        <f>VLOOKUP(I:I,BDD!A:B,2,TRUE)</f>
        <v>HC-Marly</v>
      </c>
      <c r="T180" s="12" t="s">
        <v>936</v>
      </c>
      <c r="U180" s="7">
        <f>COUNTIFS(IMPORTSéTRAITEMENTS[Capella],IMPORTSéTRAITEMENTS[Capella])</f>
        <v>1</v>
      </c>
    </row>
    <row r="181" spans="2:21" x14ac:dyDescent="0.25">
      <c r="B181" s="7" t="s">
        <v>402</v>
      </c>
      <c r="C181" s="7" t="s">
        <v>9</v>
      </c>
      <c r="D181" s="7" t="s">
        <v>10</v>
      </c>
      <c r="E181" s="7" t="s">
        <v>936</v>
      </c>
      <c r="F181" s="7" t="s">
        <v>11</v>
      </c>
      <c r="G181" s="7" t="s">
        <v>936</v>
      </c>
      <c r="H181" s="7" t="s">
        <v>102</v>
      </c>
      <c r="I181" s="7" t="s">
        <v>103</v>
      </c>
      <c r="J181" s="7" t="s">
        <v>936</v>
      </c>
      <c r="K181" s="7" t="s">
        <v>393</v>
      </c>
      <c r="L181" s="7" t="s">
        <v>403</v>
      </c>
      <c r="M181" s="7" t="s">
        <v>936</v>
      </c>
      <c r="N181" s="8" t="str">
        <f>IF(IMPORTSéTRAITEMENTS[[#This Row],[Traitement CPA]]="","NON REALISE","REALISE")</f>
        <v>NON REALISE</v>
      </c>
      <c r="O181" s="9">
        <f>LEFT(IMPORTSéTRAITEMENTS[Date de dernière modification],10)*1</f>
        <v>44746</v>
      </c>
      <c r="P181" s="7">
        <f ca="1">IF(IMPORTSéTRAITEMENTS[[#This Row],[Traitement CPA]]="",NETWORKDAYS.INTL(IMPORTSéTRAITEMENTS[[#This Row],[Réception]],TODAY(),1,JOURSFéries[DATES]),"")</f>
        <v>19</v>
      </c>
      <c r="Q181" s="9"/>
      <c r="R181" s="7" t="str">
        <f>IF(IMPORTSéTRAITEMENTS[[#This Row],[Traitement CPA]]&lt;&gt;"",NETWORKDAYS.INTL(IMPORTSéTRAITEMENTS[[#This Row],[Réception]],IMPORTSéTRAITEMENTS[[#This Row],[Traitement CPA]],1,JOURSFéries[DATES]),"")</f>
        <v/>
      </c>
      <c r="S181" s="7" t="str">
        <f>VLOOKUP(I:I,BDD!A:B,2,TRUE)</f>
        <v>HC-Marly</v>
      </c>
      <c r="T181" s="12" t="s">
        <v>936</v>
      </c>
      <c r="U181" s="7">
        <f>COUNTIFS(IMPORTSéTRAITEMENTS[Capella],IMPORTSéTRAITEMENTS[Capella])</f>
        <v>1</v>
      </c>
    </row>
    <row r="182" spans="2:21" x14ac:dyDescent="0.25">
      <c r="B182" s="7" t="s">
        <v>410</v>
      </c>
      <c r="C182" s="7" t="s">
        <v>9</v>
      </c>
      <c r="D182" s="7" t="s">
        <v>10</v>
      </c>
      <c r="E182" s="7" t="s">
        <v>936</v>
      </c>
      <c r="F182" s="7" t="s">
        <v>11</v>
      </c>
      <c r="G182" s="7" t="s">
        <v>936</v>
      </c>
      <c r="H182" s="7" t="s">
        <v>411</v>
      </c>
      <c r="I182" s="7" t="s">
        <v>412</v>
      </c>
      <c r="J182" s="7" t="s">
        <v>936</v>
      </c>
      <c r="K182" s="7" t="s">
        <v>393</v>
      </c>
      <c r="L182" s="7" t="s">
        <v>413</v>
      </c>
      <c r="M182" s="7" t="s">
        <v>936</v>
      </c>
      <c r="N182" s="8" t="str">
        <f>IF(IMPORTSéTRAITEMENTS[[#This Row],[Traitement CPA]]="","NON REALISE","REALISE")</f>
        <v>NON REALISE</v>
      </c>
      <c r="O182" s="9">
        <f>LEFT(IMPORTSéTRAITEMENTS[Date de dernière modification],10)*1</f>
        <v>44746</v>
      </c>
      <c r="P182" s="7">
        <f ca="1">IF(IMPORTSéTRAITEMENTS[[#This Row],[Traitement CPA]]="",NETWORKDAYS.INTL(IMPORTSéTRAITEMENTS[[#This Row],[Réception]],TODAY(),1,JOURSFéries[DATES]),"")</f>
        <v>19</v>
      </c>
      <c r="Q182" s="9"/>
      <c r="R182" s="7" t="str">
        <f>IF(IMPORTSéTRAITEMENTS[[#This Row],[Traitement CPA]]&lt;&gt;"",NETWORKDAYS.INTL(IMPORTSéTRAITEMENTS[[#This Row],[Réception]],IMPORTSéTRAITEMENTS[[#This Row],[Traitement CPA]],1,JOURSFéries[DATES]),"")</f>
        <v/>
      </c>
      <c r="S182" s="7" t="str">
        <f>VLOOKUP(I:I,BDD!A:B,2,TRUE)</f>
        <v>HC-Marly</v>
      </c>
      <c r="T182" s="12" t="s">
        <v>936</v>
      </c>
      <c r="U182" s="7">
        <f>COUNTIFS(IMPORTSéTRAITEMENTS[Capella],IMPORTSéTRAITEMENTS[Capella])</f>
        <v>1</v>
      </c>
    </row>
    <row r="183" spans="2:21" x14ac:dyDescent="0.25">
      <c r="B183" s="7" t="s">
        <v>414</v>
      </c>
      <c r="C183" s="7" t="s">
        <v>9</v>
      </c>
      <c r="D183" s="7" t="s">
        <v>10</v>
      </c>
      <c r="E183" s="7" t="s">
        <v>936</v>
      </c>
      <c r="F183" s="7" t="s">
        <v>11</v>
      </c>
      <c r="G183" s="7" t="s">
        <v>936</v>
      </c>
      <c r="H183" s="7" t="s">
        <v>131</v>
      </c>
      <c r="I183" s="7" t="s">
        <v>132</v>
      </c>
      <c r="J183" s="7" t="s">
        <v>936</v>
      </c>
      <c r="K183" s="7" t="s">
        <v>393</v>
      </c>
      <c r="L183" s="7" t="s">
        <v>415</v>
      </c>
      <c r="M183" s="7" t="s">
        <v>936</v>
      </c>
      <c r="N183" s="8" t="str">
        <f>IF(IMPORTSéTRAITEMENTS[[#This Row],[Traitement CPA]]="","NON REALISE","REALISE")</f>
        <v>NON REALISE</v>
      </c>
      <c r="O183" s="9">
        <f>LEFT(IMPORTSéTRAITEMENTS[Date de dernière modification],10)*1</f>
        <v>44746</v>
      </c>
      <c r="P183" s="7">
        <f ca="1">IF(IMPORTSéTRAITEMENTS[[#This Row],[Traitement CPA]]="",NETWORKDAYS.INTL(IMPORTSéTRAITEMENTS[[#This Row],[Réception]],TODAY(),1,JOURSFéries[DATES]),"")</f>
        <v>19</v>
      </c>
      <c r="Q183" s="9"/>
      <c r="R183" s="7" t="str">
        <f>IF(IMPORTSéTRAITEMENTS[[#This Row],[Traitement CPA]]&lt;&gt;"",NETWORKDAYS.INTL(IMPORTSéTRAITEMENTS[[#This Row],[Réception]],IMPORTSéTRAITEMENTS[[#This Row],[Traitement CPA]],1,JOURSFéries[DATES]),"")</f>
        <v/>
      </c>
      <c r="S183" s="7" t="str">
        <f>VLOOKUP(I:I,BDD!A:B,2,TRUE)</f>
        <v>HC-Maubeuge</v>
      </c>
      <c r="T183" s="12" t="s">
        <v>936</v>
      </c>
      <c r="U183" s="7">
        <f>COUNTIFS(IMPORTSéTRAITEMENTS[Capella],IMPORTSéTRAITEMENTS[Capella])</f>
        <v>1</v>
      </c>
    </row>
    <row r="184" spans="2:21" x14ac:dyDescent="0.25">
      <c r="B184" s="7" t="s">
        <v>404</v>
      </c>
      <c r="C184" s="7" t="s">
        <v>9</v>
      </c>
      <c r="D184" s="7" t="s">
        <v>10</v>
      </c>
      <c r="E184" s="7" t="s">
        <v>936</v>
      </c>
      <c r="F184" s="7" t="s">
        <v>11</v>
      </c>
      <c r="G184" s="7" t="s">
        <v>936</v>
      </c>
      <c r="H184" s="7" t="s">
        <v>102</v>
      </c>
      <c r="I184" s="7" t="s">
        <v>103</v>
      </c>
      <c r="J184" s="7" t="s">
        <v>936</v>
      </c>
      <c r="K184" s="7" t="s">
        <v>381</v>
      </c>
      <c r="L184" s="7" t="s">
        <v>405</v>
      </c>
      <c r="M184" s="7" t="s">
        <v>936</v>
      </c>
      <c r="N184" s="8" t="str">
        <f>IF(IMPORTSéTRAITEMENTS[[#This Row],[Traitement CPA]]="","NON REALISE","REALISE")</f>
        <v>NON REALISE</v>
      </c>
      <c r="O184" s="9">
        <f>LEFT(IMPORTSéTRAITEMENTS[Date de dernière modification],10)*1</f>
        <v>44747</v>
      </c>
      <c r="P184" s="7">
        <f ca="1">IF(IMPORTSéTRAITEMENTS[[#This Row],[Traitement CPA]]="",NETWORKDAYS.INTL(IMPORTSéTRAITEMENTS[[#This Row],[Réception]],TODAY(),1,JOURSFéries[DATES]),"")</f>
        <v>18</v>
      </c>
      <c r="Q184" s="9"/>
      <c r="R184" s="7" t="str">
        <f>IF(IMPORTSéTRAITEMENTS[[#This Row],[Traitement CPA]]&lt;&gt;"",NETWORKDAYS.INTL(IMPORTSéTRAITEMENTS[[#This Row],[Réception]],IMPORTSéTRAITEMENTS[[#This Row],[Traitement CPA]],1,JOURSFéries[DATES]),"")</f>
        <v/>
      </c>
      <c r="S184" s="7" t="str">
        <f>VLOOKUP(I:I,BDD!A:B,2,TRUE)</f>
        <v>HC-Marly</v>
      </c>
      <c r="T184" s="12" t="s">
        <v>936</v>
      </c>
      <c r="U184" s="7">
        <f>COUNTIFS(IMPORTSéTRAITEMENTS[Capella],IMPORTSéTRAITEMENTS[Capella])</f>
        <v>1</v>
      </c>
    </row>
    <row r="185" spans="2:21" x14ac:dyDescent="0.25">
      <c r="B185" s="7" t="s">
        <v>406</v>
      </c>
      <c r="C185" s="7" t="s">
        <v>9</v>
      </c>
      <c r="D185" s="7" t="s">
        <v>10</v>
      </c>
      <c r="E185" s="7" t="s">
        <v>936</v>
      </c>
      <c r="F185" s="7" t="s">
        <v>11</v>
      </c>
      <c r="G185" s="7" t="s">
        <v>936</v>
      </c>
      <c r="H185" s="7" t="s">
        <v>96</v>
      </c>
      <c r="I185" s="7" t="s">
        <v>97</v>
      </c>
      <c r="J185" s="7" t="s">
        <v>936</v>
      </c>
      <c r="K185" s="7" t="s">
        <v>381</v>
      </c>
      <c r="L185" s="7" t="s">
        <v>407</v>
      </c>
      <c r="M185" s="7" t="s">
        <v>936</v>
      </c>
      <c r="N185" s="8" t="str">
        <f>IF(IMPORTSéTRAITEMENTS[[#This Row],[Traitement CPA]]="","NON REALISE","REALISE")</f>
        <v>NON REALISE</v>
      </c>
      <c r="O185" s="9">
        <f>LEFT(IMPORTSéTRAITEMENTS[Date de dernière modification],10)*1</f>
        <v>44747</v>
      </c>
      <c r="P185" s="7">
        <f ca="1">IF(IMPORTSéTRAITEMENTS[[#This Row],[Traitement CPA]]="",NETWORKDAYS.INTL(IMPORTSéTRAITEMENTS[[#This Row],[Réception]],TODAY(),1,JOURSFéries[DATES]),"")</f>
        <v>18</v>
      </c>
      <c r="Q185" s="9"/>
      <c r="R185" s="7" t="str">
        <f>IF(IMPORTSéTRAITEMENTS[[#This Row],[Traitement CPA]]&lt;&gt;"",NETWORKDAYS.INTL(IMPORTSéTRAITEMENTS[[#This Row],[Réception]],IMPORTSéTRAITEMENTS[[#This Row],[Traitement CPA]],1,JOURSFéries[DATES]),"")</f>
        <v/>
      </c>
      <c r="S185" s="7" t="str">
        <f>VLOOKUP(I:I,BDD!A:B,2,TRUE)</f>
        <v>HC-Marly</v>
      </c>
      <c r="T185" s="12" t="s">
        <v>936</v>
      </c>
      <c r="U185" s="7">
        <f>COUNTIFS(IMPORTSéTRAITEMENTS[Capella],IMPORTSéTRAITEMENTS[Capella])</f>
        <v>1</v>
      </c>
    </row>
    <row r="186" spans="2:21" x14ac:dyDescent="0.25">
      <c r="B186" s="7" t="s">
        <v>408</v>
      </c>
      <c r="C186" s="7" t="s">
        <v>9</v>
      </c>
      <c r="D186" s="7" t="s">
        <v>10</v>
      </c>
      <c r="E186" s="7" t="s">
        <v>936</v>
      </c>
      <c r="F186" s="7" t="s">
        <v>11</v>
      </c>
      <c r="G186" s="7" t="s">
        <v>936</v>
      </c>
      <c r="H186" s="7" t="s">
        <v>173</v>
      </c>
      <c r="I186" s="7" t="s">
        <v>174</v>
      </c>
      <c r="J186" s="7" t="s">
        <v>936</v>
      </c>
      <c r="K186" s="7" t="s">
        <v>381</v>
      </c>
      <c r="L186" s="7" t="s">
        <v>409</v>
      </c>
      <c r="M186" s="7" t="s">
        <v>936</v>
      </c>
      <c r="N186" s="8" t="str">
        <f>IF(IMPORTSéTRAITEMENTS[[#This Row],[Traitement CPA]]="","NON REALISE","REALISE")</f>
        <v>NON REALISE</v>
      </c>
      <c r="O186" s="9">
        <f>LEFT(IMPORTSéTRAITEMENTS[Date de dernière modification],10)*1</f>
        <v>44747</v>
      </c>
      <c r="P186" s="7">
        <f ca="1">IF(IMPORTSéTRAITEMENTS[[#This Row],[Traitement CPA]]="",NETWORKDAYS.INTL(IMPORTSéTRAITEMENTS[[#This Row],[Réception]],TODAY(),1,JOURSFéries[DATES]),"")</f>
        <v>18</v>
      </c>
      <c r="Q186" s="9"/>
      <c r="R186" s="7" t="str">
        <f>IF(IMPORTSéTRAITEMENTS[[#This Row],[Traitement CPA]]&lt;&gt;"",NETWORKDAYS.INTL(IMPORTSéTRAITEMENTS[[#This Row],[Réception]],IMPORTSéTRAITEMENTS[[#This Row],[Traitement CPA]],1,JOURSFéries[DATES]),"")</f>
        <v/>
      </c>
      <c r="S186" s="7" t="str">
        <f>VLOOKUP(I:I,BDD!A:B,2,TRUE)</f>
        <v>HC-Maubeuge</v>
      </c>
      <c r="T186" s="12" t="s">
        <v>936</v>
      </c>
      <c r="U186" s="7">
        <f>COUNTIFS(IMPORTSéTRAITEMENTS[Capella],IMPORTSéTRAITEMENTS[Capella])</f>
        <v>1</v>
      </c>
    </row>
    <row r="187" spans="2:21" x14ac:dyDescent="0.25">
      <c r="B187" s="7" t="s">
        <v>725</v>
      </c>
      <c r="C187" s="7" t="s">
        <v>9</v>
      </c>
      <c r="D187" s="7" t="s">
        <v>10</v>
      </c>
      <c r="E187" s="7" t="s">
        <v>936</v>
      </c>
      <c r="F187" s="7" t="s">
        <v>11</v>
      </c>
      <c r="G187" s="7" t="s">
        <v>936</v>
      </c>
      <c r="H187" s="7" t="s">
        <v>68</v>
      </c>
      <c r="I187" s="7" t="s">
        <v>69</v>
      </c>
      <c r="J187" s="7" t="s">
        <v>936</v>
      </c>
      <c r="K187" s="7" t="s">
        <v>724</v>
      </c>
      <c r="L187" s="7" t="s">
        <v>726</v>
      </c>
      <c r="M187" s="7" t="s">
        <v>936</v>
      </c>
      <c r="N187" s="8" t="str">
        <f>IF(IMPORTSéTRAITEMENTS[[#This Row],[Traitement CPA]]="","NON REALISE","REALISE")</f>
        <v>NON REALISE</v>
      </c>
      <c r="O187" s="9">
        <f>LEFT(IMPORTSéTRAITEMENTS[Date de dernière modification],10)*1</f>
        <v>44748</v>
      </c>
      <c r="P187" s="7">
        <f ca="1">IF(IMPORTSéTRAITEMENTS[[#This Row],[Traitement CPA]]="",NETWORKDAYS.INTL(IMPORTSéTRAITEMENTS[[#This Row],[Réception]],TODAY(),1,JOURSFéries[DATES]),"")</f>
        <v>17</v>
      </c>
      <c r="Q187" s="9"/>
      <c r="R187" s="7" t="str">
        <f>IF(IMPORTSéTRAITEMENTS[[#This Row],[Traitement CPA]]&lt;&gt;"",NETWORKDAYS.INTL(IMPORTSéTRAITEMENTS[[#This Row],[Réception]],IMPORTSéTRAITEMENTS[[#This Row],[Traitement CPA]],1,JOURSFéries[DATES]),"")</f>
        <v/>
      </c>
      <c r="S187" s="7" t="str">
        <f>VLOOKUP(I:I,BDD!A:B,2,TRUE)</f>
        <v>HC-Marly</v>
      </c>
      <c r="T187" s="12" t="s">
        <v>936</v>
      </c>
      <c r="U187" s="7">
        <f>COUNTIFS(IMPORTSéTRAITEMENTS[Capella],IMPORTSéTRAITEMENTS[Capella])</f>
        <v>1</v>
      </c>
    </row>
    <row r="188" spans="2:21" x14ac:dyDescent="0.25">
      <c r="B188" s="7" t="s">
        <v>730</v>
      </c>
      <c r="C188" s="7" t="s">
        <v>9</v>
      </c>
      <c r="D188" s="7" t="s">
        <v>10</v>
      </c>
      <c r="E188" s="7" t="s">
        <v>936</v>
      </c>
      <c r="F188" s="7" t="s">
        <v>11</v>
      </c>
      <c r="G188" s="7" t="s">
        <v>936</v>
      </c>
      <c r="H188" s="7" t="s">
        <v>102</v>
      </c>
      <c r="I188" s="7" t="s">
        <v>103</v>
      </c>
      <c r="J188" s="7" t="s">
        <v>936</v>
      </c>
      <c r="K188" s="7" t="s">
        <v>729</v>
      </c>
      <c r="L188" s="7" t="s">
        <v>731</v>
      </c>
      <c r="M188" s="7" t="s">
        <v>936</v>
      </c>
      <c r="N188" s="8" t="str">
        <f>IF(IMPORTSéTRAITEMENTS[[#This Row],[Traitement CPA]]="","NON REALISE","REALISE")</f>
        <v>NON REALISE</v>
      </c>
      <c r="O188" s="9">
        <f>LEFT(IMPORTSéTRAITEMENTS[Date de dernière modification],10)*1</f>
        <v>44749</v>
      </c>
      <c r="P188" s="7">
        <f ca="1">IF(IMPORTSéTRAITEMENTS[[#This Row],[Traitement CPA]]="",NETWORKDAYS.INTL(IMPORTSéTRAITEMENTS[[#This Row],[Réception]],TODAY(),1,JOURSFéries[DATES]),"")</f>
        <v>16</v>
      </c>
      <c r="Q188" s="9"/>
      <c r="R188" s="7" t="str">
        <f>IF(IMPORTSéTRAITEMENTS[[#This Row],[Traitement CPA]]&lt;&gt;"",NETWORKDAYS.INTL(IMPORTSéTRAITEMENTS[[#This Row],[Réception]],IMPORTSéTRAITEMENTS[[#This Row],[Traitement CPA]],1,JOURSFéries[DATES]),"")</f>
        <v/>
      </c>
      <c r="S188" s="7" t="str">
        <f>VLOOKUP(I:I,BDD!A:B,2,TRUE)</f>
        <v>HC-Marly</v>
      </c>
      <c r="T188" s="12" t="s">
        <v>936</v>
      </c>
      <c r="U188" s="7">
        <f>COUNTIFS(IMPORTSéTRAITEMENTS[Capella],IMPORTSéTRAITEMENTS[Capella])</f>
        <v>1</v>
      </c>
    </row>
    <row r="189" spans="2:21" x14ac:dyDescent="0.25">
      <c r="B189" s="7" t="s">
        <v>732</v>
      </c>
      <c r="C189" s="7" t="s">
        <v>9</v>
      </c>
      <c r="D189" s="7" t="s">
        <v>10</v>
      </c>
      <c r="E189" s="7" t="s">
        <v>936</v>
      </c>
      <c r="F189" s="7" t="s">
        <v>11</v>
      </c>
      <c r="G189" s="7" t="s">
        <v>936</v>
      </c>
      <c r="H189" s="7" t="s">
        <v>83</v>
      </c>
      <c r="I189" s="7" t="s">
        <v>84</v>
      </c>
      <c r="J189" s="7" t="s">
        <v>936</v>
      </c>
      <c r="K189" s="7" t="s">
        <v>729</v>
      </c>
      <c r="L189" s="7" t="s">
        <v>733</v>
      </c>
      <c r="M189" s="7" t="s">
        <v>936</v>
      </c>
      <c r="N189" s="8" t="str">
        <f>IF(IMPORTSéTRAITEMENTS[[#This Row],[Traitement CPA]]="","NON REALISE","REALISE")</f>
        <v>NON REALISE</v>
      </c>
      <c r="O189" s="9">
        <f>LEFT(IMPORTSéTRAITEMENTS[Date de dernière modification],10)*1</f>
        <v>44749</v>
      </c>
      <c r="P189" s="7">
        <f ca="1">IF(IMPORTSéTRAITEMENTS[[#This Row],[Traitement CPA]]="",NETWORKDAYS.INTL(IMPORTSéTRAITEMENTS[[#This Row],[Réception]],TODAY(),1,JOURSFéries[DATES]),"")</f>
        <v>16</v>
      </c>
      <c r="Q189" s="9"/>
      <c r="R189" s="7" t="str">
        <f>IF(IMPORTSéTRAITEMENTS[[#This Row],[Traitement CPA]]&lt;&gt;"",NETWORKDAYS.INTL(IMPORTSéTRAITEMENTS[[#This Row],[Réception]],IMPORTSéTRAITEMENTS[[#This Row],[Traitement CPA]],1,JOURSFéries[DATES]),"")</f>
        <v/>
      </c>
      <c r="S189" s="7" t="str">
        <f>VLOOKUP(I:I,BDD!A:B,2,TRUE)</f>
        <v>HC-Maubeuge</v>
      </c>
      <c r="T189" s="12" t="s">
        <v>936</v>
      </c>
      <c r="U189" s="7">
        <f>COUNTIFS(IMPORTSéTRAITEMENTS[Capella],IMPORTSéTRAITEMENTS[Capella])</f>
        <v>1</v>
      </c>
    </row>
    <row r="190" spans="2:21" x14ac:dyDescent="0.25">
      <c r="B190" s="7" t="s">
        <v>734</v>
      </c>
      <c r="C190" s="7" t="s">
        <v>9</v>
      </c>
      <c r="D190" s="7" t="s">
        <v>10</v>
      </c>
      <c r="E190" s="7" t="s">
        <v>936</v>
      </c>
      <c r="F190" s="7" t="s">
        <v>11</v>
      </c>
      <c r="G190" s="7" t="s">
        <v>936</v>
      </c>
      <c r="H190" s="7" t="s">
        <v>96</v>
      </c>
      <c r="I190" s="7" t="s">
        <v>521</v>
      </c>
      <c r="J190" s="7" t="s">
        <v>936</v>
      </c>
      <c r="K190" s="7" t="s">
        <v>729</v>
      </c>
      <c r="L190" s="7" t="s">
        <v>735</v>
      </c>
      <c r="M190" s="7" t="s">
        <v>936</v>
      </c>
      <c r="N190" s="8" t="str">
        <f>IF(IMPORTSéTRAITEMENTS[[#This Row],[Traitement CPA]]="","NON REALISE","REALISE")</f>
        <v>NON REALISE</v>
      </c>
      <c r="O190" s="9">
        <f>LEFT(IMPORTSéTRAITEMENTS[Date de dernière modification],10)*1</f>
        <v>44749</v>
      </c>
      <c r="P190" s="7">
        <f ca="1">IF(IMPORTSéTRAITEMENTS[[#This Row],[Traitement CPA]]="",NETWORKDAYS.INTL(IMPORTSéTRAITEMENTS[[#This Row],[Réception]],TODAY(),1,JOURSFéries[DATES]),"")</f>
        <v>16</v>
      </c>
      <c r="Q190" s="9"/>
      <c r="R190" s="7" t="str">
        <f>IF(IMPORTSéTRAITEMENTS[[#This Row],[Traitement CPA]]&lt;&gt;"",NETWORKDAYS.INTL(IMPORTSéTRAITEMENTS[[#This Row],[Réception]],IMPORTSéTRAITEMENTS[[#This Row],[Traitement CPA]],1,JOURSFéries[DATES]),"")</f>
        <v/>
      </c>
      <c r="S190" s="7" t="str">
        <f>VLOOKUP(I:I,BDD!A:B,2,TRUE)</f>
        <v>HC-Marly</v>
      </c>
      <c r="T190" s="12" t="s">
        <v>936</v>
      </c>
      <c r="U190" s="7">
        <f>COUNTIFS(IMPORTSéTRAITEMENTS[Capella],IMPORTSéTRAITEMENTS[Capella])</f>
        <v>1</v>
      </c>
    </row>
    <row r="191" spans="2:21" x14ac:dyDescent="0.25">
      <c r="B191" s="7" t="s">
        <v>736</v>
      </c>
      <c r="C191" s="7" t="s">
        <v>9</v>
      </c>
      <c r="D191" s="7" t="s">
        <v>10</v>
      </c>
      <c r="E191" s="7" t="s">
        <v>936</v>
      </c>
      <c r="F191" s="7"/>
      <c r="G191" s="7" t="s">
        <v>936</v>
      </c>
      <c r="H191" s="7" t="s">
        <v>737</v>
      </c>
      <c r="I191" s="7" t="s">
        <v>738</v>
      </c>
      <c r="J191" s="7" t="s">
        <v>936</v>
      </c>
      <c r="K191" s="7" t="s">
        <v>729</v>
      </c>
      <c r="L191" s="7" t="s">
        <v>739</v>
      </c>
      <c r="M191" s="7" t="s">
        <v>936</v>
      </c>
      <c r="N191" s="8" t="str">
        <f>IF(IMPORTSéTRAITEMENTS[[#This Row],[Traitement CPA]]="","NON REALISE","REALISE")</f>
        <v>NON REALISE</v>
      </c>
      <c r="O191" s="9">
        <f>LEFT(IMPORTSéTRAITEMENTS[Date de dernière modification],10)*1</f>
        <v>44749</v>
      </c>
      <c r="P191" s="7">
        <f ca="1">IF(IMPORTSéTRAITEMENTS[[#This Row],[Traitement CPA]]="",NETWORKDAYS.INTL(IMPORTSéTRAITEMENTS[[#This Row],[Réception]],TODAY(),1,JOURSFéries[DATES]),"")</f>
        <v>16</v>
      </c>
      <c r="Q191" s="9"/>
      <c r="R191" s="7" t="str">
        <f>IF(IMPORTSéTRAITEMENTS[[#This Row],[Traitement CPA]]&lt;&gt;"",NETWORKDAYS.INTL(IMPORTSéTRAITEMENTS[[#This Row],[Réception]],IMPORTSéTRAITEMENTS[[#This Row],[Traitement CPA]],1,JOURSFéries[DATES]),"")</f>
        <v/>
      </c>
      <c r="S191" s="7" t="str">
        <f>VLOOKUP(I:I,BDD!A:B,2,TRUE)</f>
        <v>HC-Cambrai</v>
      </c>
      <c r="T191" s="12" t="s">
        <v>936</v>
      </c>
      <c r="U191" s="7">
        <f>COUNTIFS(IMPORTSéTRAITEMENTS[Capella],IMPORTSéTRAITEMENTS[Capella])</f>
        <v>1</v>
      </c>
    </row>
    <row r="192" spans="2:21" x14ac:dyDescent="0.25">
      <c r="B192" s="7" t="s">
        <v>150</v>
      </c>
      <c r="C192" s="7" t="s">
        <v>9</v>
      </c>
      <c r="D192" s="7" t="s">
        <v>10</v>
      </c>
      <c r="E192" s="7" t="s">
        <v>936</v>
      </c>
      <c r="F192" s="7" t="s">
        <v>11</v>
      </c>
      <c r="G192" s="7" t="s">
        <v>936</v>
      </c>
      <c r="H192" s="7" t="s">
        <v>134</v>
      </c>
      <c r="I192" s="7" t="s">
        <v>151</v>
      </c>
      <c r="J192" s="7" t="s">
        <v>936</v>
      </c>
      <c r="K192" s="7" t="s">
        <v>152</v>
      </c>
      <c r="L192" s="7" t="s">
        <v>782</v>
      </c>
      <c r="M192" s="7" t="s">
        <v>936</v>
      </c>
      <c r="N192" s="8" t="str">
        <f>IF(IMPORTSéTRAITEMENTS[[#This Row],[Traitement CPA]]="","NON REALISE","REALISE")</f>
        <v>NON REALISE</v>
      </c>
      <c r="O192" s="9">
        <f>LEFT(IMPORTSéTRAITEMENTS[Date de dernière modification],10)*1</f>
        <v>44750</v>
      </c>
      <c r="P192" s="7">
        <f ca="1">IF(IMPORTSéTRAITEMENTS[[#This Row],[Traitement CPA]]="",NETWORKDAYS.INTL(IMPORTSéTRAITEMENTS[[#This Row],[Réception]],TODAY(),1,JOURSFéries[DATES]),"")</f>
        <v>15</v>
      </c>
      <c r="Q192" s="9"/>
      <c r="R192" s="7" t="str">
        <f>IF(IMPORTSéTRAITEMENTS[[#This Row],[Traitement CPA]]&lt;&gt;"",NETWORKDAYS.INTL(IMPORTSéTRAITEMENTS[[#This Row],[Réception]],IMPORTSéTRAITEMENTS[[#This Row],[Traitement CPA]],1,JOURSFéries[DATES]),"")</f>
        <v/>
      </c>
      <c r="S192" s="7" t="str">
        <f>VLOOKUP(I:I,BDD!A:B,2,TRUE)</f>
        <v>HC-Maubeuge</v>
      </c>
      <c r="T192" s="12" t="s">
        <v>936</v>
      </c>
      <c r="U192" s="7">
        <f>COUNTIFS(IMPORTSéTRAITEMENTS[Capella],IMPORTSéTRAITEMENTS[Capella])</f>
        <v>1</v>
      </c>
    </row>
    <row r="193" spans="2:21" x14ac:dyDescent="0.25">
      <c r="B193" s="7" t="s">
        <v>742</v>
      </c>
      <c r="C193" s="7" t="s">
        <v>9</v>
      </c>
      <c r="D193" s="7" t="s">
        <v>10</v>
      </c>
      <c r="E193" s="7" t="s">
        <v>936</v>
      </c>
      <c r="F193" s="7" t="s">
        <v>11</v>
      </c>
      <c r="G193" s="7" t="s">
        <v>936</v>
      </c>
      <c r="H193" s="7" t="s">
        <v>321</v>
      </c>
      <c r="I193" s="7" t="s">
        <v>322</v>
      </c>
      <c r="J193" s="7" t="s">
        <v>936</v>
      </c>
      <c r="K193" s="7" t="s">
        <v>741</v>
      </c>
      <c r="L193" s="7" t="s">
        <v>743</v>
      </c>
      <c r="M193" s="7" t="s">
        <v>936</v>
      </c>
      <c r="N193" s="8" t="str">
        <f>IF(IMPORTSéTRAITEMENTS[[#This Row],[Traitement CPA]]="","NON REALISE","REALISE")</f>
        <v>NON REALISE</v>
      </c>
      <c r="O193" s="9">
        <f>LEFT(IMPORTSéTRAITEMENTS[Date de dernière modification],10)*1</f>
        <v>44750</v>
      </c>
      <c r="P193" s="7">
        <f ca="1">IF(IMPORTSéTRAITEMENTS[[#This Row],[Traitement CPA]]="",NETWORKDAYS.INTL(IMPORTSéTRAITEMENTS[[#This Row],[Réception]],TODAY(),1,JOURSFéries[DATES]),"")</f>
        <v>15</v>
      </c>
      <c r="Q193" s="9"/>
      <c r="R193" s="7" t="str">
        <f>IF(IMPORTSéTRAITEMENTS[[#This Row],[Traitement CPA]]&lt;&gt;"",NETWORKDAYS.INTL(IMPORTSéTRAITEMENTS[[#This Row],[Réception]],IMPORTSéTRAITEMENTS[[#This Row],[Traitement CPA]],1,JOURSFéries[DATES]),"")</f>
        <v/>
      </c>
      <c r="S193" s="7" t="str">
        <f>VLOOKUP(I:I,BDD!A:B,2,TRUE)</f>
        <v>HC-Marly</v>
      </c>
      <c r="T193" s="12" t="s">
        <v>936</v>
      </c>
      <c r="U193" s="7">
        <f>COUNTIFS(IMPORTSéTRAITEMENTS[Capella],IMPORTSéTRAITEMENTS[Capella])</f>
        <v>1</v>
      </c>
    </row>
    <row r="194" spans="2:21" x14ac:dyDescent="0.25">
      <c r="B194" s="7" t="s">
        <v>744</v>
      </c>
      <c r="C194" s="7" t="s">
        <v>9</v>
      </c>
      <c r="D194" s="7" t="s">
        <v>10</v>
      </c>
      <c r="E194" s="7" t="s">
        <v>936</v>
      </c>
      <c r="F194" s="7" t="s">
        <v>11</v>
      </c>
      <c r="G194" s="7" t="s">
        <v>936</v>
      </c>
      <c r="H194" s="7" t="s">
        <v>102</v>
      </c>
      <c r="I194" s="7" t="s">
        <v>103</v>
      </c>
      <c r="J194" s="7" t="s">
        <v>936</v>
      </c>
      <c r="K194" s="7" t="s">
        <v>741</v>
      </c>
      <c r="L194" s="7" t="s">
        <v>745</v>
      </c>
      <c r="M194" s="7" t="s">
        <v>936</v>
      </c>
      <c r="N194" s="8" t="str">
        <f>IF(IMPORTSéTRAITEMENTS[[#This Row],[Traitement CPA]]="","NON REALISE","REALISE")</f>
        <v>NON REALISE</v>
      </c>
      <c r="O194" s="9">
        <f>LEFT(IMPORTSéTRAITEMENTS[Date de dernière modification],10)*1</f>
        <v>44750</v>
      </c>
      <c r="P194" s="7">
        <f ca="1">IF(IMPORTSéTRAITEMENTS[[#This Row],[Traitement CPA]]="",NETWORKDAYS.INTL(IMPORTSéTRAITEMENTS[[#This Row],[Réception]],TODAY(),1,JOURSFéries[DATES]),"")</f>
        <v>15</v>
      </c>
      <c r="Q194" s="9"/>
      <c r="R194" s="7" t="str">
        <f>IF(IMPORTSéTRAITEMENTS[[#This Row],[Traitement CPA]]&lt;&gt;"",NETWORKDAYS.INTL(IMPORTSéTRAITEMENTS[[#This Row],[Réception]],IMPORTSéTRAITEMENTS[[#This Row],[Traitement CPA]],1,JOURSFéries[DATES]),"")</f>
        <v/>
      </c>
      <c r="S194" s="7" t="str">
        <f>VLOOKUP(I:I,BDD!A:B,2,TRUE)</f>
        <v>HC-Marly</v>
      </c>
      <c r="T194" s="12" t="s">
        <v>936</v>
      </c>
      <c r="U194" s="7">
        <f>COUNTIFS(IMPORTSéTRAITEMENTS[Capella],IMPORTSéTRAITEMENTS[Capella])</f>
        <v>1</v>
      </c>
    </row>
    <row r="195" spans="2:21" x14ac:dyDescent="0.25">
      <c r="B195" s="7" t="s">
        <v>746</v>
      </c>
      <c r="C195" s="7" t="s">
        <v>9</v>
      </c>
      <c r="D195" s="7" t="s">
        <v>10</v>
      </c>
      <c r="E195" s="7" t="s">
        <v>936</v>
      </c>
      <c r="F195" s="7" t="s">
        <v>11</v>
      </c>
      <c r="G195" s="7" t="s">
        <v>936</v>
      </c>
      <c r="H195" s="7" t="s">
        <v>337</v>
      </c>
      <c r="I195" s="7" t="s">
        <v>747</v>
      </c>
      <c r="J195" s="7" t="s">
        <v>936</v>
      </c>
      <c r="K195" s="7" t="s">
        <v>741</v>
      </c>
      <c r="L195" s="7" t="s">
        <v>748</v>
      </c>
      <c r="M195" s="7" t="s">
        <v>936</v>
      </c>
      <c r="N195" s="8" t="str">
        <f>IF(IMPORTSéTRAITEMENTS[[#This Row],[Traitement CPA]]="","NON REALISE","REALISE")</f>
        <v>NON REALISE</v>
      </c>
      <c r="O195" s="9">
        <f>LEFT(IMPORTSéTRAITEMENTS[Date de dernière modification],10)*1</f>
        <v>44750</v>
      </c>
      <c r="P195" s="7">
        <f ca="1">IF(IMPORTSéTRAITEMENTS[[#This Row],[Traitement CPA]]="",NETWORKDAYS.INTL(IMPORTSéTRAITEMENTS[[#This Row],[Réception]],TODAY(),1,JOURSFéries[DATES]),"")</f>
        <v>15</v>
      </c>
      <c r="Q195" s="9"/>
      <c r="R195" s="7" t="str">
        <f>IF(IMPORTSéTRAITEMENTS[[#This Row],[Traitement CPA]]&lt;&gt;"",NETWORKDAYS.INTL(IMPORTSéTRAITEMENTS[[#This Row],[Réception]],IMPORTSéTRAITEMENTS[[#This Row],[Traitement CPA]],1,JOURSFéries[DATES]),"")</f>
        <v/>
      </c>
      <c r="S195" s="7" t="str">
        <f>VLOOKUP(I:I,BDD!A:B,2,TRUE)</f>
        <v>HC-Maubeuge</v>
      </c>
      <c r="T195" s="12" t="s">
        <v>936</v>
      </c>
      <c r="U195" s="7">
        <f>COUNTIFS(IMPORTSéTRAITEMENTS[Capella],IMPORTSéTRAITEMENTS[Capella])</f>
        <v>1</v>
      </c>
    </row>
    <row r="196" spans="2:21" x14ac:dyDescent="0.25">
      <c r="B196" s="7" t="s">
        <v>750</v>
      </c>
      <c r="C196" s="7" t="s">
        <v>9</v>
      </c>
      <c r="D196" s="7" t="s">
        <v>10</v>
      </c>
      <c r="E196" s="7" t="s">
        <v>936</v>
      </c>
      <c r="F196" s="7" t="s">
        <v>11</v>
      </c>
      <c r="G196" s="7" t="s">
        <v>936</v>
      </c>
      <c r="H196" s="7" t="s">
        <v>12</v>
      </c>
      <c r="I196" s="7" t="s">
        <v>13</v>
      </c>
      <c r="J196" s="7" t="s">
        <v>936</v>
      </c>
      <c r="K196" s="7" t="s">
        <v>749</v>
      </c>
      <c r="L196" s="7" t="s">
        <v>751</v>
      </c>
      <c r="M196" s="7" t="s">
        <v>936</v>
      </c>
      <c r="N196" s="8" t="str">
        <f>IF(IMPORTSéTRAITEMENTS[[#This Row],[Traitement CPA]]="","NON REALISE","REALISE")</f>
        <v>NON REALISE</v>
      </c>
      <c r="O196" s="9">
        <f>LEFT(IMPORTSéTRAITEMENTS[Date de dernière modification],10)*1</f>
        <v>44753</v>
      </c>
      <c r="P196" s="7">
        <f ca="1">IF(IMPORTSéTRAITEMENTS[[#This Row],[Traitement CPA]]="",NETWORKDAYS.INTL(IMPORTSéTRAITEMENTS[[#This Row],[Réception]],TODAY(),1,JOURSFéries[DATES]),"")</f>
        <v>14</v>
      </c>
      <c r="Q196" s="9"/>
      <c r="R196" s="7" t="str">
        <f>IF(IMPORTSéTRAITEMENTS[[#This Row],[Traitement CPA]]&lt;&gt;"",NETWORKDAYS.INTL(IMPORTSéTRAITEMENTS[[#This Row],[Réception]],IMPORTSéTRAITEMENTS[[#This Row],[Traitement CPA]],1,JOURSFéries[DATES]),"")</f>
        <v/>
      </c>
      <c r="S196" s="7" t="str">
        <f>VLOOKUP(I:I,BDD!A:B,2,TRUE)</f>
        <v>HC-Maubeuge</v>
      </c>
      <c r="T196" s="12" t="s">
        <v>936</v>
      </c>
      <c r="U196" s="7">
        <f>COUNTIFS(IMPORTSéTRAITEMENTS[Capella],IMPORTSéTRAITEMENTS[Capella])</f>
        <v>1</v>
      </c>
    </row>
    <row r="197" spans="2:21" x14ac:dyDescent="0.25">
      <c r="B197" s="7" t="s">
        <v>770</v>
      </c>
      <c r="C197" s="7" t="s">
        <v>9</v>
      </c>
      <c r="D197" s="7" t="s">
        <v>10</v>
      </c>
      <c r="E197" s="7" t="s">
        <v>936</v>
      </c>
      <c r="F197" s="7" t="s">
        <v>11</v>
      </c>
      <c r="G197" s="7" t="s">
        <v>936</v>
      </c>
      <c r="H197" s="7" t="s">
        <v>337</v>
      </c>
      <c r="I197" s="7" t="s">
        <v>338</v>
      </c>
      <c r="J197" s="7" t="s">
        <v>936</v>
      </c>
      <c r="K197" s="7" t="s">
        <v>766</v>
      </c>
      <c r="L197" s="7" t="s">
        <v>771</v>
      </c>
      <c r="M197" s="7" t="s">
        <v>936</v>
      </c>
      <c r="N197" s="8" t="str">
        <f>IF(IMPORTSéTRAITEMENTS[[#This Row],[Traitement CPA]]="","NON REALISE","REALISE")</f>
        <v>NON REALISE</v>
      </c>
      <c r="O197" s="9">
        <f>LEFT(IMPORTSéTRAITEMENTS[Date de dernière modification],10)*1</f>
        <v>44754</v>
      </c>
      <c r="P197" s="7">
        <f ca="1">IF(IMPORTSéTRAITEMENTS[[#This Row],[Traitement CPA]]="",NETWORKDAYS.INTL(IMPORTSéTRAITEMENTS[[#This Row],[Réception]],TODAY(),1,JOURSFéries[DATES]),"")</f>
        <v>13</v>
      </c>
      <c r="Q197" s="9"/>
      <c r="R197" s="7" t="str">
        <f>IF(IMPORTSéTRAITEMENTS[[#This Row],[Traitement CPA]]&lt;&gt;"",NETWORKDAYS.INTL(IMPORTSéTRAITEMENTS[[#This Row],[Réception]],IMPORTSéTRAITEMENTS[[#This Row],[Traitement CPA]],1,JOURSFéries[DATES]),"")</f>
        <v/>
      </c>
      <c r="S197" s="7" t="str">
        <f>VLOOKUP(I:I,BDD!A:B,2,TRUE)</f>
        <v>HC-Maubeuge</v>
      </c>
      <c r="T197" s="12" t="s">
        <v>936</v>
      </c>
      <c r="U197" s="7">
        <f>COUNTIFS(IMPORTSéTRAITEMENTS[Capella],IMPORTSéTRAITEMENTS[Capella])</f>
        <v>1</v>
      </c>
    </row>
    <row r="198" spans="2:21" x14ac:dyDescent="0.25">
      <c r="B198" s="7" t="s">
        <v>855</v>
      </c>
      <c r="C198" s="7" t="s">
        <v>9</v>
      </c>
      <c r="D198" s="7" t="s">
        <v>10</v>
      </c>
      <c r="E198" s="7" t="s">
        <v>936</v>
      </c>
      <c r="F198" s="7" t="s">
        <v>11</v>
      </c>
      <c r="G198" s="7" t="s">
        <v>936</v>
      </c>
      <c r="H198" s="7" t="s">
        <v>102</v>
      </c>
      <c r="I198" s="7" t="s">
        <v>103</v>
      </c>
      <c r="J198" s="7" t="s">
        <v>936</v>
      </c>
      <c r="K198" s="7" t="s">
        <v>851</v>
      </c>
      <c r="L198" s="7" t="s">
        <v>856</v>
      </c>
      <c r="M198" s="7" t="s">
        <v>936</v>
      </c>
      <c r="N198" s="8" t="str">
        <f>IF(IMPORTSéTRAITEMENTS[[#This Row],[Traitement CPA]]="","NON REALISE","REALISE")</f>
        <v>NON REALISE</v>
      </c>
      <c r="O198" s="9">
        <f>LEFT(IMPORTSéTRAITEMENTS[Date de dernière modification],10)*1</f>
        <v>44761</v>
      </c>
      <c r="P198" s="7">
        <f ca="1">IF(IMPORTSéTRAITEMENTS[[#This Row],[Traitement CPA]]="",NETWORKDAYS.INTL(IMPORTSéTRAITEMENTS[[#This Row],[Réception]],TODAY(),1,JOURSFéries[DATES]),"")</f>
        <v>9</v>
      </c>
      <c r="Q198" s="9"/>
      <c r="R198" s="7" t="str">
        <f>IF(IMPORTSéTRAITEMENTS[[#This Row],[Traitement CPA]]&lt;&gt;"",NETWORKDAYS.INTL(IMPORTSéTRAITEMENTS[[#This Row],[Réception]],IMPORTSéTRAITEMENTS[[#This Row],[Traitement CPA]],1,JOURSFéries[DATES]),"")</f>
        <v/>
      </c>
      <c r="S198" s="7" t="str">
        <f>VLOOKUP(I:I,BDD!A:B,2,TRUE)</f>
        <v>HC-Marly</v>
      </c>
      <c r="T198" s="12" t="s">
        <v>936</v>
      </c>
      <c r="U198" s="8">
        <f>COUNTIFS(IMPORTSéTRAITEMENTS[Capella],IMPORTSéTRAITEMENTS[Capella])</f>
        <v>1</v>
      </c>
    </row>
    <row r="199" spans="2:21" x14ac:dyDescent="0.25">
      <c r="B199" s="7" t="s">
        <v>860</v>
      </c>
      <c r="C199" s="7" t="s">
        <v>9</v>
      </c>
      <c r="D199" s="7" t="s">
        <v>10</v>
      </c>
      <c r="E199" s="7" t="s">
        <v>936</v>
      </c>
      <c r="F199" s="7" t="s">
        <v>11</v>
      </c>
      <c r="G199" s="7" t="s">
        <v>936</v>
      </c>
      <c r="H199" s="7" t="s">
        <v>47</v>
      </c>
      <c r="I199" s="7" t="s">
        <v>48</v>
      </c>
      <c r="J199" s="7" t="s">
        <v>936</v>
      </c>
      <c r="K199" s="7" t="s">
        <v>729</v>
      </c>
      <c r="L199" s="7" t="s">
        <v>861</v>
      </c>
      <c r="M199" s="7" t="s">
        <v>936</v>
      </c>
      <c r="N199" s="8" t="str">
        <f>IF(IMPORTSéTRAITEMENTS[[#This Row],[Traitement CPA]]="","NON REALISE","REALISE")</f>
        <v>NON REALISE</v>
      </c>
      <c r="O199" s="9">
        <f>LEFT(IMPORTSéTRAITEMENTS[Date de dernière modification],10)*1</f>
        <v>44761</v>
      </c>
      <c r="P199" s="7">
        <f ca="1">IF(IMPORTSéTRAITEMENTS[[#This Row],[Traitement CPA]]="",NETWORKDAYS.INTL(IMPORTSéTRAITEMENTS[[#This Row],[Réception]],TODAY(),1,JOURSFéries[DATES]),"")</f>
        <v>9</v>
      </c>
      <c r="Q199" s="9"/>
      <c r="R199" s="7" t="str">
        <f>IF(IMPORTSéTRAITEMENTS[[#This Row],[Traitement CPA]]&lt;&gt;"",NETWORKDAYS.INTL(IMPORTSéTRAITEMENTS[[#This Row],[Réception]],IMPORTSéTRAITEMENTS[[#This Row],[Traitement CPA]],1,JOURSFéries[DATES]),"")</f>
        <v/>
      </c>
      <c r="S199" s="7" t="str">
        <f>VLOOKUP(I:I,BDD!A:B,2,TRUE)</f>
        <v>HC-Maubeuge</v>
      </c>
      <c r="T199" s="12" t="s">
        <v>936</v>
      </c>
      <c r="U199" s="8">
        <f>COUNTIFS(IMPORTSéTRAITEMENTS[Capella],IMPORTSéTRAITEMENTS[Capella])</f>
        <v>1</v>
      </c>
    </row>
    <row r="200" spans="2:21" x14ac:dyDescent="0.25">
      <c r="B200" s="7" t="s">
        <v>862</v>
      </c>
      <c r="C200" s="7" t="s">
        <v>9</v>
      </c>
      <c r="D200" s="7" t="s">
        <v>10</v>
      </c>
      <c r="E200" s="7" t="s">
        <v>936</v>
      </c>
      <c r="F200" s="7" t="s">
        <v>11</v>
      </c>
      <c r="G200" s="7" t="s">
        <v>936</v>
      </c>
      <c r="H200" s="7" t="s">
        <v>21</v>
      </c>
      <c r="I200" s="7" t="s">
        <v>22</v>
      </c>
      <c r="J200" s="7" t="s">
        <v>936</v>
      </c>
      <c r="K200" s="7" t="s">
        <v>863</v>
      </c>
      <c r="L200" s="7" t="s">
        <v>863</v>
      </c>
      <c r="M200" s="7" t="s">
        <v>936</v>
      </c>
      <c r="N200" s="8" t="str">
        <f>IF(IMPORTSéTRAITEMENTS[[#This Row],[Traitement CPA]]="","NON REALISE","REALISE")</f>
        <v>NON REALISE</v>
      </c>
      <c r="O200" s="9">
        <f>LEFT(IMPORTSéTRAITEMENTS[Date de dernière modification],10)*1</f>
        <v>44762</v>
      </c>
      <c r="P200" s="7">
        <f ca="1">IF(IMPORTSéTRAITEMENTS[[#This Row],[Traitement CPA]]="",NETWORKDAYS.INTL(IMPORTSéTRAITEMENTS[[#This Row],[Réception]],TODAY(),1,JOURSFéries[DATES]),"")</f>
        <v>8</v>
      </c>
      <c r="Q200" s="9"/>
      <c r="R200" s="7" t="str">
        <f>IF(IMPORTSéTRAITEMENTS[[#This Row],[Traitement CPA]]&lt;&gt;"",NETWORKDAYS.INTL(IMPORTSéTRAITEMENTS[[#This Row],[Réception]],IMPORTSéTRAITEMENTS[[#This Row],[Traitement CPA]],1,JOURSFéries[DATES]),"")</f>
        <v/>
      </c>
      <c r="S200" s="7" t="str">
        <f>VLOOKUP(I:I,BDD!A:B,2,TRUE)</f>
        <v>HC-Maubeuge</v>
      </c>
      <c r="T200" s="12" t="s">
        <v>936</v>
      </c>
      <c r="U200" s="8">
        <f>COUNTIFS(IMPORTSéTRAITEMENTS[Capella],IMPORTSéTRAITEMENTS[Capella])</f>
        <v>1</v>
      </c>
    </row>
    <row r="201" spans="2:21" x14ac:dyDescent="0.25">
      <c r="B201" s="7" t="s">
        <v>864</v>
      </c>
      <c r="C201" s="7" t="s">
        <v>9</v>
      </c>
      <c r="D201" s="7" t="s">
        <v>10</v>
      </c>
      <c r="E201" s="7" t="s">
        <v>936</v>
      </c>
      <c r="F201" s="7" t="s">
        <v>11</v>
      </c>
      <c r="G201" s="7" t="s">
        <v>936</v>
      </c>
      <c r="H201" s="7" t="s">
        <v>411</v>
      </c>
      <c r="I201" s="7" t="s">
        <v>412</v>
      </c>
      <c r="J201" s="7" t="s">
        <v>936</v>
      </c>
      <c r="K201" s="7" t="s">
        <v>863</v>
      </c>
      <c r="L201" s="7" t="s">
        <v>863</v>
      </c>
      <c r="M201" s="7" t="s">
        <v>936</v>
      </c>
      <c r="N201" s="8" t="str">
        <f>IF(IMPORTSéTRAITEMENTS[[#This Row],[Traitement CPA]]="","NON REALISE","REALISE")</f>
        <v>NON REALISE</v>
      </c>
      <c r="O201" s="9">
        <f>LEFT(IMPORTSéTRAITEMENTS[Date de dernière modification],10)*1</f>
        <v>44762</v>
      </c>
      <c r="P201" s="7">
        <f ca="1">IF(IMPORTSéTRAITEMENTS[[#This Row],[Traitement CPA]]="",NETWORKDAYS.INTL(IMPORTSéTRAITEMENTS[[#This Row],[Réception]],TODAY(),1,JOURSFéries[DATES]),"")</f>
        <v>8</v>
      </c>
      <c r="Q201" s="9"/>
      <c r="R201" s="7" t="str">
        <f>IF(IMPORTSéTRAITEMENTS[[#This Row],[Traitement CPA]]&lt;&gt;"",NETWORKDAYS.INTL(IMPORTSéTRAITEMENTS[[#This Row],[Réception]],IMPORTSéTRAITEMENTS[[#This Row],[Traitement CPA]],1,JOURSFéries[DATES]),"")</f>
        <v/>
      </c>
      <c r="S201" s="7" t="str">
        <f>VLOOKUP(I:I,BDD!A:B,2,TRUE)</f>
        <v>HC-Marly</v>
      </c>
      <c r="T201" s="12" t="s">
        <v>936</v>
      </c>
      <c r="U201" s="8">
        <f>COUNTIFS(IMPORTSéTRAITEMENTS[Capella],IMPORTSéTRAITEMENTS[Capella])</f>
        <v>1</v>
      </c>
    </row>
    <row r="202" spans="2:21" x14ac:dyDescent="0.25">
      <c r="B202" s="1" t="s">
        <v>876</v>
      </c>
      <c r="C202" s="1" t="s">
        <v>9</v>
      </c>
      <c r="D202" s="1" t="s">
        <v>10</v>
      </c>
      <c r="E202" s="7" t="s">
        <v>936</v>
      </c>
      <c r="F202" s="1" t="s">
        <v>11</v>
      </c>
      <c r="G202" s="7" t="s">
        <v>936</v>
      </c>
      <c r="H202" s="1" t="s">
        <v>877</v>
      </c>
      <c r="I202" s="1" t="s">
        <v>878</v>
      </c>
      <c r="J202" s="7" t="s">
        <v>936</v>
      </c>
      <c r="K202" s="1" t="s">
        <v>866</v>
      </c>
      <c r="L202" s="1" t="s">
        <v>866</v>
      </c>
      <c r="M202" s="7" t="s">
        <v>936</v>
      </c>
      <c r="N202" s="14" t="str">
        <f>IF(IMPORTSéTRAITEMENTS[[#This Row],[Traitement CPA]]="","NON REALISE","REALISE")</f>
        <v>NON REALISE</v>
      </c>
      <c r="O202" s="2">
        <f>LEFT(IMPORTSéTRAITEMENTS[Date de dernière modification],10)*1</f>
        <v>44763</v>
      </c>
      <c r="P202" s="7">
        <f ca="1">IF(IMPORTSéTRAITEMENTS[[#This Row],[Traitement CPA]]="",NETWORKDAYS.INTL(IMPORTSéTRAITEMENTS[[#This Row],[Réception]],TODAY(),1,JOURSFéries[DATES]),"")</f>
        <v>7</v>
      </c>
      <c r="R202" s="1" t="str">
        <f>IF(IMPORTSéTRAITEMENTS[[#This Row],[Traitement CPA]]&lt;&gt;"",NETWORKDAYS.INTL(IMPORTSéTRAITEMENTS[[#This Row],[Réception]],IMPORTSéTRAITEMENTS[[#This Row],[Traitement CPA]],1,JOURSFéries[DATES]),"")</f>
        <v/>
      </c>
      <c r="S202" s="2" t="str">
        <f>VLOOKUP(I:I,BDD!A:B,2,TRUE)</f>
        <v>HC-Cambrai</v>
      </c>
      <c r="T202" s="12" t="s">
        <v>936</v>
      </c>
      <c r="U202" s="14">
        <f>COUNTIFS(IMPORTSéTRAITEMENTS[Capella],IMPORTSéTRAITEMENTS[Capella])</f>
        <v>1</v>
      </c>
    </row>
    <row r="203" spans="2:21" x14ac:dyDescent="0.25">
      <c r="B203" s="1" t="s">
        <v>880</v>
      </c>
      <c r="C203" s="1" t="s">
        <v>9</v>
      </c>
      <c r="D203" s="1" t="s">
        <v>10</v>
      </c>
      <c r="E203" s="7" t="s">
        <v>936</v>
      </c>
      <c r="F203" s="1" t="s">
        <v>11</v>
      </c>
      <c r="G203" s="7" t="s">
        <v>936</v>
      </c>
      <c r="H203" s="1" t="s">
        <v>881</v>
      </c>
      <c r="I203" s="1" t="s">
        <v>525</v>
      </c>
      <c r="J203" s="7" t="s">
        <v>936</v>
      </c>
      <c r="K203" s="1" t="s">
        <v>882</v>
      </c>
      <c r="L203" s="1" t="s">
        <v>882</v>
      </c>
      <c r="M203" s="7" t="s">
        <v>936</v>
      </c>
      <c r="N203" s="14" t="str">
        <f>IF(IMPORTSéTRAITEMENTS[[#This Row],[Traitement CPA]]="","NON REALISE","REALISE")</f>
        <v>NON REALISE</v>
      </c>
      <c r="O203" s="2">
        <f>LEFT(IMPORTSéTRAITEMENTS[Date de dernière modification],10)*1</f>
        <v>44764</v>
      </c>
      <c r="P203" s="7">
        <f ca="1">IF(IMPORTSéTRAITEMENTS[[#This Row],[Traitement CPA]]="",NETWORKDAYS.INTL(IMPORTSéTRAITEMENTS[[#This Row],[Réception]],TODAY(),1,JOURSFéries[DATES]),"")</f>
        <v>6</v>
      </c>
      <c r="R203" s="1" t="str">
        <f>IF(IMPORTSéTRAITEMENTS[[#This Row],[Traitement CPA]]&lt;&gt;"",NETWORKDAYS.INTL(IMPORTSéTRAITEMENTS[[#This Row],[Réception]],IMPORTSéTRAITEMENTS[[#This Row],[Traitement CPA]],1,JOURSFéries[DATES]),"")</f>
        <v/>
      </c>
      <c r="S203" s="2" t="str">
        <f>VLOOKUP(I:I,BDD!A:B,2,TRUE)</f>
        <v>HC-Maubeuge</v>
      </c>
      <c r="T203" s="12" t="s">
        <v>936</v>
      </c>
      <c r="U203" s="14">
        <f>COUNTIFS(IMPORTSéTRAITEMENTS[Capella],IMPORTSéTRAITEMENTS[Capella])</f>
        <v>1</v>
      </c>
    </row>
    <row r="204" spans="2:21" x14ac:dyDescent="0.25">
      <c r="B204" s="1" t="s">
        <v>884</v>
      </c>
      <c r="C204" s="1" t="s">
        <v>9</v>
      </c>
      <c r="D204" s="1" t="s">
        <v>10</v>
      </c>
      <c r="E204" s="7" t="s">
        <v>936</v>
      </c>
      <c r="F204" s="1" t="s">
        <v>11</v>
      </c>
      <c r="G204" s="7" t="s">
        <v>936</v>
      </c>
      <c r="H204" s="1" t="s">
        <v>28</v>
      </c>
      <c r="I204" s="1" t="s">
        <v>239</v>
      </c>
      <c r="J204" s="7" t="s">
        <v>936</v>
      </c>
      <c r="K204" s="1" t="s">
        <v>882</v>
      </c>
      <c r="L204" s="1" t="s">
        <v>882</v>
      </c>
      <c r="M204" s="7" t="s">
        <v>936</v>
      </c>
      <c r="N204" s="14" t="str">
        <f>IF(IMPORTSéTRAITEMENTS[[#This Row],[Traitement CPA]]="","NON REALISE","REALISE")</f>
        <v>NON REALISE</v>
      </c>
      <c r="O204" s="2">
        <f>LEFT(IMPORTSéTRAITEMENTS[Date de dernière modification],10)*1</f>
        <v>44764</v>
      </c>
      <c r="P204" s="1">
        <f ca="1">IF(IMPORTSéTRAITEMENTS[[#This Row],[Traitement CPA]]="",NETWORKDAYS.INTL(IMPORTSéTRAITEMENTS[[#This Row],[Réception]],TODAY(),1,JOURSFéries[DATES]),"")</f>
        <v>6</v>
      </c>
      <c r="R204" s="1" t="str">
        <f>IF(IMPORTSéTRAITEMENTS[[#This Row],[Traitement CPA]]&lt;&gt;"",NETWORKDAYS.INTL(IMPORTSéTRAITEMENTS[[#This Row],[Réception]],IMPORTSéTRAITEMENTS[[#This Row],[Traitement CPA]],1,JOURSFéries[DATES]),"")</f>
        <v/>
      </c>
      <c r="S204" s="1" t="str">
        <f>VLOOKUP(I:I,BDD!A:B,2,TRUE)</f>
        <v>HC-Cambrai</v>
      </c>
      <c r="T204" s="12" t="s">
        <v>936</v>
      </c>
      <c r="U204" s="14">
        <f>COUNTIFS(IMPORTSéTRAITEMENTS[Capella],IMPORTSéTRAITEMENTS[Capella])</f>
        <v>1</v>
      </c>
    </row>
    <row r="205" spans="2:21" x14ac:dyDescent="0.25">
      <c r="B205" s="1" t="s">
        <v>885</v>
      </c>
      <c r="C205" s="1" t="s">
        <v>9</v>
      </c>
      <c r="D205" s="1" t="s">
        <v>10</v>
      </c>
      <c r="E205" s="7" t="s">
        <v>936</v>
      </c>
      <c r="F205" s="1" t="s">
        <v>11</v>
      </c>
      <c r="G205" s="7" t="s">
        <v>936</v>
      </c>
      <c r="H205" s="1" t="s">
        <v>228</v>
      </c>
      <c r="I205" s="1" t="s">
        <v>229</v>
      </c>
      <c r="J205" s="7" t="s">
        <v>936</v>
      </c>
      <c r="K205" s="1" t="s">
        <v>886</v>
      </c>
      <c r="L205" s="1" t="s">
        <v>886</v>
      </c>
      <c r="M205" s="7" t="s">
        <v>936</v>
      </c>
      <c r="N205" s="14" t="str">
        <f>IF(IMPORTSéTRAITEMENTS[[#This Row],[Traitement CPA]]="","NON REALISE","REALISE")</f>
        <v>NON REALISE</v>
      </c>
      <c r="O205" s="2">
        <f>LEFT(IMPORTSéTRAITEMENTS[Date de dernière modification],10)*1</f>
        <v>44767</v>
      </c>
      <c r="P205" s="1">
        <f ca="1">IF(IMPORTSéTRAITEMENTS[[#This Row],[Traitement CPA]]="",NETWORKDAYS.INTL(IMPORTSéTRAITEMENTS[[#This Row],[Réception]],TODAY(),1,JOURSFéries[DATES]),"")</f>
        <v>5</v>
      </c>
      <c r="R205" s="1" t="str">
        <f>IF(IMPORTSéTRAITEMENTS[[#This Row],[Traitement CPA]]&lt;&gt;"",NETWORKDAYS.INTL(IMPORTSéTRAITEMENTS[[#This Row],[Réception]],IMPORTSéTRAITEMENTS[[#This Row],[Traitement CPA]],1,JOURSFéries[DATES]),"")</f>
        <v/>
      </c>
      <c r="S205" s="1" t="str">
        <f>VLOOKUP(I:I,BDD!A:B,2,TRUE)</f>
        <v>HC-Maubeuge</v>
      </c>
      <c r="T205" s="12" t="s">
        <v>936</v>
      </c>
      <c r="U205" s="14">
        <f>COUNTIFS(IMPORTSéTRAITEMENTS[Capella],IMPORTSéTRAITEMENTS[Capella])</f>
        <v>1</v>
      </c>
    </row>
    <row r="206" spans="2:21" x14ac:dyDescent="0.25">
      <c r="B206" s="1" t="s">
        <v>887</v>
      </c>
      <c r="C206" s="1" t="s">
        <v>9</v>
      </c>
      <c r="D206" s="1" t="s">
        <v>10</v>
      </c>
      <c r="E206" s="7" t="s">
        <v>936</v>
      </c>
      <c r="F206" s="1" t="s">
        <v>11</v>
      </c>
      <c r="G206" s="7" t="s">
        <v>936</v>
      </c>
      <c r="H206" s="1" t="s">
        <v>273</v>
      </c>
      <c r="I206" s="1" t="s">
        <v>274</v>
      </c>
      <c r="J206" s="7" t="s">
        <v>936</v>
      </c>
      <c r="K206" s="1" t="s">
        <v>886</v>
      </c>
      <c r="L206" s="1" t="s">
        <v>886</v>
      </c>
      <c r="M206" s="7" t="s">
        <v>936</v>
      </c>
      <c r="N206" s="14" t="str">
        <f>IF(IMPORTSéTRAITEMENTS[[#This Row],[Traitement CPA]]="","NON REALISE","REALISE")</f>
        <v>NON REALISE</v>
      </c>
      <c r="O206" s="2">
        <f>LEFT(IMPORTSéTRAITEMENTS[Date de dernière modification],10)*1</f>
        <v>44767</v>
      </c>
      <c r="P206" s="1">
        <f ca="1">IF(IMPORTSéTRAITEMENTS[[#This Row],[Traitement CPA]]="",NETWORKDAYS.INTL(IMPORTSéTRAITEMENTS[[#This Row],[Réception]],TODAY(),1,JOURSFéries[DATES]),"")</f>
        <v>5</v>
      </c>
      <c r="R206" s="1" t="str">
        <f>IF(IMPORTSéTRAITEMENTS[[#This Row],[Traitement CPA]]&lt;&gt;"",NETWORKDAYS.INTL(IMPORTSéTRAITEMENTS[[#This Row],[Réception]],IMPORTSéTRAITEMENTS[[#This Row],[Traitement CPA]],1,JOURSFéries[DATES]),"")</f>
        <v/>
      </c>
      <c r="S206" s="1" t="str">
        <f>VLOOKUP(I:I,BDD!A:B,2,TRUE)</f>
        <v>HC-Cambrai</v>
      </c>
      <c r="T206" s="12" t="s">
        <v>936</v>
      </c>
      <c r="U206" s="14">
        <f>COUNTIFS(IMPORTSéTRAITEMENTS[Capella],IMPORTSéTRAITEMENTS[Capella])</f>
        <v>1</v>
      </c>
    </row>
    <row r="207" spans="2:21" x14ac:dyDescent="0.25">
      <c r="B207" s="1" t="s">
        <v>888</v>
      </c>
      <c r="C207" s="1" t="s">
        <v>9</v>
      </c>
      <c r="D207" s="1" t="s">
        <v>10</v>
      </c>
      <c r="E207" s="7" t="s">
        <v>936</v>
      </c>
      <c r="F207" s="1" t="s">
        <v>11</v>
      </c>
      <c r="G207" s="7" t="s">
        <v>936</v>
      </c>
      <c r="H207" s="1" t="s">
        <v>190</v>
      </c>
      <c r="I207" s="1" t="s">
        <v>654</v>
      </c>
      <c r="J207" s="7" t="s">
        <v>936</v>
      </c>
      <c r="K207" s="1" t="s">
        <v>886</v>
      </c>
      <c r="L207" s="1" t="s">
        <v>886</v>
      </c>
      <c r="M207" s="7" t="s">
        <v>936</v>
      </c>
      <c r="N207" s="14" t="str">
        <f>IF(IMPORTSéTRAITEMENTS[[#This Row],[Traitement CPA]]="","NON REALISE","REALISE")</f>
        <v>NON REALISE</v>
      </c>
      <c r="O207" s="2">
        <f>LEFT(IMPORTSéTRAITEMENTS[Date de dernière modification],10)*1</f>
        <v>44767</v>
      </c>
      <c r="P207" s="1">
        <f ca="1">IF(IMPORTSéTRAITEMENTS[[#This Row],[Traitement CPA]]="",NETWORKDAYS.INTL(IMPORTSéTRAITEMENTS[[#This Row],[Réception]],TODAY(),1,JOURSFéries[DATES]),"")</f>
        <v>5</v>
      </c>
      <c r="R207" s="1" t="str">
        <f>IF(IMPORTSéTRAITEMENTS[[#This Row],[Traitement CPA]]&lt;&gt;"",NETWORKDAYS.INTL(IMPORTSéTRAITEMENTS[[#This Row],[Réception]],IMPORTSéTRAITEMENTS[[#This Row],[Traitement CPA]],1,JOURSFéries[DATES]),"")</f>
        <v/>
      </c>
      <c r="S207" s="1" t="str">
        <f>VLOOKUP(I:I,BDD!A:B,2,TRUE)</f>
        <v>HC-Marly</v>
      </c>
      <c r="T207" s="12" t="s">
        <v>936</v>
      </c>
      <c r="U207" s="14">
        <f>COUNTIFS(IMPORTSéTRAITEMENTS[Capella],IMPORTSéTRAITEMENTS[Capella])</f>
        <v>1</v>
      </c>
    </row>
    <row r="208" spans="2:21" x14ac:dyDescent="0.25">
      <c r="B208" s="1" t="s">
        <v>889</v>
      </c>
      <c r="C208" s="1" t="s">
        <v>890</v>
      </c>
      <c r="D208" s="1" t="s">
        <v>10</v>
      </c>
      <c r="E208" s="7" t="s">
        <v>936</v>
      </c>
      <c r="F208" s="1" t="s">
        <v>11</v>
      </c>
      <c r="G208" s="7" t="s">
        <v>936</v>
      </c>
      <c r="H208" s="1" t="s">
        <v>321</v>
      </c>
      <c r="I208" s="1" t="s">
        <v>322</v>
      </c>
      <c r="J208" s="7" t="s">
        <v>936</v>
      </c>
      <c r="K208" s="1" t="s">
        <v>886</v>
      </c>
      <c r="L208" s="1" t="s">
        <v>886</v>
      </c>
      <c r="M208" s="7" t="s">
        <v>936</v>
      </c>
      <c r="N208" s="14" t="str">
        <f>IF(IMPORTSéTRAITEMENTS[[#This Row],[Traitement CPA]]="","NON REALISE","REALISE")</f>
        <v>NON REALISE</v>
      </c>
      <c r="O208" s="2">
        <f>LEFT(IMPORTSéTRAITEMENTS[Date de dernière modification],10)*1</f>
        <v>44767</v>
      </c>
      <c r="P208" s="1">
        <f ca="1">IF(IMPORTSéTRAITEMENTS[[#This Row],[Traitement CPA]]="",NETWORKDAYS.INTL(IMPORTSéTRAITEMENTS[[#This Row],[Réception]],TODAY(),1,JOURSFéries[DATES]),"")</f>
        <v>5</v>
      </c>
      <c r="R208" s="1" t="str">
        <f>IF(IMPORTSéTRAITEMENTS[[#This Row],[Traitement CPA]]&lt;&gt;"",NETWORKDAYS.INTL(IMPORTSéTRAITEMENTS[[#This Row],[Réception]],IMPORTSéTRAITEMENTS[[#This Row],[Traitement CPA]],1,JOURSFéries[DATES]),"")</f>
        <v/>
      </c>
      <c r="S208" s="1" t="str">
        <f>VLOOKUP(I:I,BDD!A:B,2,TRUE)</f>
        <v>HC-Marly</v>
      </c>
      <c r="T208" s="12" t="s">
        <v>936</v>
      </c>
      <c r="U208" s="14">
        <f>COUNTIFS(IMPORTSéTRAITEMENTS[Capella],IMPORTSéTRAITEMENTS[Capella])</f>
        <v>1</v>
      </c>
    </row>
    <row r="209" spans="2:21" x14ac:dyDescent="0.25">
      <c r="B209" s="1" t="s">
        <v>891</v>
      </c>
      <c r="C209" s="1" t="s">
        <v>9</v>
      </c>
      <c r="D209" s="1" t="s">
        <v>10</v>
      </c>
      <c r="E209" s="7" t="s">
        <v>936</v>
      </c>
      <c r="F209" s="1" t="s">
        <v>11</v>
      </c>
      <c r="G209" s="7" t="s">
        <v>936</v>
      </c>
      <c r="H209" s="1" t="s">
        <v>273</v>
      </c>
      <c r="I209" s="1" t="s">
        <v>274</v>
      </c>
      <c r="J209" s="7" t="s">
        <v>936</v>
      </c>
      <c r="K209" s="1" t="s">
        <v>892</v>
      </c>
      <c r="L209" s="1" t="s">
        <v>893</v>
      </c>
      <c r="M209" s="7" t="s">
        <v>936</v>
      </c>
      <c r="N209" s="14" t="str">
        <f>IF(IMPORTSéTRAITEMENTS[[#This Row],[Traitement CPA]]="","NON REALISE","REALISE")</f>
        <v>NON REALISE</v>
      </c>
      <c r="O209" s="2">
        <f>LEFT(IMPORTSéTRAITEMENTS[Date de dernière modification],10)*1</f>
        <v>44768</v>
      </c>
      <c r="P209" s="1">
        <f ca="1">IF(IMPORTSéTRAITEMENTS[[#This Row],[Traitement CPA]]="",NETWORKDAYS.INTL(IMPORTSéTRAITEMENTS[[#This Row],[Réception]],TODAY(),1,JOURSFéries[DATES]),"")</f>
        <v>4</v>
      </c>
      <c r="R209" s="1" t="str">
        <f>IF(IMPORTSéTRAITEMENTS[[#This Row],[Traitement CPA]]&lt;&gt;"",NETWORKDAYS.INTL(IMPORTSéTRAITEMENTS[[#This Row],[Réception]],IMPORTSéTRAITEMENTS[[#This Row],[Traitement CPA]],1,JOURSFéries[DATES]),"")</f>
        <v/>
      </c>
      <c r="S209" s="1" t="str">
        <f>VLOOKUP(I:I,BDD!A:B,2,TRUE)</f>
        <v>HC-Cambrai</v>
      </c>
      <c r="T209" s="12" t="s">
        <v>936</v>
      </c>
      <c r="U209" s="14">
        <f>COUNTIFS(IMPORTSéTRAITEMENTS[Capella],IMPORTSéTRAITEMENTS[Capella])</f>
        <v>1</v>
      </c>
    </row>
    <row r="210" spans="2:21" x14ac:dyDescent="0.25">
      <c r="B210" s="1" t="s">
        <v>894</v>
      </c>
      <c r="C210" s="1" t="s">
        <v>9</v>
      </c>
      <c r="D210" s="1" t="s">
        <v>10</v>
      </c>
      <c r="E210" s="7" t="s">
        <v>936</v>
      </c>
      <c r="F210" s="1" t="s">
        <v>11</v>
      </c>
      <c r="G210" s="7" t="s">
        <v>936</v>
      </c>
      <c r="H210" s="1" t="s">
        <v>895</v>
      </c>
      <c r="I210" s="1" t="s">
        <v>498</v>
      </c>
      <c r="J210" s="7" t="s">
        <v>936</v>
      </c>
      <c r="K210" s="1" t="s">
        <v>893</v>
      </c>
      <c r="L210" s="1" t="s">
        <v>893</v>
      </c>
      <c r="M210" s="7" t="s">
        <v>936</v>
      </c>
      <c r="N210" s="14" t="str">
        <f>IF(IMPORTSéTRAITEMENTS[[#This Row],[Traitement CPA]]="","NON REALISE","REALISE")</f>
        <v>NON REALISE</v>
      </c>
      <c r="O210" s="2">
        <f>LEFT(IMPORTSéTRAITEMENTS[Date de dernière modification],10)*1</f>
        <v>44768</v>
      </c>
      <c r="P210" s="1">
        <f ca="1">IF(IMPORTSéTRAITEMENTS[[#This Row],[Traitement CPA]]="",NETWORKDAYS.INTL(IMPORTSéTRAITEMENTS[[#This Row],[Réception]],TODAY(),1,JOURSFéries[DATES]),"")</f>
        <v>4</v>
      </c>
      <c r="R210" s="1" t="str">
        <f>IF(IMPORTSéTRAITEMENTS[[#This Row],[Traitement CPA]]&lt;&gt;"",NETWORKDAYS.INTL(IMPORTSéTRAITEMENTS[[#This Row],[Réception]],IMPORTSéTRAITEMENTS[[#This Row],[Traitement CPA]],1,JOURSFéries[DATES]),"")</f>
        <v/>
      </c>
      <c r="S210" s="1" t="str">
        <f>VLOOKUP(I:I,BDD!A:B,2,TRUE)</f>
        <v>HC-Marly</v>
      </c>
      <c r="T210" s="12" t="s">
        <v>936</v>
      </c>
      <c r="U210" s="14">
        <f>COUNTIFS(IMPORTSéTRAITEMENTS[Capella],IMPORTSéTRAITEMENTS[Capella])</f>
        <v>1</v>
      </c>
    </row>
    <row r="211" spans="2:21" x14ac:dyDescent="0.25">
      <c r="B211" s="1" t="s">
        <v>896</v>
      </c>
      <c r="C211" s="1" t="s">
        <v>9</v>
      </c>
      <c r="D211" s="1" t="s">
        <v>10</v>
      </c>
      <c r="E211" s="7" t="s">
        <v>936</v>
      </c>
      <c r="F211" s="1" t="s">
        <v>11</v>
      </c>
      <c r="G211" s="7" t="s">
        <v>936</v>
      </c>
      <c r="H211" s="1" t="s">
        <v>897</v>
      </c>
      <c r="I211" s="1" t="s">
        <v>549</v>
      </c>
      <c r="J211" s="7" t="s">
        <v>936</v>
      </c>
      <c r="K211" s="1" t="s">
        <v>893</v>
      </c>
      <c r="L211" s="1" t="s">
        <v>893</v>
      </c>
      <c r="M211" s="7" t="s">
        <v>936</v>
      </c>
      <c r="N211" s="14" t="str">
        <f>IF(IMPORTSéTRAITEMENTS[[#This Row],[Traitement CPA]]="","NON REALISE","REALISE")</f>
        <v>NON REALISE</v>
      </c>
      <c r="O211" s="2">
        <f>LEFT(IMPORTSéTRAITEMENTS[Date de dernière modification],10)*1</f>
        <v>44768</v>
      </c>
      <c r="P211" s="1">
        <f ca="1">IF(IMPORTSéTRAITEMENTS[[#This Row],[Traitement CPA]]="",NETWORKDAYS.INTL(IMPORTSéTRAITEMENTS[[#This Row],[Réception]],TODAY(),1,JOURSFéries[DATES]),"")</f>
        <v>4</v>
      </c>
      <c r="R211" s="1" t="str">
        <f>IF(IMPORTSéTRAITEMENTS[[#This Row],[Traitement CPA]]&lt;&gt;"",NETWORKDAYS.INTL(IMPORTSéTRAITEMENTS[[#This Row],[Réception]],IMPORTSéTRAITEMENTS[[#This Row],[Traitement CPA]],1,JOURSFéries[DATES]),"")</f>
        <v/>
      </c>
      <c r="S211" s="1" t="str">
        <f>VLOOKUP(I:I,BDD!A:B,2,TRUE)</f>
        <v>HC-Marly</v>
      </c>
      <c r="T211" s="12" t="s">
        <v>936</v>
      </c>
      <c r="U211" s="14">
        <f>COUNTIFS(IMPORTSéTRAITEMENTS[Capella],IMPORTSéTRAITEMENTS[Capella])</f>
        <v>1</v>
      </c>
    </row>
    <row r="212" spans="2:21" x14ac:dyDescent="0.25">
      <c r="B212" s="1" t="s">
        <v>908</v>
      </c>
      <c r="C212" s="1" t="s">
        <v>9</v>
      </c>
      <c r="D212" s="1" t="s">
        <v>10</v>
      </c>
      <c r="E212" s="7" t="s">
        <v>936</v>
      </c>
      <c r="F212" s="1" t="s">
        <v>11</v>
      </c>
      <c r="G212" s="7" t="s">
        <v>936</v>
      </c>
      <c r="H212" s="1" t="s">
        <v>273</v>
      </c>
      <c r="I212" s="1" t="s">
        <v>274</v>
      </c>
      <c r="J212" s="7" t="s">
        <v>936</v>
      </c>
      <c r="K212" s="1" t="s">
        <v>893</v>
      </c>
      <c r="L212" s="1" t="s">
        <v>893</v>
      </c>
      <c r="M212" s="7" t="s">
        <v>936</v>
      </c>
      <c r="N212" s="14" t="str">
        <f>IF(IMPORTSéTRAITEMENTS[[#This Row],[Traitement CPA]]="","NON REALISE","REALISE")</f>
        <v>NON REALISE</v>
      </c>
      <c r="O212" s="2">
        <f>LEFT(IMPORTSéTRAITEMENTS[Date de dernière modification],10)*1</f>
        <v>44768</v>
      </c>
      <c r="P212" s="1">
        <f ca="1">IF(IMPORTSéTRAITEMENTS[[#This Row],[Traitement CPA]]="",NETWORKDAYS.INTL(IMPORTSéTRAITEMENTS[[#This Row],[Réception]],TODAY(),1,JOURSFéries[DATES]),"")</f>
        <v>4</v>
      </c>
      <c r="R212" s="1" t="str">
        <f>IF(IMPORTSéTRAITEMENTS[[#This Row],[Traitement CPA]]&lt;&gt;"",NETWORKDAYS.INTL(IMPORTSéTRAITEMENTS[[#This Row],[Réception]],IMPORTSéTRAITEMENTS[[#This Row],[Traitement CPA]],1,JOURSFéries[DATES]),"")</f>
        <v/>
      </c>
      <c r="S212" s="2" t="str">
        <f>VLOOKUP(I:I,BDD!A:B,2,TRUE)</f>
        <v>HC-Cambrai</v>
      </c>
      <c r="T212" s="12" t="s">
        <v>936</v>
      </c>
      <c r="U212" s="14">
        <f>COUNTIFS(IMPORTSéTRAITEMENTS[Capella],IMPORTSéTRAITEMENTS[Capella])</f>
        <v>1</v>
      </c>
    </row>
    <row r="213" spans="2:21" x14ac:dyDescent="0.25">
      <c r="B213" s="1" t="s">
        <v>903</v>
      </c>
      <c r="C213" s="1" t="s">
        <v>904</v>
      </c>
      <c r="D213" s="1" t="s">
        <v>10</v>
      </c>
      <c r="E213" s="7" t="s">
        <v>936</v>
      </c>
      <c r="F213" s="1" t="s">
        <v>11</v>
      </c>
      <c r="G213" s="7" t="s">
        <v>936</v>
      </c>
      <c r="H213" s="1" t="s">
        <v>228</v>
      </c>
      <c r="I213" s="1" t="s">
        <v>229</v>
      </c>
      <c r="J213" s="7" t="s">
        <v>936</v>
      </c>
      <c r="K213" s="1" t="s">
        <v>900</v>
      </c>
      <c r="L213" s="1" t="s">
        <v>900</v>
      </c>
      <c r="M213" s="7" t="s">
        <v>936</v>
      </c>
      <c r="N213" s="14" t="str">
        <f>IF(IMPORTSéTRAITEMENTS[[#This Row],[Traitement CPA]]="","NON REALISE","REALISE")</f>
        <v>NON REALISE</v>
      </c>
      <c r="O213" s="2">
        <f>LEFT(IMPORTSéTRAITEMENTS[Date de dernière modification],10)*1</f>
        <v>44769</v>
      </c>
      <c r="P213" s="1">
        <f ca="1">IF(IMPORTSéTRAITEMENTS[[#This Row],[Traitement CPA]]="",NETWORKDAYS.INTL(IMPORTSéTRAITEMENTS[[#This Row],[Réception]],TODAY(),1,JOURSFéries[DATES]),"")</f>
        <v>3</v>
      </c>
      <c r="R213" s="1" t="str">
        <f>IF(IMPORTSéTRAITEMENTS[[#This Row],[Traitement CPA]]&lt;&gt;"",NETWORKDAYS.INTL(IMPORTSéTRAITEMENTS[[#This Row],[Réception]],IMPORTSéTRAITEMENTS[[#This Row],[Traitement CPA]],1,JOURSFéries[DATES]),"")</f>
        <v/>
      </c>
      <c r="S213" s="1" t="str">
        <f>VLOOKUP(I:I,BDD!A:B,2,TRUE)</f>
        <v>HC-Maubeuge</v>
      </c>
      <c r="T213" s="12" t="s">
        <v>936</v>
      </c>
      <c r="U213" s="14">
        <f>COUNTIFS(IMPORTSéTRAITEMENTS[Capella],IMPORTSéTRAITEMENTS[Capella])</f>
        <v>1</v>
      </c>
    </row>
    <row r="214" spans="2:21" x14ac:dyDescent="0.25">
      <c r="B214" s="1" t="s">
        <v>905</v>
      </c>
      <c r="C214" s="1" t="s">
        <v>9</v>
      </c>
      <c r="D214" s="1" t="s">
        <v>10</v>
      </c>
      <c r="E214" s="7" t="s">
        <v>936</v>
      </c>
      <c r="F214" s="1" t="s">
        <v>11</v>
      </c>
      <c r="G214" s="7" t="s">
        <v>936</v>
      </c>
      <c r="H214" s="1" t="s">
        <v>899</v>
      </c>
      <c r="I214" s="1" t="s">
        <v>231</v>
      </c>
      <c r="J214" s="7" t="s">
        <v>936</v>
      </c>
      <c r="K214" s="1" t="s">
        <v>900</v>
      </c>
      <c r="L214" s="1" t="s">
        <v>900</v>
      </c>
      <c r="M214" s="7" t="s">
        <v>936</v>
      </c>
      <c r="N214" s="14" t="str">
        <f>IF(IMPORTSéTRAITEMENTS[[#This Row],[Traitement CPA]]="","NON REALISE","REALISE")</f>
        <v>NON REALISE</v>
      </c>
      <c r="O214" s="2">
        <f>LEFT(IMPORTSéTRAITEMENTS[Date de dernière modification],10)*1</f>
        <v>44769</v>
      </c>
      <c r="P214" s="1">
        <f ca="1">IF(IMPORTSéTRAITEMENTS[[#This Row],[Traitement CPA]]="",NETWORKDAYS.INTL(IMPORTSéTRAITEMENTS[[#This Row],[Réception]],TODAY(),1,JOURSFéries[DATES]),"")</f>
        <v>3</v>
      </c>
      <c r="R214" s="1" t="str">
        <f>IF(IMPORTSéTRAITEMENTS[[#This Row],[Traitement CPA]]&lt;&gt;"",NETWORKDAYS.INTL(IMPORTSéTRAITEMENTS[[#This Row],[Réception]],IMPORTSéTRAITEMENTS[[#This Row],[Traitement CPA]],1,JOURSFéries[DATES]),"")</f>
        <v/>
      </c>
      <c r="S214" s="1" t="str">
        <f>VLOOKUP(I:I,BDD!A:B,2,TRUE)</f>
        <v>HC-Marly</v>
      </c>
      <c r="T214" s="12" t="s">
        <v>936</v>
      </c>
      <c r="U214" s="14">
        <f>COUNTIFS(IMPORTSéTRAITEMENTS[Capella],IMPORTSéTRAITEMENTS[Capella])</f>
        <v>1</v>
      </c>
    </row>
    <row r="215" spans="2:21" x14ac:dyDescent="0.25">
      <c r="B215" s="1" t="s">
        <v>906</v>
      </c>
      <c r="C215" s="1" t="s">
        <v>9</v>
      </c>
      <c r="D215" s="1" t="s">
        <v>10</v>
      </c>
      <c r="E215" s="7" t="s">
        <v>936</v>
      </c>
      <c r="F215" s="1" t="s">
        <v>11</v>
      </c>
      <c r="G215" s="7" t="s">
        <v>936</v>
      </c>
      <c r="H215" s="1" t="s">
        <v>907</v>
      </c>
      <c r="I215" s="1" t="s">
        <v>703</v>
      </c>
      <c r="J215" s="7" t="s">
        <v>936</v>
      </c>
      <c r="K215" s="1" t="s">
        <v>900</v>
      </c>
      <c r="L215" s="1" t="s">
        <v>900</v>
      </c>
      <c r="M215" s="7" t="s">
        <v>936</v>
      </c>
      <c r="N215" s="14" t="str">
        <f>IF(IMPORTSéTRAITEMENTS[[#This Row],[Traitement CPA]]="","NON REALISE","REALISE")</f>
        <v>NON REALISE</v>
      </c>
      <c r="O215" s="2">
        <f>LEFT(IMPORTSéTRAITEMENTS[Date de dernière modification],10)*1</f>
        <v>44769</v>
      </c>
      <c r="P215" s="1">
        <f ca="1">IF(IMPORTSéTRAITEMENTS[[#This Row],[Traitement CPA]]="",NETWORKDAYS.INTL(IMPORTSéTRAITEMENTS[[#This Row],[Réception]],TODAY(),1,JOURSFéries[DATES]),"")</f>
        <v>3</v>
      </c>
      <c r="R215" s="1" t="str">
        <f>IF(IMPORTSéTRAITEMENTS[[#This Row],[Traitement CPA]]&lt;&gt;"",NETWORKDAYS.INTL(IMPORTSéTRAITEMENTS[[#This Row],[Réception]],IMPORTSéTRAITEMENTS[[#This Row],[Traitement CPA]],1,JOURSFéries[DATES]),"")</f>
        <v/>
      </c>
      <c r="S215" s="1" t="str">
        <f>VLOOKUP(I:I,BDD!A:B,2,TRUE)</f>
        <v>HC-Cambrai</v>
      </c>
      <c r="T215" s="12" t="s">
        <v>936</v>
      </c>
      <c r="U215" s="14">
        <f>COUNTIFS(IMPORTSéTRAITEMENTS[Capella],IMPORTSéTRAITEMENTS[Capella])</f>
        <v>1</v>
      </c>
    </row>
    <row r="216" spans="2:21" x14ac:dyDescent="0.25">
      <c r="B216" s="1" t="s">
        <v>909</v>
      </c>
      <c r="C216" s="1" t="s">
        <v>9</v>
      </c>
      <c r="D216" s="1" t="s">
        <v>10</v>
      </c>
      <c r="E216" s="7" t="s">
        <v>936</v>
      </c>
      <c r="F216" s="1" t="s">
        <v>11</v>
      </c>
      <c r="G216" s="7" t="s">
        <v>936</v>
      </c>
      <c r="H216" s="1" t="s">
        <v>102</v>
      </c>
      <c r="I216" s="1" t="s">
        <v>103</v>
      </c>
      <c r="J216" s="7" t="s">
        <v>936</v>
      </c>
      <c r="K216" s="1" t="s">
        <v>900</v>
      </c>
      <c r="L216" s="1" t="s">
        <v>900</v>
      </c>
      <c r="M216" s="7" t="s">
        <v>936</v>
      </c>
      <c r="N216" s="14" t="str">
        <f>IF(IMPORTSéTRAITEMENTS[[#This Row],[Traitement CPA]]="","NON REALISE","REALISE")</f>
        <v>NON REALISE</v>
      </c>
      <c r="O216" s="2">
        <f>LEFT(IMPORTSéTRAITEMENTS[Date de dernière modification],10)*1</f>
        <v>44769</v>
      </c>
      <c r="P216" s="1">
        <f ca="1">IF(IMPORTSéTRAITEMENTS[[#This Row],[Traitement CPA]]="",NETWORKDAYS.INTL(IMPORTSéTRAITEMENTS[[#This Row],[Réception]],TODAY(),1,JOURSFéries[DATES]),"")</f>
        <v>3</v>
      </c>
      <c r="R216" s="1" t="str">
        <f>IF(IMPORTSéTRAITEMENTS[[#This Row],[Traitement CPA]]&lt;&gt;"",NETWORKDAYS.INTL(IMPORTSéTRAITEMENTS[[#This Row],[Réception]],IMPORTSéTRAITEMENTS[[#This Row],[Traitement CPA]],1,JOURSFéries[DATES]),"")</f>
        <v/>
      </c>
      <c r="S216" s="2" t="str">
        <f>VLOOKUP(I:I,BDD!A:B,2,TRUE)</f>
        <v>HC-Marly</v>
      </c>
      <c r="T216" s="12" t="s">
        <v>936</v>
      </c>
      <c r="U216" s="14">
        <f>COUNTIFS(IMPORTSéTRAITEMENTS[Capella],IMPORTSéTRAITEMENTS[Capella])</f>
        <v>1</v>
      </c>
    </row>
    <row r="217" spans="2:21" x14ac:dyDescent="0.25">
      <c r="B217" s="1" t="s">
        <v>910</v>
      </c>
      <c r="C217" s="1" t="s">
        <v>9</v>
      </c>
      <c r="D217" s="1" t="s">
        <v>10</v>
      </c>
      <c r="E217" s="7" t="s">
        <v>936</v>
      </c>
      <c r="F217" s="1" t="s">
        <v>11</v>
      </c>
      <c r="G217" s="7" t="s">
        <v>936</v>
      </c>
      <c r="H217" s="1" t="s">
        <v>134</v>
      </c>
      <c r="I217" s="1" t="s">
        <v>666</v>
      </c>
      <c r="J217" s="7" t="s">
        <v>936</v>
      </c>
      <c r="K217" s="1" t="s">
        <v>911</v>
      </c>
      <c r="L217" s="1" t="s">
        <v>911</v>
      </c>
      <c r="M217" s="7" t="s">
        <v>936</v>
      </c>
      <c r="N217" s="14" t="str">
        <f>IF(IMPORTSéTRAITEMENTS[[#This Row],[Traitement CPA]]="","NON REALISE","REALISE")</f>
        <v>NON REALISE</v>
      </c>
      <c r="O217" s="2">
        <f>LEFT(IMPORTSéTRAITEMENTS[Date de dernière modification],10)*1</f>
        <v>44770</v>
      </c>
      <c r="P217" s="1">
        <f ca="1">IF(IMPORTSéTRAITEMENTS[[#This Row],[Traitement CPA]]="",NETWORKDAYS.INTL(IMPORTSéTRAITEMENTS[[#This Row],[Réception]],TODAY(),1,JOURSFéries[DATES]),"")</f>
        <v>2</v>
      </c>
      <c r="R217" s="1" t="str">
        <f>IF(IMPORTSéTRAITEMENTS[[#This Row],[Traitement CPA]]&lt;&gt;"",NETWORKDAYS.INTL(IMPORTSéTRAITEMENTS[[#This Row],[Réception]],IMPORTSéTRAITEMENTS[[#This Row],[Traitement CPA]],1,JOURSFéries[DATES]),"")</f>
        <v/>
      </c>
      <c r="S217" s="1" t="str">
        <f>VLOOKUP(I:I,BDD!A:B,2,TRUE)</f>
        <v>HC-Maubeuge</v>
      </c>
      <c r="T217" s="12" t="s">
        <v>936</v>
      </c>
      <c r="U217" s="14">
        <f>COUNTIFS(IMPORTSéTRAITEMENTS[Capella],IMPORTSéTRAITEMENTS[Capella])</f>
        <v>1</v>
      </c>
    </row>
    <row r="218" spans="2:21" x14ac:dyDescent="0.25">
      <c r="B218" s="1" t="s">
        <v>918</v>
      </c>
      <c r="C218" s="1" t="s">
        <v>9</v>
      </c>
      <c r="D218" s="1" t="s">
        <v>10</v>
      </c>
      <c r="E218" s="7" t="s">
        <v>936</v>
      </c>
      <c r="F218" s="1" t="s">
        <v>11</v>
      </c>
      <c r="G218" s="7" t="s">
        <v>936</v>
      </c>
      <c r="H218" s="1" t="s">
        <v>919</v>
      </c>
      <c r="I218" s="1" t="s">
        <v>425</v>
      </c>
      <c r="J218" s="7" t="s">
        <v>936</v>
      </c>
      <c r="K218" s="1" t="s">
        <v>920</v>
      </c>
      <c r="L218" s="1" t="s">
        <v>911</v>
      </c>
      <c r="M218" s="7" t="s">
        <v>936</v>
      </c>
      <c r="N218" s="14" t="str">
        <f>IF(IMPORTSéTRAITEMENTS[[#This Row],[Traitement CPA]]="","NON REALISE","REALISE")</f>
        <v>NON REALISE</v>
      </c>
      <c r="O218" s="2">
        <f>LEFT(IMPORTSéTRAITEMENTS[Date de dernière modification],10)*1</f>
        <v>44770</v>
      </c>
      <c r="P218" s="1">
        <f ca="1">IF(IMPORTSéTRAITEMENTS[[#This Row],[Traitement CPA]]="",NETWORKDAYS.INTL(IMPORTSéTRAITEMENTS[[#This Row],[Réception]],TODAY(),1,JOURSFéries[DATES]),"")</f>
        <v>2</v>
      </c>
      <c r="R218" s="1" t="str">
        <f>IF(IMPORTSéTRAITEMENTS[[#This Row],[Traitement CPA]]&lt;&gt;"",NETWORKDAYS.INTL(IMPORTSéTRAITEMENTS[[#This Row],[Réception]],IMPORTSéTRAITEMENTS[[#This Row],[Traitement CPA]],1,JOURSFéries[DATES]),"")</f>
        <v/>
      </c>
      <c r="S218" s="1" t="str">
        <f>VLOOKUP(I:I,BDD!A:B,2,TRUE)</f>
        <v>HC-Marly</v>
      </c>
      <c r="T218" s="12" t="s">
        <v>936</v>
      </c>
      <c r="U218" s="14">
        <f>COUNTIFS(IMPORTSéTRAITEMENTS[Capella],IMPORTSéTRAITEMENTS[Capella])</f>
        <v>1</v>
      </c>
    </row>
    <row r="219" spans="2:21" x14ac:dyDescent="0.25">
      <c r="B219" s="1" t="s">
        <v>921</v>
      </c>
      <c r="C219" s="1" t="s">
        <v>9</v>
      </c>
      <c r="D219" s="1" t="s">
        <v>10</v>
      </c>
      <c r="E219" s="7" t="s">
        <v>936</v>
      </c>
      <c r="F219" s="1" t="s">
        <v>11</v>
      </c>
      <c r="G219" s="7" t="s">
        <v>936</v>
      </c>
      <c r="H219" s="1" t="s">
        <v>902</v>
      </c>
      <c r="I219" s="1" t="s">
        <v>632</v>
      </c>
      <c r="J219" s="7" t="s">
        <v>936</v>
      </c>
      <c r="K219" s="1" t="s">
        <v>911</v>
      </c>
      <c r="L219" s="1" t="s">
        <v>911</v>
      </c>
      <c r="M219" s="7" t="s">
        <v>936</v>
      </c>
      <c r="N219" s="14" t="str">
        <f>IF(IMPORTSéTRAITEMENTS[[#This Row],[Traitement CPA]]="","NON REALISE","REALISE")</f>
        <v>NON REALISE</v>
      </c>
      <c r="O219" s="2">
        <f>LEFT(IMPORTSéTRAITEMENTS[Date de dernière modification],10)*1</f>
        <v>44770</v>
      </c>
      <c r="P219" s="1">
        <f ca="1">IF(IMPORTSéTRAITEMENTS[[#This Row],[Traitement CPA]]="",NETWORKDAYS.INTL(IMPORTSéTRAITEMENTS[[#This Row],[Réception]],TODAY(),1,JOURSFéries[DATES]),"")</f>
        <v>2</v>
      </c>
      <c r="R219" s="1" t="str">
        <f>IF(IMPORTSéTRAITEMENTS[[#This Row],[Traitement CPA]]&lt;&gt;"",NETWORKDAYS.INTL(IMPORTSéTRAITEMENTS[[#This Row],[Réception]],IMPORTSéTRAITEMENTS[[#This Row],[Traitement CPA]],1,JOURSFéries[DATES]),"")</f>
        <v/>
      </c>
      <c r="S219" s="1" t="str">
        <f>VLOOKUP(I:I,BDD!A:B,2,TRUE)</f>
        <v>HC-Cambrai</v>
      </c>
      <c r="T219" s="12" t="s">
        <v>936</v>
      </c>
      <c r="U219" s="14">
        <f>COUNTIFS(IMPORTSéTRAITEMENTS[Capella],IMPORTSéTRAITEMENTS[Capella])</f>
        <v>1</v>
      </c>
    </row>
    <row r="220" spans="2:21" x14ac:dyDescent="0.25">
      <c r="B220" s="1" t="s">
        <v>922</v>
      </c>
      <c r="C220" s="1" t="s">
        <v>9</v>
      </c>
      <c r="D220" s="1" t="s">
        <v>10</v>
      </c>
      <c r="E220" s="7" t="s">
        <v>936</v>
      </c>
      <c r="F220" s="1" t="s">
        <v>11</v>
      </c>
      <c r="G220" s="7" t="s">
        <v>936</v>
      </c>
      <c r="H220" s="1" t="s">
        <v>12</v>
      </c>
      <c r="I220" s="1" t="s">
        <v>13</v>
      </c>
      <c r="J220" s="7" t="s">
        <v>936</v>
      </c>
      <c r="K220" s="1" t="s">
        <v>911</v>
      </c>
      <c r="L220" s="1" t="s">
        <v>911</v>
      </c>
      <c r="M220" s="7" t="s">
        <v>936</v>
      </c>
      <c r="N220" s="14" t="str">
        <f>IF(IMPORTSéTRAITEMENTS[[#This Row],[Traitement CPA]]="","NON REALISE","REALISE")</f>
        <v>NON REALISE</v>
      </c>
      <c r="O220" s="2">
        <f>LEFT(IMPORTSéTRAITEMENTS[Date de dernière modification],10)*1</f>
        <v>44770</v>
      </c>
      <c r="P220" s="1">
        <f ca="1">IF(IMPORTSéTRAITEMENTS[[#This Row],[Traitement CPA]]="",NETWORKDAYS.INTL(IMPORTSéTRAITEMENTS[[#This Row],[Réception]],TODAY(),1,JOURSFéries[DATES]),"")</f>
        <v>2</v>
      </c>
      <c r="R220" s="1" t="str">
        <f>IF(IMPORTSéTRAITEMENTS[[#This Row],[Traitement CPA]]&lt;&gt;"",NETWORKDAYS.INTL(IMPORTSéTRAITEMENTS[[#This Row],[Réception]],IMPORTSéTRAITEMENTS[[#This Row],[Traitement CPA]],1,JOURSFéries[DATES]),"")</f>
        <v/>
      </c>
      <c r="S220" s="1" t="str">
        <f>VLOOKUP(I:I,BDD!A:B,2,TRUE)</f>
        <v>HC-Maubeuge</v>
      </c>
      <c r="T220" s="12" t="s">
        <v>936</v>
      </c>
      <c r="U220" s="14">
        <f>COUNTIFS(IMPORTSéTRAITEMENTS[Capella],IMPORTSéTRAITEMENTS[Capella])</f>
        <v>1</v>
      </c>
    </row>
    <row r="221" spans="2:21" x14ac:dyDescent="0.25">
      <c r="B221" s="1" t="s">
        <v>923</v>
      </c>
      <c r="C221" s="1" t="s">
        <v>9</v>
      </c>
      <c r="D221" s="1" t="s">
        <v>10</v>
      </c>
      <c r="E221" s="7" t="s">
        <v>936</v>
      </c>
      <c r="F221" s="1" t="s">
        <v>11</v>
      </c>
      <c r="G221" s="7" t="s">
        <v>936</v>
      </c>
      <c r="H221" s="1" t="s">
        <v>273</v>
      </c>
      <c r="I221" s="1" t="s">
        <v>274</v>
      </c>
      <c r="J221" s="7" t="s">
        <v>936</v>
      </c>
      <c r="K221" s="1" t="s">
        <v>924</v>
      </c>
      <c r="L221" s="1" t="s">
        <v>924</v>
      </c>
      <c r="M221" s="7" t="s">
        <v>936</v>
      </c>
      <c r="N221" s="14" t="str">
        <f>IF(IMPORTSéTRAITEMENTS[[#This Row],[Traitement CPA]]="","NON REALISE","REALISE")</f>
        <v>NON REALISE</v>
      </c>
      <c r="O221" s="2">
        <f>LEFT(IMPORTSéTRAITEMENTS[Date de dernière modification],10)*1</f>
        <v>44771</v>
      </c>
      <c r="P221" s="1">
        <f ca="1">IF(IMPORTSéTRAITEMENTS[[#This Row],[Traitement CPA]]="",NETWORKDAYS.INTL(IMPORTSéTRAITEMENTS[[#This Row],[Réception]],TODAY(),1,JOURSFéries[DATES]),"")</f>
        <v>1</v>
      </c>
      <c r="R221" s="1" t="str">
        <f>IF(IMPORTSéTRAITEMENTS[[#This Row],[Traitement CPA]]&lt;&gt;"",NETWORKDAYS.INTL(IMPORTSéTRAITEMENTS[[#This Row],[Réception]],IMPORTSéTRAITEMENTS[[#This Row],[Traitement CPA]],1,JOURSFéries[DATES]),"")</f>
        <v/>
      </c>
      <c r="S221" s="1" t="str">
        <f>VLOOKUP(I:I,BDD!A:B,2,TRUE)</f>
        <v>HC-Cambrai</v>
      </c>
      <c r="T221" s="12" t="s">
        <v>936</v>
      </c>
      <c r="U221" s="14">
        <f>COUNTIFS(IMPORTSéTRAITEMENTS[Capella],IMPORTSéTRAITEMENTS[Capella])</f>
        <v>1</v>
      </c>
    </row>
    <row r="222" spans="2:21" x14ac:dyDescent="0.25">
      <c r="B222" s="1" t="s">
        <v>925</v>
      </c>
      <c r="C222" s="1" t="s">
        <v>9</v>
      </c>
      <c r="D222" s="1" t="s">
        <v>10</v>
      </c>
      <c r="E222" s="7" t="s">
        <v>936</v>
      </c>
      <c r="F222" s="1" t="s">
        <v>11</v>
      </c>
      <c r="G222" s="7" t="s">
        <v>936</v>
      </c>
      <c r="H222" s="1" t="s">
        <v>315</v>
      </c>
      <c r="I222" s="1" t="s">
        <v>316</v>
      </c>
      <c r="J222" s="7" t="s">
        <v>936</v>
      </c>
      <c r="K222" s="1" t="s">
        <v>924</v>
      </c>
      <c r="L222" s="1" t="s">
        <v>924</v>
      </c>
      <c r="M222" s="7" t="s">
        <v>936</v>
      </c>
      <c r="N222" s="14" t="str">
        <f>IF(IMPORTSéTRAITEMENTS[[#This Row],[Traitement CPA]]="","NON REALISE","REALISE")</f>
        <v>NON REALISE</v>
      </c>
      <c r="O222" s="2">
        <f>LEFT(IMPORTSéTRAITEMENTS[Date de dernière modification],10)*1</f>
        <v>44771</v>
      </c>
      <c r="P222" s="1">
        <f ca="1">IF(IMPORTSéTRAITEMENTS[[#This Row],[Traitement CPA]]="",NETWORKDAYS.INTL(IMPORTSéTRAITEMENTS[[#This Row],[Réception]],TODAY(),1,JOURSFéries[DATES]),"")</f>
        <v>1</v>
      </c>
      <c r="R222" s="1" t="str">
        <f>IF(IMPORTSéTRAITEMENTS[[#This Row],[Traitement CPA]]&lt;&gt;"",NETWORKDAYS.INTL(IMPORTSéTRAITEMENTS[[#This Row],[Réception]],IMPORTSéTRAITEMENTS[[#This Row],[Traitement CPA]],1,JOURSFéries[DATES]),"")</f>
        <v/>
      </c>
      <c r="S222" s="1" t="str">
        <f>VLOOKUP(I:I,BDD!A:B,2,TRUE)</f>
        <v>HC-Marly</v>
      </c>
      <c r="T222" s="12" t="s">
        <v>936</v>
      </c>
      <c r="U222" s="14">
        <f>COUNTIFS(IMPORTSéTRAITEMENTS[Capella],IMPORTSéTRAITEMENTS[Capella])</f>
        <v>1</v>
      </c>
    </row>
    <row r="223" spans="2:21" x14ac:dyDescent="0.25">
      <c r="B223" s="1" t="s">
        <v>926</v>
      </c>
      <c r="C223" s="1" t="s">
        <v>9</v>
      </c>
      <c r="D223" s="1" t="s">
        <v>740</v>
      </c>
      <c r="E223" s="7" t="s">
        <v>936</v>
      </c>
      <c r="F223" s="1" t="s">
        <v>11</v>
      </c>
      <c r="G223" s="7" t="s">
        <v>936</v>
      </c>
      <c r="H223" s="1" t="s">
        <v>321</v>
      </c>
      <c r="I223" s="1" t="s">
        <v>322</v>
      </c>
      <c r="J223" s="7" t="s">
        <v>936</v>
      </c>
      <c r="K223" s="1" t="s">
        <v>924</v>
      </c>
      <c r="L223" s="1" t="s">
        <v>924</v>
      </c>
      <c r="M223" s="7" t="s">
        <v>936</v>
      </c>
      <c r="N223" s="14" t="str">
        <f>IF(IMPORTSéTRAITEMENTS[[#This Row],[Traitement CPA]]="","NON REALISE","REALISE")</f>
        <v>NON REALISE</v>
      </c>
      <c r="O223" s="2">
        <f>LEFT(IMPORTSéTRAITEMENTS[Date de dernière modification],10)*1</f>
        <v>44771</v>
      </c>
      <c r="P223" s="1">
        <f ca="1">IF(IMPORTSéTRAITEMENTS[[#This Row],[Traitement CPA]]="",NETWORKDAYS.INTL(IMPORTSéTRAITEMENTS[[#This Row],[Réception]],TODAY(),1,JOURSFéries[DATES]),"")</f>
        <v>1</v>
      </c>
      <c r="R223" s="1" t="str">
        <f>IF(IMPORTSéTRAITEMENTS[[#This Row],[Traitement CPA]]&lt;&gt;"",NETWORKDAYS.INTL(IMPORTSéTRAITEMENTS[[#This Row],[Réception]],IMPORTSéTRAITEMENTS[[#This Row],[Traitement CPA]],1,JOURSFéries[DATES]),"")</f>
        <v/>
      </c>
      <c r="S223" s="1" t="str">
        <f>VLOOKUP(I:I,BDD!A:B,2,TRUE)</f>
        <v>HC-Marly</v>
      </c>
      <c r="T223" s="12" t="s">
        <v>936</v>
      </c>
      <c r="U223" s="14">
        <f>COUNTIFS(IMPORTSéTRAITEMENTS[Capella],IMPORTSéTRAITEMENTS[Capella])</f>
        <v>1</v>
      </c>
    </row>
    <row r="224" spans="2:21" x14ac:dyDescent="0.25">
      <c r="B224" s="1" t="s">
        <v>927</v>
      </c>
      <c r="C224" s="1" t="s">
        <v>9</v>
      </c>
      <c r="D224" s="1" t="s">
        <v>740</v>
      </c>
      <c r="E224" s="7" t="s">
        <v>936</v>
      </c>
      <c r="F224" s="1" t="s">
        <v>11</v>
      </c>
      <c r="G224" s="7" t="s">
        <v>936</v>
      </c>
      <c r="H224" s="1" t="s">
        <v>223</v>
      </c>
      <c r="I224" s="1" t="s">
        <v>224</v>
      </c>
      <c r="J224" s="7" t="s">
        <v>936</v>
      </c>
      <c r="K224" s="1" t="s">
        <v>924</v>
      </c>
      <c r="L224" s="1" t="s">
        <v>924</v>
      </c>
      <c r="M224" s="7" t="s">
        <v>936</v>
      </c>
      <c r="N224" s="14" t="str">
        <f>IF(IMPORTSéTRAITEMENTS[[#This Row],[Traitement CPA]]="","NON REALISE","REALISE")</f>
        <v>NON REALISE</v>
      </c>
      <c r="O224" s="2">
        <f>LEFT(IMPORTSéTRAITEMENTS[Date de dernière modification],10)*1</f>
        <v>44771</v>
      </c>
      <c r="P224" s="1">
        <f ca="1">IF(IMPORTSéTRAITEMENTS[[#This Row],[Traitement CPA]]="",NETWORKDAYS.INTL(IMPORTSéTRAITEMENTS[[#This Row],[Réception]],TODAY(),1,JOURSFéries[DATES]),"")</f>
        <v>1</v>
      </c>
      <c r="R224" s="1" t="str">
        <f>IF(IMPORTSéTRAITEMENTS[[#This Row],[Traitement CPA]]&lt;&gt;"",NETWORKDAYS.INTL(IMPORTSéTRAITEMENTS[[#This Row],[Réception]],IMPORTSéTRAITEMENTS[[#This Row],[Traitement CPA]],1,JOURSFéries[DATES]),"")</f>
        <v/>
      </c>
      <c r="S224" s="1" t="str">
        <f>VLOOKUP(I:I,BDD!A:B,2,TRUE)</f>
        <v>HC-Maubeuge</v>
      </c>
      <c r="T224" s="12" t="s">
        <v>936</v>
      </c>
      <c r="U224" s="14">
        <f>COUNTIFS(IMPORTSéTRAITEMENTS[Capella],IMPORTSéTRAITEMENTS[Capella])</f>
        <v>1</v>
      </c>
    </row>
    <row r="225" spans="2:21" x14ac:dyDescent="0.25">
      <c r="B225" s="1" t="s">
        <v>928</v>
      </c>
      <c r="C225" s="1" t="s">
        <v>9</v>
      </c>
      <c r="D225" s="1" t="s">
        <v>10</v>
      </c>
      <c r="E225" s="7" t="s">
        <v>936</v>
      </c>
      <c r="F225" s="1" t="s">
        <v>11</v>
      </c>
      <c r="G225" s="7" t="s">
        <v>936</v>
      </c>
      <c r="H225" s="1" t="s">
        <v>131</v>
      </c>
      <c r="I225" s="1" t="s">
        <v>132</v>
      </c>
      <c r="J225" s="7" t="s">
        <v>936</v>
      </c>
      <c r="K225" s="1" t="s">
        <v>924</v>
      </c>
      <c r="L225" s="1" t="s">
        <v>924</v>
      </c>
      <c r="M225" s="7" t="s">
        <v>936</v>
      </c>
      <c r="N225" s="14" t="str">
        <f>IF(IMPORTSéTRAITEMENTS[[#This Row],[Traitement CPA]]="","NON REALISE","REALISE")</f>
        <v>NON REALISE</v>
      </c>
      <c r="O225" s="2">
        <f>LEFT(IMPORTSéTRAITEMENTS[Date de dernière modification],10)*1</f>
        <v>44771</v>
      </c>
      <c r="P225" s="1">
        <f ca="1">IF(IMPORTSéTRAITEMENTS[[#This Row],[Traitement CPA]]="",NETWORKDAYS.INTL(IMPORTSéTRAITEMENTS[[#This Row],[Réception]],TODAY(),1,JOURSFéries[DATES]),"")</f>
        <v>1</v>
      </c>
      <c r="R225" s="1" t="str">
        <f>IF(IMPORTSéTRAITEMENTS[[#This Row],[Traitement CPA]]&lt;&gt;"",NETWORKDAYS.INTL(IMPORTSéTRAITEMENTS[[#This Row],[Réception]],IMPORTSéTRAITEMENTS[[#This Row],[Traitement CPA]],1,JOURSFéries[DATES]),"")</f>
        <v/>
      </c>
      <c r="S225" s="1" t="str">
        <f>VLOOKUP(I:I,BDD!A:B,2,TRUE)</f>
        <v>HC-Maubeuge</v>
      </c>
      <c r="T225" s="12" t="s">
        <v>936</v>
      </c>
      <c r="U225" s="14">
        <f>COUNTIFS(IMPORTSéTRAITEMENTS[Capella],IMPORTSéTRAITEMENTS[Capella])</f>
        <v>1</v>
      </c>
    </row>
    <row r="226" spans="2:21" x14ac:dyDescent="0.25">
      <c r="B226" s="1" t="s">
        <v>929</v>
      </c>
      <c r="C226" s="1" t="s">
        <v>9</v>
      </c>
      <c r="D226" s="1" t="s">
        <v>740</v>
      </c>
      <c r="E226" s="7" t="s">
        <v>936</v>
      </c>
      <c r="F226" s="1" t="s">
        <v>11</v>
      </c>
      <c r="G226" s="7" t="s">
        <v>936</v>
      </c>
      <c r="H226" s="1" t="s">
        <v>823</v>
      </c>
      <c r="I226" s="1" t="s">
        <v>591</v>
      </c>
      <c r="J226" s="7" t="s">
        <v>936</v>
      </c>
      <c r="K226" s="1" t="s">
        <v>924</v>
      </c>
      <c r="L226" s="1" t="s">
        <v>924</v>
      </c>
      <c r="M226" s="7" t="s">
        <v>936</v>
      </c>
      <c r="N226" s="14" t="str">
        <f>IF(IMPORTSéTRAITEMENTS[[#This Row],[Traitement CPA]]="","NON REALISE","REALISE")</f>
        <v>NON REALISE</v>
      </c>
      <c r="O226" s="2">
        <f>LEFT(IMPORTSéTRAITEMENTS[Date de dernière modification],10)*1</f>
        <v>44771</v>
      </c>
      <c r="P226" s="1">
        <f ca="1">IF(IMPORTSéTRAITEMENTS[[#This Row],[Traitement CPA]]="",NETWORKDAYS.INTL(IMPORTSéTRAITEMENTS[[#This Row],[Réception]],TODAY(),1,JOURSFéries[DATES]),"")</f>
        <v>1</v>
      </c>
      <c r="R226" s="1" t="str">
        <f>IF(IMPORTSéTRAITEMENTS[[#This Row],[Traitement CPA]]&lt;&gt;"",NETWORKDAYS.INTL(IMPORTSéTRAITEMENTS[[#This Row],[Réception]],IMPORTSéTRAITEMENTS[[#This Row],[Traitement CPA]],1,JOURSFéries[DATES]),"")</f>
        <v/>
      </c>
      <c r="S226" s="1" t="str">
        <f>VLOOKUP(I:I,BDD!A:B,2,TRUE)</f>
        <v>HC-Maubeuge</v>
      </c>
      <c r="T226" s="12" t="s">
        <v>936</v>
      </c>
      <c r="U226" s="14">
        <f>COUNTIFS(IMPORTSéTRAITEMENTS[Capella],IMPORTSéTRAITEMENTS[Capella])</f>
        <v>1</v>
      </c>
    </row>
    <row r="227" spans="2:21" x14ac:dyDescent="0.25">
      <c r="B227" s="1" t="s">
        <v>930</v>
      </c>
      <c r="C227" s="1" t="s">
        <v>9</v>
      </c>
      <c r="D227" s="1" t="s">
        <v>10</v>
      </c>
      <c r="E227" s="7" t="s">
        <v>936</v>
      </c>
      <c r="F227" s="1" t="s">
        <v>11</v>
      </c>
      <c r="G227" s="7" t="s">
        <v>936</v>
      </c>
      <c r="H227" s="1" t="s">
        <v>96</v>
      </c>
      <c r="I227" s="1" t="s">
        <v>501</v>
      </c>
      <c r="J227" s="7" t="s">
        <v>936</v>
      </c>
      <c r="K227" s="1" t="s">
        <v>924</v>
      </c>
      <c r="L227" s="1" t="s">
        <v>924</v>
      </c>
      <c r="M227" s="7" t="s">
        <v>936</v>
      </c>
      <c r="N227" s="14" t="str">
        <f>IF(IMPORTSéTRAITEMENTS[[#This Row],[Traitement CPA]]="","NON REALISE","REALISE")</f>
        <v>NON REALISE</v>
      </c>
      <c r="O227" s="2">
        <f>LEFT(IMPORTSéTRAITEMENTS[Date de dernière modification],10)*1</f>
        <v>44771</v>
      </c>
      <c r="P227" s="1">
        <f ca="1">IF(IMPORTSéTRAITEMENTS[[#This Row],[Traitement CPA]]="",NETWORKDAYS.INTL(IMPORTSéTRAITEMENTS[[#This Row],[Réception]],TODAY(),1,JOURSFéries[DATES]),"")</f>
        <v>1</v>
      </c>
      <c r="R227" s="1" t="str">
        <f>IF(IMPORTSéTRAITEMENTS[[#This Row],[Traitement CPA]]&lt;&gt;"",NETWORKDAYS.INTL(IMPORTSéTRAITEMENTS[[#This Row],[Réception]],IMPORTSéTRAITEMENTS[[#This Row],[Traitement CPA]],1,JOURSFéries[DATES]),"")</f>
        <v/>
      </c>
      <c r="S227" s="1" t="str">
        <f>VLOOKUP(I:I,BDD!A:B,2,TRUE)</f>
        <v>HC-Marly</v>
      </c>
      <c r="T227" s="12" t="s">
        <v>936</v>
      </c>
      <c r="U227" s="14">
        <f>COUNTIFS(IMPORTSéTRAITEMENTS[Capella],IMPORTSéTRAITEMENTS[Capella])</f>
        <v>1</v>
      </c>
    </row>
    <row r="228" spans="2:21" x14ac:dyDescent="0.25">
      <c r="B228" s="1" t="s">
        <v>931</v>
      </c>
      <c r="C228" s="1" t="s">
        <v>9</v>
      </c>
      <c r="D228" s="1" t="s">
        <v>10</v>
      </c>
      <c r="E228" s="7" t="s">
        <v>936</v>
      </c>
      <c r="F228" s="1" t="s">
        <v>11</v>
      </c>
      <c r="G228" s="7" t="s">
        <v>936</v>
      </c>
      <c r="H228" s="1" t="s">
        <v>870</v>
      </c>
      <c r="I228" s="1" t="s">
        <v>635</v>
      </c>
      <c r="J228" s="7" t="s">
        <v>936</v>
      </c>
      <c r="K228" s="1" t="s">
        <v>384</v>
      </c>
      <c r="L228" s="1" t="s">
        <v>924</v>
      </c>
      <c r="M228" s="7" t="s">
        <v>936</v>
      </c>
      <c r="N228" s="14" t="str">
        <f>IF(IMPORTSéTRAITEMENTS[[#This Row],[Traitement CPA]]="","NON REALISE","REALISE")</f>
        <v>NON REALISE</v>
      </c>
      <c r="O228" s="2">
        <f>LEFT(IMPORTSéTRAITEMENTS[Date de dernière modification],10)*1</f>
        <v>44771</v>
      </c>
      <c r="P228" s="1">
        <f ca="1">IF(IMPORTSéTRAITEMENTS[[#This Row],[Traitement CPA]]="",NETWORKDAYS.INTL(IMPORTSéTRAITEMENTS[[#This Row],[Réception]],TODAY(),1,JOURSFéries[DATES]),"")</f>
        <v>1</v>
      </c>
      <c r="R228" s="1" t="str">
        <f>IF(IMPORTSéTRAITEMENTS[[#This Row],[Traitement CPA]]&lt;&gt;"",NETWORKDAYS.INTL(IMPORTSéTRAITEMENTS[[#This Row],[Réception]],IMPORTSéTRAITEMENTS[[#This Row],[Traitement CPA]],1,JOURSFéries[DATES]),"")</f>
        <v/>
      </c>
      <c r="S228" s="1" t="str">
        <f>VLOOKUP(I:I,BDD!A:B,2,TRUE)</f>
        <v>HC-Marly</v>
      </c>
      <c r="T228" s="12" t="s">
        <v>936</v>
      </c>
      <c r="U228" s="14">
        <f>COUNTIFS(IMPORTSéTRAITEMENTS[Capella],IMPORTSéTRAITEMENTS[Capella])</f>
        <v>1</v>
      </c>
    </row>
    <row r="229" spans="2:21" x14ac:dyDescent="0.25">
      <c r="B229" s="1" t="s">
        <v>932</v>
      </c>
      <c r="C229" s="1" t="s">
        <v>9</v>
      </c>
      <c r="D229" s="1" t="s">
        <v>10</v>
      </c>
      <c r="E229" s="7" t="s">
        <v>936</v>
      </c>
      <c r="F229" s="1" t="s">
        <v>11</v>
      </c>
      <c r="G229" s="7" t="s">
        <v>936</v>
      </c>
      <c r="H229" s="1" t="s">
        <v>207</v>
      </c>
      <c r="I229" s="1" t="s">
        <v>208</v>
      </c>
      <c r="J229" s="7" t="s">
        <v>936</v>
      </c>
      <c r="K229" s="1" t="s">
        <v>924</v>
      </c>
      <c r="L229" s="1" t="s">
        <v>924</v>
      </c>
      <c r="M229" s="7" t="s">
        <v>936</v>
      </c>
      <c r="N229" s="14" t="str">
        <f>IF(IMPORTSéTRAITEMENTS[[#This Row],[Traitement CPA]]="","NON REALISE","REALISE")</f>
        <v>NON REALISE</v>
      </c>
      <c r="O229" s="2">
        <f>LEFT(IMPORTSéTRAITEMENTS[Date de dernière modification],10)*1</f>
        <v>44771</v>
      </c>
      <c r="P229" s="1">
        <f ca="1">IF(IMPORTSéTRAITEMENTS[[#This Row],[Traitement CPA]]="",NETWORKDAYS.INTL(IMPORTSéTRAITEMENTS[[#This Row],[Réception]],TODAY(),1,JOURSFéries[DATES]),"")</f>
        <v>1</v>
      </c>
      <c r="R229" s="1" t="str">
        <f>IF(IMPORTSéTRAITEMENTS[[#This Row],[Traitement CPA]]&lt;&gt;"",NETWORKDAYS.INTL(IMPORTSéTRAITEMENTS[[#This Row],[Réception]],IMPORTSéTRAITEMENTS[[#This Row],[Traitement CPA]],1,JOURSFéries[DATES]),"")</f>
        <v/>
      </c>
      <c r="S229" s="1" t="str">
        <f>VLOOKUP(I:I,BDD!A:B,2,TRUE)</f>
        <v>HC-Maubeuge</v>
      </c>
      <c r="T229" s="12" t="s">
        <v>936</v>
      </c>
      <c r="U229" s="14">
        <f>COUNTIFS(IMPORTSéTRAITEMENTS[Capella],IMPORTSéTRAITEMENTS[Capella])</f>
        <v>1</v>
      </c>
    </row>
    <row r="230" spans="2:21" x14ac:dyDescent="0.25">
      <c r="B230" s="1" t="s">
        <v>933</v>
      </c>
      <c r="C230" s="1" t="s">
        <v>9</v>
      </c>
      <c r="D230" s="1" t="s">
        <v>839</v>
      </c>
      <c r="E230" s="7" t="s">
        <v>936</v>
      </c>
      <c r="F230" s="1" t="s">
        <v>11</v>
      </c>
      <c r="G230" s="7" t="s">
        <v>936</v>
      </c>
      <c r="H230" s="1" t="s">
        <v>228</v>
      </c>
      <c r="I230" s="1" t="s">
        <v>229</v>
      </c>
      <c r="J230" s="7" t="s">
        <v>936</v>
      </c>
      <c r="K230" s="1" t="s">
        <v>924</v>
      </c>
      <c r="L230" s="1" t="s">
        <v>924</v>
      </c>
      <c r="M230" s="7" t="s">
        <v>936</v>
      </c>
      <c r="N230" s="14" t="str">
        <f>IF(IMPORTSéTRAITEMENTS[[#This Row],[Traitement CPA]]="","NON REALISE","REALISE")</f>
        <v>NON REALISE</v>
      </c>
      <c r="O230" s="2">
        <f>LEFT(IMPORTSéTRAITEMENTS[Date de dernière modification],10)*1</f>
        <v>44771</v>
      </c>
      <c r="P230" s="1">
        <f ca="1">IF(IMPORTSéTRAITEMENTS[[#This Row],[Traitement CPA]]="",NETWORKDAYS.INTL(IMPORTSéTRAITEMENTS[[#This Row],[Réception]],TODAY(),1,JOURSFéries[DATES]),"")</f>
        <v>1</v>
      </c>
      <c r="R230" s="1" t="str">
        <f>IF(IMPORTSéTRAITEMENTS[[#This Row],[Traitement CPA]]&lt;&gt;"",NETWORKDAYS.INTL(IMPORTSéTRAITEMENTS[[#This Row],[Réception]],IMPORTSéTRAITEMENTS[[#This Row],[Traitement CPA]],1,JOURSFéries[DATES]),"")</f>
        <v/>
      </c>
      <c r="S230" s="2" t="str">
        <f>VLOOKUP(I:I,BDD!A:B,2,TRUE)</f>
        <v>HC-Maubeuge</v>
      </c>
      <c r="T230" s="12" t="s">
        <v>936</v>
      </c>
      <c r="U230" s="14">
        <f>COUNTIFS(IMPORTSéTRAITEMENTS[Capella],IMPORTSéTRAITEMENTS[Capella])</f>
        <v>1</v>
      </c>
    </row>
    <row r="231" spans="2:21" x14ac:dyDescent="0.25">
      <c r="B231" s="1" t="s">
        <v>934</v>
      </c>
      <c r="C231" s="1" t="s">
        <v>9</v>
      </c>
      <c r="D231" s="1" t="s">
        <v>10</v>
      </c>
      <c r="E231" s="7" t="s">
        <v>936</v>
      </c>
      <c r="F231" s="1" t="s">
        <v>11</v>
      </c>
      <c r="G231" s="7" t="s">
        <v>936</v>
      </c>
      <c r="H231" s="1" t="s">
        <v>321</v>
      </c>
      <c r="I231" s="1" t="s">
        <v>322</v>
      </c>
      <c r="J231" s="7" t="s">
        <v>936</v>
      </c>
      <c r="K231" s="1" t="s">
        <v>924</v>
      </c>
      <c r="L231" s="1" t="s">
        <v>924</v>
      </c>
      <c r="M231" s="7" t="s">
        <v>936</v>
      </c>
      <c r="N231" s="14" t="str">
        <f>IF(IMPORTSéTRAITEMENTS[[#This Row],[Traitement CPA]]="","NON REALISE","REALISE")</f>
        <v>NON REALISE</v>
      </c>
      <c r="O231" s="2">
        <f>LEFT(IMPORTSéTRAITEMENTS[Date de dernière modification],10)*1</f>
        <v>44771</v>
      </c>
      <c r="P231" s="1">
        <f ca="1">IF(IMPORTSéTRAITEMENTS[[#This Row],[Traitement CPA]]="",NETWORKDAYS.INTL(IMPORTSéTRAITEMENTS[[#This Row],[Réception]],TODAY(),1,JOURSFéries[DATES]),"")</f>
        <v>1</v>
      </c>
      <c r="R231" s="1" t="str">
        <f>IF(IMPORTSéTRAITEMENTS[[#This Row],[Traitement CPA]]&lt;&gt;"",NETWORKDAYS.INTL(IMPORTSéTRAITEMENTS[[#This Row],[Réception]],IMPORTSéTRAITEMENTS[[#This Row],[Traitement CPA]],1,JOURSFéries[DATES]),"")</f>
        <v/>
      </c>
      <c r="S231" s="2" t="str">
        <f>VLOOKUP(I:I,BDD!A:B,2,TRUE)</f>
        <v>HC-Marly</v>
      </c>
      <c r="T231" s="12" t="s">
        <v>936</v>
      </c>
      <c r="U231" s="14">
        <f>COUNTIFS(IMPORTSéTRAITEMENTS[Capella],IMPORTSéTRAITEMENTS[Capella])</f>
        <v>1</v>
      </c>
    </row>
    <row r="232" spans="2:21" x14ac:dyDescent="0.25">
      <c r="B232" s="1" t="s">
        <v>935</v>
      </c>
      <c r="C232" s="1" t="s">
        <v>9</v>
      </c>
      <c r="D232" s="1" t="s">
        <v>10</v>
      </c>
      <c r="E232" s="7" t="s">
        <v>936</v>
      </c>
      <c r="F232" s="1" t="s">
        <v>11</v>
      </c>
      <c r="G232" s="7" t="s">
        <v>936</v>
      </c>
      <c r="H232" s="1" t="s">
        <v>32</v>
      </c>
      <c r="I232" s="1" t="s">
        <v>33</v>
      </c>
      <c r="J232" s="7" t="s">
        <v>936</v>
      </c>
      <c r="K232" s="1" t="s">
        <v>924</v>
      </c>
      <c r="L232" s="1" t="s">
        <v>924</v>
      </c>
      <c r="M232" s="7" t="s">
        <v>936</v>
      </c>
      <c r="N232" s="14" t="str">
        <f>IF(IMPORTSéTRAITEMENTS[[#This Row],[Traitement CPA]]="","NON REALISE","REALISE")</f>
        <v>NON REALISE</v>
      </c>
      <c r="O232" s="2">
        <f>LEFT(IMPORTSéTRAITEMENTS[Date de dernière modification],10)*1</f>
        <v>44771</v>
      </c>
      <c r="P232" s="1">
        <f ca="1">IF(IMPORTSéTRAITEMENTS[[#This Row],[Traitement CPA]]="",NETWORKDAYS.INTL(IMPORTSéTRAITEMENTS[[#This Row],[Réception]],TODAY(),1,JOURSFéries[DATES]),"")</f>
        <v>1</v>
      </c>
      <c r="R232" s="1" t="str">
        <f>IF(IMPORTSéTRAITEMENTS[[#This Row],[Traitement CPA]]&lt;&gt;"",NETWORKDAYS.INTL(IMPORTSéTRAITEMENTS[[#This Row],[Réception]],IMPORTSéTRAITEMENTS[[#This Row],[Traitement CPA]],1,JOURSFéries[DATES]),"")</f>
        <v/>
      </c>
      <c r="S232" s="2" t="str">
        <f>VLOOKUP(I:I,BDD!A:B,2,TRUE)</f>
        <v>HC-Maubeuge</v>
      </c>
      <c r="T232" s="12" t="s">
        <v>936</v>
      </c>
      <c r="U232" s="14">
        <f>COUNTIFS(IMPORTSéTRAITEMENTS[Capella],IMPORTSéTRAITEMENTS[Capella])</f>
        <v>1</v>
      </c>
    </row>
    <row r="233" spans="2:21" x14ac:dyDescent="0.25"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</row>
    <row r="234" spans="2:21" x14ac:dyDescent="0.25"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</row>
    <row r="235" spans="2:21" x14ac:dyDescent="0.25"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</row>
    <row r="236" spans="2:21" x14ac:dyDescent="0.25"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</row>
    <row r="237" spans="2:21" x14ac:dyDescent="0.25"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</row>
    <row r="238" spans="2:21" x14ac:dyDescent="0.25"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</row>
    <row r="239" spans="2:21" x14ac:dyDescent="0.25"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</row>
    <row r="240" spans="2:21" x14ac:dyDescent="0.25"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</row>
    <row r="241" spans="2:21" x14ac:dyDescent="0.25"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</row>
    <row r="242" spans="2:21" x14ac:dyDescent="0.25"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</row>
    <row r="243" spans="2:21" x14ac:dyDescent="0.25"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</row>
    <row r="244" spans="2:21" x14ac:dyDescent="0.25"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</row>
    <row r="245" spans="2:21" x14ac:dyDescent="0.25"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</row>
    <row r="246" spans="2:21" x14ac:dyDescent="0.25"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</row>
    <row r="247" spans="2:21" x14ac:dyDescent="0.25"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</row>
    <row r="248" spans="2:21" x14ac:dyDescent="0.25"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</row>
    <row r="249" spans="2:21" x14ac:dyDescent="0.25"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</row>
    <row r="250" spans="2:21" x14ac:dyDescent="0.25"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</row>
    <row r="251" spans="2:21" x14ac:dyDescent="0.25"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</row>
    <row r="252" spans="2:21" x14ac:dyDescent="0.25"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</row>
    <row r="253" spans="2:21" x14ac:dyDescent="0.25"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</row>
    <row r="254" spans="2:21" x14ac:dyDescent="0.25"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</row>
    <row r="255" spans="2:21" x14ac:dyDescent="0.25"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</row>
    <row r="256" spans="2:21" x14ac:dyDescent="0.25"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</row>
    <row r="257" spans="2:21" x14ac:dyDescent="0.25"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</row>
    <row r="258" spans="2:21" x14ac:dyDescent="0.25"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</row>
    <row r="259" spans="2:21" x14ac:dyDescent="0.25"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</row>
    <row r="260" spans="2:21" x14ac:dyDescent="0.25"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</row>
    <row r="261" spans="2:21" x14ac:dyDescent="0.25"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</row>
    <row r="262" spans="2:21" x14ac:dyDescent="0.25"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</row>
    <row r="263" spans="2:21" x14ac:dyDescent="0.25"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</row>
    <row r="264" spans="2:21" x14ac:dyDescent="0.25"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</row>
    <row r="265" spans="2:21" x14ac:dyDescent="0.25"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</row>
    <row r="266" spans="2:21" x14ac:dyDescent="0.25"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</row>
    <row r="267" spans="2:21" x14ac:dyDescent="0.25"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</row>
    <row r="268" spans="2:21" x14ac:dyDescent="0.25"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</row>
    <row r="269" spans="2:21" x14ac:dyDescent="0.25"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</row>
    <row r="270" spans="2:21" x14ac:dyDescent="0.25"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</row>
    <row r="271" spans="2:21" x14ac:dyDescent="0.25"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</row>
    <row r="272" spans="2:21" x14ac:dyDescent="0.25"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</row>
    <row r="273" spans="2:21" x14ac:dyDescent="0.25"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</row>
    <row r="274" spans="2:21" x14ac:dyDescent="0.25"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</row>
    <row r="275" spans="2:21" x14ac:dyDescent="0.25"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</row>
    <row r="276" spans="2:21" x14ac:dyDescent="0.25"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</row>
    <row r="277" spans="2:21" x14ac:dyDescent="0.25"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</row>
    <row r="278" spans="2:21" x14ac:dyDescent="0.25"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</row>
    <row r="279" spans="2:21" x14ac:dyDescent="0.25"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</row>
    <row r="280" spans="2:21" x14ac:dyDescent="0.25"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</row>
    <row r="281" spans="2:21" x14ac:dyDescent="0.25"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</row>
    <row r="282" spans="2:21" x14ac:dyDescent="0.25"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</row>
    <row r="283" spans="2:21" x14ac:dyDescent="0.25"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</row>
    <row r="284" spans="2:21" x14ac:dyDescent="0.25"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</row>
    <row r="285" spans="2:21" x14ac:dyDescent="0.25"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</row>
    <row r="286" spans="2:21" x14ac:dyDescent="0.25"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</row>
    <row r="287" spans="2:21" x14ac:dyDescent="0.25"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</row>
    <row r="288" spans="2:21" x14ac:dyDescent="0.25"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</row>
    <row r="289" spans="2:21" x14ac:dyDescent="0.25"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</row>
    <row r="290" spans="2:21" x14ac:dyDescent="0.25"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</row>
    <row r="291" spans="2:21" x14ac:dyDescent="0.25"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</row>
    <row r="292" spans="2:21" x14ac:dyDescent="0.25"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</row>
    <row r="293" spans="2:21" x14ac:dyDescent="0.25"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</row>
    <row r="294" spans="2:21" x14ac:dyDescent="0.25"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</row>
    <row r="295" spans="2:21" x14ac:dyDescent="0.25"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</row>
    <row r="296" spans="2:21" x14ac:dyDescent="0.25"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</row>
    <row r="297" spans="2:21" x14ac:dyDescent="0.25"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</row>
    <row r="298" spans="2:21" x14ac:dyDescent="0.25"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</row>
    <row r="299" spans="2:21" x14ac:dyDescent="0.25"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</row>
    <row r="300" spans="2:21" x14ac:dyDescent="0.25"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</row>
    <row r="301" spans="2:21" x14ac:dyDescent="0.25"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</row>
    <row r="302" spans="2:21" x14ac:dyDescent="0.25"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</row>
    <row r="303" spans="2:21" x14ac:dyDescent="0.25"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</row>
    <row r="304" spans="2:21" x14ac:dyDescent="0.25"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</row>
    <row r="305" spans="2:21" x14ac:dyDescent="0.25"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</row>
    <row r="306" spans="2:21" x14ac:dyDescent="0.25"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</row>
    <row r="307" spans="2:21" x14ac:dyDescent="0.25"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</row>
    <row r="308" spans="2:21" x14ac:dyDescent="0.25"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</row>
    <row r="309" spans="2:21" x14ac:dyDescent="0.25"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</row>
    <row r="310" spans="2:21" x14ac:dyDescent="0.25"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</row>
    <row r="311" spans="2:21" x14ac:dyDescent="0.25"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</row>
    <row r="312" spans="2:21" x14ac:dyDescent="0.25"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</row>
    <row r="313" spans="2:21" x14ac:dyDescent="0.25"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</row>
    <row r="314" spans="2:21" x14ac:dyDescent="0.25"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</row>
    <row r="315" spans="2:21" x14ac:dyDescent="0.25"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</row>
    <row r="316" spans="2:21" x14ac:dyDescent="0.25"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</row>
    <row r="317" spans="2:21" x14ac:dyDescent="0.25"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</row>
    <row r="318" spans="2:21" x14ac:dyDescent="0.25"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</row>
    <row r="319" spans="2:21" x14ac:dyDescent="0.25"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</row>
    <row r="320" spans="2:21" x14ac:dyDescent="0.25"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</row>
    <row r="321" spans="2:21" x14ac:dyDescent="0.25"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</row>
    <row r="322" spans="2:21" x14ac:dyDescent="0.25"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</row>
    <row r="323" spans="2:21" x14ac:dyDescent="0.25"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</row>
    <row r="324" spans="2:21" x14ac:dyDescent="0.25"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</row>
    <row r="325" spans="2:21" x14ac:dyDescent="0.25"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</row>
    <row r="326" spans="2:21" x14ac:dyDescent="0.25"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</row>
    <row r="327" spans="2:21" x14ac:dyDescent="0.25"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</row>
    <row r="328" spans="2:21" x14ac:dyDescent="0.25"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</row>
    <row r="329" spans="2:21" x14ac:dyDescent="0.25"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</row>
    <row r="330" spans="2:21" x14ac:dyDescent="0.25"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</row>
    <row r="331" spans="2:21" x14ac:dyDescent="0.25"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</row>
    <row r="332" spans="2:21" x14ac:dyDescent="0.25"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</row>
    <row r="333" spans="2:21" x14ac:dyDescent="0.25"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</row>
    <row r="334" spans="2:21" x14ac:dyDescent="0.25"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</row>
    <row r="335" spans="2:21" x14ac:dyDescent="0.25"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</row>
    <row r="336" spans="2:21" x14ac:dyDescent="0.25"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</row>
    <row r="337" spans="2:21" x14ac:dyDescent="0.25"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</row>
    <row r="338" spans="2:21" x14ac:dyDescent="0.25"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</row>
    <row r="339" spans="2:21" x14ac:dyDescent="0.25"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</row>
    <row r="340" spans="2:21" x14ac:dyDescent="0.25"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</row>
    <row r="341" spans="2:21" x14ac:dyDescent="0.25"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</row>
    <row r="342" spans="2:21" x14ac:dyDescent="0.25"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</row>
    <row r="343" spans="2:21" x14ac:dyDescent="0.25"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</row>
    <row r="344" spans="2:21" x14ac:dyDescent="0.25"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</row>
    <row r="345" spans="2:21" x14ac:dyDescent="0.25"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</row>
    <row r="346" spans="2:21" x14ac:dyDescent="0.25"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</row>
    <row r="347" spans="2:21" x14ac:dyDescent="0.25"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</row>
    <row r="348" spans="2:21" x14ac:dyDescent="0.25"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</row>
    <row r="349" spans="2:21" x14ac:dyDescent="0.25"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</row>
    <row r="350" spans="2:21" x14ac:dyDescent="0.25"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</row>
    <row r="351" spans="2:21" x14ac:dyDescent="0.25"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</row>
    <row r="352" spans="2:21" x14ac:dyDescent="0.25"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</row>
    <row r="353" spans="2:21" x14ac:dyDescent="0.25"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</row>
    <row r="354" spans="2:21" x14ac:dyDescent="0.25"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</row>
    <row r="355" spans="2:21" x14ac:dyDescent="0.25"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</row>
    <row r="356" spans="2:21" x14ac:dyDescent="0.25"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</row>
    <row r="357" spans="2:21" x14ac:dyDescent="0.25"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</row>
    <row r="358" spans="2:21" x14ac:dyDescent="0.25"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</row>
    <row r="359" spans="2:21" x14ac:dyDescent="0.25"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</row>
    <row r="360" spans="2:21" x14ac:dyDescent="0.25"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</row>
    <row r="361" spans="2:21" x14ac:dyDescent="0.25"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</row>
    <row r="362" spans="2:21" x14ac:dyDescent="0.25"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</row>
    <row r="363" spans="2:21" x14ac:dyDescent="0.25"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</row>
    <row r="364" spans="2:21" x14ac:dyDescent="0.25"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</row>
    <row r="365" spans="2:21" x14ac:dyDescent="0.25"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</row>
    <row r="366" spans="2:21" x14ac:dyDescent="0.25"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</row>
    <row r="367" spans="2:21" x14ac:dyDescent="0.25"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</row>
    <row r="368" spans="2:21" x14ac:dyDescent="0.25"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</row>
    <row r="369" spans="2:21" x14ac:dyDescent="0.25"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</row>
    <row r="370" spans="2:21" x14ac:dyDescent="0.25"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</row>
    <row r="371" spans="2:21" x14ac:dyDescent="0.25"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</row>
    <row r="372" spans="2:21" x14ac:dyDescent="0.25"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</row>
    <row r="373" spans="2:21" x14ac:dyDescent="0.25"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</row>
    <row r="374" spans="2:21" x14ac:dyDescent="0.25"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</row>
    <row r="375" spans="2:21" x14ac:dyDescent="0.25"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</row>
    <row r="376" spans="2:21" x14ac:dyDescent="0.25"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</row>
    <row r="377" spans="2:21" x14ac:dyDescent="0.25"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</row>
    <row r="378" spans="2:21" x14ac:dyDescent="0.25"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</row>
    <row r="379" spans="2:21" x14ac:dyDescent="0.25"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</row>
    <row r="380" spans="2:21" x14ac:dyDescent="0.25"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</row>
    <row r="381" spans="2:21" x14ac:dyDescent="0.25"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</row>
    <row r="382" spans="2:21" x14ac:dyDescent="0.25"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</row>
    <row r="383" spans="2:21" x14ac:dyDescent="0.25"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</row>
    <row r="384" spans="2:21" x14ac:dyDescent="0.25"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</row>
    <row r="385" spans="2:21" x14ac:dyDescent="0.25"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</row>
    <row r="386" spans="2:21" x14ac:dyDescent="0.25"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</row>
    <row r="387" spans="2:21" x14ac:dyDescent="0.25"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</row>
    <row r="388" spans="2:21" x14ac:dyDescent="0.25"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</row>
  </sheetData>
  <mergeCells count="13">
    <mergeCell ref="V18:X19"/>
    <mergeCell ref="Y18:Y19"/>
    <mergeCell ref="V10:X11"/>
    <mergeCell ref="Y10:Y11"/>
    <mergeCell ref="V15:X16"/>
    <mergeCell ref="Y15:Y16"/>
    <mergeCell ref="V13:X14"/>
    <mergeCell ref="Y13:Y14"/>
    <mergeCell ref="B2:T3"/>
    <mergeCell ref="V2:Y3"/>
    <mergeCell ref="V5:Y6"/>
    <mergeCell ref="X7:Y8"/>
    <mergeCell ref="V7:W8"/>
  </mergeCells>
  <conditionalFormatting sqref="V2">
    <cfRule type="duplicateValues" dxfId="60" priority="33"/>
    <cfRule type="duplicateValues" dxfId="59" priority="34"/>
  </conditionalFormatting>
  <conditionalFormatting sqref="V5">
    <cfRule type="duplicateValues" dxfId="58" priority="31"/>
    <cfRule type="duplicateValues" dxfId="57" priority="32"/>
  </conditionalFormatting>
  <conditionalFormatting sqref="V15">
    <cfRule type="duplicateValues" dxfId="56" priority="29"/>
    <cfRule type="duplicateValues" dxfId="55" priority="30"/>
  </conditionalFormatting>
  <conditionalFormatting sqref="B22:U232">
    <cfRule type="expression" dxfId="54" priority="2">
      <formula>$U22=2</formula>
    </cfRule>
  </conditionalFormatting>
  <conditionalFormatting sqref="B22:B232">
    <cfRule type="duplicateValues" dxfId="53" priority="70"/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347"/>
  <sheetViews>
    <sheetView workbookViewId="0">
      <selection activeCell="I13" sqref="I13"/>
    </sheetView>
  </sheetViews>
  <sheetFormatPr baseColWidth="10" defaultRowHeight="15" x14ac:dyDescent="0.25"/>
  <cols>
    <col min="1" max="1" width="26.140625" style="1" bestFit="1" customWidth="1"/>
    <col min="2" max="2" width="13.5703125" style="1" bestFit="1" customWidth="1"/>
    <col min="3" max="3" width="11.42578125" style="1"/>
    <col min="4" max="4" width="18.7109375" style="1" bestFit="1" customWidth="1"/>
    <col min="5" max="5" width="16.28515625" style="1" bestFit="1" customWidth="1"/>
    <col min="6" max="16384" width="11.42578125" style="1"/>
  </cols>
  <sheetData>
    <row r="1" spans="1:5" x14ac:dyDescent="0.25">
      <c r="A1" s="1" t="s">
        <v>421</v>
      </c>
      <c r="B1" s="1" t="s">
        <v>422</v>
      </c>
      <c r="D1" s="1" t="s">
        <v>773</v>
      </c>
      <c r="E1" s="1" t="s">
        <v>774</v>
      </c>
    </row>
    <row r="2" spans="1:5" x14ac:dyDescent="0.25">
      <c r="A2" s="1" t="s">
        <v>423</v>
      </c>
      <c r="B2" s="1" t="s">
        <v>424</v>
      </c>
      <c r="D2" s="1" t="s">
        <v>752</v>
      </c>
      <c r="E2" s="2">
        <v>44562</v>
      </c>
    </row>
    <row r="3" spans="1:5" x14ac:dyDescent="0.25">
      <c r="A3" s="1" t="s">
        <v>425</v>
      </c>
      <c r="B3" s="1" t="s">
        <v>426</v>
      </c>
      <c r="D3" s="1" t="s">
        <v>753</v>
      </c>
      <c r="E3" s="2">
        <v>44669</v>
      </c>
    </row>
    <row r="4" spans="1:5" x14ac:dyDescent="0.25">
      <c r="A4" s="1" t="s">
        <v>427</v>
      </c>
      <c r="B4" s="1" t="s">
        <v>428</v>
      </c>
      <c r="D4" s="1" t="s">
        <v>754</v>
      </c>
      <c r="E4" s="2">
        <v>44682</v>
      </c>
    </row>
    <row r="5" spans="1:5" x14ac:dyDescent="0.25">
      <c r="A5" s="1" t="s">
        <v>429</v>
      </c>
      <c r="B5" s="1" t="s">
        <v>428</v>
      </c>
      <c r="D5" s="1" t="s">
        <v>755</v>
      </c>
      <c r="E5" s="2">
        <v>44689</v>
      </c>
    </row>
    <row r="6" spans="1:5" x14ac:dyDescent="0.25">
      <c r="A6" s="1" t="s">
        <v>430</v>
      </c>
      <c r="B6" s="1" t="s">
        <v>424</v>
      </c>
      <c r="D6" s="1" t="s">
        <v>756</v>
      </c>
      <c r="E6" s="2">
        <v>44707</v>
      </c>
    </row>
    <row r="7" spans="1:5" x14ac:dyDescent="0.25">
      <c r="A7" s="1" t="s">
        <v>44</v>
      </c>
      <c r="B7" s="1" t="s">
        <v>428</v>
      </c>
      <c r="D7" s="1" t="s">
        <v>757</v>
      </c>
      <c r="E7" s="2">
        <v>44718</v>
      </c>
    </row>
    <row r="8" spans="1:5" x14ac:dyDescent="0.25">
      <c r="A8" s="1" t="s">
        <v>231</v>
      </c>
      <c r="B8" s="1" t="s">
        <v>426</v>
      </c>
      <c r="D8" s="1" t="s">
        <v>758</v>
      </c>
      <c r="E8" s="2">
        <v>44756</v>
      </c>
    </row>
    <row r="9" spans="1:5" x14ac:dyDescent="0.25">
      <c r="A9" s="1" t="s">
        <v>431</v>
      </c>
      <c r="B9" s="1" t="s">
        <v>426</v>
      </c>
      <c r="D9" s="1" t="s">
        <v>759</v>
      </c>
      <c r="E9" s="2">
        <v>44788</v>
      </c>
    </row>
    <row r="10" spans="1:5" x14ac:dyDescent="0.25">
      <c r="A10" s="1" t="s">
        <v>432</v>
      </c>
      <c r="B10" s="1" t="s">
        <v>428</v>
      </c>
      <c r="D10" s="1" t="s">
        <v>760</v>
      </c>
      <c r="E10" s="2">
        <v>44866</v>
      </c>
    </row>
    <row r="11" spans="1:5" x14ac:dyDescent="0.25">
      <c r="A11" s="1" t="s">
        <v>433</v>
      </c>
      <c r="B11" s="1" t="s">
        <v>424</v>
      </c>
      <c r="D11" s="1" t="s">
        <v>761</v>
      </c>
      <c r="E11" s="2">
        <v>44876</v>
      </c>
    </row>
    <row r="12" spans="1:5" x14ac:dyDescent="0.25">
      <c r="A12" s="1" t="s">
        <v>434</v>
      </c>
      <c r="B12" s="1" t="s">
        <v>426</v>
      </c>
      <c r="D12" s="1" t="s">
        <v>762</v>
      </c>
      <c r="E12" s="2">
        <v>44920</v>
      </c>
    </row>
    <row r="13" spans="1:5" x14ac:dyDescent="0.25">
      <c r="A13" s="1" t="s">
        <v>435</v>
      </c>
      <c r="B13" s="1" t="s">
        <v>428</v>
      </c>
    </row>
    <row r="14" spans="1:5" x14ac:dyDescent="0.25">
      <c r="A14" s="1" t="s">
        <v>436</v>
      </c>
      <c r="B14" s="1" t="s">
        <v>426</v>
      </c>
    </row>
    <row r="15" spans="1:5" x14ac:dyDescent="0.25">
      <c r="A15" s="1" t="s">
        <v>437</v>
      </c>
      <c r="B15" s="1" t="s">
        <v>428</v>
      </c>
    </row>
    <row r="16" spans="1:5" x14ac:dyDescent="0.25">
      <c r="A16" s="1" t="s">
        <v>438</v>
      </c>
      <c r="B16" s="1" t="s">
        <v>428</v>
      </c>
    </row>
    <row r="17" spans="1:2" x14ac:dyDescent="0.25">
      <c r="A17" s="1" t="s">
        <v>439</v>
      </c>
      <c r="B17" s="1" t="s">
        <v>426</v>
      </c>
    </row>
    <row r="18" spans="1:2" x14ac:dyDescent="0.25">
      <c r="A18" s="1" t="s">
        <v>440</v>
      </c>
      <c r="B18" s="1" t="s">
        <v>424</v>
      </c>
    </row>
    <row r="19" spans="1:2" x14ac:dyDescent="0.25">
      <c r="A19" s="1" t="s">
        <v>441</v>
      </c>
      <c r="B19" s="1" t="s">
        <v>428</v>
      </c>
    </row>
    <row r="20" spans="1:2" x14ac:dyDescent="0.25">
      <c r="A20" s="1" t="s">
        <v>442</v>
      </c>
      <c r="B20" s="1" t="s">
        <v>424</v>
      </c>
    </row>
    <row r="21" spans="1:2" x14ac:dyDescent="0.25">
      <c r="A21" s="1" t="s">
        <v>338</v>
      </c>
      <c r="B21" s="1" t="s">
        <v>428</v>
      </c>
    </row>
    <row r="22" spans="1:2" x14ac:dyDescent="0.25">
      <c r="A22" s="1" t="s">
        <v>443</v>
      </c>
      <c r="B22" s="1" t="s">
        <v>428</v>
      </c>
    </row>
    <row r="23" spans="1:2" x14ac:dyDescent="0.25">
      <c r="A23" s="1" t="s">
        <v>444</v>
      </c>
      <c r="B23" s="1" t="s">
        <v>424</v>
      </c>
    </row>
    <row r="24" spans="1:2" x14ac:dyDescent="0.25">
      <c r="A24" s="1" t="s">
        <v>445</v>
      </c>
      <c r="B24" s="1" t="s">
        <v>424</v>
      </c>
    </row>
    <row r="25" spans="1:2" x14ac:dyDescent="0.25">
      <c r="A25" s="1" t="s">
        <v>446</v>
      </c>
      <c r="B25" s="1" t="s">
        <v>424</v>
      </c>
    </row>
    <row r="26" spans="1:2" x14ac:dyDescent="0.25">
      <c r="A26" s="1" t="s">
        <v>447</v>
      </c>
      <c r="B26" s="1" t="s">
        <v>428</v>
      </c>
    </row>
    <row r="27" spans="1:2" x14ac:dyDescent="0.25">
      <c r="A27" s="1" t="s">
        <v>448</v>
      </c>
      <c r="B27" s="1" t="s">
        <v>428</v>
      </c>
    </row>
    <row r="28" spans="1:2" x14ac:dyDescent="0.25">
      <c r="A28" s="1" t="s">
        <v>449</v>
      </c>
      <c r="B28" s="1" t="s">
        <v>424</v>
      </c>
    </row>
    <row r="29" spans="1:2" x14ac:dyDescent="0.25">
      <c r="A29" s="1" t="s">
        <v>450</v>
      </c>
      <c r="B29" s="1" t="s">
        <v>428</v>
      </c>
    </row>
    <row r="30" spans="1:2" x14ac:dyDescent="0.25">
      <c r="A30" s="1" t="s">
        <v>451</v>
      </c>
      <c r="B30" s="1" t="s">
        <v>428</v>
      </c>
    </row>
    <row r="31" spans="1:2" x14ac:dyDescent="0.25">
      <c r="A31" s="1" t="s">
        <v>452</v>
      </c>
      <c r="B31" s="1" t="s">
        <v>424</v>
      </c>
    </row>
    <row r="32" spans="1:2" x14ac:dyDescent="0.25">
      <c r="A32" s="1" t="s">
        <v>453</v>
      </c>
      <c r="B32" s="1" t="s">
        <v>424</v>
      </c>
    </row>
    <row r="33" spans="1:2" x14ac:dyDescent="0.25">
      <c r="A33" s="1" t="s">
        <v>454</v>
      </c>
      <c r="B33" s="1" t="s">
        <v>428</v>
      </c>
    </row>
    <row r="34" spans="1:2" x14ac:dyDescent="0.25">
      <c r="A34" s="1" t="s">
        <v>455</v>
      </c>
      <c r="B34" s="1" t="s">
        <v>428</v>
      </c>
    </row>
    <row r="35" spans="1:2" x14ac:dyDescent="0.25">
      <c r="A35" s="1" t="s">
        <v>456</v>
      </c>
      <c r="B35" s="1" t="s">
        <v>424</v>
      </c>
    </row>
    <row r="36" spans="1:2" x14ac:dyDescent="0.25">
      <c r="A36" s="1" t="s">
        <v>457</v>
      </c>
      <c r="B36" s="1" t="s">
        <v>426</v>
      </c>
    </row>
    <row r="37" spans="1:2" x14ac:dyDescent="0.25">
      <c r="A37" s="1" t="s">
        <v>458</v>
      </c>
      <c r="B37" s="1" t="s">
        <v>428</v>
      </c>
    </row>
    <row r="38" spans="1:2" x14ac:dyDescent="0.25">
      <c r="A38" s="1" t="s">
        <v>459</v>
      </c>
      <c r="B38" s="1" t="s">
        <v>428</v>
      </c>
    </row>
    <row r="39" spans="1:2" x14ac:dyDescent="0.25">
      <c r="A39" s="1" t="s">
        <v>460</v>
      </c>
      <c r="B39" s="1" t="s">
        <v>428</v>
      </c>
    </row>
    <row r="40" spans="1:2" x14ac:dyDescent="0.25">
      <c r="A40" s="1" t="s">
        <v>461</v>
      </c>
      <c r="B40" s="1" t="s">
        <v>424</v>
      </c>
    </row>
    <row r="41" spans="1:2" x14ac:dyDescent="0.25">
      <c r="A41" s="1" t="s">
        <v>462</v>
      </c>
      <c r="B41" s="1" t="s">
        <v>428</v>
      </c>
    </row>
    <row r="42" spans="1:2" x14ac:dyDescent="0.25">
      <c r="A42" s="1" t="s">
        <v>463</v>
      </c>
      <c r="B42" s="1" t="s">
        <v>428</v>
      </c>
    </row>
    <row r="43" spans="1:2" x14ac:dyDescent="0.25">
      <c r="A43" s="1" t="s">
        <v>464</v>
      </c>
      <c r="B43" s="1" t="s">
        <v>424</v>
      </c>
    </row>
    <row r="44" spans="1:2" x14ac:dyDescent="0.25">
      <c r="A44" s="1" t="s">
        <v>465</v>
      </c>
      <c r="B44" s="1" t="s">
        <v>424</v>
      </c>
    </row>
    <row r="45" spans="1:2" x14ac:dyDescent="0.25">
      <c r="A45" s="1" t="s">
        <v>466</v>
      </c>
      <c r="B45" s="1" t="s">
        <v>428</v>
      </c>
    </row>
    <row r="46" spans="1:2" x14ac:dyDescent="0.25">
      <c r="A46" s="1" t="s">
        <v>467</v>
      </c>
      <c r="B46" s="1" t="s">
        <v>428</v>
      </c>
    </row>
    <row r="47" spans="1:2" x14ac:dyDescent="0.25">
      <c r="A47" s="1" t="s">
        <v>468</v>
      </c>
      <c r="B47" s="1" t="s">
        <v>428</v>
      </c>
    </row>
    <row r="48" spans="1:2" x14ac:dyDescent="0.25">
      <c r="A48" s="1" t="s">
        <v>379</v>
      </c>
      <c r="B48" s="1" t="s">
        <v>426</v>
      </c>
    </row>
    <row r="49" spans="1:2" x14ac:dyDescent="0.25">
      <c r="A49" s="1" t="s">
        <v>469</v>
      </c>
      <c r="B49" s="1" t="s">
        <v>424</v>
      </c>
    </row>
    <row r="50" spans="1:2" x14ac:dyDescent="0.25">
      <c r="A50" s="1" t="s">
        <v>25</v>
      </c>
      <c r="B50" s="1" t="s">
        <v>424</v>
      </c>
    </row>
    <row r="51" spans="1:2" x14ac:dyDescent="0.25">
      <c r="A51" s="1" t="s">
        <v>470</v>
      </c>
      <c r="B51" s="1" t="s">
        <v>426</v>
      </c>
    </row>
    <row r="52" spans="1:2" x14ac:dyDescent="0.25">
      <c r="A52" s="1" t="s">
        <v>471</v>
      </c>
      <c r="B52" s="1" t="s">
        <v>428</v>
      </c>
    </row>
    <row r="53" spans="1:2" x14ac:dyDescent="0.25">
      <c r="A53" s="1" t="s">
        <v>472</v>
      </c>
      <c r="B53" s="1" t="s">
        <v>428</v>
      </c>
    </row>
    <row r="54" spans="1:2" x14ac:dyDescent="0.25">
      <c r="A54" s="1" t="s">
        <v>473</v>
      </c>
      <c r="B54" s="1" t="s">
        <v>426</v>
      </c>
    </row>
    <row r="55" spans="1:2" x14ac:dyDescent="0.25">
      <c r="A55" s="1" t="s">
        <v>474</v>
      </c>
      <c r="B55" s="1" t="s">
        <v>428</v>
      </c>
    </row>
    <row r="56" spans="1:2" x14ac:dyDescent="0.25">
      <c r="A56" s="1" t="s">
        <v>475</v>
      </c>
      <c r="B56" s="1" t="s">
        <v>424</v>
      </c>
    </row>
    <row r="57" spans="1:2" x14ac:dyDescent="0.25">
      <c r="A57" s="1" t="s">
        <v>476</v>
      </c>
      <c r="B57" s="1" t="s">
        <v>428</v>
      </c>
    </row>
    <row r="58" spans="1:2" x14ac:dyDescent="0.25">
      <c r="A58" s="1" t="s">
        <v>132</v>
      </c>
      <c r="B58" s="1" t="s">
        <v>428</v>
      </c>
    </row>
    <row r="59" spans="1:2" x14ac:dyDescent="0.25">
      <c r="A59" s="1" t="s">
        <v>477</v>
      </c>
      <c r="B59" s="1" t="s">
        <v>424</v>
      </c>
    </row>
    <row r="60" spans="1:2" x14ac:dyDescent="0.25">
      <c r="A60" s="1" t="s">
        <v>478</v>
      </c>
      <c r="B60" s="1" t="s">
        <v>426</v>
      </c>
    </row>
    <row r="61" spans="1:2" x14ac:dyDescent="0.25">
      <c r="A61" s="1" t="s">
        <v>479</v>
      </c>
      <c r="B61" s="1" t="s">
        <v>426</v>
      </c>
    </row>
    <row r="62" spans="1:2" x14ac:dyDescent="0.25">
      <c r="A62" s="1" t="s">
        <v>480</v>
      </c>
      <c r="B62" s="1" t="s">
        <v>426</v>
      </c>
    </row>
    <row r="63" spans="1:2" x14ac:dyDescent="0.25">
      <c r="A63" s="1" t="s">
        <v>481</v>
      </c>
      <c r="B63" s="1" t="s">
        <v>428</v>
      </c>
    </row>
    <row r="64" spans="1:2" x14ac:dyDescent="0.25">
      <c r="A64" s="1" t="s">
        <v>318</v>
      </c>
      <c r="B64" s="1" t="s">
        <v>424</v>
      </c>
    </row>
    <row r="65" spans="1:2" x14ac:dyDescent="0.25">
      <c r="A65" s="1" t="s">
        <v>482</v>
      </c>
      <c r="B65" s="1" t="s">
        <v>424</v>
      </c>
    </row>
    <row r="66" spans="1:2" x14ac:dyDescent="0.25">
      <c r="A66" s="1" t="s">
        <v>274</v>
      </c>
      <c r="B66" s="1" t="s">
        <v>424</v>
      </c>
    </row>
    <row r="67" spans="1:2" x14ac:dyDescent="0.25">
      <c r="A67" s="1" t="s">
        <v>483</v>
      </c>
      <c r="B67" s="1" t="s">
        <v>424</v>
      </c>
    </row>
    <row r="68" spans="1:2" x14ac:dyDescent="0.25">
      <c r="A68" s="1" t="s">
        <v>484</v>
      </c>
      <c r="B68" s="1" t="s">
        <v>424</v>
      </c>
    </row>
    <row r="69" spans="1:2" x14ac:dyDescent="0.25">
      <c r="A69" s="1" t="s">
        <v>485</v>
      </c>
      <c r="B69" s="1" t="s">
        <v>424</v>
      </c>
    </row>
    <row r="70" spans="1:2" x14ac:dyDescent="0.25">
      <c r="A70" s="1" t="s">
        <v>22</v>
      </c>
      <c r="B70" s="1" t="s">
        <v>428</v>
      </c>
    </row>
    <row r="71" spans="1:2" x14ac:dyDescent="0.25">
      <c r="A71" s="1" t="s">
        <v>486</v>
      </c>
      <c r="B71" s="1" t="s">
        <v>424</v>
      </c>
    </row>
    <row r="72" spans="1:2" x14ac:dyDescent="0.25">
      <c r="A72" s="1" t="s">
        <v>487</v>
      </c>
      <c r="B72" s="1" t="s">
        <v>424</v>
      </c>
    </row>
    <row r="73" spans="1:2" x14ac:dyDescent="0.25">
      <c r="A73" s="1" t="s">
        <v>218</v>
      </c>
      <c r="B73" s="1" t="s">
        <v>424</v>
      </c>
    </row>
    <row r="74" spans="1:2" x14ac:dyDescent="0.25">
      <c r="A74" s="1" t="s">
        <v>488</v>
      </c>
      <c r="B74" s="1" t="s">
        <v>424</v>
      </c>
    </row>
    <row r="75" spans="1:2" x14ac:dyDescent="0.25">
      <c r="A75" s="1" t="s">
        <v>489</v>
      </c>
      <c r="B75" s="1" t="s">
        <v>424</v>
      </c>
    </row>
    <row r="76" spans="1:2" x14ac:dyDescent="0.25">
      <c r="A76" s="1" t="s">
        <v>490</v>
      </c>
      <c r="B76" s="1" t="s">
        <v>428</v>
      </c>
    </row>
    <row r="77" spans="1:2" x14ac:dyDescent="0.25">
      <c r="A77" s="1" t="s">
        <v>491</v>
      </c>
      <c r="B77" s="1" t="s">
        <v>426</v>
      </c>
    </row>
    <row r="78" spans="1:2" x14ac:dyDescent="0.25">
      <c r="A78" s="1" t="s">
        <v>492</v>
      </c>
      <c r="B78" s="1" t="s">
        <v>428</v>
      </c>
    </row>
    <row r="79" spans="1:2" x14ac:dyDescent="0.25">
      <c r="A79" s="1" t="s">
        <v>493</v>
      </c>
      <c r="B79" s="1" t="s">
        <v>428</v>
      </c>
    </row>
    <row r="80" spans="1:2" x14ac:dyDescent="0.25">
      <c r="A80" s="1" t="s">
        <v>494</v>
      </c>
      <c r="B80" s="1" t="s">
        <v>424</v>
      </c>
    </row>
    <row r="81" spans="1:2" x14ac:dyDescent="0.25">
      <c r="A81" s="1" t="s">
        <v>495</v>
      </c>
      <c r="B81" s="1" t="s">
        <v>428</v>
      </c>
    </row>
    <row r="82" spans="1:2" x14ac:dyDescent="0.25">
      <c r="A82" s="1" t="s">
        <v>496</v>
      </c>
      <c r="B82" s="1" t="s">
        <v>426</v>
      </c>
    </row>
    <row r="83" spans="1:2" x14ac:dyDescent="0.25">
      <c r="A83" s="1" t="s">
        <v>497</v>
      </c>
      <c r="B83" s="1" t="s">
        <v>428</v>
      </c>
    </row>
    <row r="84" spans="1:2" x14ac:dyDescent="0.25">
      <c r="A84" s="1" t="s">
        <v>498</v>
      </c>
      <c r="B84" s="1" t="s">
        <v>426</v>
      </c>
    </row>
    <row r="85" spans="1:2" x14ac:dyDescent="0.25">
      <c r="A85" s="1" t="s">
        <v>499</v>
      </c>
      <c r="B85" s="1" t="s">
        <v>424</v>
      </c>
    </row>
    <row r="86" spans="1:2" x14ac:dyDescent="0.25">
      <c r="A86" s="1" t="s">
        <v>500</v>
      </c>
      <c r="B86" s="1" t="s">
        <v>428</v>
      </c>
    </row>
    <row r="87" spans="1:2" x14ac:dyDescent="0.25">
      <c r="A87" s="1" t="s">
        <v>501</v>
      </c>
      <c r="B87" s="1" t="s">
        <v>426</v>
      </c>
    </row>
    <row r="88" spans="1:2" x14ac:dyDescent="0.25">
      <c r="A88" s="1" t="s">
        <v>502</v>
      </c>
      <c r="B88" s="1" t="s">
        <v>424</v>
      </c>
    </row>
    <row r="89" spans="1:2" x14ac:dyDescent="0.25">
      <c r="A89" s="1" t="s">
        <v>503</v>
      </c>
      <c r="B89" s="1" t="s">
        <v>428</v>
      </c>
    </row>
    <row r="90" spans="1:2" x14ac:dyDescent="0.25">
      <c r="A90" s="1" t="s">
        <v>504</v>
      </c>
      <c r="B90" s="1" t="s">
        <v>424</v>
      </c>
    </row>
    <row r="91" spans="1:2" x14ac:dyDescent="0.25">
      <c r="A91" s="1" t="s">
        <v>394</v>
      </c>
      <c r="B91" s="1" t="s">
        <v>426</v>
      </c>
    </row>
    <row r="92" spans="1:2" x14ac:dyDescent="0.25">
      <c r="A92" s="1" t="s">
        <v>361</v>
      </c>
      <c r="B92" s="1" t="s">
        <v>428</v>
      </c>
    </row>
    <row r="93" spans="1:2" x14ac:dyDescent="0.25">
      <c r="A93" s="1" t="s">
        <v>505</v>
      </c>
      <c r="B93" s="1" t="s">
        <v>428</v>
      </c>
    </row>
    <row r="94" spans="1:2" x14ac:dyDescent="0.25">
      <c r="A94" s="1" t="s">
        <v>506</v>
      </c>
      <c r="B94" s="1" t="s">
        <v>428</v>
      </c>
    </row>
    <row r="95" spans="1:2" x14ac:dyDescent="0.25">
      <c r="A95" s="1" t="s">
        <v>507</v>
      </c>
      <c r="B95" s="1" t="s">
        <v>426</v>
      </c>
    </row>
    <row r="96" spans="1:2" x14ac:dyDescent="0.25">
      <c r="A96" s="1" t="s">
        <v>508</v>
      </c>
      <c r="B96" s="1" t="s">
        <v>428</v>
      </c>
    </row>
    <row r="97" spans="1:2" x14ac:dyDescent="0.25">
      <c r="A97" s="1" t="s">
        <v>509</v>
      </c>
      <c r="B97" s="1" t="s">
        <v>428</v>
      </c>
    </row>
    <row r="98" spans="1:2" x14ac:dyDescent="0.25">
      <c r="A98" s="1" t="s">
        <v>510</v>
      </c>
      <c r="B98" s="1" t="s">
        <v>428</v>
      </c>
    </row>
    <row r="99" spans="1:2" x14ac:dyDescent="0.25">
      <c r="A99" s="1" t="s">
        <v>511</v>
      </c>
      <c r="B99" s="1" t="s">
        <v>428</v>
      </c>
    </row>
    <row r="100" spans="1:2" x14ac:dyDescent="0.25">
      <c r="A100" s="1" t="s">
        <v>512</v>
      </c>
      <c r="B100" s="1" t="s">
        <v>428</v>
      </c>
    </row>
    <row r="101" spans="1:2" x14ac:dyDescent="0.25">
      <c r="A101" s="1" t="s">
        <v>513</v>
      </c>
      <c r="B101" s="1" t="s">
        <v>424</v>
      </c>
    </row>
    <row r="102" spans="1:2" x14ac:dyDescent="0.25">
      <c r="A102" s="1" t="s">
        <v>514</v>
      </c>
      <c r="B102" s="1" t="s">
        <v>426</v>
      </c>
    </row>
    <row r="103" spans="1:2" x14ac:dyDescent="0.25">
      <c r="A103" s="1" t="s">
        <v>515</v>
      </c>
      <c r="B103" s="1" t="s">
        <v>428</v>
      </c>
    </row>
    <row r="104" spans="1:2" x14ac:dyDescent="0.25">
      <c r="A104" s="1" t="s">
        <v>516</v>
      </c>
      <c r="B104" s="1" t="s">
        <v>428</v>
      </c>
    </row>
    <row r="105" spans="1:2" x14ac:dyDescent="0.25">
      <c r="A105" s="1" t="s">
        <v>517</v>
      </c>
      <c r="B105" s="1" t="s">
        <v>424</v>
      </c>
    </row>
    <row r="106" spans="1:2" x14ac:dyDescent="0.25">
      <c r="A106" s="1" t="s">
        <v>518</v>
      </c>
      <c r="B106" s="1" t="s">
        <v>426</v>
      </c>
    </row>
    <row r="107" spans="1:2" x14ac:dyDescent="0.25">
      <c r="A107" s="1" t="s">
        <v>519</v>
      </c>
      <c r="B107" s="1" t="s">
        <v>424</v>
      </c>
    </row>
    <row r="108" spans="1:2" x14ac:dyDescent="0.25">
      <c r="A108" s="1" t="s">
        <v>366</v>
      </c>
      <c r="B108" s="1" t="s">
        <v>426</v>
      </c>
    </row>
    <row r="109" spans="1:2" x14ac:dyDescent="0.25">
      <c r="A109" s="1" t="s">
        <v>520</v>
      </c>
      <c r="B109" s="1" t="s">
        <v>424</v>
      </c>
    </row>
    <row r="110" spans="1:2" x14ac:dyDescent="0.25">
      <c r="A110" s="1" t="s">
        <v>392</v>
      </c>
      <c r="B110" s="1" t="s">
        <v>424</v>
      </c>
    </row>
    <row r="111" spans="1:2" x14ac:dyDescent="0.25">
      <c r="A111" s="1" t="s">
        <v>521</v>
      </c>
      <c r="B111" s="1" t="s">
        <v>426</v>
      </c>
    </row>
    <row r="112" spans="1:2" x14ac:dyDescent="0.25">
      <c r="A112" s="1" t="s">
        <v>522</v>
      </c>
      <c r="B112" s="1" t="s">
        <v>424</v>
      </c>
    </row>
    <row r="113" spans="1:2" x14ac:dyDescent="0.25">
      <c r="A113" s="1" t="s">
        <v>523</v>
      </c>
      <c r="B113" s="1" t="s">
        <v>424</v>
      </c>
    </row>
    <row r="114" spans="1:2" x14ac:dyDescent="0.25">
      <c r="A114" s="1" t="s">
        <v>524</v>
      </c>
      <c r="B114" s="1" t="s">
        <v>428</v>
      </c>
    </row>
    <row r="115" spans="1:2" x14ac:dyDescent="0.25">
      <c r="A115" s="1" t="s">
        <v>525</v>
      </c>
      <c r="B115" s="1" t="s">
        <v>428</v>
      </c>
    </row>
    <row r="116" spans="1:2" x14ac:dyDescent="0.25">
      <c r="A116" s="1" t="s">
        <v>526</v>
      </c>
      <c r="B116" s="1" t="s">
        <v>426</v>
      </c>
    </row>
    <row r="117" spans="1:2" x14ac:dyDescent="0.25">
      <c r="A117" s="1" t="s">
        <v>57</v>
      </c>
      <c r="B117" s="1" t="s">
        <v>428</v>
      </c>
    </row>
    <row r="118" spans="1:2" x14ac:dyDescent="0.25">
      <c r="A118" s="1" t="s">
        <v>368</v>
      </c>
      <c r="B118" s="1" t="s">
        <v>428</v>
      </c>
    </row>
    <row r="119" spans="1:2" x14ac:dyDescent="0.25">
      <c r="A119" s="1" t="s">
        <v>527</v>
      </c>
      <c r="B119" s="1" t="s">
        <v>428</v>
      </c>
    </row>
    <row r="120" spans="1:2" x14ac:dyDescent="0.25">
      <c r="A120" s="1" t="s">
        <v>528</v>
      </c>
      <c r="B120" s="1" t="s">
        <v>428</v>
      </c>
    </row>
    <row r="121" spans="1:2" x14ac:dyDescent="0.25">
      <c r="A121" s="1" t="s">
        <v>529</v>
      </c>
      <c r="B121" s="1" t="s">
        <v>428</v>
      </c>
    </row>
    <row r="122" spans="1:2" x14ac:dyDescent="0.25">
      <c r="A122" s="1" t="s">
        <v>530</v>
      </c>
      <c r="B122" s="1" t="s">
        <v>428</v>
      </c>
    </row>
    <row r="123" spans="1:2" x14ac:dyDescent="0.25">
      <c r="A123" s="1" t="s">
        <v>531</v>
      </c>
      <c r="B123" s="1" t="s">
        <v>424</v>
      </c>
    </row>
    <row r="124" spans="1:2" x14ac:dyDescent="0.25">
      <c r="A124" s="1" t="s">
        <v>532</v>
      </c>
      <c r="B124" s="1" t="s">
        <v>426</v>
      </c>
    </row>
    <row r="125" spans="1:2" x14ac:dyDescent="0.25">
      <c r="A125" s="1" t="s">
        <v>533</v>
      </c>
      <c r="B125" s="1" t="s">
        <v>428</v>
      </c>
    </row>
    <row r="126" spans="1:2" x14ac:dyDescent="0.25">
      <c r="A126" s="1" t="s">
        <v>534</v>
      </c>
      <c r="B126" s="1" t="s">
        <v>428</v>
      </c>
    </row>
    <row r="127" spans="1:2" x14ac:dyDescent="0.25">
      <c r="A127" s="1" t="s">
        <v>535</v>
      </c>
      <c r="B127" s="1" t="s">
        <v>428</v>
      </c>
    </row>
    <row r="128" spans="1:2" x14ac:dyDescent="0.25">
      <c r="A128" s="1" t="s">
        <v>536</v>
      </c>
      <c r="B128" s="1" t="s">
        <v>424</v>
      </c>
    </row>
    <row r="129" spans="1:2" x14ac:dyDescent="0.25">
      <c r="A129" s="1" t="s">
        <v>537</v>
      </c>
      <c r="B129" s="1" t="s">
        <v>424</v>
      </c>
    </row>
    <row r="130" spans="1:2" x14ac:dyDescent="0.25">
      <c r="A130" s="1" t="s">
        <v>538</v>
      </c>
      <c r="B130" s="1" t="s">
        <v>424</v>
      </c>
    </row>
    <row r="131" spans="1:2" x14ac:dyDescent="0.25">
      <c r="A131" s="1" t="s">
        <v>229</v>
      </c>
      <c r="B131" s="1" t="s">
        <v>428</v>
      </c>
    </row>
    <row r="132" spans="1:2" x14ac:dyDescent="0.25">
      <c r="A132" s="1" t="s">
        <v>539</v>
      </c>
      <c r="B132" s="1" t="s">
        <v>428</v>
      </c>
    </row>
    <row r="133" spans="1:2" x14ac:dyDescent="0.25">
      <c r="A133" s="1" t="s">
        <v>540</v>
      </c>
      <c r="B133" s="1" t="s">
        <v>426</v>
      </c>
    </row>
    <row r="134" spans="1:2" x14ac:dyDescent="0.25">
      <c r="A134" s="1" t="s">
        <v>541</v>
      </c>
      <c r="B134" s="1" t="s">
        <v>424</v>
      </c>
    </row>
    <row r="135" spans="1:2" x14ac:dyDescent="0.25">
      <c r="A135" s="1" t="s">
        <v>542</v>
      </c>
      <c r="B135" s="1" t="s">
        <v>428</v>
      </c>
    </row>
    <row r="136" spans="1:2" x14ac:dyDescent="0.25">
      <c r="A136" s="1" t="s">
        <v>84</v>
      </c>
      <c r="B136" s="1" t="s">
        <v>428</v>
      </c>
    </row>
    <row r="137" spans="1:2" x14ac:dyDescent="0.25">
      <c r="A137" s="1" t="s">
        <v>543</v>
      </c>
      <c r="B137" s="1" t="s">
        <v>428</v>
      </c>
    </row>
    <row r="138" spans="1:2" x14ac:dyDescent="0.25">
      <c r="A138" s="1" t="s">
        <v>544</v>
      </c>
      <c r="B138" s="1" t="s">
        <v>428</v>
      </c>
    </row>
    <row r="139" spans="1:2" x14ac:dyDescent="0.25">
      <c r="A139" s="1" t="s">
        <v>545</v>
      </c>
      <c r="B139" s="1" t="s">
        <v>424</v>
      </c>
    </row>
    <row r="140" spans="1:2" x14ac:dyDescent="0.25">
      <c r="A140" s="1" t="s">
        <v>546</v>
      </c>
      <c r="B140" s="1" t="s">
        <v>424</v>
      </c>
    </row>
    <row r="141" spans="1:2" x14ac:dyDescent="0.25">
      <c r="A141" s="1" t="s">
        <v>547</v>
      </c>
      <c r="B141" s="1" t="s">
        <v>428</v>
      </c>
    </row>
    <row r="142" spans="1:2" x14ac:dyDescent="0.25">
      <c r="A142" s="1" t="s">
        <v>90</v>
      </c>
      <c r="B142" s="1" t="s">
        <v>428</v>
      </c>
    </row>
    <row r="143" spans="1:2" x14ac:dyDescent="0.25">
      <c r="A143" s="1" t="s">
        <v>548</v>
      </c>
      <c r="B143" s="1" t="s">
        <v>428</v>
      </c>
    </row>
    <row r="144" spans="1:2" x14ac:dyDescent="0.25">
      <c r="A144" s="1" t="s">
        <v>549</v>
      </c>
      <c r="B144" s="1" t="s">
        <v>426</v>
      </c>
    </row>
    <row r="145" spans="1:2" x14ac:dyDescent="0.25">
      <c r="A145" s="1" t="s">
        <v>550</v>
      </c>
      <c r="B145" s="1" t="s">
        <v>426</v>
      </c>
    </row>
    <row r="146" spans="1:2" x14ac:dyDescent="0.25">
      <c r="A146" s="1" t="s">
        <v>551</v>
      </c>
      <c r="B146" s="1" t="s">
        <v>424</v>
      </c>
    </row>
    <row r="147" spans="1:2" x14ac:dyDescent="0.25">
      <c r="A147" s="1" t="s">
        <v>552</v>
      </c>
      <c r="B147" s="1" t="s">
        <v>426</v>
      </c>
    </row>
    <row r="148" spans="1:2" x14ac:dyDescent="0.25">
      <c r="A148" s="1" t="s">
        <v>180</v>
      </c>
      <c r="B148" s="1" t="s">
        <v>424</v>
      </c>
    </row>
    <row r="149" spans="1:2" x14ac:dyDescent="0.25">
      <c r="A149" s="1" t="s">
        <v>553</v>
      </c>
      <c r="B149" s="1" t="s">
        <v>428</v>
      </c>
    </row>
    <row r="150" spans="1:2" x14ac:dyDescent="0.25">
      <c r="A150" s="1" t="s">
        <v>38</v>
      </c>
      <c r="B150" s="1" t="s">
        <v>428</v>
      </c>
    </row>
    <row r="151" spans="1:2" x14ac:dyDescent="0.25">
      <c r="A151" s="1" t="s">
        <v>554</v>
      </c>
      <c r="B151" s="1" t="s">
        <v>426</v>
      </c>
    </row>
    <row r="152" spans="1:2" x14ac:dyDescent="0.25">
      <c r="A152" s="1" t="s">
        <v>555</v>
      </c>
      <c r="B152" s="1" t="s">
        <v>424</v>
      </c>
    </row>
    <row r="153" spans="1:2" x14ac:dyDescent="0.25">
      <c r="A153" s="1" t="s">
        <v>556</v>
      </c>
      <c r="B153" s="1" t="s">
        <v>428</v>
      </c>
    </row>
    <row r="154" spans="1:2" x14ac:dyDescent="0.25">
      <c r="A154" s="1" t="s">
        <v>127</v>
      </c>
      <c r="B154" s="1" t="s">
        <v>426</v>
      </c>
    </row>
    <row r="155" spans="1:2" x14ac:dyDescent="0.25">
      <c r="A155" s="1" t="s">
        <v>557</v>
      </c>
      <c r="B155" s="1" t="s">
        <v>424</v>
      </c>
    </row>
    <row r="156" spans="1:2" x14ac:dyDescent="0.25">
      <c r="A156" s="1" t="s">
        <v>558</v>
      </c>
      <c r="B156" s="1" t="s">
        <v>426</v>
      </c>
    </row>
    <row r="157" spans="1:2" x14ac:dyDescent="0.25">
      <c r="A157" s="1" t="s">
        <v>559</v>
      </c>
      <c r="B157" s="1" t="s">
        <v>426</v>
      </c>
    </row>
    <row r="158" spans="1:2" x14ac:dyDescent="0.25">
      <c r="A158" s="1" t="s">
        <v>148</v>
      </c>
      <c r="B158" s="1" t="s">
        <v>428</v>
      </c>
    </row>
    <row r="159" spans="1:2" x14ac:dyDescent="0.25">
      <c r="A159" s="1" t="s">
        <v>560</v>
      </c>
      <c r="B159" s="1" t="s">
        <v>428</v>
      </c>
    </row>
    <row r="160" spans="1:2" x14ac:dyDescent="0.25">
      <c r="A160" s="1" t="s">
        <v>561</v>
      </c>
      <c r="B160" s="1" t="s">
        <v>424</v>
      </c>
    </row>
    <row r="161" spans="1:2" x14ac:dyDescent="0.25">
      <c r="A161" s="1" t="s">
        <v>562</v>
      </c>
      <c r="B161" s="1" t="s">
        <v>424</v>
      </c>
    </row>
    <row r="162" spans="1:2" x14ac:dyDescent="0.25">
      <c r="A162" s="1" t="s">
        <v>563</v>
      </c>
      <c r="B162" s="1" t="s">
        <v>426</v>
      </c>
    </row>
    <row r="163" spans="1:2" x14ac:dyDescent="0.25">
      <c r="A163" s="1" t="s">
        <v>564</v>
      </c>
      <c r="B163" s="1" t="s">
        <v>428</v>
      </c>
    </row>
    <row r="164" spans="1:2" x14ac:dyDescent="0.25">
      <c r="A164" s="1" t="s">
        <v>565</v>
      </c>
      <c r="B164" s="1" t="s">
        <v>424</v>
      </c>
    </row>
    <row r="165" spans="1:2" x14ac:dyDescent="0.25">
      <c r="A165" s="1" t="s">
        <v>566</v>
      </c>
      <c r="B165" s="1" t="s">
        <v>424</v>
      </c>
    </row>
    <row r="166" spans="1:2" x14ac:dyDescent="0.25">
      <c r="A166" s="1" t="s">
        <v>567</v>
      </c>
      <c r="B166" s="1" t="s">
        <v>428</v>
      </c>
    </row>
    <row r="167" spans="1:2" x14ac:dyDescent="0.25">
      <c r="A167" s="1" t="s">
        <v>77</v>
      </c>
      <c r="B167" s="1" t="s">
        <v>428</v>
      </c>
    </row>
    <row r="168" spans="1:2" x14ac:dyDescent="0.25">
      <c r="A168" s="1" t="s">
        <v>113</v>
      </c>
      <c r="B168" s="1" t="s">
        <v>428</v>
      </c>
    </row>
    <row r="169" spans="1:2" x14ac:dyDescent="0.25">
      <c r="A169" s="1" t="s">
        <v>568</v>
      </c>
      <c r="B169" s="1" t="s">
        <v>428</v>
      </c>
    </row>
    <row r="170" spans="1:2" x14ac:dyDescent="0.25">
      <c r="A170" s="1" t="s">
        <v>569</v>
      </c>
      <c r="B170" s="1" t="s">
        <v>424</v>
      </c>
    </row>
    <row r="171" spans="1:2" x14ac:dyDescent="0.25">
      <c r="A171" s="1" t="s">
        <v>380</v>
      </c>
      <c r="B171" s="1" t="s">
        <v>428</v>
      </c>
    </row>
    <row r="172" spans="1:2" x14ac:dyDescent="0.25">
      <c r="A172" s="1" t="s">
        <v>345</v>
      </c>
      <c r="B172" s="1" t="s">
        <v>426</v>
      </c>
    </row>
    <row r="173" spans="1:2" x14ac:dyDescent="0.25">
      <c r="A173" s="1" t="s">
        <v>570</v>
      </c>
      <c r="B173" s="1" t="s">
        <v>428</v>
      </c>
    </row>
    <row r="174" spans="1:2" x14ac:dyDescent="0.25">
      <c r="A174" s="1" t="s">
        <v>571</v>
      </c>
      <c r="B174" s="1" t="s">
        <v>428</v>
      </c>
    </row>
    <row r="175" spans="1:2" x14ac:dyDescent="0.25">
      <c r="A175" s="1" t="s">
        <v>572</v>
      </c>
      <c r="B175" s="1" t="s">
        <v>424</v>
      </c>
    </row>
    <row r="176" spans="1:2" x14ac:dyDescent="0.25">
      <c r="A176" s="1" t="s">
        <v>573</v>
      </c>
      <c r="B176" s="1" t="s">
        <v>428</v>
      </c>
    </row>
    <row r="177" spans="1:2" x14ac:dyDescent="0.25">
      <c r="A177" s="1" t="s">
        <v>574</v>
      </c>
      <c r="B177" s="1" t="s">
        <v>428</v>
      </c>
    </row>
    <row r="178" spans="1:2" x14ac:dyDescent="0.25">
      <c r="A178" s="1" t="s">
        <v>191</v>
      </c>
      <c r="B178" s="1" t="s">
        <v>426</v>
      </c>
    </row>
    <row r="179" spans="1:2" x14ac:dyDescent="0.25">
      <c r="A179" s="1" t="s">
        <v>575</v>
      </c>
      <c r="B179" s="1" t="s">
        <v>424</v>
      </c>
    </row>
    <row r="180" spans="1:2" x14ac:dyDescent="0.25">
      <c r="A180" s="1" t="s">
        <v>576</v>
      </c>
      <c r="B180" s="1" t="s">
        <v>424</v>
      </c>
    </row>
    <row r="181" spans="1:2" x14ac:dyDescent="0.25">
      <c r="A181" s="1" t="s">
        <v>577</v>
      </c>
      <c r="B181" s="1" t="s">
        <v>428</v>
      </c>
    </row>
    <row r="182" spans="1:2" x14ac:dyDescent="0.25">
      <c r="A182" s="1" t="s">
        <v>578</v>
      </c>
      <c r="B182" s="1" t="s">
        <v>428</v>
      </c>
    </row>
    <row r="183" spans="1:2" x14ac:dyDescent="0.25">
      <c r="A183" s="1" t="s">
        <v>579</v>
      </c>
      <c r="B183" s="1" t="s">
        <v>428</v>
      </c>
    </row>
    <row r="184" spans="1:2" x14ac:dyDescent="0.25">
      <c r="A184" s="1" t="s">
        <v>580</v>
      </c>
      <c r="B184" s="1" t="s">
        <v>426</v>
      </c>
    </row>
    <row r="185" spans="1:2" x14ac:dyDescent="0.25">
      <c r="A185" s="1" t="s">
        <v>581</v>
      </c>
      <c r="B185" s="1" t="s">
        <v>424</v>
      </c>
    </row>
    <row r="186" spans="1:2" x14ac:dyDescent="0.25">
      <c r="A186" s="1" t="s">
        <v>582</v>
      </c>
      <c r="B186" s="1" t="s">
        <v>428</v>
      </c>
    </row>
    <row r="187" spans="1:2" x14ac:dyDescent="0.25">
      <c r="A187" s="1" t="s">
        <v>583</v>
      </c>
      <c r="B187" s="1" t="s">
        <v>428</v>
      </c>
    </row>
    <row r="188" spans="1:2" x14ac:dyDescent="0.25">
      <c r="A188" s="1" t="s">
        <v>584</v>
      </c>
      <c r="B188" s="1" t="s">
        <v>426</v>
      </c>
    </row>
    <row r="189" spans="1:2" x14ac:dyDescent="0.25">
      <c r="A189" s="1" t="s">
        <v>585</v>
      </c>
      <c r="B189" s="1" t="s">
        <v>428</v>
      </c>
    </row>
    <row r="190" spans="1:2" x14ac:dyDescent="0.25">
      <c r="A190" s="1" t="s">
        <v>33</v>
      </c>
      <c r="B190" s="1" t="s">
        <v>428</v>
      </c>
    </row>
    <row r="191" spans="1:2" x14ac:dyDescent="0.25">
      <c r="A191" s="1" t="s">
        <v>325</v>
      </c>
      <c r="B191" s="1" t="s">
        <v>426</v>
      </c>
    </row>
    <row r="192" spans="1:2" x14ac:dyDescent="0.25">
      <c r="A192" s="1" t="s">
        <v>586</v>
      </c>
      <c r="B192" s="1" t="s">
        <v>428</v>
      </c>
    </row>
    <row r="193" spans="1:2" x14ac:dyDescent="0.25">
      <c r="A193" s="1" t="s">
        <v>587</v>
      </c>
      <c r="B193" s="1" t="s">
        <v>424</v>
      </c>
    </row>
    <row r="194" spans="1:2" x14ac:dyDescent="0.25">
      <c r="A194" s="1" t="s">
        <v>588</v>
      </c>
      <c r="B194" s="1" t="s">
        <v>428</v>
      </c>
    </row>
    <row r="195" spans="1:2" x14ac:dyDescent="0.25">
      <c r="A195" s="1" t="s">
        <v>589</v>
      </c>
      <c r="B195" s="1" t="s">
        <v>424</v>
      </c>
    </row>
    <row r="196" spans="1:2" x14ac:dyDescent="0.25">
      <c r="A196" s="1" t="s">
        <v>590</v>
      </c>
      <c r="B196" s="1" t="s">
        <v>428</v>
      </c>
    </row>
    <row r="197" spans="1:2" x14ac:dyDescent="0.25">
      <c r="A197" s="1" t="s">
        <v>117</v>
      </c>
      <c r="B197" s="1" t="s">
        <v>424</v>
      </c>
    </row>
    <row r="198" spans="1:2" x14ac:dyDescent="0.25">
      <c r="A198" s="1" t="s">
        <v>69</v>
      </c>
      <c r="B198" s="1" t="s">
        <v>426</v>
      </c>
    </row>
    <row r="199" spans="1:2" x14ac:dyDescent="0.25">
      <c r="A199" s="1" t="s">
        <v>591</v>
      </c>
      <c r="B199" s="1" t="s">
        <v>428</v>
      </c>
    </row>
    <row r="200" spans="1:2" x14ac:dyDescent="0.25">
      <c r="A200" s="1" t="s">
        <v>198</v>
      </c>
      <c r="B200" s="1" t="s">
        <v>428</v>
      </c>
    </row>
    <row r="201" spans="1:2" x14ac:dyDescent="0.25">
      <c r="A201" s="1" t="s">
        <v>592</v>
      </c>
      <c r="B201" s="1" t="s">
        <v>426</v>
      </c>
    </row>
    <row r="202" spans="1:2" x14ac:dyDescent="0.25">
      <c r="A202" s="1" t="s">
        <v>63</v>
      </c>
      <c r="B202" s="1" t="s">
        <v>424</v>
      </c>
    </row>
    <row r="203" spans="1:2" x14ac:dyDescent="0.25">
      <c r="A203" s="1" t="s">
        <v>593</v>
      </c>
      <c r="B203" s="1" t="s">
        <v>426</v>
      </c>
    </row>
    <row r="204" spans="1:2" x14ac:dyDescent="0.25">
      <c r="A204" s="1" t="s">
        <v>13</v>
      </c>
      <c r="B204" s="1" t="s">
        <v>428</v>
      </c>
    </row>
    <row r="205" spans="1:2" x14ac:dyDescent="0.25">
      <c r="A205" s="1" t="s">
        <v>594</v>
      </c>
      <c r="B205" s="1" t="s">
        <v>426</v>
      </c>
    </row>
    <row r="206" spans="1:2" x14ac:dyDescent="0.25">
      <c r="A206" s="1" t="s">
        <v>595</v>
      </c>
      <c r="B206" s="1" t="s">
        <v>424</v>
      </c>
    </row>
    <row r="207" spans="1:2" x14ac:dyDescent="0.25">
      <c r="A207" s="1" t="s">
        <v>292</v>
      </c>
      <c r="B207" s="1" t="s">
        <v>424</v>
      </c>
    </row>
    <row r="208" spans="1:2" x14ac:dyDescent="0.25">
      <c r="A208" s="1" t="s">
        <v>596</v>
      </c>
      <c r="B208" s="1" t="s">
        <v>428</v>
      </c>
    </row>
    <row r="209" spans="1:2" x14ac:dyDescent="0.25">
      <c r="A209" s="1" t="s">
        <v>597</v>
      </c>
      <c r="B209" s="1" t="s">
        <v>426</v>
      </c>
    </row>
    <row r="210" spans="1:2" x14ac:dyDescent="0.25">
      <c r="A210" s="1" t="s">
        <v>598</v>
      </c>
      <c r="B210" s="1" t="s">
        <v>428</v>
      </c>
    </row>
    <row r="211" spans="1:2" x14ac:dyDescent="0.25">
      <c r="A211" s="1" t="s">
        <v>599</v>
      </c>
      <c r="B211" s="1" t="s">
        <v>426</v>
      </c>
    </row>
    <row r="212" spans="1:2" x14ac:dyDescent="0.25">
      <c r="A212" s="1" t="s">
        <v>600</v>
      </c>
      <c r="B212" s="1" t="s">
        <v>424</v>
      </c>
    </row>
    <row r="213" spans="1:2" x14ac:dyDescent="0.25">
      <c r="A213" s="1" t="s">
        <v>601</v>
      </c>
      <c r="B213" s="1" t="s">
        <v>424</v>
      </c>
    </row>
    <row r="214" spans="1:2" x14ac:dyDescent="0.25">
      <c r="A214" s="1" t="s">
        <v>602</v>
      </c>
      <c r="B214" s="1" t="s">
        <v>424</v>
      </c>
    </row>
    <row r="215" spans="1:2" x14ac:dyDescent="0.25">
      <c r="A215" s="1" t="s">
        <v>603</v>
      </c>
      <c r="B215" s="1" t="s">
        <v>426</v>
      </c>
    </row>
    <row r="216" spans="1:2" x14ac:dyDescent="0.25">
      <c r="A216" s="1" t="s">
        <v>604</v>
      </c>
      <c r="B216" s="1" t="s">
        <v>428</v>
      </c>
    </row>
    <row r="217" spans="1:2" x14ac:dyDescent="0.25">
      <c r="A217" s="1" t="s">
        <v>605</v>
      </c>
      <c r="B217" s="1" t="s">
        <v>424</v>
      </c>
    </row>
    <row r="218" spans="1:2" x14ac:dyDescent="0.25">
      <c r="A218" s="1" t="s">
        <v>606</v>
      </c>
      <c r="B218" s="1" t="s">
        <v>428</v>
      </c>
    </row>
    <row r="219" spans="1:2" x14ac:dyDescent="0.25">
      <c r="A219" s="1" t="s">
        <v>607</v>
      </c>
      <c r="B219" s="1" t="s">
        <v>428</v>
      </c>
    </row>
    <row r="220" spans="1:2" x14ac:dyDescent="0.25">
      <c r="A220" s="1" t="s">
        <v>608</v>
      </c>
      <c r="B220" s="1" t="s">
        <v>424</v>
      </c>
    </row>
    <row r="221" spans="1:2" x14ac:dyDescent="0.25">
      <c r="A221" s="1" t="s">
        <v>609</v>
      </c>
      <c r="B221" s="1" t="s">
        <v>426</v>
      </c>
    </row>
    <row r="222" spans="1:2" x14ac:dyDescent="0.25">
      <c r="A222" s="1" t="s">
        <v>610</v>
      </c>
      <c r="B222" s="1" t="s">
        <v>424</v>
      </c>
    </row>
    <row r="223" spans="1:2" x14ac:dyDescent="0.25">
      <c r="A223" s="1" t="s">
        <v>611</v>
      </c>
      <c r="B223" s="1" t="s">
        <v>424</v>
      </c>
    </row>
    <row r="224" spans="1:2" x14ac:dyDescent="0.25">
      <c r="A224" s="1" t="s">
        <v>612</v>
      </c>
      <c r="B224" s="1" t="s">
        <v>426</v>
      </c>
    </row>
    <row r="225" spans="1:2" x14ac:dyDescent="0.25">
      <c r="A225" s="1" t="s">
        <v>613</v>
      </c>
      <c r="B225" s="1" t="s">
        <v>424</v>
      </c>
    </row>
    <row r="226" spans="1:2" x14ac:dyDescent="0.25">
      <c r="A226" s="1" t="s">
        <v>614</v>
      </c>
      <c r="B226" s="1" t="s">
        <v>428</v>
      </c>
    </row>
    <row r="227" spans="1:2" x14ac:dyDescent="0.25">
      <c r="A227" s="1" t="s">
        <v>615</v>
      </c>
      <c r="B227" s="1" t="s">
        <v>426</v>
      </c>
    </row>
    <row r="228" spans="1:2" x14ac:dyDescent="0.25">
      <c r="A228" s="1" t="s">
        <v>616</v>
      </c>
      <c r="B228" s="1" t="s">
        <v>428</v>
      </c>
    </row>
    <row r="229" spans="1:2" x14ac:dyDescent="0.25">
      <c r="A229" s="1" t="s">
        <v>617</v>
      </c>
      <c r="B229" s="1" t="s">
        <v>428</v>
      </c>
    </row>
    <row r="230" spans="1:2" x14ac:dyDescent="0.25">
      <c r="A230" s="1" t="s">
        <v>618</v>
      </c>
      <c r="B230" s="1" t="s">
        <v>426</v>
      </c>
    </row>
    <row r="231" spans="1:2" x14ac:dyDescent="0.25">
      <c r="A231" s="1" t="s">
        <v>155</v>
      </c>
      <c r="B231" s="1" t="s">
        <v>428</v>
      </c>
    </row>
    <row r="232" spans="1:2" x14ac:dyDescent="0.25">
      <c r="A232" s="1" t="s">
        <v>619</v>
      </c>
      <c r="B232" s="1" t="s">
        <v>426</v>
      </c>
    </row>
    <row r="233" spans="1:2" x14ac:dyDescent="0.25">
      <c r="A233" s="1" t="s">
        <v>412</v>
      </c>
      <c r="B233" s="1" t="s">
        <v>426</v>
      </c>
    </row>
    <row r="234" spans="1:2" x14ac:dyDescent="0.25">
      <c r="A234" s="1" t="s">
        <v>239</v>
      </c>
      <c r="B234" s="1" t="s">
        <v>424</v>
      </c>
    </row>
    <row r="235" spans="1:2" x14ac:dyDescent="0.25">
      <c r="A235" s="1" t="s">
        <v>620</v>
      </c>
      <c r="B235" s="1" t="s">
        <v>428</v>
      </c>
    </row>
    <row r="236" spans="1:2" x14ac:dyDescent="0.25">
      <c r="A236" s="1" t="s">
        <v>621</v>
      </c>
      <c r="B236" s="1" t="s">
        <v>424</v>
      </c>
    </row>
    <row r="237" spans="1:2" x14ac:dyDescent="0.25">
      <c r="A237" s="1" t="s">
        <v>622</v>
      </c>
      <c r="B237" s="1" t="s">
        <v>428</v>
      </c>
    </row>
    <row r="238" spans="1:2" x14ac:dyDescent="0.25">
      <c r="A238" s="1" t="s">
        <v>623</v>
      </c>
      <c r="B238" s="1" t="s">
        <v>426</v>
      </c>
    </row>
    <row r="239" spans="1:2" x14ac:dyDescent="0.25">
      <c r="A239" s="1" t="s">
        <v>624</v>
      </c>
      <c r="B239" s="1" t="s">
        <v>428</v>
      </c>
    </row>
    <row r="240" spans="1:2" x14ac:dyDescent="0.25">
      <c r="A240" s="1" t="s">
        <v>376</v>
      </c>
      <c r="B240" s="1" t="s">
        <v>424</v>
      </c>
    </row>
    <row r="241" spans="1:2" x14ac:dyDescent="0.25">
      <c r="A241" s="1" t="s">
        <v>625</v>
      </c>
      <c r="B241" s="1" t="s">
        <v>428</v>
      </c>
    </row>
    <row r="242" spans="1:2" x14ac:dyDescent="0.25">
      <c r="A242" s="1" t="s">
        <v>626</v>
      </c>
      <c r="B242" s="1" t="s">
        <v>428</v>
      </c>
    </row>
    <row r="243" spans="1:2" x14ac:dyDescent="0.25">
      <c r="A243" s="1" t="s">
        <v>627</v>
      </c>
      <c r="B243" s="1" t="s">
        <v>426</v>
      </c>
    </row>
    <row r="244" spans="1:2" x14ac:dyDescent="0.25">
      <c r="A244" s="1" t="s">
        <v>628</v>
      </c>
      <c r="B244" s="1" t="s">
        <v>428</v>
      </c>
    </row>
    <row r="245" spans="1:2" x14ac:dyDescent="0.25">
      <c r="A245" s="1" t="s">
        <v>629</v>
      </c>
      <c r="B245" s="1" t="s">
        <v>428</v>
      </c>
    </row>
    <row r="246" spans="1:2" x14ac:dyDescent="0.25">
      <c r="A246" s="1" t="s">
        <v>630</v>
      </c>
      <c r="B246" s="1" t="s">
        <v>428</v>
      </c>
    </row>
    <row r="247" spans="1:2" x14ac:dyDescent="0.25">
      <c r="A247" s="1" t="s">
        <v>631</v>
      </c>
      <c r="B247" s="1" t="s">
        <v>426</v>
      </c>
    </row>
    <row r="248" spans="1:2" x14ac:dyDescent="0.25">
      <c r="A248" s="1" t="s">
        <v>632</v>
      </c>
      <c r="B248" s="1" t="s">
        <v>424</v>
      </c>
    </row>
    <row r="249" spans="1:2" x14ac:dyDescent="0.25">
      <c r="A249" s="1" t="s">
        <v>633</v>
      </c>
      <c r="B249" s="1" t="s">
        <v>426</v>
      </c>
    </row>
    <row r="250" spans="1:2" x14ac:dyDescent="0.25">
      <c r="A250" s="1" t="s">
        <v>269</v>
      </c>
      <c r="B250" s="1" t="s">
        <v>426</v>
      </c>
    </row>
    <row r="251" spans="1:2" x14ac:dyDescent="0.25">
      <c r="A251" s="1" t="s">
        <v>634</v>
      </c>
      <c r="B251" s="1" t="s">
        <v>428</v>
      </c>
    </row>
    <row r="252" spans="1:2" x14ac:dyDescent="0.25">
      <c r="A252" s="1" t="s">
        <v>635</v>
      </c>
      <c r="B252" s="1" t="s">
        <v>426</v>
      </c>
    </row>
    <row r="253" spans="1:2" x14ac:dyDescent="0.25">
      <c r="A253" s="1" t="s">
        <v>636</v>
      </c>
      <c r="B253" s="1" t="s">
        <v>424</v>
      </c>
    </row>
    <row r="254" spans="1:2" x14ac:dyDescent="0.25">
      <c r="A254" s="1" t="s">
        <v>637</v>
      </c>
      <c r="B254" s="1" t="s">
        <v>424</v>
      </c>
    </row>
    <row r="255" spans="1:2" x14ac:dyDescent="0.25">
      <c r="A255" s="1" t="s">
        <v>638</v>
      </c>
      <c r="B255" s="1" t="s">
        <v>428</v>
      </c>
    </row>
    <row r="256" spans="1:2" x14ac:dyDescent="0.25">
      <c r="A256" s="1" t="s">
        <v>290</v>
      </c>
      <c r="B256" s="1" t="s">
        <v>426</v>
      </c>
    </row>
    <row r="257" spans="1:2" x14ac:dyDescent="0.25">
      <c r="A257" s="1" t="s">
        <v>639</v>
      </c>
      <c r="B257" s="1" t="s">
        <v>424</v>
      </c>
    </row>
    <row r="258" spans="1:2" x14ac:dyDescent="0.25">
      <c r="A258" s="1" t="s">
        <v>640</v>
      </c>
      <c r="B258" s="1" t="s">
        <v>428</v>
      </c>
    </row>
    <row r="259" spans="1:2" x14ac:dyDescent="0.25">
      <c r="A259" s="1" t="s">
        <v>641</v>
      </c>
      <c r="B259" s="1" t="s">
        <v>428</v>
      </c>
    </row>
    <row r="260" spans="1:2" x14ac:dyDescent="0.25">
      <c r="A260" s="1" t="s">
        <v>224</v>
      </c>
      <c r="B260" s="1" t="s">
        <v>428</v>
      </c>
    </row>
    <row r="261" spans="1:2" x14ac:dyDescent="0.25">
      <c r="A261" s="1" t="s">
        <v>642</v>
      </c>
      <c r="B261" s="1" t="s">
        <v>424</v>
      </c>
    </row>
    <row r="262" spans="1:2" x14ac:dyDescent="0.25">
      <c r="A262" s="1" t="s">
        <v>643</v>
      </c>
      <c r="B262" s="1" t="s">
        <v>424</v>
      </c>
    </row>
    <row r="263" spans="1:2" x14ac:dyDescent="0.25">
      <c r="A263" s="1" t="s">
        <v>644</v>
      </c>
      <c r="B263" s="1" t="s">
        <v>424</v>
      </c>
    </row>
    <row r="264" spans="1:2" x14ac:dyDescent="0.25">
      <c r="A264" s="1" t="s">
        <v>645</v>
      </c>
      <c r="B264" s="1" t="s">
        <v>424</v>
      </c>
    </row>
    <row r="265" spans="1:2" x14ac:dyDescent="0.25">
      <c r="A265" s="1" t="s">
        <v>646</v>
      </c>
      <c r="B265" s="1" t="s">
        <v>428</v>
      </c>
    </row>
    <row r="266" spans="1:2" x14ac:dyDescent="0.25">
      <c r="A266" s="1" t="s">
        <v>647</v>
      </c>
      <c r="B266" s="1" t="s">
        <v>426</v>
      </c>
    </row>
    <row r="267" spans="1:2" x14ac:dyDescent="0.25">
      <c r="A267" s="1" t="s">
        <v>648</v>
      </c>
      <c r="B267" s="1" t="s">
        <v>426</v>
      </c>
    </row>
    <row r="268" spans="1:2" x14ac:dyDescent="0.25">
      <c r="A268" s="1" t="s">
        <v>649</v>
      </c>
      <c r="B268" s="1" t="s">
        <v>424</v>
      </c>
    </row>
    <row r="269" spans="1:2" x14ac:dyDescent="0.25">
      <c r="A269" s="1" t="s">
        <v>650</v>
      </c>
      <c r="B269" s="1" t="s">
        <v>426</v>
      </c>
    </row>
    <row r="270" spans="1:2" x14ac:dyDescent="0.25">
      <c r="A270" s="1" t="s">
        <v>651</v>
      </c>
      <c r="B270" s="1" t="s">
        <v>428</v>
      </c>
    </row>
    <row r="271" spans="1:2" x14ac:dyDescent="0.25">
      <c r="A271" s="1" t="s">
        <v>652</v>
      </c>
      <c r="B271" s="1" t="s">
        <v>426</v>
      </c>
    </row>
    <row r="272" spans="1:2" x14ac:dyDescent="0.25">
      <c r="A272" s="1" t="s">
        <v>653</v>
      </c>
      <c r="B272" s="1" t="s">
        <v>428</v>
      </c>
    </row>
    <row r="273" spans="1:2" x14ac:dyDescent="0.25">
      <c r="A273" s="1" t="s">
        <v>654</v>
      </c>
      <c r="B273" s="1" t="s">
        <v>426</v>
      </c>
    </row>
    <row r="274" spans="1:2" x14ac:dyDescent="0.25">
      <c r="A274" s="1" t="s">
        <v>655</v>
      </c>
      <c r="B274" s="1" t="s">
        <v>424</v>
      </c>
    </row>
    <row r="275" spans="1:2" x14ac:dyDescent="0.25">
      <c r="A275" s="1" t="s">
        <v>656</v>
      </c>
      <c r="B275" s="1" t="s">
        <v>424</v>
      </c>
    </row>
    <row r="276" spans="1:2" x14ac:dyDescent="0.25">
      <c r="A276" s="1" t="s">
        <v>657</v>
      </c>
      <c r="B276" s="1" t="s">
        <v>428</v>
      </c>
    </row>
    <row r="277" spans="1:2" x14ac:dyDescent="0.25">
      <c r="A277" s="1" t="s">
        <v>658</v>
      </c>
      <c r="B277" s="1" t="s">
        <v>428</v>
      </c>
    </row>
    <row r="278" spans="1:2" x14ac:dyDescent="0.25">
      <c r="A278" s="1" t="s">
        <v>659</v>
      </c>
      <c r="B278" s="1" t="s">
        <v>424</v>
      </c>
    </row>
    <row r="279" spans="1:2" x14ac:dyDescent="0.25">
      <c r="A279" s="1" t="s">
        <v>660</v>
      </c>
      <c r="B279" s="1" t="s">
        <v>426</v>
      </c>
    </row>
    <row r="280" spans="1:2" x14ac:dyDescent="0.25">
      <c r="A280" s="1" t="s">
        <v>661</v>
      </c>
      <c r="B280" s="1" t="s">
        <v>428</v>
      </c>
    </row>
    <row r="281" spans="1:2" x14ac:dyDescent="0.25">
      <c r="A281" s="1" t="s">
        <v>662</v>
      </c>
      <c r="B281" s="1" t="s">
        <v>428</v>
      </c>
    </row>
    <row r="282" spans="1:2" x14ac:dyDescent="0.25">
      <c r="A282" s="1" t="s">
        <v>663</v>
      </c>
      <c r="B282" s="1" t="s">
        <v>426</v>
      </c>
    </row>
    <row r="283" spans="1:2" x14ac:dyDescent="0.25">
      <c r="A283" s="1" t="s">
        <v>664</v>
      </c>
      <c r="B283" s="1" t="s">
        <v>424</v>
      </c>
    </row>
    <row r="284" spans="1:2" x14ac:dyDescent="0.25">
      <c r="A284" s="1" t="s">
        <v>97</v>
      </c>
      <c r="B284" s="1" t="s">
        <v>426</v>
      </c>
    </row>
    <row r="285" spans="1:2" x14ac:dyDescent="0.25">
      <c r="A285" s="1" t="s">
        <v>665</v>
      </c>
      <c r="B285" s="1" t="s">
        <v>428</v>
      </c>
    </row>
    <row r="286" spans="1:2" x14ac:dyDescent="0.25">
      <c r="A286" s="1" t="s">
        <v>666</v>
      </c>
      <c r="B286" s="1" t="s">
        <v>428</v>
      </c>
    </row>
    <row r="287" spans="1:2" x14ac:dyDescent="0.25">
      <c r="A287" s="1" t="s">
        <v>667</v>
      </c>
      <c r="B287" s="1" t="s">
        <v>428</v>
      </c>
    </row>
    <row r="288" spans="1:2" x14ac:dyDescent="0.25">
      <c r="A288" s="1" t="s">
        <v>668</v>
      </c>
      <c r="B288" s="1" t="s">
        <v>424</v>
      </c>
    </row>
    <row r="289" spans="1:2" x14ac:dyDescent="0.25">
      <c r="A289" s="1" t="s">
        <v>669</v>
      </c>
      <c r="B289" s="1" t="s">
        <v>424</v>
      </c>
    </row>
    <row r="290" spans="1:2" x14ac:dyDescent="0.25">
      <c r="A290" s="1" t="s">
        <v>670</v>
      </c>
      <c r="B290" s="1" t="s">
        <v>428</v>
      </c>
    </row>
    <row r="291" spans="1:2" x14ac:dyDescent="0.25">
      <c r="A291" s="1" t="s">
        <v>671</v>
      </c>
      <c r="B291" s="1" t="s">
        <v>428</v>
      </c>
    </row>
    <row r="292" spans="1:2" x14ac:dyDescent="0.25">
      <c r="A292" s="1" t="s">
        <v>672</v>
      </c>
      <c r="B292" s="1" t="s">
        <v>424</v>
      </c>
    </row>
    <row r="293" spans="1:2" x14ac:dyDescent="0.25">
      <c r="A293" s="1" t="s">
        <v>673</v>
      </c>
      <c r="B293" s="1" t="s">
        <v>426</v>
      </c>
    </row>
    <row r="294" spans="1:2" x14ac:dyDescent="0.25">
      <c r="A294" s="1" t="s">
        <v>674</v>
      </c>
      <c r="B294" s="1" t="s">
        <v>424</v>
      </c>
    </row>
    <row r="295" spans="1:2" x14ac:dyDescent="0.25">
      <c r="A295" s="1" t="s">
        <v>675</v>
      </c>
      <c r="B295" s="1" t="s">
        <v>428</v>
      </c>
    </row>
    <row r="296" spans="1:2" x14ac:dyDescent="0.25">
      <c r="A296" s="1" t="s">
        <v>676</v>
      </c>
      <c r="B296" s="1" t="s">
        <v>426</v>
      </c>
    </row>
    <row r="297" spans="1:2" x14ac:dyDescent="0.25">
      <c r="A297" s="1" t="s">
        <v>677</v>
      </c>
      <c r="B297" s="1" t="s">
        <v>424</v>
      </c>
    </row>
    <row r="298" spans="1:2" x14ac:dyDescent="0.25">
      <c r="A298" s="1" t="s">
        <v>678</v>
      </c>
      <c r="B298" s="1" t="s">
        <v>424</v>
      </c>
    </row>
    <row r="299" spans="1:2" x14ac:dyDescent="0.25">
      <c r="A299" s="1" t="s">
        <v>679</v>
      </c>
      <c r="B299" s="1" t="s">
        <v>428</v>
      </c>
    </row>
    <row r="300" spans="1:2" x14ac:dyDescent="0.25">
      <c r="A300" s="1" t="s">
        <v>680</v>
      </c>
      <c r="B300" s="1" t="s">
        <v>424</v>
      </c>
    </row>
    <row r="301" spans="1:2" x14ac:dyDescent="0.25">
      <c r="A301" s="1" t="s">
        <v>681</v>
      </c>
      <c r="B301" s="1" t="s">
        <v>424</v>
      </c>
    </row>
    <row r="302" spans="1:2" x14ac:dyDescent="0.25">
      <c r="A302" s="1" t="s">
        <v>682</v>
      </c>
      <c r="B302" s="1" t="s">
        <v>428</v>
      </c>
    </row>
    <row r="303" spans="1:2" x14ac:dyDescent="0.25">
      <c r="A303" s="1" t="s">
        <v>683</v>
      </c>
      <c r="B303" s="1" t="s">
        <v>428</v>
      </c>
    </row>
    <row r="304" spans="1:2" x14ac:dyDescent="0.25">
      <c r="A304" s="1" t="s">
        <v>684</v>
      </c>
      <c r="B304" s="1" t="s">
        <v>426</v>
      </c>
    </row>
    <row r="305" spans="1:2" x14ac:dyDescent="0.25">
      <c r="A305" s="1" t="s">
        <v>685</v>
      </c>
      <c r="B305" s="1" t="s">
        <v>424</v>
      </c>
    </row>
    <row r="306" spans="1:2" x14ac:dyDescent="0.25">
      <c r="A306" s="1" t="s">
        <v>686</v>
      </c>
      <c r="B306" s="1" t="s">
        <v>424</v>
      </c>
    </row>
    <row r="307" spans="1:2" x14ac:dyDescent="0.25">
      <c r="A307" s="1" t="s">
        <v>687</v>
      </c>
      <c r="B307" s="1" t="s">
        <v>428</v>
      </c>
    </row>
    <row r="308" spans="1:2" x14ac:dyDescent="0.25">
      <c r="A308" s="1" t="s">
        <v>688</v>
      </c>
      <c r="B308" s="1" t="s">
        <v>428</v>
      </c>
    </row>
    <row r="309" spans="1:2" x14ac:dyDescent="0.25">
      <c r="A309" s="1" t="s">
        <v>689</v>
      </c>
      <c r="B309" s="1" t="s">
        <v>428</v>
      </c>
    </row>
    <row r="310" spans="1:2" x14ac:dyDescent="0.25">
      <c r="A310" s="1" t="s">
        <v>690</v>
      </c>
      <c r="B310" s="1" t="s">
        <v>426</v>
      </c>
    </row>
    <row r="311" spans="1:2" x14ac:dyDescent="0.25">
      <c r="A311" s="1" t="s">
        <v>330</v>
      </c>
      <c r="B311" s="1" t="s">
        <v>426</v>
      </c>
    </row>
    <row r="312" spans="1:2" x14ac:dyDescent="0.25">
      <c r="A312" s="1" t="s">
        <v>691</v>
      </c>
      <c r="B312" s="1" t="s">
        <v>424</v>
      </c>
    </row>
    <row r="313" spans="1:2" x14ac:dyDescent="0.25">
      <c r="A313" s="1" t="s">
        <v>692</v>
      </c>
      <c r="B313" s="1" t="s">
        <v>426</v>
      </c>
    </row>
    <row r="314" spans="1:2" x14ac:dyDescent="0.25">
      <c r="A314" s="1" t="s">
        <v>693</v>
      </c>
      <c r="B314" s="1" t="s">
        <v>424</v>
      </c>
    </row>
    <row r="315" spans="1:2" x14ac:dyDescent="0.25">
      <c r="A315" s="1" t="s">
        <v>694</v>
      </c>
      <c r="B315" s="1" t="s">
        <v>424</v>
      </c>
    </row>
    <row r="316" spans="1:2" x14ac:dyDescent="0.25">
      <c r="A316" s="1" t="s">
        <v>695</v>
      </c>
      <c r="B316" s="1" t="s">
        <v>428</v>
      </c>
    </row>
    <row r="317" spans="1:2" x14ac:dyDescent="0.25">
      <c r="A317" s="1" t="s">
        <v>696</v>
      </c>
      <c r="B317" s="1" t="s">
        <v>426</v>
      </c>
    </row>
    <row r="318" spans="1:2" x14ac:dyDescent="0.25">
      <c r="A318" s="1" t="s">
        <v>697</v>
      </c>
      <c r="B318" s="1" t="s">
        <v>424</v>
      </c>
    </row>
    <row r="319" spans="1:2" x14ac:dyDescent="0.25">
      <c r="A319" s="1" t="s">
        <v>103</v>
      </c>
      <c r="B319" s="1" t="s">
        <v>426</v>
      </c>
    </row>
    <row r="320" spans="1:2" x14ac:dyDescent="0.25">
      <c r="A320" s="1" t="s">
        <v>698</v>
      </c>
      <c r="B320" s="1" t="s">
        <v>424</v>
      </c>
    </row>
    <row r="321" spans="1:2" x14ac:dyDescent="0.25">
      <c r="A321" s="1" t="s">
        <v>699</v>
      </c>
      <c r="B321" s="1" t="s">
        <v>424</v>
      </c>
    </row>
    <row r="322" spans="1:2" x14ac:dyDescent="0.25">
      <c r="A322" s="1" t="s">
        <v>700</v>
      </c>
      <c r="B322" s="1" t="s">
        <v>426</v>
      </c>
    </row>
    <row r="323" spans="1:2" x14ac:dyDescent="0.25">
      <c r="A323" s="1" t="s">
        <v>701</v>
      </c>
      <c r="B323" s="1" t="s">
        <v>424</v>
      </c>
    </row>
    <row r="324" spans="1:2" x14ac:dyDescent="0.25">
      <c r="A324" s="1" t="s">
        <v>702</v>
      </c>
      <c r="B324" s="1" t="s">
        <v>426</v>
      </c>
    </row>
    <row r="325" spans="1:2" x14ac:dyDescent="0.25">
      <c r="A325" s="1" t="s">
        <v>703</v>
      </c>
      <c r="B325" s="1" t="s">
        <v>424</v>
      </c>
    </row>
    <row r="326" spans="1:2" x14ac:dyDescent="0.25">
      <c r="A326" s="1" t="s">
        <v>704</v>
      </c>
      <c r="B326" s="1" t="s">
        <v>426</v>
      </c>
    </row>
    <row r="327" spans="1:2" x14ac:dyDescent="0.25">
      <c r="A327" s="1" t="s">
        <v>705</v>
      </c>
      <c r="B327" s="1" t="s">
        <v>428</v>
      </c>
    </row>
    <row r="328" spans="1:2" x14ac:dyDescent="0.25">
      <c r="A328" s="1" t="s">
        <v>706</v>
      </c>
      <c r="B328" s="1" t="s">
        <v>428</v>
      </c>
    </row>
    <row r="329" spans="1:2" x14ac:dyDescent="0.25">
      <c r="A329" s="1" t="s">
        <v>707</v>
      </c>
      <c r="B329" s="1" t="s">
        <v>428</v>
      </c>
    </row>
    <row r="330" spans="1:2" x14ac:dyDescent="0.25">
      <c r="A330" s="1" t="s">
        <v>708</v>
      </c>
      <c r="B330" s="1" t="s">
        <v>424</v>
      </c>
    </row>
    <row r="331" spans="1:2" x14ac:dyDescent="0.25">
      <c r="A331" s="1" t="s">
        <v>709</v>
      </c>
      <c r="B331" s="1" t="s">
        <v>424</v>
      </c>
    </row>
    <row r="332" spans="1:2" x14ac:dyDescent="0.25">
      <c r="A332" s="1" t="s">
        <v>710</v>
      </c>
      <c r="B332" s="1" t="s">
        <v>424</v>
      </c>
    </row>
    <row r="333" spans="1:2" x14ac:dyDescent="0.25">
      <c r="A333" s="1" t="s">
        <v>711</v>
      </c>
      <c r="B333" s="1" t="s">
        <v>424</v>
      </c>
    </row>
    <row r="334" spans="1:2" x14ac:dyDescent="0.25">
      <c r="A334" s="1" t="s">
        <v>712</v>
      </c>
      <c r="B334" s="1" t="s">
        <v>428</v>
      </c>
    </row>
    <row r="335" spans="1:2" x14ac:dyDescent="0.25">
      <c r="A335" s="1" t="s">
        <v>713</v>
      </c>
      <c r="B335" s="1" t="s">
        <v>428</v>
      </c>
    </row>
    <row r="336" spans="1:2" x14ac:dyDescent="0.25">
      <c r="A336" s="1" t="s">
        <v>714</v>
      </c>
      <c r="B336" s="1" t="s">
        <v>424</v>
      </c>
    </row>
    <row r="337" spans="1:2" x14ac:dyDescent="0.25">
      <c r="A337" s="1" t="s">
        <v>170</v>
      </c>
      <c r="B337" s="1" t="s">
        <v>426</v>
      </c>
    </row>
    <row r="338" spans="1:2" x14ac:dyDescent="0.25">
      <c r="A338" s="1" t="s">
        <v>715</v>
      </c>
      <c r="B338" s="1" t="s">
        <v>428</v>
      </c>
    </row>
    <row r="339" spans="1:2" x14ac:dyDescent="0.25">
      <c r="A339" s="1" t="s">
        <v>716</v>
      </c>
      <c r="B339" s="1" t="s">
        <v>424</v>
      </c>
    </row>
    <row r="340" spans="1:2" x14ac:dyDescent="0.25">
      <c r="A340" s="1" t="s">
        <v>717</v>
      </c>
      <c r="B340" s="1" t="s">
        <v>428</v>
      </c>
    </row>
    <row r="341" spans="1:2" x14ac:dyDescent="0.25">
      <c r="A341" s="1" t="s">
        <v>718</v>
      </c>
      <c r="B341" s="1" t="s">
        <v>428</v>
      </c>
    </row>
    <row r="342" spans="1:2" x14ac:dyDescent="0.25">
      <c r="A342" s="1" t="s">
        <v>719</v>
      </c>
      <c r="B342" s="1" t="s">
        <v>426</v>
      </c>
    </row>
    <row r="343" spans="1:2" x14ac:dyDescent="0.25">
      <c r="A343" s="1" t="s">
        <v>720</v>
      </c>
      <c r="B343" s="1" t="s">
        <v>428</v>
      </c>
    </row>
    <row r="344" spans="1:2" x14ac:dyDescent="0.25">
      <c r="A344" s="1" t="s">
        <v>721</v>
      </c>
      <c r="B344" s="1" t="s">
        <v>426</v>
      </c>
    </row>
    <row r="345" spans="1:2" x14ac:dyDescent="0.25">
      <c r="A345" s="1" t="s">
        <v>722</v>
      </c>
      <c r="B345" s="1" t="s">
        <v>426</v>
      </c>
    </row>
    <row r="346" spans="1:2" x14ac:dyDescent="0.25">
      <c r="A346" s="1" t="s">
        <v>93</v>
      </c>
      <c r="B346" s="1" t="s">
        <v>428</v>
      </c>
    </row>
    <row r="347" spans="1:2" x14ac:dyDescent="0.25">
      <c r="A347" s="1" t="s">
        <v>723</v>
      </c>
      <c r="B347" s="1" t="s">
        <v>428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CAPELLA</vt:lpstr>
      <vt:lpstr>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Tilmant Julien</cp:lastModifiedBy>
  <dcterms:created xsi:type="dcterms:W3CDTF">2022-07-05T22:03:49Z</dcterms:created>
  <dcterms:modified xsi:type="dcterms:W3CDTF">2022-07-30T17:51:46Z</dcterms:modified>
</cp:coreProperties>
</file>