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watchgroup.net\eta\Share3\Avor-W09-W37\02_TECHNIQUE\10_DAVID\"/>
    </mc:Choice>
  </mc:AlternateContent>
  <bookViews>
    <workbookView xWindow="0" yWindow="0" windowWidth="28800" windowHeight="11835"/>
  </bookViews>
  <sheets>
    <sheet name="Planif" sheetId="1" r:id="rId1"/>
    <sheet name="Jour de congé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J13" i="1"/>
  <c r="J14" i="1"/>
  <c r="J15" i="1"/>
  <c r="J16" i="1"/>
  <c r="J17" i="1"/>
  <c r="J18" i="1"/>
  <c r="J19" i="1"/>
  <c r="G10" i="1"/>
  <c r="J10" i="1"/>
  <c r="J11" i="1"/>
  <c r="T9" i="1" l="1"/>
  <c r="U9" i="1" s="1"/>
  <c r="V9" i="1" s="1"/>
  <c r="W9" i="1" s="1"/>
  <c r="X9" i="1" s="1"/>
  <c r="Y9" i="1" s="1"/>
  <c r="Z9" i="1" s="1"/>
  <c r="AA9" i="1" s="1"/>
  <c r="AB9" i="1" s="1"/>
  <c r="AC9" i="1" s="1"/>
  <c r="I12" i="1" l="1"/>
  <c r="K13" i="1"/>
  <c r="K14" i="1"/>
  <c r="I17" i="1"/>
  <c r="I18" i="1"/>
  <c r="I15" i="1"/>
  <c r="K16" i="1"/>
  <c r="I16" i="1"/>
  <c r="I13" i="1"/>
  <c r="I14" i="1"/>
  <c r="K17" i="1"/>
  <c r="K18" i="1"/>
  <c r="I19" i="1"/>
  <c r="K15" i="1"/>
  <c r="K19" i="1"/>
  <c r="K12" i="1"/>
  <c r="I11" i="1"/>
  <c r="I10" i="1"/>
  <c r="K10" i="1"/>
  <c r="K11" i="1"/>
  <c r="L19" i="1" l="1"/>
  <c r="M19" i="1"/>
  <c r="L17" i="1"/>
  <c r="M17" i="1"/>
  <c r="L16" i="1"/>
  <c r="M16" i="1"/>
  <c r="L14" i="1"/>
  <c r="M14" i="1"/>
  <c r="L15" i="1"/>
  <c r="M15" i="1"/>
  <c r="M13" i="1"/>
  <c r="L13" i="1"/>
  <c r="M12" i="1"/>
  <c r="L12" i="1"/>
  <c r="L18" i="1"/>
  <c r="M18" i="1"/>
  <c r="L11" i="1"/>
  <c r="M11" i="1"/>
  <c r="L10" i="1"/>
  <c r="M10" i="1"/>
</calcChain>
</file>

<file path=xl/sharedStrings.xml><?xml version="1.0" encoding="utf-8"?>
<sst xmlns="http://schemas.openxmlformats.org/spreadsheetml/2006/main" count="24" uniqueCount="16">
  <si>
    <t>Plannification déménagement</t>
  </si>
  <si>
    <t>N°etape</t>
  </si>
  <si>
    <t>Tâche</t>
  </si>
  <si>
    <t>Débrancher et déplacer</t>
  </si>
  <si>
    <t>Quoi</t>
  </si>
  <si>
    <t>Où</t>
  </si>
  <si>
    <t>Déménager</t>
  </si>
  <si>
    <t>Nb d'heure prévu</t>
  </si>
  <si>
    <t>Date</t>
  </si>
  <si>
    <t>Date de début</t>
  </si>
  <si>
    <t>Heure de début</t>
  </si>
  <si>
    <t>Colonne1</t>
  </si>
  <si>
    <t>nb de jour</t>
  </si>
  <si>
    <t>Colonne3</t>
  </si>
  <si>
    <t>Date de fin</t>
  </si>
  <si>
    <t>Heure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</si>
</sst>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2" x14ac:knownFonts="1">
    <font>
      <sz val="10"/>
      <color theme="1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vertical="center" wrapText="1"/>
    </xf>
    <xf numFmtId="164" fontId="1" fillId="2" borderId="1" xfId="0" applyNumberFormat="1" applyFont="1" applyFill="1" applyBorder="1" applyAlignment="1">
      <alignment vertical="center" wrapText="1"/>
    </xf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Font="1" applyFill="1" applyBorder="1"/>
  </cellXfs>
  <cellStyles count="1">
    <cellStyle name="Normal" xfId="0" builtinId="0"/>
  </cellStyles>
  <dxfs count="12">
    <dxf>
      <fill>
        <patternFill>
          <bgColor theme="4" tint="0.39994506668294322"/>
        </patternFill>
      </fill>
    </dxf>
    <dxf>
      <numFmt numFmtId="19" formatCode="dd/mm/yyyy"/>
    </dxf>
    <dxf>
      <numFmt numFmtId="19" formatCode="dd/mm/yyyy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19" formatCode="dd/mm/yyyy"/>
    </dxf>
    <dxf>
      <numFmt numFmtId="19" formatCode="dd/mm/yyyy"/>
    </dxf>
    <dxf>
      <numFmt numFmtId="19" formatCode="dd/mm/yyyy"/>
    </dxf>
    <dxf>
      <numFmt numFmtId="27" formatCode="dd/mm/yyyy\ hh:mm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9:M19" totalsRowShown="0" headerRowDxfId="11">
  <autoFilter ref="B9:M19"/>
  <sortState ref="B7:F16">
    <sortCondition ref="B6:B16"/>
  </sortState>
  <tableColumns count="12">
    <tableColumn id="1" name="N°etape"/>
    <tableColumn id="2" name="Tâche"/>
    <tableColumn id="3" name="Quoi"/>
    <tableColumn id="4" name="Où"/>
    <tableColumn id="5" name="Nb d'heure prévu"/>
    <tableColumn id="6" name="Date de début" dataDxfId="2"/>
    <tableColumn id="8" name="Heure de début" dataDxfId="10"/>
    <tableColumn id="7" name="nb de jour" dataDxfId="6"/>
    <tableColumn id="13" name="Colonne3" dataDxfId="3"/>
    <tableColumn id="9" name="Colonne1" dataDxfId="5"/>
    <tableColumn id="14" name="Date de fin" dataDxfId="1"/>
    <tableColumn id="10" name="Heure de fin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4:B56" totalsRowShown="0" headerRowDxfId="9" dataDxfId="8">
  <autoFilter ref="B4:B56"/>
  <tableColumns count="1">
    <tableColumn id="1" name="Date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AC19"/>
  <sheetViews>
    <sheetView tabSelected="1" topLeftCell="B1" zoomScaleNormal="100" workbookViewId="0">
      <selection activeCell="J23" sqref="J23"/>
    </sheetView>
  </sheetViews>
  <sheetFormatPr baseColWidth="10" defaultRowHeight="12.75" x14ac:dyDescent="0.2"/>
  <cols>
    <col min="2" max="2" width="10.42578125" bestFit="1" customWidth="1"/>
    <col min="3" max="3" width="20.28515625" bestFit="1" customWidth="1"/>
    <col min="4" max="4" width="25.28515625" bestFit="1" customWidth="1"/>
    <col min="5" max="5" width="14.42578125" bestFit="1" customWidth="1"/>
    <col min="6" max="6" width="13.140625" bestFit="1" customWidth="1"/>
    <col min="7" max="7" width="16" bestFit="1" customWidth="1"/>
    <col min="8" max="8" width="15.28515625" bestFit="1" customWidth="1"/>
    <col min="9" max="11" width="15.28515625" customWidth="1"/>
    <col min="12" max="12" width="12.85546875" bestFit="1" customWidth="1"/>
    <col min="13" max="13" width="15.28515625" customWidth="1"/>
    <col min="20" max="29" width="8.140625" bestFit="1" customWidth="1"/>
  </cols>
  <sheetData>
    <row r="3" spans="2:29" x14ac:dyDescent="0.2">
      <c r="B3" s="6" t="s">
        <v>0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</row>
    <row r="5" spans="2:29" x14ac:dyDescent="0.2">
      <c r="E5" s="1">
        <v>44564</v>
      </c>
    </row>
    <row r="7" spans="2:29" x14ac:dyDescent="0.2">
      <c r="E7" s="2">
        <v>0.33333333333333331</v>
      </c>
      <c r="F7" s="2">
        <v>0.625</v>
      </c>
      <c r="G7" s="7">
        <v>7</v>
      </c>
    </row>
    <row r="9" spans="2:29" s="3" customFormat="1" ht="25.5" x14ac:dyDescent="0.2">
      <c r="B9" s="3" t="s">
        <v>1</v>
      </c>
      <c r="C9" s="3" t="s">
        <v>2</v>
      </c>
      <c r="D9" s="3" t="s">
        <v>4</v>
      </c>
      <c r="E9" s="3" t="s">
        <v>5</v>
      </c>
      <c r="F9" s="3" t="s">
        <v>7</v>
      </c>
      <c r="G9" s="3" t="s">
        <v>9</v>
      </c>
      <c r="H9" s="3" t="s">
        <v>10</v>
      </c>
      <c r="I9" s="3" t="s">
        <v>12</v>
      </c>
      <c r="J9" s="3" t="s">
        <v>13</v>
      </c>
      <c r="K9" s="3" t="s">
        <v>11</v>
      </c>
      <c r="L9" s="3" t="s">
        <v>14</v>
      </c>
      <c r="M9" s="3" t="s">
        <v>15</v>
      </c>
      <c r="T9" s="4">
        <f>E5</f>
        <v>44564</v>
      </c>
      <c r="U9" s="4">
        <f>WORKDAY(T9,1,Tableau2[Date])</f>
        <v>44565</v>
      </c>
      <c r="V9" s="4">
        <f>WORKDAY(U9,1,Tableau2[Date])</f>
        <v>44566</v>
      </c>
      <c r="W9" s="4">
        <f>WORKDAY(V9,1,Tableau2[Date])</f>
        <v>44567</v>
      </c>
      <c r="X9" s="4">
        <f>WORKDAY(W9,1,Tableau2[Date])</f>
        <v>44568</v>
      </c>
      <c r="Y9" s="4">
        <f>WORKDAY(X9,1,Tableau2[Date])</f>
        <v>44571</v>
      </c>
      <c r="Z9" s="4">
        <f>WORKDAY(Y9,1,Tableau2[Date])</f>
        <v>44572</v>
      </c>
      <c r="AA9" s="4">
        <f>WORKDAY(Z9,1,Tableau2[Date])</f>
        <v>44573</v>
      </c>
      <c r="AB9" s="4">
        <f>WORKDAY(AA9,1,Tableau2[Date])</f>
        <v>44574</v>
      </c>
      <c r="AC9" s="4">
        <f>WORKDAY(AB9,1,Tableau2[Date])</f>
        <v>44575</v>
      </c>
    </row>
    <row r="10" spans="2:29" x14ac:dyDescent="0.2">
      <c r="B10">
        <v>1</v>
      </c>
      <c r="C10" t="s">
        <v>3</v>
      </c>
      <c r="F10">
        <v>8</v>
      </c>
      <c r="G10" s="1">
        <f>IF(Tableau1[[#This Row],[N°etape]]=1,$E$5,VLOOKUP(Tableau1[[#This Row],[N°etape]]-1,#REF!,11,FALSE))</f>
        <v>44564</v>
      </c>
      <c r="H10" s="2">
        <v>0.33333333333333331</v>
      </c>
      <c r="I10" s="5">
        <f>CEILING(Tableau1[[#This Row],[Nb d''heure prévu]]/$G$7,1)-1</f>
        <v>1</v>
      </c>
      <c r="J10" s="2">
        <f>Tableau1[[#This Row],[Nb d''heure prévu]]/24-(Tableau1[[#This Row],[Heure de début]]-$E$7)</f>
        <v>0.33333333333333331</v>
      </c>
      <c r="K10">
        <f>CEILING((J10*24)/($G$7),1)-1</f>
        <v>1</v>
      </c>
      <c r="L10" s="1">
        <f>WORKDAY(Tableau1[[#This Row],[Date de début]],Tableau1[[#This Row],[Colonne1]],Tableau2[Date])</f>
        <v>44565</v>
      </c>
      <c r="M10" s="2">
        <f>Tableau1[[#This Row],[Colonne3]]-Tableau1[[#This Row],[Colonne1]]*$G$7/24+$E$7</f>
        <v>0.37499999999999994</v>
      </c>
    </row>
    <row r="11" spans="2:29" x14ac:dyDescent="0.2">
      <c r="B11">
        <v>2</v>
      </c>
      <c r="C11" t="s">
        <v>6</v>
      </c>
      <c r="F11">
        <v>24</v>
      </c>
      <c r="G11" s="1">
        <v>44199</v>
      </c>
      <c r="H11" s="2">
        <v>0.41666666666666669</v>
      </c>
      <c r="I11" s="5">
        <f>CEILING(Tableau1[[#This Row],[Nb d''heure prévu]]/$G$7,1)-1</f>
        <v>3</v>
      </c>
      <c r="J11" s="2">
        <f>Tableau1[[#This Row],[Nb d''heure prévu]]/24-(Tableau1[[#This Row],[Heure de début]]-$E$7)</f>
        <v>0.91666666666666663</v>
      </c>
      <c r="K11">
        <f>CEILING((J11*24)/($G$7),1)-1</f>
        <v>3</v>
      </c>
      <c r="L11" s="1">
        <f>WORKDAY(Tableau1[[#This Row],[Date de début]],Tableau1[[#This Row],[Colonne1]],Tableau2[Date])</f>
        <v>44203</v>
      </c>
      <c r="M11" s="2">
        <f>Tableau1[[#This Row],[Colonne3]]-Tableau1[[#This Row],[Colonne1]]*$G$7/24+$E$7</f>
        <v>0.37499999999999994</v>
      </c>
    </row>
    <row r="12" spans="2:29" x14ac:dyDescent="0.2">
      <c r="B12">
        <v>3</v>
      </c>
      <c r="C12" t="s">
        <v>6</v>
      </c>
      <c r="F12">
        <v>6</v>
      </c>
      <c r="G12" s="1">
        <v>44200</v>
      </c>
      <c r="H12" s="2">
        <v>0.45833333333333298</v>
      </c>
      <c r="I12" s="5">
        <f>CEILING(Tableau1[[#This Row],[Nb d''heure prévu]]/$G$7,1)-1</f>
        <v>0</v>
      </c>
      <c r="J12" s="2">
        <f>Tableau1[[#This Row],[Nb d''heure prévu]]/24-(Tableau1[[#This Row],[Heure de début]]-$E$7)</f>
        <v>0.12500000000000033</v>
      </c>
      <c r="K12">
        <f t="shared" ref="K12:K19" si="0">CEILING((J12*24)/($G$7),1)-1</f>
        <v>0</v>
      </c>
      <c r="L12" s="1">
        <f>WORKDAY(Tableau1[[#This Row],[Date de début]],Tableau1[[#This Row],[Colonne1]],Tableau2[Date])</f>
        <v>44200</v>
      </c>
      <c r="M12" s="2">
        <f>Tableau1[[#This Row],[Colonne3]]-Tableau1[[#This Row],[Colonne1]]*$G$7/24+$E$7</f>
        <v>0.45833333333333365</v>
      </c>
    </row>
    <row r="13" spans="2:29" x14ac:dyDescent="0.2">
      <c r="B13">
        <v>4</v>
      </c>
      <c r="C13" t="s">
        <v>6</v>
      </c>
      <c r="F13">
        <v>6</v>
      </c>
      <c r="G13" s="1">
        <v>44201</v>
      </c>
      <c r="H13" s="2">
        <v>0.5</v>
      </c>
      <c r="I13" s="5">
        <f>CEILING(Tableau1[[#This Row],[Nb d''heure prévu]]/$G$7,1)-1</f>
        <v>0</v>
      </c>
      <c r="J13" s="2">
        <f>Tableau1[[#This Row],[Nb d''heure prévu]]/24-(Tableau1[[#This Row],[Heure de début]]-$E$7)</f>
        <v>8.3333333333333315E-2</v>
      </c>
      <c r="K13">
        <f t="shared" si="0"/>
        <v>0</v>
      </c>
      <c r="L13" s="1">
        <f>WORKDAY(Tableau1[[#This Row],[Date de début]],Tableau1[[#This Row],[Colonne1]],Tableau2[Date])</f>
        <v>44201</v>
      </c>
      <c r="M13" s="2">
        <f>Tableau1[[#This Row],[Colonne3]]-Tableau1[[#This Row],[Colonne1]]*$G$7/24+$E$7</f>
        <v>0.41666666666666663</v>
      </c>
    </row>
    <row r="14" spans="2:29" x14ac:dyDescent="0.2">
      <c r="B14">
        <v>5</v>
      </c>
      <c r="C14" t="s">
        <v>6</v>
      </c>
      <c r="F14">
        <v>6</v>
      </c>
      <c r="G14" s="1">
        <v>44202</v>
      </c>
      <c r="H14" s="2">
        <v>0.54166666666666696</v>
      </c>
      <c r="I14" s="5">
        <f>CEILING(Tableau1[[#This Row],[Nb d''heure prévu]]/$G$7,1)-1</f>
        <v>0</v>
      </c>
      <c r="J14" s="2">
        <f>Tableau1[[#This Row],[Nb d''heure prévu]]/24-(Tableau1[[#This Row],[Heure de début]]-$E$7)</f>
        <v>4.1666666666666352E-2</v>
      </c>
      <c r="K14">
        <f t="shared" si="0"/>
        <v>0</v>
      </c>
      <c r="L14" s="1">
        <f>WORKDAY(Tableau1[[#This Row],[Date de début]],Tableau1[[#This Row],[Colonne1]],Tableau2[Date])</f>
        <v>44202</v>
      </c>
      <c r="M14" s="2">
        <f>Tableau1[[#This Row],[Colonne3]]-Tableau1[[#This Row],[Colonne1]]*$G$7/24+$E$7</f>
        <v>0.37499999999999967</v>
      </c>
    </row>
    <row r="15" spans="2:29" x14ac:dyDescent="0.2">
      <c r="B15">
        <v>6</v>
      </c>
      <c r="C15" t="s">
        <v>6</v>
      </c>
      <c r="F15">
        <v>6</v>
      </c>
      <c r="G15" s="1">
        <v>44203</v>
      </c>
      <c r="H15" s="2">
        <v>0.58333333333333304</v>
      </c>
      <c r="I15" s="5">
        <f>CEILING(Tableau1[[#This Row],[Nb d''heure prévu]]/$G$7,1)-1</f>
        <v>0</v>
      </c>
      <c r="J15" s="2">
        <f>Tableau1[[#This Row],[Nb d''heure prévu]]/24-(Tableau1[[#This Row],[Heure de début]]-$E$7)</f>
        <v>0</v>
      </c>
      <c r="K15">
        <f t="shared" si="0"/>
        <v>-1</v>
      </c>
      <c r="L15" s="1">
        <f>WORKDAY(Tableau1[[#This Row],[Date de début]],Tableau1[[#This Row],[Colonne1]],Tableau2[Date])</f>
        <v>44202</v>
      </c>
      <c r="M15" s="2">
        <f>Tableau1[[#This Row],[Colonne3]]-Tableau1[[#This Row],[Colonne1]]*$G$7/24+$E$7</f>
        <v>0.625</v>
      </c>
    </row>
    <row r="16" spans="2:29" x14ac:dyDescent="0.2">
      <c r="B16">
        <v>7</v>
      </c>
      <c r="C16" t="s">
        <v>6</v>
      </c>
      <c r="F16">
        <v>4</v>
      </c>
      <c r="G16" s="1">
        <v>44204</v>
      </c>
      <c r="H16" s="2">
        <v>0.625</v>
      </c>
      <c r="I16" s="5">
        <f>CEILING(Tableau1[[#This Row],[Nb d''heure prévu]]/$G$7,1)-1</f>
        <v>0</v>
      </c>
      <c r="J16" s="2">
        <f>Tableau1[[#This Row],[Nb d''heure prévu]]/24-(Tableau1[[#This Row],[Heure de début]]-$E$7)</f>
        <v>-0.12500000000000003</v>
      </c>
      <c r="K16">
        <f t="shared" si="0"/>
        <v>-1</v>
      </c>
      <c r="L16" s="1">
        <f>WORKDAY(Tableau1[[#This Row],[Date de début]],Tableau1[[#This Row],[Colonne1]],Tableau2[Date])</f>
        <v>44203</v>
      </c>
      <c r="M16" s="2">
        <f>Tableau1[[#This Row],[Colonne3]]-Tableau1[[#This Row],[Colonne1]]*$G$7/24+$E$7</f>
        <v>0.5</v>
      </c>
    </row>
    <row r="17" spans="2:13" x14ac:dyDescent="0.2">
      <c r="B17">
        <v>8</v>
      </c>
      <c r="C17" t="s">
        <v>6</v>
      </c>
      <c r="F17">
        <v>3</v>
      </c>
      <c r="G17" s="1">
        <v>44205</v>
      </c>
      <c r="H17" s="2">
        <v>0.66666666666666696</v>
      </c>
      <c r="I17" s="5">
        <f>CEILING(Tableau1[[#This Row],[Nb d''heure prévu]]/$G$7,1)-1</f>
        <v>0</v>
      </c>
      <c r="J17" s="2">
        <f>Tableau1[[#This Row],[Nb d''heure prévu]]/24-(Tableau1[[#This Row],[Heure de début]]-$E$7)</f>
        <v>-0.20833333333333365</v>
      </c>
      <c r="K17">
        <f t="shared" si="0"/>
        <v>-1</v>
      </c>
      <c r="L17" s="1">
        <f>WORKDAY(Tableau1[[#This Row],[Date de début]],Tableau1[[#This Row],[Colonne1]],Tableau2[Date])</f>
        <v>44204</v>
      </c>
      <c r="M17" s="2">
        <f>Tableau1[[#This Row],[Colonne3]]-Tableau1[[#This Row],[Colonne1]]*$G$7/24+$E$7</f>
        <v>0.41666666666666635</v>
      </c>
    </row>
    <row r="18" spans="2:13" x14ac:dyDescent="0.2">
      <c r="B18">
        <v>9</v>
      </c>
      <c r="C18" t="s">
        <v>6</v>
      </c>
      <c r="F18">
        <v>3</v>
      </c>
      <c r="G18" s="1">
        <v>44206</v>
      </c>
      <c r="H18" s="2">
        <v>0.70833333333333304</v>
      </c>
      <c r="I18" s="5">
        <f>CEILING(Tableau1[[#This Row],[Nb d''heure prévu]]/$G$7,1)-1</f>
        <v>0</v>
      </c>
      <c r="J18" s="2">
        <f>Tableau1[[#This Row],[Nb d''heure prévu]]/24-(Tableau1[[#This Row],[Heure de début]]-$E$7)</f>
        <v>-0.24999999999999972</v>
      </c>
      <c r="K18">
        <f t="shared" si="0"/>
        <v>-1</v>
      </c>
      <c r="L18" s="1">
        <f>WORKDAY(Tableau1[[#This Row],[Date de début]],Tableau1[[#This Row],[Colonne1]],Tableau2[Date])</f>
        <v>44204</v>
      </c>
      <c r="M18" s="2">
        <f>Tableau1[[#This Row],[Colonne3]]-Tableau1[[#This Row],[Colonne1]]*$G$7/24+$E$7</f>
        <v>0.37500000000000028</v>
      </c>
    </row>
    <row r="19" spans="2:13" x14ac:dyDescent="0.2">
      <c r="B19">
        <v>10</v>
      </c>
      <c r="C19" t="s">
        <v>6</v>
      </c>
      <c r="F19">
        <v>3</v>
      </c>
      <c r="G19" s="1">
        <v>44207</v>
      </c>
      <c r="H19" s="2">
        <v>0.75</v>
      </c>
      <c r="I19" s="5">
        <f>CEILING(Tableau1[[#This Row],[Nb d''heure prévu]]/$G$7,1)-1</f>
        <v>0</v>
      </c>
      <c r="J19" s="2">
        <f>Tableau1[[#This Row],[Nb d''heure prévu]]/24-(Tableau1[[#This Row],[Heure de début]]-$E$7)</f>
        <v>-0.29166666666666669</v>
      </c>
      <c r="K19">
        <f t="shared" si="0"/>
        <v>-2</v>
      </c>
      <c r="L19" s="1">
        <f>WORKDAY(Tableau1[[#This Row],[Date de début]],Tableau1[[#This Row],[Colonne1]],Tableau2[Date])</f>
        <v>44203</v>
      </c>
      <c r="M19" s="2">
        <f>Tableau1[[#This Row],[Colonne3]]-Tableau1[[#This Row],[Colonne1]]*$G$7/24+$E$7</f>
        <v>0.625</v>
      </c>
    </row>
  </sheetData>
  <mergeCells count="1">
    <mergeCell ref="B3:M3"/>
  </mergeCells>
  <conditionalFormatting sqref="T10:AC19">
    <cfRule type="expression" dxfId="0" priority="2">
      <formula>AND($G10&lt;=T$9,#REF!&gt;=T$9)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B56"/>
  <sheetViews>
    <sheetView topLeftCell="A2" workbookViewId="0">
      <selection activeCell="B38" sqref="B38"/>
    </sheetView>
  </sheetViews>
  <sheetFormatPr baseColWidth="10" defaultRowHeight="12.75" x14ac:dyDescent="0.2"/>
  <sheetData>
    <row r="4" spans="2:2" x14ac:dyDescent="0.2">
      <c r="B4" s="1" t="s">
        <v>8</v>
      </c>
    </row>
    <row r="5" spans="2:2" x14ac:dyDescent="0.2">
      <c r="B5" s="1">
        <v>44197</v>
      </c>
    </row>
    <row r="6" spans="2:2" x14ac:dyDescent="0.2">
      <c r="B6" s="1">
        <v>44198</v>
      </c>
    </row>
    <row r="7" spans="2:2" x14ac:dyDescent="0.2">
      <c r="B7" s="1">
        <v>44200</v>
      </c>
    </row>
    <row r="8" spans="2:2" x14ac:dyDescent="0.2">
      <c r="B8" s="1">
        <v>44288</v>
      </c>
    </row>
    <row r="9" spans="2:2" x14ac:dyDescent="0.2">
      <c r="B9" s="1">
        <v>44291</v>
      </c>
    </row>
    <row r="10" spans="2:2" x14ac:dyDescent="0.2">
      <c r="B10" s="1">
        <v>44329</v>
      </c>
    </row>
    <row r="11" spans="2:2" x14ac:dyDescent="0.2">
      <c r="B11" s="1">
        <v>44330</v>
      </c>
    </row>
    <row r="12" spans="2:2" x14ac:dyDescent="0.2">
      <c r="B12" s="1">
        <v>44340</v>
      </c>
    </row>
    <row r="13" spans="2:2" x14ac:dyDescent="0.2">
      <c r="B13" s="1">
        <v>44396</v>
      </c>
    </row>
    <row r="14" spans="2:2" x14ac:dyDescent="0.2">
      <c r="B14" s="1">
        <v>44397</v>
      </c>
    </row>
    <row r="15" spans="2:2" x14ac:dyDescent="0.2">
      <c r="B15" s="1">
        <v>44398</v>
      </c>
    </row>
    <row r="16" spans="2:2" x14ac:dyDescent="0.2">
      <c r="B16" s="1">
        <v>44399</v>
      </c>
    </row>
    <row r="17" spans="2:2" x14ac:dyDescent="0.2">
      <c r="B17" s="1">
        <v>44400</v>
      </c>
    </row>
    <row r="18" spans="2:2" x14ac:dyDescent="0.2">
      <c r="B18" s="1">
        <v>44403</v>
      </c>
    </row>
    <row r="19" spans="2:2" x14ac:dyDescent="0.2">
      <c r="B19" s="1">
        <v>44404</v>
      </c>
    </row>
    <row r="20" spans="2:2" x14ac:dyDescent="0.2">
      <c r="B20" s="1">
        <v>44405</v>
      </c>
    </row>
    <row r="21" spans="2:2" x14ac:dyDescent="0.2">
      <c r="B21" s="1">
        <v>44406</v>
      </c>
    </row>
    <row r="22" spans="2:2" x14ac:dyDescent="0.2">
      <c r="B22" s="1">
        <v>44407</v>
      </c>
    </row>
    <row r="23" spans="2:2" x14ac:dyDescent="0.2">
      <c r="B23" s="1">
        <v>44410</v>
      </c>
    </row>
    <row r="24" spans="2:2" x14ac:dyDescent="0.2">
      <c r="B24" s="1">
        <v>44411</v>
      </c>
    </row>
    <row r="25" spans="2:2" x14ac:dyDescent="0.2">
      <c r="B25" s="1">
        <v>44412</v>
      </c>
    </row>
    <row r="26" spans="2:2" x14ac:dyDescent="0.2">
      <c r="B26" s="1">
        <v>44413</v>
      </c>
    </row>
    <row r="27" spans="2:2" x14ac:dyDescent="0.2">
      <c r="B27" s="1">
        <v>44414</v>
      </c>
    </row>
    <row r="28" spans="2:2" x14ac:dyDescent="0.2">
      <c r="B28" s="1">
        <v>44537</v>
      </c>
    </row>
    <row r="29" spans="2:2" x14ac:dyDescent="0.2">
      <c r="B29" s="1">
        <v>44538</v>
      </c>
    </row>
    <row r="30" spans="2:2" x14ac:dyDescent="0.2">
      <c r="B30" s="1">
        <v>44540</v>
      </c>
    </row>
    <row r="31" spans="2:2" x14ac:dyDescent="0.2">
      <c r="B31" s="1">
        <v>44554</v>
      </c>
    </row>
    <row r="32" spans="2:2" x14ac:dyDescent="0.2">
      <c r="B32" s="1">
        <v>44555</v>
      </c>
    </row>
    <row r="33" spans="2:2" x14ac:dyDescent="0.2">
      <c r="B33" s="1">
        <v>44557</v>
      </c>
    </row>
    <row r="34" spans="2:2" x14ac:dyDescent="0.2">
      <c r="B34" s="1">
        <v>44558</v>
      </c>
    </row>
    <row r="35" spans="2:2" x14ac:dyDescent="0.2">
      <c r="B35" s="1">
        <v>44559</v>
      </c>
    </row>
    <row r="36" spans="2:2" x14ac:dyDescent="0.2">
      <c r="B36" s="1">
        <v>44560</v>
      </c>
    </row>
    <row r="37" spans="2:2" x14ac:dyDescent="0.2">
      <c r="B37" s="1">
        <v>44561</v>
      </c>
    </row>
    <row r="38" spans="2:2" x14ac:dyDescent="0.2">
      <c r="B38" s="1">
        <v>44707</v>
      </c>
    </row>
    <row r="39" spans="2:2" x14ac:dyDescent="0.2">
      <c r="B39" s="1">
        <v>44708</v>
      </c>
    </row>
    <row r="40" spans="2:2" x14ac:dyDescent="0.2">
      <c r="B40" s="1">
        <v>44718</v>
      </c>
    </row>
    <row r="41" spans="2:2" x14ac:dyDescent="0.2">
      <c r="B41" s="1">
        <v>44767</v>
      </c>
    </row>
    <row r="42" spans="2:2" x14ac:dyDescent="0.2">
      <c r="B42" s="1">
        <v>44768</v>
      </c>
    </row>
    <row r="43" spans="2:2" x14ac:dyDescent="0.2">
      <c r="B43" s="1">
        <v>44769</v>
      </c>
    </row>
    <row r="44" spans="2:2" x14ac:dyDescent="0.2">
      <c r="B44" s="1">
        <v>44770</v>
      </c>
    </row>
    <row r="45" spans="2:2" x14ac:dyDescent="0.2">
      <c r="B45" s="1">
        <v>44771</v>
      </c>
    </row>
    <row r="46" spans="2:2" x14ac:dyDescent="0.2">
      <c r="B46" s="1">
        <v>44772</v>
      </c>
    </row>
    <row r="47" spans="2:2" x14ac:dyDescent="0.2">
      <c r="B47" s="1">
        <v>44773</v>
      </c>
    </row>
    <row r="48" spans="2:2" x14ac:dyDescent="0.2">
      <c r="B48" s="1">
        <v>44774</v>
      </c>
    </row>
    <row r="49" spans="2:2" x14ac:dyDescent="0.2">
      <c r="B49" s="1">
        <v>44775</v>
      </c>
    </row>
    <row r="50" spans="2:2" x14ac:dyDescent="0.2">
      <c r="B50" s="1">
        <v>44776</v>
      </c>
    </row>
    <row r="51" spans="2:2" x14ac:dyDescent="0.2">
      <c r="B51" s="1">
        <v>44777</v>
      </c>
    </row>
    <row r="52" spans="2:2" x14ac:dyDescent="0.2">
      <c r="B52" s="1">
        <v>44778</v>
      </c>
    </row>
    <row r="53" spans="2:2" x14ac:dyDescent="0.2">
      <c r="B53" s="1">
        <v>44902</v>
      </c>
    </row>
    <row r="54" spans="2:2" x14ac:dyDescent="0.2">
      <c r="B54" s="1">
        <v>44906</v>
      </c>
    </row>
    <row r="55" spans="2:2" x14ac:dyDescent="0.2">
      <c r="B55" s="1">
        <v>44921</v>
      </c>
    </row>
    <row r="56" spans="2:2" x14ac:dyDescent="0.2">
      <c r="B56" s="1">
        <v>44925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Planif</vt:lpstr>
      <vt:lpstr>Jour de congé</vt:lpstr>
    </vt:vector>
  </TitlesOfParts>
  <Company>ETA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Singele, David</dc:creator>
  <cp:lastModifiedBy>Singele, David</cp:lastModifiedBy>
  <dcterms:created xsi:type="dcterms:W3CDTF">2021-11-05T05:37:01Z</dcterms:created>
  <dcterms:modified xsi:type="dcterms:W3CDTF">2021-11-05T09:07:06Z</dcterms:modified>
</cp:coreProperties>
</file>