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603A58F3-A308-4A6F-B6CE-D02C38A75065}" xr6:coauthVersionLast="44" xr6:coauthVersionMax="44" xr10:uidLastSave="{00000000-0000-0000-0000-000000000000}"/>
  <bookViews>
    <workbookView xWindow="-120" yWindow="-120" windowWidth="20730" windowHeight="11310" xr2:uid="{00000000-000D-0000-FFFF-FFFF00000000}"/>
  </bookViews>
  <sheets>
    <sheet name="Inventaire Équipement" sheetId="1" r:id="rId1"/>
    <sheet name="Paramètres" sheetId="2" r:id="rId2"/>
  </sheets>
  <definedNames>
    <definedName name="lstÉléments">tblÉléments[ÉLÉMENTS]</definedName>
    <definedName name="lstEmployés">tblEmployés[EMPLOYÉS]</definedName>
    <definedName name="Segment_ATTRIBUÉ_À">#N/A</definedName>
    <definedName name="valHSélection">'Inventaire Équipement'!$E$3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9" i="1" l="1"/>
  <c r="F29" i="1" s="1"/>
  <c r="E23" i="1"/>
  <c r="F23" i="1" s="1"/>
  <c r="E31" i="1"/>
  <c r="F31" i="1" s="1"/>
  <c r="E30" i="1"/>
  <c r="F30" i="1" s="1"/>
  <c r="E26" i="1"/>
  <c r="F26" i="1" s="1"/>
  <c r="E14" i="1"/>
  <c r="F14" i="1" s="1"/>
  <c r="E19" i="1"/>
  <c r="F19" i="1" s="1"/>
  <c r="E15" i="1"/>
  <c r="F15" i="1" s="1"/>
  <c r="E9" i="1"/>
  <c r="F9" i="1" s="1"/>
  <c r="E11" i="1"/>
  <c r="F11" i="1" s="1"/>
  <c r="E6" i="1"/>
  <c r="F6" i="1" s="1"/>
  <c r="E12" i="1"/>
  <c r="F12" i="1" s="1"/>
  <c r="E35" i="1"/>
  <c r="F35" i="1" s="1"/>
  <c r="E34" i="1"/>
  <c r="F34" i="1" s="1"/>
  <c r="E33" i="1"/>
  <c r="F33" i="1" s="1"/>
  <c r="E32" i="1"/>
  <c r="F32" i="1" s="1"/>
  <c r="E28" i="1"/>
  <c r="F28" i="1" s="1"/>
  <c r="E27" i="1"/>
  <c r="F27" i="1" s="1"/>
  <c r="E25" i="1"/>
  <c r="F25" i="1" s="1"/>
  <c r="E24" i="1"/>
  <c r="F24" i="1" s="1"/>
  <c r="E22" i="1"/>
  <c r="F22" i="1" s="1"/>
  <c r="E21" i="1"/>
  <c r="F21" i="1" s="1"/>
  <c r="E20" i="1"/>
  <c r="F20" i="1" s="1"/>
  <c r="E18" i="1"/>
  <c r="F18" i="1" s="1"/>
  <c r="E17" i="1"/>
  <c r="F17" i="1" s="1"/>
  <c r="E16" i="1"/>
  <c r="F16" i="1" s="1"/>
  <c r="E13" i="1"/>
  <c r="F13" i="1" s="1"/>
  <c r="E10" i="1"/>
  <c r="F10" i="1" s="1"/>
  <c r="E8" i="1"/>
  <c r="F8" i="1" s="1"/>
  <c r="E7" i="1"/>
  <c r="F7" i="1" s="1"/>
</calcChain>
</file>

<file path=xl/sharedStrings.xml><?xml version="1.0" encoding="utf-8"?>
<sst xmlns="http://schemas.openxmlformats.org/spreadsheetml/2006/main" count="133" uniqueCount="73">
  <si>
    <t>ÉLÉMENT0001</t>
  </si>
  <si>
    <t>ÉLÉMENT0002</t>
  </si>
  <si>
    <t>ÉLÉMENT0003</t>
  </si>
  <si>
    <t>ÉLÉMENT0004</t>
  </si>
  <si>
    <t>ÉLÉMENT0005</t>
  </si>
  <si>
    <t>ÉLÉMENT0006</t>
  </si>
  <si>
    <t>ÉLÉMENT0007</t>
  </si>
  <si>
    <t>ÉLÉMENT0008</t>
  </si>
  <si>
    <t>ÉLÉMENT0009</t>
  </si>
  <si>
    <t>ÉLÉMENT0010</t>
  </si>
  <si>
    <t>ÉLÉMENT0011</t>
  </si>
  <si>
    <t>ÉLÉMENT0012</t>
  </si>
  <si>
    <t>ÉLÉMENT0013</t>
  </si>
  <si>
    <t>ÉLÉMENT0014</t>
  </si>
  <si>
    <t>ÉLÉMENT0015</t>
  </si>
  <si>
    <t>ÉLÉMENT0016</t>
  </si>
  <si>
    <t>ÉLÉMENT0017</t>
  </si>
  <si>
    <t>ÉLÉMENT0018</t>
  </si>
  <si>
    <t>ÉLÉMENT0019</t>
  </si>
  <si>
    <t>ÉLÉMENT0020</t>
  </si>
  <si>
    <t>ÉLÉMENT0021</t>
  </si>
  <si>
    <t>ÉLÉMENT0022</t>
  </si>
  <si>
    <t>ÉLÉMENT0023</t>
  </si>
  <si>
    <t>ÉLÉMENT0024</t>
  </si>
  <si>
    <t>ÉLÉMENT0025</t>
  </si>
  <si>
    <t>ÉLÉMENT0026</t>
  </si>
  <si>
    <t>ÉLÉMENT0027</t>
  </si>
  <si>
    <t>ÉLÉMENT0028</t>
  </si>
  <si>
    <t>ÉLÉMENT0029</t>
  </si>
  <si>
    <t>ÉLÉMENT0030</t>
  </si>
  <si>
    <t>NOM DE L’ÉLÉMENT</t>
  </si>
  <si>
    <t>DATE DE DÉLIVRANCE</t>
  </si>
  <si>
    <t>ÂGE DES ÉLÉMENTS</t>
  </si>
  <si>
    <t>chaise</t>
  </si>
  <si>
    <t>imprimante laser</t>
  </si>
  <si>
    <t>scanner</t>
  </si>
  <si>
    <t>table</t>
  </si>
  <si>
    <t>écran supplémentaire</t>
  </si>
  <si>
    <t>papier à lettres</t>
  </si>
  <si>
    <t>chiffon à poussière (1 lot)</t>
  </si>
  <si>
    <t>ordinateur portable</t>
  </si>
  <si>
    <t>ordinateur de bureau</t>
  </si>
  <si>
    <t>imprimante à jet d’encre</t>
  </si>
  <si>
    <t>feutres (3 boîtes)</t>
  </si>
  <si>
    <t>clé USB</t>
  </si>
  <si>
    <t>photocopieuse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</si>
  <si>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</si>
  <si>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</si>
  <si>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</si>
  <si>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</si>
  <si>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</si>
  <si>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</si>
  <si>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</si>
  <si>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</si>
  <si>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</si>
  <si>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</si>
  <si>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</si>
  <si>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</si>
  <si>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</si>
  <si>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</si>
  <si>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</si>
  <si>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</si>
  <si>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</si>
  <si>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</si>
  <si>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</si>
  <si>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</si>
  <si>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Surligner les éléments antérieurs à :</t>
  </si>
  <si>
    <t>AFFECTÉ À</t>
  </si>
  <si>
    <t>tableau blanc</t>
  </si>
  <si>
    <t>cafetière</t>
  </si>
  <si>
    <t>CODE MATÉRIEL</t>
  </si>
  <si>
    <t>EMPLOYÉS</t>
  </si>
  <si>
    <t>ÉLÉMENTS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</si>
</sst>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;;;"/>
    <numFmt numFmtId="165" formatCode="0\ &quot;jours&quot;"/>
  </numFmts>
  <fonts count="4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32"/>
      <color theme="4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/>
    </xf>
    <xf numFmtId="0" fontId="0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vertical="center" indent="1"/>
    </xf>
    <xf numFmtId="164" fontId="0" fillId="0" borderId="0" xfId="0" applyNumberFormat="1"/>
    <xf numFmtId="14" fontId="0" fillId="0" borderId="0" xfId="0" applyNumberFormat="1" applyFont="1" applyFill="1" applyBorder="1" applyAlignment="1">
      <alignment horizontal="left" indent="1"/>
    </xf>
    <xf numFmtId="165" fontId="0" fillId="0" borderId="0" xfId="0" applyNumberFormat="1" applyFont="1" applyFill="1" applyBorder="1" applyAlignment="1">
      <alignment horizontal="left" indent="1"/>
    </xf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7"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numFmt numFmtId="165" formatCode="0\ &quot;jours&quot;"/>
      <alignment horizontal="left" vertical="bottom" textRotation="0" wrapText="0" indent="1" justifyLastLine="0" shrinkToFit="0" readingOrder="0"/>
    </dxf>
    <dxf>
      <numFmt numFmtId="19" formatCode="dd/mm/yyyy"/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color theme="1"/>
        <name val="Calibri"/>
        <scheme val="minor"/>
      </font>
    </dxf>
    <dxf>
      <fill>
        <patternFill>
          <bgColor theme="5" tint="0.749961851863155"/>
        </patternFill>
      </fill>
    </dxf>
    <dxf>
      <font>
        <b/>
        <i val="0"/>
        <color theme="5" tint="-0.24994659260841701"/>
      </font>
      <fill>
        <patternFill patternType="none">
          <fgColor indexed="64"/>
          <bgColor auto="1"/>
        </patternFill>
      </fill>
      <border>
        <horizontal/>
      </border>
    </dxf>
    <dxf>
      <font>
        <color theme="3"/>
      </font>
      <fill>
        <patternFill>
          <bgColor theme="4" tint="0.79998168889431442"/>
        </patternFill>
      </fill>
      <border>
        <left/>
        <right style="thin">
          <color theme="3" tint="0.499984740745262"/>
        </right>
        <top/>
        <bottom/>
        <vertical style="thin">
          <color theme="3" tint="0.499984740745262"/>
        </vertical>
        <horizontal style="thin">
          <color theme="0"/>
        </horizontal>
      </border>
    </dxf>
    <dxf>
      <font>
        <b/>
        <i val="0"/>
        <sz val="16"/>
        <color theme="5" tint="-0.24994659260841701"/>
        <name val="Calibri"/>
        <scheme val="major"/>
      </font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Inventaire Équipement employés" defaultPivotStyle="PivotStyleLight16">
    <tableStyle name="Employee Equipment Inventory Slicer" pivot="0" table="0" count="10" xr9:uid="{00000000-0011-0000-FFFF-FFFF00000000}">
      <tableStyleElement type="wholeTable" dxfId="16"/>
      <tableStyleElement type="headerRow" dxfId="15"/>
    </tableStyle>
    <tableStyle name="Inventaire Équipement employés" pivot="0" count="2" xr9:uid="{00000000-0011-0000-FFFF-FFFF01000000}">
      <tableStyleElement type="wholeTable" dxfId="14"/>
      <tableStyleElement type="headerRow" dxfId="13"/>
    </tableStyle>
  </tableStyles>
  <extLst>
    <ext xmlns:x14="http://schemas.microsoft.com/office/spreadsheetml/2009/9/main" uri="{46F421CA-312F-682f-3DD2-61675219B42D}">
      <x14:dxfs count="8"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Equipment Inventory Slicer">
        <x14:slicerStyle name="Employee Equipment Inventory 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firstButton="1" fmlaLink="'Inventaire Équipement'!$E$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200658</xdr:colOff>
      <xdr:row>2</xdr:row>
      <xdr:rowOff>2140</xdr:rowOff>
    </xdr:from>
    <xdr:ext cx="1097280" cy="264560"/>
    <xdr:sp macro="" textlink="">
      <xdr:nvSpPr>
        <xdr:cNvPr id="10" name="Texte de la case d’option 1" descr="&quot;&quot;" title="pas d’option de surlignag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353683" y="592690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pas de surlignage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5</xdr:col>
      <xdr:colOff>388714</xdr:colOff>
      <xdr:row>2</xdr:row>
      <xdr:rowOff>11665</xdr:rowOff>
    </xdr:from>
    <xdr:ext cx="1097280" cy="264560"/>
    <xdr:sp macro="" textlink="">
      <xdr:nvSpPr>
        <xdr:cNvPr id="15" name="Texte de la case d’option 2" descr="&quot;&quot;" title="Option 3 mois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6818089" y="602215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3</a:t>
          </a:r>
          <a:r>
            <a:rPr lang="zh-CN" altLang="da-DK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mois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4</xdr:col>
      <xdr:colOff>200658</xdr:colOff>
      <xdr:row>2</xdr:row>
      <xdr:rowOff>192079</xdr:rowOff>
    </xdr:from>
    <xdr:ext cx="1097280" cy="264560"/>
    <xdr:sp macro="" textlink="">
      <xdr:nvSpPr>
        <xdr:cNvPr id="16" name="Texte de la case d’option 3" descr="&quot;&quot;" title="Option un mois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5353683" y="782629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un</a:t>
          </a:r>
          <a:r>
            <a:rPr lang="zh-CN" altLang="da-DK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mois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xdr:oneCellAnchor>
    <xdr:from>
      <xdr:col>5</xdr:col>
      <xdr:colOff>388714</xdr:colOff>
      <xdr:row>2</xdr:row>
      <xdr:rowOff>192079</xdr:rowOff>
    </xdr:from>
    <xdr:ext cx="1097280" cy="264560"/>
    <xdr:sp macro="" textlink="">
      <xdr:nvSpPr>
        <xdr:cNvPr id="17" name="Texte de la case d’option 4" descr="&quot;&quot;" title="Option un an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6818089" y="782629"/>
          <a:ext cx="109728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Ins="0" rtlCol="0" anchor="t">
          <a:noAutofit/>
        </a:bodyPr>
        <a:lstStyle/>
        <a:p>
          <a:pPr marL="0" indent="0" algn="l"/>
          <a:r>
            <a:rPr lang="da-DK" altLang="zh-CN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un</a:t>
          </a:r>
          <a:r>
            <a:rPr lang="zh-CN" altLang="da-DK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da-DK" altLang="zh-CN" sz="110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rPr>
            <a:t>an</a:t>
          </a:r>
          <a:endParaRPr lang="en-US" sz="1100">
            <a:solidFill>
              <a:schemeClr val="accent2">
                <a:lumMod val="50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2</xdr:row>
          <xdr:rowOff>57150</xdr:rowOff>
        </xdr:from>
        <xdr:to>
          <xdr:col>4</xdr:col>
          <xdr:colOff>1266825</xdr:colOff>
          <xdr:row>2</xdr:row>
          <xdr:rowOff>228600</xdr:rowOff>
        </xdr:to>
        <xdr:sp macro="" textlink="">
          <xdr:nvSpPr>
            <xdr:cNvPr id="1026" name="Bouton d’option 1" descr="pas d’option de surlign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257175</xdr:colOff>
          <xdr:row>2</xdr:row>
          <xdr:rowOff>57150</xdr:rowOff>
        </xdr:from>
        <xdr:to>
          <xdr:col>5</xdr:col>
          <xdr:colOff>1447800</xdr:colOff>
          <xdr:row>2</xdr:row>
          <xdr:rowOff>228600</xdr:rowOff>
        </xdr:to>
        <xdr:sp macro="" textlink="">
          <xdr:nvSpPr>
            <xdr:cNvPr id="1030" name="Bouton d’option 2" descr="Option 3 mois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2</xdr:row>
          <xdr:rowOff>228600</xdr:rowOff>
        </xdr:from>
        <xdr:to>
          <xdr:col>4</xdr:col>
          <xdr:colOff>1266825</xdr:colOff>
          <xdr:row>2</xdr:row>
          <xdr:rowOff>409575</xdr:rowOff>
        </xdr:to>
        <xdr:sp macro="" textlink="">
          <xdr:nvSpPr>
            <xdr:cNvPr id="1031" name="Bouton d’option 3" descr="Option un mois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</xdr:row>
          <xdr:rowOff>228600</xdr:rowOff>
        </xdr:from>
        <xdr:to>
          <xdr:col>5</xdr:col>
          <xdr:colOff>1457325</xdr:colOff>
          <xdr:row>2</xdr:row>
          <xdr:rowOff>409575</xdr:rowOff>
        </xdr:to>
        <xdr:sp macro="" textlink="">
          <xdr:nvSpPr>
            <xdr:cNvPr id="1032" name="Bouton d’option 4" descr="Option un a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</xdr:col>
      <xdr:colOff>0</xdr:colOff>
      <xdr:row>0</xdr:row>
      <xdr:rowOff>86344</xdr:rowOff>
    </xdr:from>
    <xdr:ext cx="2990849" cy="1190006"/>
    <xdr:sp macro="" textlink="">
      <xdr:nvSpPr>
        <xdr:cNvPr id="4" name="Titre" descr="&quot;&quot;" title="Inventaire Équipement employés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19075" y="86344"/>
          <a:ext cx="2990849" cy="119000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en-US" sz="3200" b="0">
              <a:solidFill>
                <a:schemeClr val="accent1"/>
              </a:solidFill>
              <a:latin typeface="+mn-lt"/>
              <a:ea typeface="+mn-ea"/>
              <a:cs typeface="+mn-cs"/>
            </a:rPr>
            <a:t>INVENTAIRE ÉQUIPEMENT EMPLOYÉS</a:t>
          </a:r>
        </a:p>
      </xdr:txBody>
    </xdr:sp>
    <xdr:clientData/>
  </xdr:oneCellAnchor>
  <xdr:twoCellAnchor editAs="absolute">
    <xdr:from>
      <xdr:col>6</xdr:col>
      <xdr:colOff>190499</xdr:colOff>
      <xdr:row>4</xdr:row>
      <xdr:rowOff>57151</xdr:rowOff>
    </xdr:from>
    <xdr:to>
      <xdr:col>9</xdr:col>
      <xdr:colOff>371474</xdr:colOff>
      <xdr:row>17</xdr:row>
      <xdr:rowOff>133350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FFECTÉ À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ECTÉ À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82074" y="1447801"/>
              <a:ext cx="2009775" cy="28670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237272</xdr:rowOff>
    </xdr:from>
    <xdr:ext cx="3638550" cy="810478"/>
    <xdr:sp macro="" textlink="">
      <xdr:nvSpPr>
        <xdr:cNvPr id="2" name="Titre" descr="Liste Équipement Et Employés" title="Titr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90500" y="237272"/>
          <a:ext cx="3638550" cy="81047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da-DK" altLang="zh-CN" sz="3200" b="0">
              <a:solidFill>
                <a:schemeClr val="accent1"/>
              </a:solidFill>
              <a:latin typeface="+mn-lt"/>
              <a:ea typeface="+mn-ea"/>
              <a:cs typeface="+mn-cs"/>
            </a:rPr>
            <a:t>LISTE ÉQUIPEMENT ET EMPLOYÉS</a:t>
          </a:r>
          <a:endParaRPr lang="en-US" sz="3200" b="0">
            <a:solidFill>
              <a:schemeClr val="accent1"/>
            </a:solidFill>
            <a:latin typeface="+mn-lt"/>
            <a:ea typeface="+mn-ea"/>
            <a:cs typeface="+mn-cs"/>
          </a:endParaRPr>
        </a:p>
      </xdr:txBody>
    </xdr:sp>
    <xdr:clientData/>
  </xdr:one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TRIBUÉ_À" xr10:uid="{00000000-0013-0000-FFFF-FFFF01000000}" sourceName="AFFECTÉ À">
  <extLst>
    <x:ext xmlns:x15="http://schemas.microsoft.com/office/spreadsheetml/2010/11/main" uri="{2F2917AC-EB37-4324-AD4E-5DD8C200BD13}">
      <x15:tableSlicerCache tableId="3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FFECTÉ À" xr10:uid="{00000000-0014-0000-FFFF-FFFF01000000}" cache="Segment_ATTRIBUÉ_À" caption="AFFECTÉ À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lInventaireÉquipement" displayName="tblInventaireÉquipement" ref="B5:F35" totalsRowShown="0" headerRowDxfId="11">
  <autoFilter ref="B5:F35" xr:uid="{00000000-0009-0000-0100-000003000000}"/>
  <tableColumns count="5">
    <tableColumn id="3" xr3:uid="{00000000-0010-0000-0000-000003000000}" name="CODE MATÉRIEL" dataDxfId="10"/>
    <tableColumn id="2" xr3:uid="{00000000-0010-0000-0000-000002000000}" name="NOM DE L’ÉLÉMENT" dataDxfId="9"/>
    <tableColumn id="1" xr3:uid="{00000000-0010-0000-0000-000001000000}" name="AFFECTÉ À" dataDxfId="8"/>
    <tableColumn id="4" xr3:uid="{00000000-0010-0000-0000-000004000000}" name="DATE DE DÉLIVRANCE" dataDxfId="7"/>
    <tableColumn id="5" xr3:uid="{00000000-0010-0000-0000-000005000000}" name="ÂGE DES ÉLÉMENTS" dataDxfId="6">
      <calculatedColumnFormula>IF(tblInventaireÉquipement[[#This Row],[DATE DE DÉLIVRANCE]]&lt;&gt;"",TODAY()-tblInventaireÉquipement[[#This Row],[DATE DE DÉLIVRANCE]],"")</calculatedColumnFormula>
    </tableColumn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lEmployés" displayName="tblEmployés" ref="B3:B23" totalsRowShown="0" headerRowDxfId="5" dataDxfId="4">
  <tableColumns count="1">
    <tableColumn id="1" xr3:uid="{00000000-0010-0000-0100-000001000000}" name="EMPLOYÉS" dataDxfId="3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lÉléments" displayName="tblÉléments" ref="D3:D18" totalsRowShown="0" headerRowDxfId="2" dataDxfId="1">
  <sortState xmlns:xlrd2="http://schemas.microsoft.com/office/spreadsheetml/2017/richdata2" ref="D4:D18">
    <sortCondition ref="D4"/>
  </sortState>
  <tableColumns count="1">
    <tableColumn id="1" xr3:uid="{00000000-0010-0000-0200-000001000000}" name="ÉLÉMENTS" dataDxfId="0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Éléments" altTextSummary="Liste des éléments d’inventaire disponibles, tels que ordinateur de bureau, imprimante jet d’encre, fauteuil, tableau blanc, etc."/>
    </ext>
  </extLst>
</table>
</file>

<file path=xl/theme/theme1.xml><?xml version="1.0" encoding="utf-8"?>
<a:theme xmlns:a="http://schemas.openxmlformats.org/drawingml/2006/main" name="Office Theme">
  <a:themeElements>
    <a:clrScheme name="Equipment Inventory">
      <a:dk1>
        <a:sysClr val="windowText" lastClr="000000"/>
      </a:dk1>
      <a:lt1>
        <a:sysClr val="window" lastClr="FFFFFF"/>
      </a:lt1>
      <a:dk2>
        <a:srgbClr val="1A1A1A"/>
      </a:dk2>
      <a:lt2>
        <a:srgbClr val="FFFFFF"/>
      </a:lt2>
      <a:accent1>
        <a:srgbClr val="53B69D"/>
      </a:accent1>
      <a:accent2>
        <a:srgbClr val="236C92"/>
      </a:accent2>
      <a:accent3>
        <a:srgbClr val="8E8E8E"/>
      </a:accent3>
      <a:accent4>
        <a:srgbClr val="2D8BBB"/>
      </a:accent4>
      <a:accent5>
        <a:srgbClr val="A86C2A"/>
      </a:accent5>
      <a:accent6>
        <a:srgbClr val="667D2F"/>
      </a:accent6>
      <a:hlink>
        <a:srgbClr val="236C92"/>
      </a:hlink>
      <a:folHlink>
        <a:srgbClr val="97D3C4"/>
      </a:folHlink>
    </a:clrScheme>
    <a:fontScheme name="47 -  Employee Equipment Inventory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/>
    <pageSetUpPr fitToPage="1"/>
  </sheetPr>
  <dimension ref="B1:F35"/>
  <sheetViews>
    <sheetView showGridLines="0" tabSelected="1" zoomScaleNormal="100" workbookViewId="0"/>
  </sheetViews>
  <sheetFormatPr baseColWidth="10" defaultColWidth="9.140625" defaultRowHeight="15" x14ac:dyDescent="0.25"/>
  <cols>
    <col min="1" max="1" width="3.28515625" customWidth="1"/>
    <col min="2" max="2" width="23.42578125" customWidth="1"/>
    <col min="3" max="3" width="30.7109375" customWidth="1"/>
    <col min="4" max="4" width="16" style="1" customWidth="1"/>
    <col min="5" max="5" width="30.85546875" customWidth="1"/>
    <col min="6" max="6" width="27.5703125" style="2" customWidth="1"/>
  </cols>
  <sheetData>
    <row r="1" spans="2:6" ht="28.5" customHeight="1" x14ac:dyDescent="0.25">
      <c r="B1" s="11"/>
      <c r="C1" s="11"/>
      <c r="E1" s="12"/>
      <c r="F1" s="12"/>
    </row>
    <row r="2" spans="2:6" ht="18" customHeight="1" x14ac:dyDescent="0.25">
      <c r="B2" s="11"/>
      <c r="C2" s="11"/>
      <c r="E2" s="4" t="s">
        <v>66</v>
      </c>
      <c r="F2" s="5"/>
    </row>
    <row r="3" spans="2:6" ht="38.25" customHeight="1" x14ac:dyDescent="0.25">
      <c r="B3" s="11"/>
      <c r="C3" s="11"/>
      <c r="E3" s="8">
        <v>4</v>
      </c>
    </row>
    <row r="4" spans="2:6" ht="24.75" customHeight="1" x14ac:dyDescent="0.25">
      <c r="D4"/>
      <c r="F4"/>
    </row>
    <row r="5" spans="2:6" ht="39.75" customHeight="1" x14ac:dyDescent="0.25">
      <c r="B5" s="7" t="s">
        <v>70</v>
      </c>
      <c r="C5" s="7" t="s">
        <v>30</v>
      </c>
      <c r="D5" s="7" t="s">
        <v>67</v>
      </c>
      <c r="E5" s="7" t="s">
        <v>31</v>
      </c>
      <c r="F5" s="7" t="s">
        <v>32</v>
      </c>
    </row>
    <row r="6" spans="2:6" x14ac:dyDescent="0.25">
      <c r="B6" s="6" t="s">
        <v>0</v>
      </c>
      <c r="C6" s="6" t="s">
        <v>33</v>
      </c>
      <c r="D6" s="6" t="s">
        <v>46</v>
      </c>
      <c r="E6" s="9">
        <f ca="1">TODAY()-25</f>
        <v>43710</v>
      </c>
      <c r="F6" s="10">
        <f ca="1">IF(tblInventaireÉquipement[[#This Row],[DATE DE DÉLIVRANCE]]&lt;&gt;"",TODAY()-tblInventaireÉquipement[[#This Row],[DATE DE DÉLIVRANCE]],"")</f>
        <v>25</v>
      </c>
    </row>
    <row r="7" spans="2:6" x14ac:dyDescent="0.25">
      <c r="B7" s="6" t="s">
        <v>1</v>
      </c>
      <c r="C7" s="6" t="s">
        <v>34</v>
      </c>
      <c r="D7" s="6" t="s">
        <v>47</v>
      </c>
      <c r="E7" s="9">
        <f ca="1">TODAY()-479</f>
        <v>43256</v>
      </c>
      <c r="F7" s="10">
        <f ca="1">IF(tblInventaireÉquipement[[#This Row],[DATE DE DÉLIVRANCE]]&lt;&gt;"",TODAY()-tblInventaireÉquipement[[#This Row],[DATE DE DÉLIVRANCE]],"")</f>
        <v>479</v>
      </c>
    </row>
    <row r="8" spans="2:6" x14ac:dyDescent="0.25">
      <c r="B8" s="6" t="s">
        <v>2</v>
      </c>
      <c r="C8" s="6" t="s">
        <v>35</v>
      </c>
      <c r="D8" s="6" t="s">
        <v>48</v>
      </c>
      <c r="E8" s="9">
        <f ca="1">TODAY()-177</f>
        <v>43558</v>
      </c>
      <c r="F8" s="10">
        <f ca="1">IF(tblInventaireÉquipement[[#This Row],[DATE DE DÉLIVRANCE]]&lt;&gt;"",TODAY()-tblInventaireÉquipement[[#This Row],[DATE DE DÉLIVRANCE]],"")</f>
        <v>177</v>
      </c>
    </row>
    <row r="9" spans="2:6" x14ac:dyDescent="0.25">
      <c r="B9" s="6" t="s">
        <v>3</v>
      </c>
      <c r="C9" s="6" t="s">
        <v>34</v>
      </c>
      <c r="D9" s="6" t="s">
        <v>52</v>
      </c>
      <c r="E9" s="9">
        <f ca="1">TODAY()-18</f>
        <v>43717</v>
      </c>
      <c r="F9" s="10">
        <f ca="1">IF(tblInventaireÉquipement[[#This Row],[DATE DE DÉLIVRANCE]]&lt;&gt;"",TODAY()-tblInventaireÉquipement[[#This Row],[DATE DE DÉLIVRANCE]],"")</f>
        <v>18</v>
      </c>
    </row>
    <row r="10" spans="2:6" x14ac:dyDescent="0.25">
      <c r="B10" s="6" t="s">
        <v>4</v>
      </c>
      <c r="C10" s="6" t="s">
        <v>69</v>
      </c>
      <c r="D10" s="6" t="s">
        <v>65</v>
      </c>
      <c r="E10" s="9">
        <f ca="1">TODAY()-227</f>
        <v>43508</v>
      </c>
      <c r="F10" s="10">
        <f ca="1">IF(tblInventaireÉquipement[[#This Row],[DATE DE DÉLIVRANCE]]&lt;&gt;"",TODAY()-tblInventaireÉquipement[[#This Row],[DATE DE DÉLIVRANCE]],"")</f>
        <v>227</v>
      </c>
    </row>
    <row r="11" spans="2:6" x14ac:dyDescent="0.25">
      <c r="B11" s="6" t="s">
        <v>5</v>
      </c>
      <c r="C11" s="6" t="s">
        <v>35</v>
      </c>
      <c r="D11" s="6" t="s">
        <v>59</v>
      </c>
      <c r="E11" s="9">
        <f ca="1">TODAY()-50</f>
        <v>43685</v>
      </c>
      <c r="F11" s="10">
        <f ca="1">IF(tblInventaireÉquipement[[#This Row],[DATE DE DÉLIVRANCE]]&lt;&gt;"",TODAY()-tblInventaireÉquipement[[#This Row],[DATE DE DÉLIVRANCE]],"")</f>
        <v>50</v>
      </c>
    </row>
    <row r="12" spans="2:6" x14ac:dyDescent="0.25">
      <c r="B12" s="6" t="s">
        <v>6</v>
      </c>
      <c r="C12" s="6" t="s">
        <v>36</v>
      </c>
      <c r="D12" s="6" t="s">
        <v>49</v>
      </c>
      <c r="E12" s="9">
        <f ca="1">TODAY()-120</f>
        <v>43615</v>
      </c>
      <c r="F12" s="10">
        <f ca="1">IF(tblInventaireÉquipement[[#This Row],[DATE DE DÉLIVRANCE]]&lt;&gt;"",TODAY()-tblInventaireÉquipement[[#This Row],[DATE DE DÉLIVRANCE]],"")</f>
        <v>120</v>
      </c>
    </row>
    <row r="13" spans="2:6" x14ac:dyDescent="0.25">
      <c r="B13" s="6" t="s">
        <v>7</v>
      </c>
      <c r="C13" s="6" t="s">
        <v>45</v>
      </c>
      <c r="D13" s="6" t="s">
        <v>57</v>
      </c>
      <c r="E13" s="9">
        <f ca="1">TODAY()-499</f>
        <v>43236</v>
      </c>
      <c r="F13" s="10">
        <f ca="1">IF(tblInventaireÉquipement[[#This Row],[DATE DE DÉLIVRANCE]]&lt;&gt;"",TODAY()-tblInventaireÉquipement[[#This Row],[DATE DE DÉLIVRANCE]],"")</f>
        <v>499</v>
      </c>
    </row>
    <row r="14" spans="2:6" x14ac:dyDescent="0.25">
      <c r="B14" s="6" t="s">
        <v>8</v>
      </c>
      <c r="C14" s="6" t="s">
        <v>37</v>
      </c>
      <c r="D14" s="6" t="s">
        <v>53</v>
      </c>
      <c r="E14" s="9">
        <f ca="1">TODAY()-30</f>
        <v>43705</v>
      </c>
      <c r="F14" s="10">
        <f ca="1">IF(tblInventaireÉquipement[[#This Row],[DATE DE DÉLIVRANCE]]&lt;&gt;"",TODAY()-tblInventaireÉquipement[[#This Row],[DATE DE DÉLIVRANCE]],"")</f>
        <v>30</v>
      </c>
    </row>
    <row r="15" spans="2:6" x14ac:dyDescent="0.25">
      <c r="B15" s="6" t="s">
        <v>9</v>
      </c>
      <c r="C15" s="6" t="s">
        <v>68</v>
      </c>
      <c r="D15" s="6" t="s">
        <v>64</v>
      </c>
      <c r="E15" s="9">
        <f ca="1">TODAY()-50</f>
        <v>43685</v>
      </c>
      <c r="F15" s="10">
        <f ca="1">IF(tblInventaireÉquipement[[#This Row],[DATE DE DÉLIVRANCE]]&lt;&gt;"",TODAY()-tblInventaireÉquipement[[#This Row],[DATE DE DÉLIVRANCE]],"")</f>
        <v>50</v>
      </c>
    </row>
    <row r="16" spans="2:6" x14ac:dyDescent="0.25">
      <c r="B16" s="6" t="s">
        <v>10</v>
      </c>
      <c r="C16" s="6" t="s">
        <v>45</v>
      </c>
      <c r="D16" s="6" t="s">
        <v>57</v>
      </c>
      <c r="E16" s="9">
        <f ca="1">TODAY()-450</f>
        <v>43285</v>
      </c>
      <c r="F16" s="10">
        <f ca="1">IF(tblInventaireÉquipement[[#This Row],[DATE DE DÉLIVRANCE]]&lt;&gt;"",TODAY()-tblInventaireÉquipement[[#This Row],[DATE DE DÉLIVRANCE]],"")</f>
        <v>450</v>
      </c>
    </row>
    <row r="17" spans="2:6" x14ac:dyDescent="0.25">
      <c r="B17" s="6" t="s">
        <v>11</v>
      </c>
      <c r="C17" s="6" t="s">
        <v>38</v>
      </c>
      <c r="D17" s="6" t="s">
        <v>63</v>
      </c>
      <c r="E17" s="9">
        <f ca="1">TODAY()-420</f>
        <v>43315</v>
      </c>
      <c r="F17" s="10">
        <f ca="1">IF(tblInventaireÉquipement[[#This Row],[DATE DE DÉLIVRANCE]]&lt;&gt;"",TODAY()-tblInventaireÉquipement[[#This Row],[DATE DE DÉLIVRANCE]],"")</f>
        <v>420</v>
      </c>
    </row>
    <row r="18" spans="2:6" x14ac:dyDescent="0.25">
      <c r="B18" s="6" t="s">
        <v>12</v>
      </c>
      <c r="C18" s="6" t="s">
        <v>37</v>
      </c>
      <c r="D18" s="6" t="s">
        <v>53</v>
      </c>
      <c r="E18" s="9">
        <f ca="1">TODAY()-250</f>
        <v>43485</v>
      </c>
      <c r="F18" s="10">
        <f ca="1">IF(tblInventaireÉquipement[[#This Row],[DATE DE DÉLIVRANCE]]&lt;&gt;"",TODAY()-tblInventaireÉquipement[[#This Row],[DATE DE DÉLIVRANCE]],"")</f>
        <v>250</v>
      </c>
    </row>
    <row r="19" spans="2:6" x14ac:dyDescent="0.25">
      <c r="B19" s="6" t="s">
        <v>13</v>
      </c>
      <c r="C19" s="6" t="s">
        <v>69</v>
      </c>
      <c r="D19" s="6" t="s">
        <v>54</v>
      </c>
      <c r="E19" s="9">
        <f ca="1">TODAY()-45</f>
        <v>43690</v>
      </c>
      <c r="F19" s="10">
        <f ca="1">IF(tblInventaireÉquipement[[#This Row],[DATE DE DÉLIVRANCE]]&lt;&gt;"",TODAY()-tblInventaireÉquipement[[#This Row],[DATE DE DÉLIVRANCE]],"")</f>
        <v>45</v>
      </c>
    </row>
    <row r="20" spans="2:6" x14ac:dyDescent="0.25">
      <c r="B20" s="6" t="s">
        <v>14</v>
      </c>
      <c r="C20" s="6" t="s">
        <v>38</v>
      </c>
      <c r="D20" s="6" t="s">
        <v>58</v>
      </c>
      <c r="E20" s="9">
        <f ca="1">TODAY()-502</f>
        <v>43233</v>
      </c>
      <c r="F20" s="10">
        <f ca="1">IF(tblInventaireÉquipement[[#This Row],[DATE DE DÉLIVRANCE]]&lt;&gt;"",TODAY()-tblInventaireÉquipement[[#This Row],[DATE DE DÉLIVRANCE]],"")</f>
        <v>502</v>
      </c>
    </row>
    <row r="21" spans="2:6" x14ac:dyDescent="0.25">
      <c r="B21" s="6" t="s">
        <v>15</v>
      </c>
      <c r="C21" s="6" t="s">
        <v>35</v>
      </c>
      <c r="D21" s="6" t="s">
        <v>46</v>
      </c>
      <c r="E21" s="9">
        <f ca="1">TODAY()-350</f>
        <v>43385</v>
      </c>
      <c r="F21" s="10">
        <f ca="1">IF(tblInventaireÉquipement[[#This Row],[DATE DE DÉLIVRANCE]]&lt;&gt;"",TODAY()-tblInventaireÉquipement[[#This Row],[DATE DE DÉLIVRANCE]],"")</f>
        <v>350</v>
      </c>
    </row>
    <row r="22" spans="2:6" x14ac:dyDescent="0.25">
      <c r="B22" s="6" t="s">
        <v>16</v>
      </c>
      <c r="C22" s="6" t="s">
        <v>45</v>
      </c>
      <c r="D22" s="6" t="s">
        <v>64</v>
      </c>
      <c r="E22" s="9">
        <f ca="1">TODAY()-125</f>
        <v>43610</v>
      </c>
      <c r="F22" s="10">
        <f ca="1">IF(tblInventaireÉquipement[[#This Row],[DATE DE DÉLIVRANCE]]&lt;&gt;"",TODAY()-tblInventaireÉquipement[[#This Row],[DATE DE DÉLIVRANCE]],"")</f>
        <v>125</v>
      </c>
    </row>
    <row r="23" spans="2:6" x14ac:dyDescent="0.25">
      <c r="B23" s="6" t="s">
        <v>17</v>
      </c>
      <c r="C23" s="6" t="s">
        <v>68</v>
      </c>
      <c r="D23" s="6" t="s">
        <v>60</v>
      </c>
      <c r="E23" s="9">
        <f ca="1">TODAY()-90</f>
        <v>43645</v>
      </c>
      <c r="F23" s="10">
        <f ca="1">IF(tblInventaireÉquipement[[#This Row],[DATE DE DÉLIVRANCE]]&lt;&gt;"",TODAY()-tblInventaireÉquipement[[#This Row],[DATE DE DÉLIVRANCE]],"")</f>
        <v>90</v>
      </c>
    </row>
    <row r="24" spans="2:6" x14ac:dyDescent="0.25">
      <c r="B24" s="6" t="s">
        <v>18</v>
      </c>
      <c r="C24" s="6" t="s">
        <v>33</v>
      </c>
      <c r="D24" s="6" t="s">
        <v>61</v>
      </c>
      <c r="E24" s="9">
        <f ca="1">TODAY()-730</f>
        <v>43005</v>
      </c>
      <c r="F24" s="10">
        <f ca="1">IF(tblInventaireÉquipement[[#This Row],[DATE DE DÉLIVRANCE]]&lt;&gt;"",TODAY()-tblInventaireÉquipement[[#This Row],[DATE DE DÉLIVRANCE]],"")</f>
        <v>730</v>
      </c>
    </row>
    <row r="25" spans="2:6" x14ac:dyDescent="0.25">
      <c r="B25" s="6" t="s">
        <v>19</v>
      </c>
      <c r="C25" s="6" t="s">
        <v>39</v>
      </c>
      <c r="D25" s="6" t="s">
        <v>48</v>
      </c>
      <c r="E25" s="9">
        <f ca="1">TODAY()-540</f>
        <v>43195</v>
      </c>
      <c r="F25" s="10">
        <f ca="1">IF(tblInventaireÉquipement[[#This Row],[DATE DE DÉLIVRANCE]]&lt;&gt;"",TODAY()-tblInventaireÉquipement[[#This Row],[DATE DE DÉLIVRANCE]],"")</f>
        <v>540</v>
      </c>
    </row>
    <row r="26" spans="2:6" x14ac:dyDescent="0.25">
      <c r="B26" s="6" t="s">
        <v>20</v>
      </c>
      <c r="C26" s="6" t="s">
        <v>34</v>
      </c>
      <c r="D26" s="6" t="s">
        <v>52</v>
      </c>
      <c r="E26" s="9">
        <f ca="1">TODAY()-18</f>
        <v>43717</v>
      </c>
      <c r="F26" s="10">
        <f ca="1">IF(tblInventaireÉquipement[[#This Row],[DATE DE DÉLIVRANCE]]&lt;&gt;"",TODAY()-tblInventaireÉquipement[[#This Row],[DATE DE DÉLIVRANCE]],"")</f>
        <v>18</v>
      </c>
    </row>
    <row r="27" spans="2:6" x14ac:dyDescent="0.25">
      <c r="B27" s="6" t="s">
        <v>21</v>
      </c>
      <c r="C27" s="6" t="s">
        <v>40</v>
      </c>
      <c r="D27" s="6" t="s">
        <v>53</v>
      </c>
      <c r="E27" s="9">
        <f ca="1">TODAY()-283</f>
        <v>43452</v>
      </c>
      <c r="F27" s="10">
        <f ca="1">IF(tblInventaireÉquipement[[#This Row],[DATE DE DÉLIVRANCE]]&lt;&gt;"",TODAY()-tblInventaireÉquipement[[#This Row],[DATE DE DÉLIVRANCE]],"")</f>
        <v>283</v>
      </c>
    </row>
    <row r="28" spans="2:6" x14ac:dyDescent="0.25">
      <c r="B28" s="6" t="s">
        <v>22</v>
      </c>
      <c r="C28" s="6" t="s">
        <v>38</v>
      </c>
      <c r="D28" s="6" t="s">
        <v>54</v>
      </c>
      <c r="E28" s="9">
        <f ca="1">TODAY()-479</f>
        <v>43256</v>
      </c>
      <c r="F28" s="10">
        <f ca="1">IF(tblInventaireÉquipement[[#This Row],[DATE DE DÉLIVRANCE]]&lt;&gt;"",TODAY()-tblInventaireÉquipement[[#This Row],[DATE DE DÉLIVRANCE]],"")</f>
        <v>479</v>
      </c>
    </row>
    <row r="29" spans="2:6" x14ac:dyDescent="0.25">
      <c r="B29" s="6" t="s">
        <v>23</v>
      </c>
      <c r="C29" s="6" t="s">
        <v>34</v>
      </c>
      <c r="D29" s="6" t="s">
        <v>64</v>
      </c>
      <c r="E29" s="9">
        <f ca="1">TODAY()-355</f>
        <v>43380</v>
      </c>
      <c r="F29" s="10">
        <f ca="1">IF(tblInventaireÉquipement[[#This Row],[DATE DE DÉLIVRANCE]]&lt;&gt;"",TODAY()-tblInventaireÉquipement[[#This Row],[DATE DE DÉLIVRANCE]],"")</f>
        <v>355</v>
      </c>
    </row>
    <row r="30" spans="2:6" x14ac:dyDescent="0.25">
      <c r="B30" s="6" t="s">
        <v>24</v>
      </c>
      <c r="C30" s="6" t="s">
        <v>36</v>
      </c>
      <c r="D30" s="6" t="s">
        <v>52</v>
      </c>
      <c r="E30" s="9">
        <f ca="1">TODAY()-28</f>
        <v>43707</v>
      </c>
      <c r="F30" s="10">
        <f ca="1">IF(tblInventaireÉquipement[[#This Row],[DATE DE DÉLIVRANCE]]&lt;&gt;"",TODAY()-tblInventaireÉquipement[[#This Row],[DATE DE DÉLIVRANCE]],"")</f>
        <v>28</v>
      </c>
    </row>
    <row r="31" spans="2:6" x14ac:dyDescent="0.25">
      <c r="B31" s="6" t="s">
        <v>25</v>
      </c>
      <c r="C31" s="6" t="s">
        <v>68</v>
      </c>
      <c r="D31" s="6" t="s">
        <v>53</v>
      </c>
      <c r="E31" s="9">
        <f ca="1">TODAY()-28</f>
        <v>43707</v>
      </c>
      <c r="F31" s="10">
        <f ca="1">IF(tblInventaireÉquipement[[#This Row],[DATE DE DÉLIVRANCE]]&lt;&gt;"",TODAY()-tblInventaireÉquipement[[#This Row],[DATE DE DÉLIVRANCE]],"")</f>
        <v>28</v>
      </c>
    </row>
    <row r="32" spans="2:6" x14ac:dyDescent="0.25">
      <c r="B32" s="6" t="s">
        <v>26</v>
      </c>
      <c r="C32" s="6" t="s">
        <v>40</v>
      </c>
      <c r="D32" s="6" t="s">
        <v>64</v>
      </c>
      <c r="E32" s="9">
        <f ca="1">TODAY()-736</f>
        <v>42999</v>
      </c>
      <c r="F32" s="10">
        <f ca="1">IF(tblInventaireÉquipement[[#This Row],[DATE DE DÉLIVRANCE]]&lt;&gt;"",TODAY()-tblInventaireÉquipement[[#This Row],[DATE DE DÉLIVRANCE]],"")</f>
        <v>736</v>
      </c>
    </row>
    <row r="33" spans="2:6" x14ac:dyDescent="0.25">
      <c r="B33" s="6" t="s">
        <v>27</v>
      </c>
      <c r="C33" s="6" t="s">
        <v>36</v>
      </c>
      <c r="D33" s="6" t="s">
        <v>57</v>
      </c>
      <c r="E33" s="9">
        <f ca="1">TODAY()-68</f>
        <v>43667</v>
      </c>
      <c r="F33" s="10">
        <f ca="1">IF(tblInventaireÉquipement[[#This Row],[DATE DE DÉLIVRANCE]]&lt;&gt;"",TODAY()-tblInventaireÉquipement[[#This Row],[DATE DE DÉLIVRANCE]],"")</f>
        <v>68</v>
      </c>
    </row>
    <row r="34" spans="2:6" x14ac:dyDescent="0.25">
      <c r="B34" s="6" t="s">
        <v>28</v>
      </c>
      <c r="C34" s="6" t="s">
        <v>35</v>
      </c>
      <c r="D34" s="6" t="s">
        <v>59</v>
      </c>
      <c r="E34" s="9">
        <f ca="1">TODAY()-67</f>
        <v>43668</v>
      </c>
      <c r="F34" s="10">
        <f ca="1">IF(tblInventaireÉquipement[[#This Row],[DATE DE DÉLIVRANCE]]&lt;&gt;"",TODAY()-tblInventaireÉquipement[[#This Row],[DATE DE DÉLIVRANCE]],"")</f>
        <v>67</v>
      </c>
    </row>
    <row r="35" spans="2:6" x14ac:dyDescent="0.25">
      <c r="B35" s="6" t="s">
        <v>29</v>
      </c>
      <c r="C35" s="6" t="s">
        <v>69</v>
      </c>
      <c r="D35" s="6" t="s">
        <v>48</v>
      </c>
      <c r="E35" s="9">
        <f ca="1">TODAY()-149</f>
        <v>43586</v>
      </c>
      <c r="F35" s="10">
        <f ca="1">IF(tblInventaireÉquipement[[#This Row],[DATE DE DÉLIVRANCE]]&lt;&gt;"",TODAY()-tblInventaireÉquipement[[#This Row],[DATE DE DÉLIVRANCE]],"")</f>
        <v>149</v>
      </c>
    </row>
  </sheetData>
  <mergeCells count="2">
    <mergeCell ref="B1:C3"/>
    <mergeCell ref="E1:F1"/>
  </mergeCells>
  <conditionalFormatting sqref="B6:F35">
    <cfRule type="expression" dxfId="12" priority="1">
      <formula>$F6&gt;CHOOSE(valHSélection,999999999,90,30,365)</formula>
    </cfRule>
  </conditionalFormatting>
  <dataValidations count="2">
    <dataValidation type="list" allowBlank="1" showInputMessage="1" sqref="D6:D35" xr:uid="{00000000-0002-0000-0000-000000000000}">
      <formula1>lstEmployés</formula1>
    </dataValidation>
    <dataValidation type="list" allowBlank="1" showInputMessage="1" sqref="C6:C35" xr:uid="{00000000-0002-0000-0000-000001000000}">
      <formula1>lstÉléments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d’option 1">
              <controlPr defaultSize="0" autoFill="0" autoLine="0" autoPict="0" altText="pas d’option de surlignage">
                <anchor moveWithCells="1">
                  <from>
                    <xdr:col>4</xdr:col>
                    <xdr:colOff>76200</xdr:colOff>
                    <xdr:row>2</xdr:row>
                    <xdr:rowOff>57150</xdr:rowOff>
                  </from>
                  <to>
                    <xdr:col>4</xdr:col>
                    <xdr:colOff>1266825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outon d’option 2">
              <controlPr defaultSize="0" autoFill="0" autoLine="0" autoPict="0" altText="Option 3 mois">
                <anchor moveWithCells="1">
                  <from>
                    <xdr:col>5</xdr:col>
                    <xdr:colOff>257175</xdr:colOff>
                    <xdr:row>2</xdr:row>
                    <xdr:rowOff>57150</xdr:rowOff>
                  </from>
                  <to>
                    <xdr:col>5</xdr:col>
                    <xdr:colOff>1447800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outon d’option 3">
              <controlPr defaultSize="0" autoFill="0" autoLine="0" autoPict="0" altText="Option un mois">
                <anchor moveWithCells="1">
                  <from>
                    <xdr:col>4</xdr:col>
                    <xdr:colOff>76200</xdr:colOff>
                    <xdr:row>2</xdr:row>
                    <xdr:rowOff>228600</xdr:rowOff>
                  </from>
                  <to>
                    <xdr:col>4</xdr:col>
                    <xdr:colOff>1266825</xdr:colOff>
                    <xdr:row>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outon d’option 4">
              <controlPr defaultSize="0" autoFill="0" autoLine="0" autoPict="0" altText="Option un an">
                <anchor moveWithCells="1">
                  <from>
                    <xdr:col>5</xdr:col>
                    <xdr:colOff>266700</xdr:colOff>
                    <xdr:row>2</xdr:row>
                    <xdr:rowOff>228600</xdr:rowOff>
                  </from>
                  <to>
                    <xdr:col>5</xdr:col>
                    <xdr:colOff>1457325</xdr:colOff>
                    <xdr:row>2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9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/>
  </sheetPr>
  <dimension ref="B1:D23"/>
  <sheetViews>
    <sheetView showGridLines="0" workbookViewId="0"/>
  </sheetViews>
  <sheetFormatPr baseColWidth="10" defaultColWidth="9.140625" defaultRowHeight="15" x14ac:dyDescent="0.25"/>
  <cols>
    <col min="1" max="1" width="2.85546875" customWidth="1"/>
    <col min="2" max="2" width="26.28515625" customWidth="1"/>
    <col min="3" max="3" width="3.5703125" customWidth="1"/>
    <col min="4" max="4" width="24.7109375" customWidth="1"/>
    <col min="5" max="5" width="3.5703125" customWidth="1"/>
    <col min="6" max="6" width="9.140625" customWidth="1"/>
  </cols>
  <sheetData>
    <row r="1" spans="2:4" ht="41.25" customHeight="1" x14ac:dyDescent="0.25"/>
    <row r="2" spans="2:4" ht="41.25" customHeight="1" x14ac:dyDescent="0.25"/>
    <row r="3" spans="2:4" ht="29.25" customHeight="1" x14ac:dyDescent="0.25">
      <c r="B3" s="7" t="s">
        <v>71</v>
      </c>
      <c r="C3" s="3"/>
      <c r="D3" s="7" t="s">
        <v>72</v>
      </c>
    </row>
    <row r="4" spans="2:4" x14ac:dyDescent="0.25">
      <c r="B4" s="6" t="s">
        <v>46</v>
      </c>
      <c r="D4" s="6" t="s">
        <v>33</v>
      </c>
    </row>
    <row r="5" spans="2:4" x14ac:dyDescent="0.25">
      <c r="B5" s="6" t="s">
        <v>47</v>
      </c>
      <c r="D5" s="6" t="s">
        <v>69</v>
      </c>
    </row>
    <row r="6" spans="2:4" x14ac:dyDescent="0.25">
      <c r="B6" s="6" t="s">
        <v>48</v>
      </c>
      <c r="D6" s="6" t="s">
        <v>45</v>
      </c>
    </row>
    <row r="7" spans="2:4" x14ac:dyDescent="0.25">
      <c r="B7" s="6" t="s">
        <v>49</v>
      </c>
      <c r="D7" s="6" t="s">
        <v>41</v>
      </c>
    </row>
    <row r="8" spans="2:4" x14ac:dyDescent="0.25">
      <c r="B8" s="6" t="s">
        <v>50</v>
      </c>
      <c r="D8" s="6" t="s">
        <v>39</v>
      </c>
    </row>
    <row r="9" spans="2:4" x14ac:dyDescent="0.25">
      <c r="B9" s="6" t="s">
        <v>51</v>
      </c>
      <c r="D9" s="6" t="s">
        <v>37</v>
      </c>
    </row>
    <row r="10" spans="2:4" x14ac:dyDescent="0.25">
      <c r="B10" s="6" t="s">
        <v>52</v>
      </c>
      <c r="D10" s="6" t="s">
        <v>42</v>
      </c>
    </row>
    <row r="11" spans="2:4" x14ac:dyDescent="0.25">
      <c r="B11" s="6" t="s">
        <v>53</v>
      </c>
      <c r="D11" s="6" t="s">
        <v>40</v>
      </c>
    </row>
    <row r="12" spans="2:4" x14ac:dyDescent="0.25">
      <c r="B12" s="6" t="s">
        <v>54</v>
      </c>
      <c r="D12" s="6" t="s">
        <v>34</v>
      </c>
    </row>
    <row r="13" spans="2:4" x14ac:dyDescent="0.25">
      <c r="B13" s="6" t="s">
        <v>55</v>
      </c>
      <c r="D13" s="6" t="s">
        <v>43</v>
      </c>
    </row>
    <row r="14" spans="2:4" x14ac:dyDescent="0.25">
      <c r="B14" s="6" t="s">
        <v>56</v>
      </c>
      <c r="D14" s="6" t="s">
        <v>35</v>
      </c>
    </row>
    <row r="15" spans="2:4" x14ac:dyDescent="0.25">
      <c r="B15" s="6" t="s">
        <v>57</v>
      </c>
      <c r="D15" s="6" t="s">
        <v>38</v>
      </c>
    </row>
    <row r="16" spans="2:4" x14ac:dyDescent="0.25">
      <c r="B16" s="6" t="s">
        <v>58</v>
      </c>
      <c r="D16" s="6" t="s">
        <v>36</v>
      </c>
    </row>
    <row r="17" spans="2:4" x14ac:dyDescent="0.25">
      <c r="B17" s="6" t="s">
        <v>59</v>
      </c>
      <c r="D17" s="6" t="s">
        <v>44</v>
      </c>
    </row>
    <row r="18" spans="2:4" x14ac:dyDescent="0.25">
      <c r="B18" s="6" t="s">
        <v>60</v>
      </c>
      <c r="D18" s="6" t="s">
        <v>68</v>
      </c>
    </row>
    <row r="19" spans="2:4" x14ac:dyDescent="0.25">
      <c r="B19" s="6" t="s">
        <v>61</v>
      </c>
    </row>
    <row r="20" spans="2:4" x14ac:dyDescent="0.25">
      <c r="B20" s="6" t="s">
        <v>62</v>
      </c>
    </row>
    <row r="21" spans="2:4" x14ac:dyDescent="0.25">
      <c r="B21" s="6" t="s">
        <v>63</v>
      </c>
    </row>
    <row r="22" spans="2:4" x14ac:dyDescent="0.25">
      <c r="B22" s="6" t="s">
        <v>64</v>
      </c>
    </row>
    <row r="23" spans="2:4" x14ac:dyDescent="0.25">
      <c r="B23" s="6" t="s">
        <v>65</v>
      </c>
    </row>
  </sheetData>
  <pageMargins left="0.7" right="0.7" top="0.75" bottom="0.75" header="0.3" footer="0.3"/>
  <pageSetup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EECB0ED-EF75-487F-B66D-6ADD00ECE43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Inventaire Équipement</vt:lpstr>
      <vt:lpstr>Paramètres</vt:lpstr>
      <vt:lpstr>lstÉléments</vt:lpstr>
      <vt:lpstr>lstEmployés</vt:lpstr>
      <vt:lpstr>valHSélection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Tux</dc:creator>
  <cp:keywords/>
  <cp:lastModifiedBy>Tux</cp:lastModifiedBy>
  <dcterms:created xsi:type="dcterms:W3CDTF">2019-09-27T16:44:14Z</dcterms:created>
  <dcterms:modified xsi:type="dcterms:W3CDTF">2019-09-27T16:44:15Z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TC034274059991</vt:lpwstr>
  </property>
</Properties>
</file>