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codeName="{7A2D7E96-6E34-419A-AE5F-296B3A7E7977}"/>
  <workbookPr codeName="ThisWorkbook" hidePivotFieldList="1"/>
  <mc:AlternateContent xmlns:mc="http://schemas.openxmlformats.org/markup-compatibility/2006">
    <mc:Choice Requires="x15">
      <x15ac:absPath xmlns:x15ac="http://schemas.microsoft.com/office/spreadsheetml/2010/11/ac" url="C:\Users\administrateur\Desktop\"/>
    </mc:Choice>
  </mc:AlternateContent>
  <xr:revisionPtr revIDLastSave="0" documentId="8_{81656FDC-3175-491D-8187-87E9E736D066}" xr6:coauthVersionLast="43" xr6:coauthVersionMax="43" xr10:uidLastSave="{00000000-0000-0000-0000-000000000000}"/>
  <bookViews>
    <workbookView xWindow="5475" yWindow="3225" windowWidth="20490" windowHeight="10620" activeTab="1" xr2:uid="{00000000-000D-0000-FFFF-FFFF00000000}"/>
  </bookViews>
  <sheets>
    <sheet name="Tableau de bord" sheetId="3" r:id="rId1"/>
    <sheet name="Liste de matériel" sheetId="1" r:id="rId2"/>
    <sheet name="Données" sheetId="2" state="hidden" r:id="rId3"/>
  </sheets>
  <definedNames>
    <definedName name="_xlnm.Print_Titles" localSheetId="1">'Liste de matériel'!$5:$5</definedName>
    <definedName name="JoursParAn">365</definedName>
    <definedName name="MoisParAn">12</definedName>
    <definedName name="Segment_Années_de_service_restantes">#N/A</definedName>
    <definedName name="Segment_Condition">#N/A</definedName>
    <definedName name="Segment_Date_d’achat_ou_de_location">#N/A</definedName>
    <definedName name="Segment_Description_de_l’élément__Marque_et_modèle">#N/A</definedName>
    <definedName name="Segment_Fournisseur">#N/A</definedName>
    <definedName name="Segment_Lieu">#N/A</definedName>
    <definedName name="Segment_Numéro_de_contrôle_ou_de_série1">#N/A</definedName>
    <definedName name="Segment_Remboursements_mensuels_restants">#N/A</definedName>
    <definedName name="Segment_Taux_d’emprunt">#N/A</definedName>
    <definedName name="SeuilPaiementsRestants">'Liste de matériel'!$E$3</definedName>
  </definedNames>
  <calcPr calcId="191029"/>
  <pivotCaches>
    <pivotCache cacheId="24" r:id="rId4"/>
  </pivotCaches>
  <extLst>
    <ext xmlns:x14="http://schemas.microsoft.com/office/spreadsheetml/2009/9/main" uri="{BBE1A952-AA13-448e-AADC-164F8A28A991}">
      <x14:slicerCaches>
        <x14:slicerCache r:id="rId5"/>
        <x14:slicerCache r:id="rId6"/>
        <x14:slicerCache r:id="rId7"/>
        <x14:slicerCache r:id="rId8"/>
        <x14:slicerCache r:id="rId9"/>
        <x14:slicerCache r:id="rId10"/>
        <x14:slicerCache r:id="rId11"/>
        <x14:slicerCache r:id="rId12"/>
        <x14:slicerCache r:id="rId13"/>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O6" i="1" l="1"/>
  <c r="O7" i="1"/>
  <c r="O8" i="1"/>
  <c r="F5" i="3"/>
  <c r="F20" i="3"/>
  <c r="F17" i="3"/>
  <c r="F11" i="3"/>
  <c r="F14" i="3"/>
  <c r="F8" i="3"/>
  <c r="P8" i="1" l="1"/>
  <c r="Q8" i="1" s="1"/>
  <c r="R8" i="1"/>
  <c r="T8" i="1" s="1"/>
  <c r="I9" i="1"/>
  <c r="K9" i="1"/>
  <c r="L9" i="1"/>
  <c r="N9" i="1"/>
  <c r="M9" i="1"/>
  <c r="H9" i="1"/>
  <c r="G9" i="1"/>
  <c r="P6" i="1"/>
  <c r="Q6" i="1" s="1"/>
  <c r="P7" i="1"/>
  <c r="Q7" i="1" s="1"/>
  <c r="R6" i="1"/>
  <c r="S6" i="1" s="1"/>
  <c r="R7" i="1"/>
  <c r="S7" i="1" s="1"/>
  <c r="S8" i="1" l="1"/>
  <c r="S9" i="1" s="1"/>
  <c r="Q9" i="1"/>
  <c r="R9" i="1"/>
  <c r="P9" i="1"/>
  <c r="O9" i="1"/>
  <c r="T7" i="1"/>
  <c r="T6" i="1"/>
  <c r="T9" i="1" l="1"/>
</calcChain>
</file>

<file path=xl/sharedStrings.xml><?xml version="1.0" encoding="utf-8"?>
<sst xmlns="http://schemas.openxmlformats.org/spreadsheetml/2006/main" count="63" uniqueCount="44">
  <si>
    <t>Lieu</t>
  </si>
  <si>
    <t>Condition</t>
  </si>
  <si>
    <t>Fournisseur</t>
  </si>
  <si>
    <t>Description de l’élément
(Marque et modèle)</t>
  </si>
  <si>
    <t>Valeur initiale</t>
  </si>
  <si>
    <t>Acompte</t>
  </si>
  <si>
    <t>Conditions de prêt
(Années)</t>
  </si>
  <si>
    <t>Dépréciation mensuelle</t>
  </si>
  <si>
    <t>Valeur actuelle</t>
  </si>
  <si>
    <t>Filiale principale</t>
  </si>
  <si>
    <t>Coûts de fonctionnement</t>
  </si>
  <si>
    <t>Montant des remboursements</t>
  </si>
  <si>
    <t>Total</t>
  </si>
  <si>
    <t>Marque Modèle 1</t>
  </si>
  <si>
    <t>Marque Modèle 2</t>
  </si>
  <si>
    <t>(Tous)</t>
  </si>
  <si>
    <t>Filiale 1</t>
  </si>
  <si>
    <t>Liste de matériel</t>
  </si>
  <si>
    <t>Tableau de bord</t>
  </si>
  <si>
    <t>Nombre total</t>
  </si>
  <si>
    <t xml:space="preserve">Années de service
restantes </t>
  </si>
  <si>
    <t>Date d’achat
ou de location</t>
  </si>
  <si>
    <t>Taux d’emprunt</t>
  </si>
  <si>
    <t>Coûts de fonctionnement
mensuels</t>
  </si>
  <si>
    <t>Remboursement mensuel</t>
  </si>
  <si>
    <t>Coût total
mensuel</t>
  </si>
  <si>
    <t>Dépréciation annuelle
(constante)</t>
  </si>
  <si>
    <t>Dépréciation mensuelle
(constante)</t>
  </si>
  <si>
    <t>Étiquettes de lignes</t>
  </si>
  <si>
    <t>Total général</t>
  </si>
  <si>
    <t>Coût total mensuel</t>
  </si>
  <si>
    <t>Remboursements
mensuels restants</t>
  </si>
  <si>
    <t>Données</t>
  </si>
  <si>
    <t>Cette feuille doit rester masquée. La modification de la structure du tableau croisé dynamique de cette feuille pourrait entraîner des erreurs dans les segments de tableau de bord.</t>
  </si>
  <si>
    <t>Bon</t>
  </si>
  <si>
    <t>Passable</t>
  </si>
  <si>
    <t>Local</t>
  </si>
  <si>
    <t>Autre</t>
  </si>
  <si>
    <t xml:space="preserve">Surligner lorsque le remboursements mensuels restants sont inférieurs à : </t>
  </si>
  <si>
    <t>Valeur prévue en fin de contrat</t>
  </si>
  <si>
    <t>Numéro de contrôle
ou de série1</t>
  </si>
  <si>
    <t>Valeur active</t>
  </si>
  <si>
    <t>Coût mensuel total</t>
  </si>
  <si>
    <t>Montant du paiement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</si>
</sst>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quot;$&quot;* #,##0.00_);_(&quot;$&quot;* \(#,##0.00\);_(&quot;$&quot;* &quot;-&quot;??_);_(@_)"/>
    <numFmt numFmtId="165" formatCode="&quot;$&quot;#,##0.00"/>
    <numFmt numFmtId="166" formatCode="0.0"/>
    <numFmt numFmtId="167" formatCode="#,##0.00\ &quot;€&quot;"/>
  </numFmts>
  <fonts count="12" x14ac:knownFonts="1">
    <font>
      <sz val="9"/>
      <color theme="1" tint="0.34998626667073579"/>
      <name val="Century Gothic"/>
      <family val="2"/>
      <scheme val="minor"/>
    </font>
    <font>
      <sz val="10"/>
      <name val="Arial"/>
      <family val="2"/>
    </font>
    <font>
      <sz val="8"/>
      <color theme="1" tint="0.34998626667073579"/>
      <name val="Century Gothic"/>
      <family val="2"/>
      <scheme val="minor"/>
    </font>
    <font>
      <sz val="22.5"/>
      <color theme="4" tint="-0.24994659260841701"/>
      <name val="Century Gothic"/>
      <family val="2"/>
      <scheme val="minor"/>
    </font>
    <font>
      <b/>
      <sz val="21"/>
      <color theme="1" tint="0.34998626667073579"/>
      <name val="Century Gothic"/>
      <family val="2"/>
      <scheme val="minor"/>
    </font>
    <font>
      <b/>
      <sz val="8"/>
      <color theme="0"/>
      <name val="Century Gothic"/>
      <family val="2"/>
      <scheme val="minor"/>
    </font>
    <font>
      <b/>
      <sz val="8"/>
      <color theme="1" tint="0.34998626667073579"/>
      <name val="Century Gothic"/>
      <family val="2"/>
      <scheme val="minor"/>
    </font>
    <font>
      <sz val="10"/>
      <color theme="1" tint="0.34998626667073579"/>
      <name val="Century Gothic"/>
      <family val="2"/>
      <scheme val="minor"/>
    </font>
    <font>
      <sz val="9"/>
      <color theme="1" tint="0.34998626667073579"/>
      <name val="Century Gothic"/>
      <family val="2"/>
      <scheme val="minor"/>
    </font>
    <font>
      <b/>
      <sz val="9"/>
      <color theme="0"/>
      <name val="Century Gothic"/>
      <family val="2"/>
      <scheme val="minor"/>
    </font>
    <font>
      <b/>
      <sz val="10"/>
      <color theme="4"/>
      <name val="Century Gothic"/>
      <family val="2"/>
      <scheme val="minor"/>
    </font>
    <font>
      <b/>
      <sz val="9"/>
      <color theme="1" tint="0.34998626667073579"/>
      <name val="Century Gothic"/>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4" tint="-0.24994659260841701"/>
        <bgColor indexed="64"/>
      </patternFill>
    </fill>
  </fills>
  <borders count="4">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top/>
      <bottom style="thin">
        <color theme="0"/>
      </bottom>
      <diagonal/>
    </border>
    <border>
      <left/>
      <right/>
      <top style="thin">
        <color theme="0"/>
      </top>
      <bottom/>
      <diagonal/>
    </border>
  </borders>
  <cellStyleXfs count="17">
    <xf numFmtId="0" fontId="0"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0" fontId="3" fillId="0" borderId="0" applyNumberFormat="0" applyAlignment="0" applyProtection="0"/>
    <xf numFmtId="0" fontId="10" fillId="0" borderId="0" applyNumberFormat="0" applyAlignment="0" applyProtection="0"/>
    <xf numFmtId="0" fontId="4" fillId="0" borderId="0" applyNumberFormat="0" applyFill="0" applyProtection="0">
      <alignment horizontal="left"/>
    </xf>
    <xf numFmtId="165" fontId="2" fillId="0" borderId="0" applyFont="0" applyFill="0" applyBorder="0" applyAlignment="0" applyProtection="0"/>
    <xf numFmtId="0" fontId="6" fillId="0" borderId="0" applyNumberFormat="0" applyFill="0" applyBorder="0" applyAlignment="0" applyProtection="0"/>
    <xf numFmtId="0" fontId="7" fillId="0" borderId="0">
      <alignment horizontal="right"/>
    </xf>
    <xf numFmtId="1" fontId="8" fillId="0" borderId="1">
      <alignment horizontal="center"/>
    </xf>
    <xf numFmtId="0" fontId="2" fillId="0" borderId="0" applyNumberFormat="0" applyFont="0" applyFill="0" applyBorder="0" applyProtection="0">
      <alignment vertical="top" wrapText="1"/>
    </xf>
    <xf numFmtId="0" fontId="2" fillId="2" borderId="2" applyNumberFormat="0" applyFont="0" applyAlignment="0" applyProtection="0"/>
    <xf numFmtId="0" fontId="2" fillId="3" borderId="0" applyNumberFormat="0" applyFont="0" applyBorder="0" applyAlignment="0" applyProtection="0"/>
    <xf numFmtId="0" fontId="6" fillId="2" borderId="3" applyNumberFormat="0" applyAlignment="0" applyProtection="0"/>
    <xf numFmtId="0" fontId="5" fillId="2" borderId="2" applyNumberFormat="0" applyFill="0" applyBorder="0" applyAlignment="0" applyProtection="0"/>
    <xf numFmtId="9" fontId="2" fillId="0" borderId="0" applyFont="0" applyFill="0" applyBorder="0" applyAlignment="0" applyProtection="0"/>
  </cellStyleXfs>
  <cellXfs count="30">
    <xf numFmtId="0" fontId="0" fillId="0" borderId="0" xfId="0"/>
    <xf numFmtId="0" fontId="0" fillId="0" borderId="0" xfId="0" applyNumberFormat="1"/>
    <xf numFmtId="0" fontId="0" fillId="0" borderId="0" xfId="0" pivotButton="1"/>
    <xf numFmtId="0" fontId="3" fillId="0" borderId="0" xfId="4"/>
    <xf numFmtId="0" fontId="10" fillId="0" borderId="0" xfId="5"/>
    <xf numFmtId="0" fontId="4" fillId="0" borderId="0" xfId="6">
      <alignment horizontal="left"/>
    </xf>
    <xf numFmtId="0" fontId="7" fillId="0" borderId="0" xfId="9">
      <alignment horizontal="right"/>
    </xf>
    <xf numFmtId="0" fontId="0" fillId="3" borderId="0" xfId="13" applyFont="1" applyBorder="1" applyAlignment="1">
      <alignment vertical="top" wrapText="1"/>
    </xf>
    <xf numFmtId="0" fontId="0" fillId="0" borderId="0" xfId="0"/>
    <xf numFmtId="0" fontId="0" fillId="0" borderId="0" xfId="0" applyAlignment="1">
      <alignment horizontal="left"/>
    </xf>
    <xf numFmtId="0" fontId="0" fillId="2" borderId="2" xfId="12" applyFont="1" applyAlignment="1">
      <alignment horizontal="left"/>
    </xf>
    <xf numFmtId="0" fontId="0" fillId="0" borderId="0" xfId="0" applyFont="1" applyAlignment="1">
      <alignment horizontal="left"/>
    </xf>
    <xf numFmtId="9" fontId="0" fillId="0" borderId="0" xfId="16" applyFont="1" applyAlignment="1">
      <alignment horizontal="center"/>
    </xf>
    <xf numFmtId="1" fontId="8" fillId="0" borderId="1" xfId="10" applyAlignment="1">
      <alignment horizontal="center" vertical="center"/>
    </xf>
    <xf numFmtId="0" fontId="0" fillId="0" borderId="0" xfId="11" applyFont="1" applyFill="1" applyBorder="1" applyAlignment="1">
      <alignment vertical="top" wrapText="1"/>
    </xf>
    <xf numFmtId="2" fontId="9" fillId="0" borderId="0" xfId="0" applyNumberFormat="1" applyFont="1" applyFill="1" applyBorder="1" applyAlignment="1">
      <alignment horizontal="left"/>
    </xf>
    <xf numFmtId="9" fontId="9" fillId="0" borderId="0" xfId="0" applyNumberFormat="1" applyFont="1" applyFill="1" applyBorder="1" applyAlignment="1">
      <alignment horizontal="center"/>
    </xf>
    <xf numFmtId="2" fontId="11" fillId="2" borderId="3" xfId="0" applyNumberFormat="1" applyFont="1" applyFill="1" applyBorder="1" applyAlignment="1">
      <alignment horizontal="left"/>
    </xf>
    <xf numFmtId="0" fontId="9" fillId="0" borderId="0" xfId="0" applyFont="1" applyFill="1" applyBorder="1"/>
    <xf numFmtId="14" fontId="0" fillId="0" borderId="0" xfId="0" applyNumberFormat="1" applyFont="1" applyAlignment="1">
      <alignment horizontal="right" indent="2"/>
    </xf>
    <xf numFmtId="0" fontId="0" fillId="0" borderId="0" xfId="11" applyFont="1" applyFill="1" applyBorder="1" applyAlignment="1">
      <alignment horizontal="left" vertical="top" wrapText="1" indent="1"/>
    </xf>
    <xf numFmtId="0" fontId="0" fillId="0" borderId="0" xfId="0" applyFont="1" applyAlignment="1">
      <alignment horizontal="left" indent="1"/>
    </xf>
    <xf numFmtId="0" fontId="9" fillId="0" borderId="0" xfId="0" applyFont="1" applyFill="1" applyBorder="1" applyAlignment="1">
      <alignment horizontal="left" indent="1"/>
    </xf>
    <xf numFmtId="0" fontId="0" fillId="0" borderId="0" xfId="0" applyFont="1" applyAlignment="1">
      <alignment horizontal="center"/>
    </xf>
    <xf numFmtId="166" fontId="9" fillId="0" borderId="0" xfId="0" applyNumberFormat="1" applyFont="1" applyFill="1" applyBorder="1" applyAlignment="1">
      <alignment horizontal="center"/>
    </xf>
    <xf numFmtId="167" fontId="4" fillId="0" borderId="0" xfId="7" applyNumberFormat="1" applyFont="1" applyAlignment="1">
      <alignment horizontal="left"/>
    </xf>
    <xf numFmtId="167" fontId="0" fillId="0" borderId="0" xfId="0" applyNumberFormat="1" applyFont="1" applyAlignment="1">
      <alignment horizontal="right" indent="2"/>
    </xf>
    <xf numFmtId="167" fontId="9" fillId="0" borderId="0" xfId="0" applyNumberFormat="1" applyFont="1" applyFill="1" applyBorder="1" applyAlignment="1">
      <alignment horizontal="right" indent="2"/>
    </xf>
    <xf numFmtId="167" fontId="0" fillId="2" borderId="2" xfId="12" applyNumberFormat="1" applyFont="1" applyAlignment="1">
      <alignment horizontal="right" indent="2"/>
    </xf>
    <xf numFmtId="167" fontId="11" fillId="2" borderId="3" xfId="0" applyNumberFormat="1" applyFont="1" applyFill="1" applyBorder="1" applyAlignment="1">
      <alignment horizontal="right" indent="2"/>
    </xf>
  </cellXfs>
  <cellStyles count="17">
    <cellStyle name="Currency 2" xfId="2" xr:uid="{00000000-0005-0000-0000-000000000000}"/>
    <cellStyle name="Formula" xfId="12" xr:uid="{00000000-0005-0000-0000-000001000000}"/>
    <cellStyle name="Formula Label" xfId="13" xr:uid="{00000000-0005-0000-0000-000002000000}"/>
    <cellStyle name="Formula Total" xfId="14" xr:uid="{00000000-0005-0000-0000-000003000000}"/>
    <cellStyle name="Input Total" xfId="15" xr:uid="{00000000-0005-0000-0000-000004000000}"/>
    <cellStyle name="Money" xfId="7" xr:uid="{00000000-0005-0000-0000-000005000000}"/>
    <cellStyle name="Normal" xfId="0" builtinId="0" customBuiltin="1"/>
    <cellStyle name="Normal 2" xfId="1" xr:uid="{00000000-0005-0000-0000-000007000000}"/>
    <cellStyle name="Percent 2" xfId="3" xr:uid="{00000000-0005-0000-0000-000008000000}"/>
    <cellStyle name="Pourcentage" xfId="16" builtinId="5"/>
    <cellStyle name="Satisfaisant" xfId="8" builtinId="26" customBuiltin="1"/>
    <cellStyle name="Table Header" xfId="11" xr:uid="{00000000-0005-0000-0000-00000B000000}"/>
    <cellStyle name="Threshold" xfId="10" xr:uid="{00000000-0005-0000-0000-00000C000000}"/>
    <cellStyle name="Threshold Label" xfId="9" xr:uid="{00000000-0005-0000-0000-00000D000000}"/>
    <cellStyle name="Titre 1" xfId="4" builtinId="16" customBuiltin="1"/>
    <cellStyle name="Titre 2" xfId="5" builtinId="17" customBuiltin="1"/>
    <cellStyle name="Titre 3" xfId="6" builtinId="18" customBuiltin="1"/>
  </cellStyles>
  <dxfs count="47">
    <dxf>
      <font>
        <b/>
        <i val="0"/>
        <strike val="0"/>
        <condense val="0"/>
        <extend val="0"/>
        <outline val="0"/>
        <shadow val="0"/>
        <u val="none"/>
        <vertAlign val="baseline"/>
        <sz val="9"/>
        <color theme="1" tint="0.34998626667073579"/>
        <name val="Century Gothic"/>
        <scheme val="minor"/>
      </font>
      <numFmt numFmtId="165" formatCode="&quot;$&quot;#,##0.00"/>
      <fill>
        <patternFill patternType="solid">
          <fgColor indexed="64"/>
          <bgColor theme="4" tint="0.79998168889431442"/>
        </patternFill>
      </fill>
      <alignment horizontal="right" vertical="bottom" textRotation="0" wrapText="0" indent="2"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1" tint="0.34998626667073579"/>
        <name val="Century Gothic"/>
        <scheme val="minor"/>
      </font>
      <numFmt numFmtId="165" formatCode="&quot;$&quot;#,##0.00"/>
      <fill>
        <patternFill patternType="solid">
          <fgColor indexed="64"/>
          <bgColor theme="4" tint="0.79998168889431442"/>
        </patternFill>
      </fill>
      <alignment horizontal="right" vertical="bottom" textRotation="0" wrapText="0" indent="2"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1" tint="0.34998626667073579"/>
        <name val="Century Gothic"/>
        <scheme val="minor"/>
      </font>
      <numFmt numFmtId="165" formatCode="&quot;$&quot;#,##0.00"/>
      <fill>
        <patternFill patternType="solid">
          <fgColor indexed="64"/>
          <bgColor theme="4" tint="0.79998168889431442"/>
        </patternFill>
      </fill>
      <alignment horizontal="right" vertical="bottom" textRotation="0" wrapText="0" indent="2"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1" tint="0.34998626667073579"/>
        <name val="Century Gothic"/>
        <scheme val="minor"/>
      </font>
      <numFmt numFmtId="165" formatCode="&quot;$&quot;#,##0.00"/>
      <fill>
        <patternFill patternType="solid">
          <fgColor indexed="64"/>
          <bgColor theme="4" tint="0.79998168889431442"/>
        </patternFill>
      </fill>
      <alignment horizontal="right" vertical="bottom" textRotation="0" wrapText="0" indent="2"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1" tint="0.34998626667073579"/>
        <name val="Century Gothic"/>
        <scheme val="minor"/>
      </font>
      <numFmt numFmtId="165" formatCode="&quot;$&quot;#,##0.00"/>
      <fill>
        <patternFill patternType="solid">
          <fgColor indexed="64"/>
          <bgColor theme="4" tint="0.79998168889431442"/>
        </patternFill>
      </fill>
      <alignment horizontal="right" vertical="bottom" textRotation="0" wrapText="0" indent="2"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1" tint="0.34998626667073579"/>
        <name val="Century Gothic"/>
        <scheme val="minor"/>
      </font>
      <numFmt numFmtId="2" formatCode="0.00"/>
      <fill>
        <patternFill patternType="solid">
          <fgColor indexed="64"/>
          <bgColor theme="4" tint="0.79998168889431442"/>
        </patternFill>
      </fill>
      <alignment horizontal="left" vertical="bottom" textRotation="0" wrapText="0" indent="0" justifyLastLine="0" shrinkToFit="0" readingOrder="0"/>
      <border diagonalUp="0" diagonalDown="0" outline="0">
        <left/>
        <right/>
        <top style="thin">
          <color theme="0"/>
        </top>
        <bottom/>
      </border>
    </dxf>
    <dxf>
      <font>
        <strike/>
        <outline/>
        <shadow/>
        <u val="none"/>
        <vertAlign val="baseline"/>
        <sz val="9"/>
        <color theme="1" tint="0.34998626667073579"/>
        <name val="Century Gothic"/>
        <scheme val="minor"/>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numFmt numFmtId="165" formatCode="&quot;$&quot;#,##0.00"/>
      <fill>
        <patternFill patternType="none">
          <fgColor indexed="64"/>
          <bgColor indexed="65"/>
        </patternFill>
      </fill>
      <alignment horizontal="right" vertical="bottom" textRotation="0" wrapText="0" indent="2" justifyLastLine="0" shrinkToFit="0" readingOrder="0"/>
      <border diagonalUp="0" diagonalDown="0" outline="0">
        <left/>
        <right/>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0"/>
        <name val="Century Gothic"/>
        <scheme val="minor"/>
      </font>
      <numFmt numFmtId="165" formatCode="&quot;$&quot;#,##0.00"/>
      <fill>
        <patternFill patternType="none">
          <fgColor indexed="64"/>
          <bgColor indexed="65"/>
        </patternFill>
      </fill>
      <alignment horizontal="right" vertical="bottom" textRotation="0" wrapText="0" indent="2" justifyLastLine="0" shrinkToFit="0" readingOrder="0"/>
      <border diagonalUp="0" diagonalDown="0" outline="0">
        <left/>
        <right/>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0"/>
        <name val="Century Gothic"/>
        <scheme val="minor"/>
      </font>
      <numFmt numFmtId="13" formatCode="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strike/>
        <outline/>
        <shadow/>
        <u val="none"/>
        <vertAlign val="baseline"/>
        <sz val="9"/>
        <color theme="1" tint="0.34998626667073579"/>
        <name val="Century Gothic"/>
        <scheme val="minor"/>
      </font>
      <alignment horizontal="center" vertical="bottom" textRotation="0" wrapText="0" indent="0" justifyLastLine="0" shrinkToFit="0" readingOrder="0"/>
    </dxf>
    <dxf>
      <font>
        <b/>
        <i val="0"/>
        <strike val="0"/>
        <condense val="0"/>
        <extend val="0"/>
        <outline val="0"/>
        <shadow val="0"/>
        <u val="none"/>
        <vertAlign val="baseline"/>
        <sz val="9"/>
        <color theme="0"/>
        <name val="Century Gothic"/>
        <scheme val="minor"/>
      </font>
      <numFmt numFmtId="2" formatCode="0.00"/>
      <fill>
        <patternFill patternType="none">
          <fgColor indexed="64"/>
          <bgColor indexed="65"/>
        </patternFill>
      </fill>
      <alignment horizontal="left" vertical="bottom" textRotation="0" wrapText="0" indent="0" justifyLastLine="0" shrinkToFit="0" readingOrder="0"/>
      <border diagonalUp="0" diagonalDown="0" outline="0">
        <left/>
        <right/>
        <top/>
        <bottom/>
      </border>
    </dxf>
    <dxf>
      <font>
        <strike/>
        <outline/>
        <shadow/>
        <u val="none"/>
        <vertAlign val="baseline"/>
        <sz val="9"/>
        <color theme="1" tint="0.34998626667073579"/>
        <name val="Century Gothic"/>
        <scheme val="minor"/>
      </font>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border diagonalUp="0" diagonalDown="0" outline="0">
        <left/>
        <right/>
        <top/>
        <bottom/>
      </border>
    </dxf>
    <dxf>
      <font>
        <strike/>
        <outline/>
        <shadow/>
        <u val="none"/>
        <vertAlign val="baseline"/>
        <sz val="9"/>
        <color theme="1" tint="0.34998626667073579"/>
        <name val="Century Gothic"/>
        <scheme val="minor"/>
      </font>
      <numFmt numFmtId="168" formatCode="mm/dd/yyyy"/>
      <alignment horizontal="right" vertical="bottom" textRotation="0" wrapText="0" indent="2" justifyLastLine="0" shrinkToFit="0" readingOrder="0"/>
    </dxf>
    <dxf>
      <font>
        <b/>
        <i val="0"/>
        <strike val="0"/>
        <condense val="0"/>
        <extend val="0"/>
        <outline val="0"/>
        <shadow val="0"/>
        <u val="none"/>
        <vertAlign val="baseline"/>
        <sz val="9"/>
        <color theme="0"/>
        <name val="Century Gothic"/>
        <scheme val="minor"/>
      </font>
      <numFmt numFmtId="165" formatCode="&quot;$&quot;#,##0.00"/>
      <fill>
        <patternFill patternType="none">
          <fgColor indexed="64"/>
          <bgColor indexed="65"/>
        </patternFill>
      </fill>
      <alignment horizontal="right" vertical="bottom" textRotation="0" wrapText="0" indent="2" justifyLastLine="0" shrinkToFit="0" readingOrder="0"/>
      <border diagonalUp="0" diagonalDown="0" outline="0">
        <left/>
        <right/>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0"/>
        <name val="Century Gothic"/>
        <scheme val="minor"/>
      </font>
      <numFmt numFmtId="165" formatCode="&quot;$&quot;#,##0.00"/>
      <fill>
        <patternFill patternType="none">
          <fgColor indexed="64"/>
          <bgColor indexed="65"/>
        </patternFill>
      </fill>
      <alignment horizontal="right" vertical="bottom" textRotation="0" wrapText="0" indent="2" justifyLastLine="0" shrinkToFit="0" readingOrder="0"/>
      <border diagonalUp="0" diagonalDown="0" outline="0">
        <left/>
        <right/>
        <top/>
        <bottom/>
      </border>
    </dxf>
    <dxf>
      <font>
        <strike/>
        <outline/>
        <shadow/>
        <u val="none"/>
        <vertAlign val="baseline"/>
        <sz val="9"/>
        <color theme="1" tint="0.34998626667073579"/>
        <name val="Century Gothic"/>
        <scheme val="minor"/>
      </font>
      <numFmt numFmtId="167" formatCode="#,##0.00\ &quot;€&quot;"/>
      <alignment horizontal="right" vertical="bottom" textRotation="0" wrapText="0" indent="2" justifyLastLine="0" shrinkToFit="0" readingOrder="0"/>
    </dxf>
    <dxf>
      <font>
        <b/>
        <i val="0"/>
        <strike val="0"/>
        <condense val="0"/>
        <extend val="0"/>
        <outline val="0"/>
        <shadow val="0"/>
        <u val="none"/>
        <vertAlign val="baseline"/>
        <sz val="9"/>
        <color theme="0"/>
        <name val="Century Gothic"/>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i/>
        <strike/>
        <condense/>
        <extend/>
        <outline/>
        <shadow/>
        <u val="none"/>
        <vertAlign val="baseline"/>
        <sz val="9"/>
        <color theme="1" tint="0.34998626667073579"/>
        <name val="Century Gothic"/>
        <scheme val="minor"/>
      </font>
      <alignment horizontal="center"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border diagonalUp="0" diagonalDown="0" outline="0">
        <left/>
        <right/>
        <top/>
        <bottom/>
      </border>
    </dxf>
    <dxf>
      <font>
        <b/>
        <i/>
        <strike/>
        <condense/>
        <extend/>
        <outline/>
        <shadow/>
        <u val="none"/>
        <vertAlign val="baseline"/>
        <sz val="9"/>
        <color theme="1" tint="0.34998626667073579"/>
        <name val="Century Gothic"/>
        <scheme val="minor"/>
      </font>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border diagonalUp="0" diagonalDown="0" outline="0">
        <left/>
        <right/>
        <top/>
        <bottom/>
      </border>
    </dxf>
    <dxf>
      <font>
        <b/>
        <i/>
        <strike/>
        <condense/>
        <extend/>
        <outline/>
        <shadow/>
        <u val="none"/>
        <vertAlign val="baseline"/>
        <sz val="9"/>
        <color theme="1" tint="0.34998626667073579"/>
        <name val="Century Gothic"/>
        <scheme val="minor"/>
      </font>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border diagonalUp="0" diagonalDown="0" outline="0">
        <left/>
        <right/>
        <top/>
        <bottom/>
      </border>
    </dxf>
    <dxf>
      <font>
        <b/>
        <i/>
        <strike/>
        <condense/>
        <extend/>
        <outline/>
        <shadow/>
        <u val="none"/>
        <vertAlign val="baseline"/>
        <sz val="9"/>
        <color theme="1" tint="0.34998626667073579"/>
        <name val="Century Gothic"/>
        <scheme val="minor"/>
      </font>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border diagonalUp="0" diagonalDown="0" outline="0">
        <left/>
        <right/>
        <top/>
        <bottom/>
      </border>
    </dxf>
    <dxf>
      <font>
        <b/>
        <i/>
        <strike/>
        <condense/>
        <extend/>
        <outline/>
        <shadow/>
        <u val="none"/>
        <vertAlign val="baseline"/>
        <sz val="9"/>
        <color theme="1" tint="0.34998626667073579"/>
        <name val="Century Gothic"/>
        <scheme val="minor"/>
      </font>
      <alignment horizontal="left" vertical="bottom" textRotation="0" wrapText="0" indent="0" justifyLastLine="0" shrinkToFit="0" readingOrder="0"/>
    </dxf>
    <dxf>
      <font>
        <b/>
        <i val="0"/>
        <strike val="0"/>
        <condense val="0"/>
        <extend val="0"/>
        <outline val="0"/>
        <shadow val="0"/>
        <u val="none"/>
        <vertAlign val="baseline"/>
        <sz val="9"/>
        <color theme="0"/>
        <name val="Century Gothic"/>
        <scheme val="minor"/>
      </font>
      <fill>
        <patternFill patternType="none">
          <fgColor indexed="64"/>
          <bgColor indexed="65"/>
        </patternFill>
      </fill>
      <alignment horizontal="left" vertical="bottom" textRotation="0" wrapText="0" indent="1" justifyLastLine="0" shrinkToFit="0" readingOrder="0"/>
      <border diagonalUp="0" diagonalDown="0" outline="0">
        <left/>
        <right/>
        <top/>
        <bottom/>
      </border>
    </dxf>
    <dxf>
      <font>
        <b/>
        <i/>
        <strike/>
        <outline/>
        <shadow/>
        <u val="none"/>
        <vertAlign val="baseline"/>
        <sz val="9"/>
        <color theme="1" tint="0.34998626667073579"/>
        <name val="Century Gothic"/>
        <scheme val="minor"/>
      </font>
      <alignment horizontal="left" vertical="bottom" textRotation="0" wrapText="0" relativeIndent="1" justifyLastLine="0" shrinkToFit="0" readingOrder="0"/>
    </dxf>
    <dxf>
      <font>
        <b/>
        <i/>
        <strike/>
        <outline/>
        <shadow/>
        <u val="none"/>
        <vertAlign val="baseline"/>
        <sz val="9"/>
        <name val="Century Gothic"/>
        <scheme val="minor"/>
      </font>
    </dxf>
    <dxf>
      <font>
        <strike/>
        <outline/>
        <shadow/>
        <u val="none"/>
        <vertAlign val="baseline"/>
        <sz val="9"/>
        <color theme="1" tint="0.34998626667073579"/>
        <name val="Century Gothic"/>
        <scheme val="minor"/>
      </font>
    </dxf>
    <dxf>
      <alignment horizontal="general" vertical="top" textRotation="0" wrapText="1" indent="0" justifyLastLine="0" shrinkToFit="0" readingOrder="0"/>
    </dxf>
    <dxf>
      <fill>
        <patternFill>
          <bgColor theme="0" tint="-0.14996795556505021"/>
        </patternFill>
      </fill>
    </dxf>
    <dxf>
      <font>
        <b/>
        <i val="0"/>
        <strike val="0"/>
      </font>
      <fill>
        <patternFill patternType="solid">
          <fgColor theme="4"/>
          <bgColor theme="4"/>
        </patternFill>
      </fill>
      <border diagonalUp="0" diagonalDown="0">
        <left/>
        <right/>
        <top/>
        <bottom/>
        <vertical/>
        <horizontal/>
      </border>
    </dxf>
    <dxf>
      <font>
        <b/>
        <i val="0"/>
        <strike val="0"/>
        <color theme="0"/>
      </font>
      <fill>
        <patternFill patternType="solid">
          <fgColor theme="4"/>
          <bgColor theme="4"/>
        </patternFill>
      </fill>
      <border diagonalUp="0" diagonalDown="0">
        <left/>
        <right/>
        <top/>
        <bottom/>
        <vertical/>
        <horizontal/>
      </border>
    </dxf>
    <dxf>
      <font>
        <b val="0"/>
        <i val="0"/>
        <strike val="0"/>
        <color theme="1" tint="0.34998626667073579"/>
      </font>
      <fill>
        <patternFill patternType="none">
          <fgColor indexed="64"/>
          <bgColor auto="1"/>
        </patternFill>
      </fill>
      <border diagonalUp="0" diagonalDown="0">
        <left/>
        <right/>
        <top/>
        <bottom/>
        <vertical/>
        <horizontal style="thin">
          <color theme="0" tint="-0.14993743705557422"/>
        </horizontal>
      </border>
    </dxf>
    <dxf>
      <font>
        <b/>
        <i val="0"/>
        <sz val="10"/>
        <color theme="4" tint="-0.24994659260841701"/>
        <name val="Century Gothic"/>
        <scheme val="minor"/>
      </font>
      <fill>
        <patternFill patternType="solid">
          <bgColor theme="0"/>
        </patternFill>
      </fill>
      <border diagonalUp="0" diagonalDown="0">
        <left/>
        <right/>
        <top/>
        <bottom style="thin">
          <color theme="0" tint="-0.14996795556505021"/>
        </bottom>
        <vertical/>
        <horizontal/>
      </border>
    </dxf>
    <dxf>
      <font>
        <b val="0"/>
        <i val="0"/>
        <sz val="10"/>
        <color theme="1"/>
      </font>
      <fill>
        <patternFill patternType="solid">
          <bgColor theme="0"/>
        </patternFill>
      </fill>
      <border diagonalUp="0" diagonalDown="0">
        <left/>
        <right/>
        <top/>
        <bottom/>
        <vertical/>
        <horizontal/>
      </border>
    </dxf>
  </dxfs>
  <tableStyles count="2" defaultTableStyle="Style de tableau personnalisé" defaultPivotStyle="PivotStyleLight16">
    <tableStyle name="Equipment List" pivot="0" table="0" count="10" xr9:uid="{00000000-0011-0000-FFFF-FFFF00000000}">
      <tableStyleElement type="wholeTable" dxfId="46"/>
      <tableStyleElement type="headerRow" dxfId="45"/>
    </tableStyle>
    <tableStyle name="Style de tableau personnalisé" pivot="0" count="3" xr9:uid="{00000000-0011-0000-FFFF-FFFF01000000}">
      <tableStyleElement type="wholeTable" dxfId="44"/>
      <tableStyleElement type="headerRow" dxfId="43"/>
      <tableStyleElement type="totalRow" dxfId="42"/>
    </tableStyle>
  </tableStyles>
  <extLst>
    <ext xmlns:x14="http://schemas.microsoft.com/office/spreadsheetml/2009/9/main" uri="{46F421CA-312F-682f-3DD2-61675219B42D}">
      <x14:dxfs count="8">
        <dxf>
          <font>
            <b val="0"/>
            <i val="0"/>
            <sz val="10"/>
            <color theme="0" tint="-0.499984740745262"/>
            <name val="Century Gothic"/>
            <scheme val="minor"/>
          </font>
          <fill>
            <patternFill patternType="solid">
              <fgColor auto="1"/>
              <bgColor theme="0"/>
            </patternFill>
          </fill>
          <border>
            <left style="medium">
              <color theme="0" tint="-0.24994659260841701"/>
            </left>
            <right style="medium">
              <color theme="0" tint="-0.24994659260841701"/>
            </right>
            <top style="medium">
              <color theme="0" tint="-0.24994659260841701"/>
            </top>
            <bottom style="medium">
              <color theme="0" tint="-0.24994659260841701"/>
            </bottom>
            <vertical/>
            <horizontal/>
          </border>
        </dxf>
        <dxf>
          <font>
            <b val="0"/>
            <i val="0"/>
            <sz val="10"/>
            <color theme="4"/>
            <name val="Century Gothic"/>
            <scheme val="minor"/>
          </font>
          <fill>
            <patternFill patternType="solid">
              <fgColor auto="1"/>
              <bgColor theme="0"/>
            </patternFill>
          </fill>
          <border>
            <left style="medium">
              <color theme="4"/>
            </left>
            <right style="medium">
              <color theme="4"/>
            </right>
            <top style="medium">
              <color theme="4"/>
            </top>
            <bottom style="medium">
              <color theme="4"/>
            </bottom>
            <vertical/>
            <horizontal/>
          </border>
        </dxf>
        <dxf>
          <font>
            <b val="0"/>
            <i val="0"/>
            <sz val="10"/>
            <color theme="4"/>
            <name val="Century Gothic"/>
            <scheme val="minor"/>
          </font>
          <fill>
            <patternFill patternType="solid">
              <fgColor auto="1"/>
              <bgColor theme="0"/>
            </patternFill>
          </fill>
          <border>
            <left style="medium">
              <color theme="4"/>
            </left>
            <right style="medium">
              <color theme="4"/>
            </right>
            <top style="medium">
              <color theme="4"/>
            </top>
            <bottom style="medium">
              <color theme="4"/>
            </bottom>
            <vertical/>
            <horizontal/>
          </border>
        </dxf>
        <dxf>
          <font>
            <b val="0"/>
            <i val="0"/>
            <sz val="10"/>
            <color theme="4"/>
            <name val="Century Gothic"/>
            <scheme val="minor"/>
          </font>
          <fill>
            <patternFill patternType="solid">
              <fgColor auto="1"/>
              <bgColor theme="0"/>
            </patternFill>
          </fill>
          <border>
            <left style="medium">
              <color theme="4"/>
            </left>
            <right style="medium">
              <color theme="4"/>
            </right>
            <top style="medium">
              <color theme="4"/>
            </top>
            <bottom style="medium">
              <color theme="4"/>
            </bottom>
            <vertical/>
            <horizontal/>
          </border>
        </dxf>
        <dxf>
          <font>
            <b val="0"/>
            <i val="0"/>
            <sz val="10"/>
            <color theme="0" tint="-0.499984740745262"/>
            <name val="Century Gothic"/>
            <scheme val="minor"/>
          </font>
          <fill>
            <patternFill patternType="solid">
              <fgColor auto="1"/>
              <bgColor theme="0" tint="-0.14993743705557422"/>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z val="10"/>
            <color theme="0"/>
            <name val="Century Gothic"/>
            <scheme val="minor"/>
          </font>
          <fill>
            <patternFill patternType="solid">
              <fgColor theme="6" tint="0.59999389629810485"/>
              <bgColor theme="4"/>
            </patternFill>
          </fill>
          <border>
            <left style="thin">
              <color theme="4"/>
            </left>
            <right style="thin">
              <color theme="4"/>
            </right>
            <top style="thin">
              <color theme="4"/>
            </top>
            <bottom style="thin">
              <color theme="4"/>
            </bottom>
            <vertical/>
            <horizontal/>
          </border>
        </dxf>
        <dxf>
          <font>
            <b val="0"/>
            <i val="0"/>
            <sz val="10"/>
            <color theme="0" tint="-0.499984740745262"/>
            <name val="Century Gothic"/>
            <scheme val="minor"/>
          </font>
          <fill>
            <patternFill patternType="solid">
              <fgColor rgb="FFFFFFFF"/>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z val="10"/>
            <color theme="4" tint="-0.24994659260841701"/>
            <name val="Century Gothic"/>
            <scheme val="minor"/>
          </font>
          <fill>
            <patternFill patternType="solid">
              <fgColor rgb="FFFFFFFF"/>
              <bgColor theme="4" tint="0.59996337778862885"/>
            </patternFill>
          </fill>
          <border>
            <left style="thin">
              <color theme="4" tint="0.59996337778862885"/>
            </left>
            <right style="thin">
              <color theme="4" tint="0.59996337778862885"/>
            </right>
            <top style="thin">
              <color theme="4" tint="0.59996337778862885"/>
            </top>
            <bottom style="thin">
              <color theme="4" tint="0.59996337778862885"/>
            </bottom>
            <vertical/>
            <horizontal/>
          </border>
        </dxf>
      </x14:dxfs>
    </ext>
    <ext xmlns:x14="http://schemas.microsoft.com/office/spreadsheetml/2009/9/main" uri="{EB79DEF2-80B8-43e5-95BD-54CBDDF9020C}">
      <x14:slicerStyles defaultSlicerStyle="Equipment List">
        <x14:slicerStyle name="Equipment List">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microsoft.com/office/2007/relationships/slicerCache" Target="slicerCaches/slicerCache9.xml"/><Relationship Id="rId18"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7/relationships/slicerCache" Target="slicerCaches/slicerCache8.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microsoft.com/office/2007/relationships/slicerCache" Target="slicerCaches/slicerCache2.xml"/><Relationship Id="rId11" Type="http://schemas.microsoft.com/office/2007/relationships/slicerCache" Target="slicerCaches/slicerCache7.xml"/><Relationship Id="rId5" Type="http://schemas.microsoft.com/office/2007/relationships/slicerCache" Target="slicerCaches/slicerCache1.xml"/><Relationship Id="rId15" Type="http://schemas.openxmlformats.org/officeDocument/2006/relationships/styles" Target="styles.xml"/><Relationship Id="rId10" Type="http://schemas.microsoft.com/office/2007/relationships/slicerCache" Target="slicerCaches/slicerCache6.xml"/><Relationship Id="rId19" Type="http://schemas.microsoft.com/office/2006/relationships/vbaProject" Target="vbaProject.bin"/><Relationship Id="rId4" Type="http://schemas.openxmlformats.org/officeDocument/2006/relationships/pivotCacheDefinition" Target="pivotCache/pivotCacheDefinition1.xml"/><Relationship Id="rId9" Type="http://schemas.microsoft.com/office/2007/relationships/slicerCache" Target="slicerCaches/slicerCache5.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Liste de mat&#233;riel'!A1"/></Relationships>
</file>

<file path=xl/drawings/_rels/drawing2.xml.rels><?xml version="1.0" encoding="UTF-8" standalone="yes"?>
<Relationships xmlns="http://schemas.openxmlformats.org/package/2006/relationships"><Relationship Id="rId1" Type="http://schemas.openxmlformats.org/officeDocument/2006/relationships/hyperlink" Target="#'Tableau de bord'!A1"/></Relationships>
</file>

<file path=xl/drawings/drawing1.xml><?xml version="1.0" encoding="utf-8"?>
<xdr:wsDr xmlns:xdr="http://schemas.openxmlformats.org/drawingml/2006/spreadsheetDrawing" xmlns:a="http://schemas.openxmlformats.org/drawingml/2006/main">
  <xdr:twoCellAnchor>
    <xdr:from>
      <xdr:col>4</xdr:col>
      <xdr:colOff>200025</xdr:colOff>
      <xdr:row>0</xdr:row>
      <xdr:rowOff>304800</xdr:rowOff>
    </xdr:from>
    <xdr:to>
      <xdr:col>5</xdr:col>
      <xdr:colOff>1285735</xdr:colOff>
      <xdr:row>1</xdr:row>
      <xdr:rowOff>76201</xdr:rowOff>
    </xdr:to>
    <xdr:grpSp>
      <xdr:nvGrpSpPr>
        <xdr:cNvPr id="10" name="Liste Équipement" descr="Cliquez pour afficher la Liste Équipement" title="Bouton de navigation - Liste Équipement">
          <a:hlinkClick xmlns:r="http://schemas.openxmlformats.org/officeDocument/2006/relationships" r:id="rId1" tooltip="Cliquez pour afficher la Liste Équipement"/>
          <a:extLst>
            <a:ext uri="{FF2B5EF4-FFF2-40B4-BE49-F238E27FC236}">
              <a16:creationId xmlns:a16="http://schemas.microsoft.com/office/drawing/2014/main" id="{00000000-0008-0000-0000-00000A000000}"/>
            </a:ext>
          </a:extLst>
        </xdr:cNvPr>
        <xdr:cNvGrpSpPr/>
      </xdr:nvGrpSpPr>
      <xdr:grpSpPr>
        <a:xfrm>
          <a:off x="6324600" y="304800"/>
          <a:ext cx="2457310" cy="342901"/>
          <a:chOff x="5334000" y="533400"/>
          <a:chExt cx="2457310" cy="342901"/>
        </a:xfrm>
      </xdr:grpSpPr>
      <xdr:sp macro="[0]!Sheet1.ShowEquipmentList" textlink="">
        <xdr:nvSpPr>
          <xdr:cNvPr id="16" name="Forme libre 6">
            <a:extLst>
              <a:ext uri="{FF2B5EF4-FFF2-40B4-BE49-F238E27FC236}">
                <a16:creationId xmlns:a16="http://schemas.microsoft.com/office/drawing/2014/main" id="{00000000-0008-0000-0000-000010000000}"/>
              </a:ext>
            </a:extLst>
          </xdr:cNvPr>
          <xdr:cNvSpPr>
            <a:spLocks noChangeAspect="1"/>
          </xdr:cNvSpPr>
        </xdr:nvSpPr>
        <xdr:spPr bwMode="auto">
          <a:xfrm>
            <a:off x="7686680" y="657229"/>
            <a:ext cx="57005" cy="114014"/>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EquipmentList" textlink="">
        <xdr:nvSpPr>
          <xdr:cNvPr id="17" name="Forme libre 7">
            <a:extLst>
              <a:ext uri="{FF2B5EF4-FFF2-40B4-BE49-F238E27FC236}">
                <a16:creationId xmlns:a16="http://schemas.microsoft.com/office/drawing/2014/main" id="{00000000-0008-0000-0000-000011000000}"/>
              </a:ext>
            </a:extLst>
          </xdr:cNvPr>
          <xdr:cNvSpPr>
            <a:spLocks noChangeAspect="1"/>
          </xdr:cNvSpPr>
        </xdr:nvSpPr>
        <xdr:spPr bwMode="auto">
          <a:xfrm>
            <a:off x="7734305" y="657229"/>
            <a:ext cx="57005" cy="114014"/>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EquipmentList" textlink="">
        <xdr:nvSpPr>
          <xdr:cNvPr id="18" name="ZoneTexte 17" descr="&quot;&quot;" title="Liste Équipement (bouton de navigation)">
            <a:extLst>
              <a:ext uri="{FF2B5EF4-FFF2-40B4-BE49-F238E27FC236}">
                <a16:creationId xmlns:a16="http://schemas.microsoft.com/office/drawing/2014/main" id="{00000000-0008-0000-0000-000012000000}"/>
              </a:ext>
            </a:extLst>
          </xdr:cNvPr>
          <xdr:cNvSpPr txBox="1"/>
        </xdr:nvSpPr>
        <xdr:spPr>
          <a:xfrm>
            <a:off x="5334000" y="533400"/>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ctr"/>
          <a:lstStyle/>
          <a:p>
            <a:pPr algn="r"/>
            <a:r>
              <a:rPr lang="en-US" sz="1100">
                <a:ln>
                  <a:noFill/>
                </a:ln>
                <a:solidFill>
                  <a:schemeClr val="accent1">
                    <a:lumMod val="75000"/>
                  </a:schemeClr>
                </a:solidFill>
                <a:latin typeface="+mn-lt"/>
              </a:rPr>
              <a:t>Liste de matériel</a:t>
            </a:r>
            <a:endParaRPr lang="en-US" sz="1100" b="1">
              <a:ln>
                <a:noFill/>
              </a:ln>
              <a:solidFill>
                <a:schemeClr val="accent1">
                  <a:lumMod val="75000"/>
                </a:schemeClr>
              </a:solidFill>
              <a:latin typeface="DokChampa" pitchFamily="34" charset="-34"/>
              <a:cs typeface="DokChampa" pitchFamily="34" charset="-34"/>
            </a:endParaRPr>
          </a:p>
        </xdr:txBody>
      </xdr:sp>
    </xdr:grpSp>
    <xdr:clientData fPrintsWithSheet="0"/>
  </xdr:twoCellAnchor>
  <xdr:twoCellAnchor editAs="oneCell">
    <xdr:from>
      <xdr:col>1</xdr:col>
      <xdr:colOff>28575</xdr:colOff>
      <xdr:row>2</xdr:row>
      <xdr:rowOff>0</xdr:rowOff>
    </xdr:from>
    <xdr:to>
      <xdr:col>1</xdr:col>
      <xdr:colOff>2188575</xdr:colOff>
      <xdr:row>8</xdr:row>
      <xdr:rowOff>209550</xdr:rowOff>
    </xdr:to>
    <mc:AlternateContent xmlns:mc="http://schemas.openxmlformats.org/markup-compatibility/2006" xmlns:a14="http://schemas.microsoft.com/office/drawing/2010/main">
      <mc:Choice Requires="a14">
        <xdr:graphicFrame macro="">
          <xdr:nvGraphicFramePr>
            <xdr:cNvPr id="2" name="Bien" descr="Cliquez pour filtrer les totaux du Tableau de bord par élément sélectionné." title="Segment Biens">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Bien"/>
            </a:graphicData>
          </a:graphic>
        </xdr:graphicFrame>
      </mc:Choice>
      <mc:Fallback xmlns="">
        <xdr:sp macro="" textlink="">
          <xdr:nvSpPr>
            <xdr:cNvPr id="0" name=""/>
            <xdr:cNvSpPr>
              <a:spLocks noTextEdit="1"/>
            </xdr:cNvSpPr>
          </xdr:nvSpPr>
          <xdr:spPr>
            <a:xfrm>
              <a:off x="266700" y="809625"/>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2</xdr:col>
      <xdr:colOff>104775</xdr:colOff>
      <xdr:row>2</xdr:row>
      <xdr:rowOff>0</xdr:rowOff>
    </xdr:from>
    <xdr:to>
      <xdr:col>3</xdr:col>
      <xdr:colOff>245475</xdr:colOff>
      <xdr:row>8</xdr:row>
      <xdr:rowOff>209550</xdr:rowOff>
    </xdr:to>
    <mc:AlternateContent xmlns:mc="http://schemas.openxmlformats.org/markup-compatibility/2006" xmlns:a14="http://schemas.microsoft.com/office/drawing/2010/main">
      <mc:Choice Requires="a14">
        <xdr:graphicFrame macro="">
          <xdr:nvGraphicFramePr>
            <xdr:cNvPr id="3" name="Description" descr="Cliquez pour filtrer les totaux du Tableau de bord par élément sélectionné." title="Segment Description">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Description"/>
            </a:graphicData>
          </a:graphic>
        </xdr:graphicFrame>
      </mc:Choice>
      <mc:Fallback xmlns="">
        <xdr:sp macro="" textlink="">
          <xdr:nvSpPr>
            <xdr:cNvPr id="0" name=""/>
            <xdr:cNvSpPr>
              <a:spLocks noTextEdit="1"/>
            </xdr:cNvSpPr>
          </xdr:nvSpPr>
          <xdr:spPr>
            <a:xfrm>
              <a:off x="2562225" y="809625"/>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3</xdr:col>
      <xdr:colOff>371475</xdr:colOff>
      <xdr:row>2</xdr:row>
      <xdr:rowOff>0</xdr:rowOff>
    </xdr:from>
    <xdr:to>
      <xdr:col>4</xdr:col>
      <xdr:colOff>883650</xdr:colOff>
      <xdr:row>8</xdr:row>
      <xdr:rowOff>209550</xdr:rowOff>
    </xdr:to>
    <mc:AlternateContent xmlns:mc="http://schemas.openxmlformats.org/markup-compatibility/2006" xmlns:a14="http://schemas.microsoft.com/office/drawing/2010/main">
      <mc:Choice Requires="a14">
        <xdr:graphicFrame macro="">
          <xdr:nvGraphicFramePr>
            <xdr:cNvPr id="4" name="Emplacement" descr="Cliquez pour filtrer les totaux du Tableau de bord par élément sélectionné." title="Segment Emplacement">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Emplacement"/>
            </a:graphicData>
          </a:graphic>
        </xdr:graphicFrame>
      </mc:Choice>
      <mc:Fallback xmlns="">
        <xdr:sp macro="" textlink="">
          <xdr:nvSpPr>
            <xdr:cNvPr id="0" name=""/>
            <xdr:cNvSpPr>
              <a:spLocks noTextEdit="1"/>
            </xdr:cNvSpPr>
          </xdr:nvSpPr>
          <xdr:spPr>
            <a:xfrm>
              <a:off x="4848225" y="809625"/>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28575</xdr:colOff>
      <xdr:row>10</xdr:row>
      <xdr:rowOff>104775</xdr:rowOff>
    </xdr:from>
    <xdr:to>
      <xdr:col>1</xdr:col>
      <xdr:colOff>2188575</xdr:colOff>
      <xdr:row>16</xdr:row>
      <xdr:rowOff>314325</xdr:rowOff>
    </xdr:to>
    <mc:AlternateContent xmlns:mc="http://schemas.openxmlformats.org/markup-compatibility/2006" xmlns:a14="http://schemas.microsoft.com/office/drawing/2010/main">
      <mc:Choice Requires="a14">
        <xdr:graphicFrame macro="">
          <xdr:nvGraphicFramePr>
            <xdr:cNvPr id="5" name="Condition" descr="Cliquez pour filtrer les totaux du Tableau de bord par élément sélectionné." title="Segment Condition">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Condition"/>
            </a:graphicData>
          </a:graphic>
        </xdr:graphicFrame>
      </mc:Choice>
      <mc:Fallback xmlns="">
        <xdr:sp macro="" textlink="">
          <xdr:nvSpPr>
            <xdr:cNvPr id="0" name=""/>
            <xdr:cNvSpPr>
              <a:spLocks noTextEdit="1"/>
            </xdr:cNvSpPr>
          </xdr:nvSpPr>
          <xdr:spPr>
            <a:xfrm>
              <a:off x="266700" y="300990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2</xdr:col>
      <xdr:colOff>104775</xdr:colOff>
      <xdr:row>10</xdr:row>
      <xdr:rowOff>104775</xdr:rowOff>
    </xdr:from>
    <xdr:to>
      <xdr:col>3</xdr:col>
      <xdr:colOff>245475</xdr:colOff>
      <xdr:row>16</xdr:row>
      <xdr:rowOff>314325</xdr:rowOff>
    </xdr:to>
    <mc:AlternateContent xmlns:mc="http://schemas.openxmlformats.org/markup-compatibility/2006" xmlns:a14="http://schemas.microsoft.com/office/drawing/2010/main">
      <mc:Choice Requires="a14">
        <xdr:graphicFrame macro="">
          <xdr:nvGraphicFramePr>
            <xdr:cNvPr id="6" name="Fournisseur" descr="Cliquez pour filtrer les totaux du Tableau de bord par élément sélectionné." title="Segment Fournisseur">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microsoft.com/office/drawing/2010/slicer">
              <sle:slicer xmlns:sle="http://schemas.microsoft.com/office/drawing/2010/slicer" name="Fournisseur"/>
            </a:graphicData>
          </a:graphic>
        </xdr:graphicFrame>
      </mc:Choice>
      <mc:Fallback xmlns="">
        <xdr:sp macro="" textlink="">
          <xdr:nvSpPr>
            <xdr:cNvPr id="0" name=""/>
            <xdr:cNvSpPr>
              <a:spLocks noTextEdit="1"/>
            </xdr:cNvSpPr>
          </xdr:nvSpPr>
          <xdr:spPr>
            <a:xfrm>
              <a:off x="2562225" y="300990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2</xdr:col>
      <xdr:colOff>104775</xdr:colOff>
      <xdr:row>17</xdr:row>
      <xdr:rowOff>152400</xdr:rowOff>
    </xdr:from>
    <xdr:to>
      <xdr:col>3</xdr:col>
      <xdr:colOff>245475</xdr:colOff>
      <xdr:row>24</xdr:row>
      <xdr:rowOff>219075</xdr:rowOff>
    </xdr:to>
    <mc:AlternateContent xmlns:mc="http://schemas.openxmlformats.org/markup-compatibility/2006" xmlns:a14="http://schemas.microsoft.com/office/drawing/2010/main">
      <mc:Choice Requires="a14">
        <xdr:graphicFrame macro="">
          <xdr:nvGraphicFramePr>
            <xdr:cNvPr id="20" name="Années de service&#10;restantes " descr="Cliquez pour filtrer les totaux du Tableau de bord par élément sélectionné.">
              <a:extLst>
                <a:ext uri="{FF2B5EF4-FFF2-40B4-BE49-F238E27FC236}">
                  <a16:creationId xmlns:a16="http://schemas.microsoft.com/office/drawing/2014/main" id="{00000000-0008-0000-0000-000014000000}"/>
                </a:ext>
              </a:extLst>
            </xdr:cNvPr>
            <xdr:cNvGraphicFramePr/>
          </xdr:nvGraphicFramePr>
          <xdr:xfrm>
            <a:off x="0" y="0"/>
            <a:ext cx="0" cy="0"/>
          </xdr:xfrm>
          <a:graphic>
            <a:graphicData uri="http://schemas.microsoft.com/office/drawing/2010/slicer">
              <sle:slicer xmlns:sle="http://schemas.microsoft.com/office/drawing/2010/slicer" name="Années de service&#10;restantes "/>
            </a:graphicData>
          </a:graphic>
        </xdr:graphicFrame>
      </mc:Choice>
      <mc:Fallback xmlns="">
        <xdr:sp macro="" textlink="">
          <xdr:nvSpPr>
            <xdr:cNvPr id="0" name=""/>
            <xdr:cNvSpPr>
              <a:spLocks noTextEdit="1"/>
            </xdr:cNvSpPr>
          </xdr:nvSpPr>
          <xdr:spPr>
            <a:xfrm>
              <a:off x="2562225" y="501015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28575</xdr:colOff>
      <xdr:row>17</xdr:row>
      <xdr:rowOff>152400</xdr:rowOff>
    </xdr:from>
    <xdr:to>
      <xdr:col>1</xdr:col>
      <xdr:colOff>2188575</xdr:colOff>
      <xdr:row>24</xdr:row>
      <xdr:rowOff>219075</xdr:rowOff>
    </xdr:to>
    <mc:AlternateContent xmlns:mc="http://schemas.openxmlformats.org/markup-compatibility/2006" xmlns:a14="http://schemas.microsoft.com/office/drawing/2010/main">
      <mc:Choice Requires="a14">
        <xdr:graphicFrame macro="">
          <xdr:nvGraphicFramePr>
            <xdr:cNvPr id="21" name="Date acquisition" descr="Cliquez pour filtrer les totaux du Tableau de bord par élément sélectionné." title="Segment Date acquisition">
              <a:extLst>
                <a:ext uri="{FF2B5EF4-FFF2-40B4-BE49-F238E27FC236}">
                  <a16:creationId xmlns:a16="http://schemas.microsoft.com/office/drawing/2014/main" id="{00000000-0008-0000-0000-000015000000}"/>
                </a:ext>
              </a:extLst>
            </xdr:cNvPr>
            <xdr:cNvGraphicFramePr/>
          </xdr:nvGraphicFramePr>
          <xdr:xfrm>
            <a:off x="0" y="0"/>
            <a:ext cx="0" cy="0"/>
          </xdr:xfrm>
          <a:graphic>
            <a:graphicData uri="http://schemas.microsoft.com/office/drawing/2010/slicer">
              <sle:slicer xmlns:sle="http://schemas.microsoft.com/office/drawing/2010/slicer" name="Date acquisition"/>
            </a:graphicData>
          </a:graphic>
        </xdr:graphicFrame>
      </mc:Choice>
      <mc:Fallback xmlns="">
        <xdr:sp macro="" textlink="">
          <xdr:nvSpPr>
            <xdr:cNvPr id="0" name=""/>
            <xdr:cNvSpPr>
              <a:spLocks noTextEdit="1"/>
            </xdr:cNvSpPr>
          </xdr:nvSpPr>
          <xdr:spPr>
            <a:xfrm>
              <a:off x="266700" y="501015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3</xdr:col>
      <xdr:colOff>371475</xdr:colOff>
      <xdr:row>17</xdr:row>
      <xdr:rowOff>152400</xdr:rowOff>
    </xdr:from>
    <xdr:to>
      <xdr:col>4</xdr:col>
      <xdr:colOff>883650</xdr:colOff>
      <xdr:row>24</xdr:row>
      <xdr:rowOff>219075</xdr:rowOff>
    </xdr:to>
    <mc:AlternateContent xmlns:mc="http://schemas.openxmlformats.org/markup-compatibility/2006" xmlns:a14="http://schemas.microsoft.com/office/drawing/2010/main">
      <mc:Choice Requires="a14">
        <xdr:graphicFrame macro="">
          <xdr:nvGraphicFramePr>
            <xdr:cNvPr id="22" name="Taux de prêt" descr="Cliquez pour filtrer les totaux du Tableau de bord par élément sélectionné.">
              <a:extLst>
                <a:ext uri="{FF2B5EF4-FFF2-40B4-BE49-F238E27FC236}">
                  <a16:creationId xmlns:a16="http://schemas.microsoft.com/office/drawing/2014/main" id="{00000000-0008-0000-0000-000016000000}"/>
                </a:ext>
              </a:extLst>
            </xdr:cNvPr>
            <xdr:cNvGraphicFramePr/>
          </xdr:nvGraphicFramePr>
          <xdr:xfrm>
            <a:off x="0" y="0"/>
            <a:ext cx="0" cy="0"/>
          </xdr:xfrm>
          <a:graphic>
            <a:graphicData uri="http://schemas.microsoft.com/office/drawing/2010/slicer">
              <sle:slicer xmlns:sle="http://schemas.microsoft.com/office/drawing/2010/slicer" name="Taux de prêt"/>
            </a:graphicData>
          </a:graphic>
        </xdr:graphicFrame>
      </mc:Choice>
      <mc:Fallback xmlns="">
        <xdr:sp macro="" textlink="">
          <xdr:nvSpPr>
            <xdr:cNvPr id="0" name=""/>
            <xdr:cNvSpPr>
              <a:spLocks noTextEdit="1"/>
            </xdr:cNvSpPr>
          </xdr:nvSpPr>
          <xdr:spPr>
            <a:xfrm>
              <a:off x="4848225" y="501015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3</xdr:col>
      <xdr:colOff>371475</xdr:colOff>
      <xdr:row>10</xdr:row>
      <xdr:rowOff>104775</xdr:rowOff>
    </xdr:from>
    <xdr:to>
      <xdr:col>4</xdr:col>
      <xdr:colOff>883650</xdr:colOff>
      <xdr:row>16</xdr:row>
      <xdr:rowOff>314325</xdr:rowOff>
    </xdr:to>
    <mc:AlternateContent xmlns:mc="http://schemas.openxmlformats.org/markup-compatibility/2006" xmlns:a14="http://schemas.microsoft.com/office/drawing/2010/main">
      <mc:Choice Requires="a14">
        <xdr:graphicFrame macro="">
          <xdr:nvGraphicFramePr>
            <xdr:cNvPr id="23" name="Paiements restants" descr="Cliquez pour filtrer les totaux du Tableau de bord par élément sélectionné." title="Segment Paiements restants">
              <a:extLst>
                <a:ext uri="{FF2B5EF4-FFF2-40B4-BE49-F238E27FC236}">
                  <a16:creationId xmlns:a16="http://schemas.microsoft.com/office/drawing/2014/main" id="{00000000-0008-0000-0000-000017000000}"/>
                </a:ext>
              </a:extLst>
            </xdr:cNvPr>
            <xdr:cNvGraphicFramePr/>
          </xdr:nvGraphicFramePr>
          <xdr:xfrm>
            <a:off x="0" y="0"/>
            <a:ext cx="0" cy="0"/>
          </xdr:xfrm>
          <a:graphic>
            <a:graphicData uri="http://schemas.microsoft.com/office/drawing/2010/slicer">
              <sle:slicer xmlns:sle="http://schemas.microsoft.com/office/drawing/2010/slicer" name="Paiements restants"/>
            </a:graphicData>
          </a:graphic>
        </xdr:graphicFrame>
      </mc:Choice>
      <mc:Fallback xmlns="">
        <xdr:sp macro="" textlink="">
          <xdr:nvSpPr>
            <xdr:cNvPr id="0" name=""/>
            <xdr:cNvSpPr>
              <a:spLocks noTextEdit="1"/>
            </xdr:cNvSpPr>
          </xdr:nvSpPr>
          <xdr:spPr>
            <a:xfrm>
              <a:off x="4848225" y="3009900"/>
              <a:ext cx="2160000" cy="18288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5</xdr:col>
      <xdr:colOff>171451</xdr:colOff>
      <xdr:row>0</xdr:row>
      <xdr:rowOff>314325</xdr:rowOff>
    </xdr:from>
    <xdr:to>
      <xdr:col>7</xdr:col>
      <xdr:colOff>850675</xdr:colOff>
      <xdr:row>1</xdr:row>
      <xdr:rowOff>85726</xdr:rowOff>
    </xdr:to>
    <xdr:grpSp>
      <xdr:nvGrpSpPr>
        <xdr:cNvPr id="4" name="Tableau de bord" descr="&quot;&quot;" title="Tableau de bord (bouton de navigation)">
          <a:hlinkClick xmlns:r="http://schemas.openxmlformats.org/officeDocument/2006/relationships" r:id="rId1" tooltip="Cliquez pour afficher le Tableau de bord"/>
          <a:extLst>
            <a:ext uri="{FF2B5EF4-FFF2-40B4-BE49-F238E27FC236}">
              <a16:creationId xmlns:a16="http://schemas.microsoft.com/office/drawing/2014/main" id="{00000000-0008-0000-0100-000004000000}"/>
            </a:ext>
          </a:extLst>
        </xdr:cNvPr>
        <xdr:cNvGrpSpPr/>
      </xdr:nvGrpSpPr>
      <xdr:grpSpPr>
        <a:xfrm>
          <a:off x="6191251" y="314325"/>
          <a:ext cx="2631849" cy="342901"/>
          <a:chOff x="5557872" y="533400"/>
          <a:chExt cx="2381251" cy="342901"/>
        </a:xfrm>
      </xdr:grpSpPr>
      <xdr:sp macro="[0]!Sheet2.ShowDashboard" textlink="">
        <xdr:nvSpPr>
          <xdr:cNvPr id="5" name="Forme libre  6">
            <a:extLst>
              <a:ext uri="{FF2B5EF4-FFF2-40B4-BE49-F238E27FC236}">
                <a16:creationId xmlns:a16="http://schemas.microsoft.com/office/drawing/2014/main" id="{00000000-0008-0000-0100-000005000000}"/>
              </a:ext>
            </a:extLst>
          </xdr:cNvPr>
          <xdr:cNvSpPr>
            <a:spLocks noChangeAspect="1"/>
          </xdr:cNvSpPr>
        </xdr:nvSpPr>
        <xdr:spPr bwMode="auto">
          <a:xfrm flipH="1">
            <a:off x="6645069" y="657229"/>
            <a:ext cx="57005" cy="114014"/>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Dashboard" textlink="">
        <xdr:nvSpPr>
          <xdr:cNvPr id="6" name="Forme libre  7">
            <a:extLst>
              <a:ext uri="{FF2B5EF4-FFF2-40B4-BE49-F238E27FC236}">
                <a16:creationId xmlns:a16="http://schemas.microsoft.com/office/drawing/2014/main" id="{00000000-0008-0000-0100-000006000000}"/>
              </a:ext>
            </a:extLst>
          </xdr:cNvPr>
          <xdr:cNvSpPr>
            <a:spLocks noChangeAspect="1"/>
          </xdr:cNvSpPr>
        </xdr:nvSpPr>
        <xdr:spPr bwMode="auto">
          <a:xfrm flipH="1">
            <a:off x="6702603" y="657229"/>
            <a:ext cx="57005" cy="114014"/>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Dashboard" textlink="">
        <xdr:nvSpPr>
          <xdr:cNvPr id="7" name="ZoneTexte 6" title="Étiquette Bouton de navigation - Détails de la tâche">
            <a:extLst>
              <a:ext uri="{FF2B5EF4-FFF2-40B4-BE49-F238E27FC236}">
                <a16:creationId xmlns:a16="http://schemas.microsoft.com/office/drawing/2014/main" id="{00000000-0008-0000-0100-000007000000}"/>
              </a:ext>
            </a:extLst>
          </xdr:cNvPr>
          <xdr:cNvSpPr txBox="1"/>
        </xdr:nvSpPr>
        <xdr:spPr>
          <a:xfrm>
            <a:off x="5557872" y="533400"/>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ctr"/>
          <a:lstStyle/>
          <a:p>
            <a:pPr algn="r"/>
            <a:r>
              <a:rPr lang="en-US" sz="1100">
                <a:ln>
                  <a:noFill/>
                </a:ln>
                <a:solidFill>
                  <a:schemeClr val="accent1">
                    <a:lumMod val="75000"/>
                  </a:schemeClr>
                </a:solidFill>
                <a:latin typeface="+mn-lt"/>
              </a:rPr>
              <a:t> Tableau de bord</a:t>
            </a:r>
            <a:endParaRPr lang="en-US" sz="1100" b="1">
              <a:ln>
                <a:noFill/>
              </a:ln>
              <a:solidFill>
                <a:schemeClr val="accent1">
                  <a:lumMod val="75000"/>
                </a:schemeClr>
              </a:solidFill>
              <a:latin typeface="DokChampa" pitchFamily="34" charset="-34"/>
              <a:cs typeface="DokChampa" pitchFamily="34" charset="-34"/>
            </a:endParaRPr>
          </a:p>
        </xdr:txBody>
      </xdr:sp>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Tux" refreshedDate="43658.366556250003" createdVersion="5" refreshedVersion="6" minRefreshableVersion="3" recordCount="3" xr:uid="{00000000-000A-0000-FFFF-FFFF6C000000}">
  <cacheSource type="worksheet">
    <worksheetSource name="Équipement"/>
  </cacheSource>
  <cacheFields count="19">
    <cacheField name="Numéro de contrôle_x000a_ou de série1" numFmtId="0">
      <sharedItems containsSemiMixedTypes="0" containsString="0" containsNumber="1" containsInteger="1" minValue="123" maxValue="345" count="3">
        <n v="123"/>
        <n v="234"/>
        <n v="345"/>
      </sharedItems>
    </cacheField>
    <cacheField name="Description de l’élément_x000a_(Marque et modèle)" numFmtId="0">
      <sharedItems count="2">
        <s v="Marque Modèle 1"/>
        <s v="Marque Modèle 2"/>
      </sharedItems>
    </cacheField>
    <cacheField name="Lieu" numFmtId="0">
      <sharedItems count="2">
        <s v="Filiale principale"/>
        <s v="Filiale 1"/>
      </sharedItems>
    </cacheField>
    <cacheField name="Condition" numFmtId="0">
      <sharedItems count="4">
        <s v="Bon"/>
        <s v="Passable"/>
        <s v="Fair" u="1"/>
        <s v="Good" u="1"/>
      </sharedItems>
    </cacheField>
    <cacheField name="Fournisseur" numFmtId="0">
      <sharedItems count="2">
        <s v="Local"/>
        <s v="Autre"/>
      </sharedItems>
    </cacheField>
    <cacheField name="Années de service_x000a_restantes " numFmtId="0">
      <sharedItems containsSemiMixedTypes="0" containsString="0" containsNumber="1" containsInteger="1" minValue="1" maxValue="5" count="3">
        <n v="5"/>
        <n v="4"/>
        <n v="1"/>
      </sharedItems>
    </cacheField>
    <cacheField name="Valeur initiale" numFmtId="167">
      <sharedItems containsSemiMixedTypes="0" containsString="0" containsNumber="1" containsInteger="1" minValue="10000" maxValue="30000"/>
    </cacheField>
    <cacheField name="Acompte" numFmtId="167">
      <sharedItems containsSemiMixedTypes="0" containsString="0" containsNumber="1" containsInteger="1" minValue="1500" maxValue="5000"/>
    </cacheField>
    <cacheField name="Date d’achat_x000a_ou de location" numFmtId="14">
      <sharedItems containsSemiMixedTypes="0" containsNonDate="0" containsDate="1" containsString="0" minDate="2010-09-15T00:00:00" maxDate="2011-03-11T00:00:00" count="3">
        <d v="2011-01-15T00:00:00"/>
        <d v="2011-03-10T00:00:00"/>
        <d v="2010-09-15T00:00:00"/>
      </sharedItems>
    </cacheField>
    <cacheField name="Conditions de prêt_x000a_(Années)" numFmtId="0">
      <sharedItems containsSemiMixedTypes="0" containsString="0" containsNumber="1" containsInteger="1" minValue="3" maxValue="4" count="2">
        <n v="4"/>
        <n v="3"/>
      </sharedItems>
    </cacheField>
    <cacheField name="Taux d’emprunt" numFmtId="9">
      <sharedItems containsSemiMixedTypes="0" containsString="0" containsNumber="1" minValue="7.7499999999999999E-2" maxValue="0.1" count="3">
        <n v="0.1"/>
        <n v="7.7499999999999999E-2"/>
        <n v="0.08"/>
      </sharedItems>
    </cacheField>
    <cacheField name="Coûts de fonctionnement_x000a_mensuels" numFmtId="167">
      <sharedItems containsSemiMixedTypes="0" containsString="0" containsNumber="1" containsInteger="1" minValue="120" maxValue="285"/>
    </cacheField>
    <cacheField name="Valeur prévue en fin de contrat" numFmtId="167">
      <sharedItems containsSemiMixedTypes="0" containsString="0" containsNumber="1" containsInteger="1" minValue="1000" maxValue="20000"/>
    </cacheField>
    <cacheField name="Remboursements_x000a_mensuels restants" numFmtId="0">
      <sharedItems containsSemiMixedTypes="0" containsString="0" containsNumber="1" containsInteger="1" minValue="0" maxValue="26" count="7">
        <n v="0"/>
        <n v="15" u="1"/>
        <n v="16" u="1"/>
        <n v="21" u="1"/>
        <n v="22" u="1"/>
        <n v="25" u="1"/>
        <n v="26" u="1"/>
      </sharedItems>
    </cacheField>
    <cacheField name="Remboursement mensuel" numFmtId="167">
      <sharedItems containsSemiMixedTypes="0" containsString="0" containsNumber="1" minValue="183.09691756126861" maxValue="634.06458586867973"/>
    </cacheField>
    <cacheField name="Coût total_x000a_mensuel" numFmtId="167">
      <sharedItems containsSemiMixedTypes="0" containsString="0" containsNumber="1" minValue="463.43280007691891" maxValue="834.06458586867973"/>
    </cacheField>
    <cacheField name="Dépréciation annuelle_x000a_(constante)" numFmtId="167">
      <sharedItems containsSemiMixedTypes="0" containsString="0" containsNumber="1" minValue="2250" maxValue="3166.6666666666665"/>
    </cacheField>
    <cacheField name="Dépréciation mensuelle_x000a_(constante)" numFmtId="167">
      <sharedItems containsSemiMixedTypes="0" containsString="0" containsNumber="1" minValue="187.5" maxValue="263.88888888888886"/>
    </cacheField>
    <cacheField name="Valeur actuelle" numFmtId="167">
      <sharedItems containsSemiMixedTypes="0" containsString="0" containsNumber="1" minValue="-13926.48401826484" maxValue="8767.1232876712311"/>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x v="0"/>
    <x v="0"/>
    <x v="0"/>
    <x v="0"/>
    <x v="0"/>
    <x v="0"/>
    <n v="30000"/>
    <n v="5000"/>
    <x v="0"/>
    <x v="0"/>
    <x v="0"/>
    <n v="200"/>
    <n v="20000"/>
    <x v="0"/>
    <n v="634.06458586867973"/>
    <n v="834.06458586867973"/>
    <n v="2500"/>
    <n v="208.33333333333334"/>
    <n v="8767.1232876712311"/>
  </r>
  <r>
    <x v="1"/>
    <x v="1"/>
    <x v="0"/>
    <x v="0"/>
    <x v="0"/>
    <x v="1"/>
    <n v="12500"/>
    <n v="1500"/>
    <x v="1"/>
    <x v="1"/>
    <x v="1"/>
    <n v="120"/>
    <n v="3000"/>
    <x v="0"/>
    <n v="343.43280007691891"/>
    <n v="463.43280007691891"/>
    <n v="3166.6666666666665"/>
    <n v="263.88888888888886"/>
    <n v="-13926.48401826484"/>
  </r>
  <r>
    <x v="2"/>
    <x v="1"/>
    <x v="1"/>
    <x v="1"/>
    <x v="1"/>
    <x v="2"/>
    <n v="10000"/>
    <n v="2500"/>
    <x v="2"/>
    <x v="0"/>
    <x v="2"/>
    <n v="285"/>
    <n v="1000"/>
    <x v="0"/>
    <n v="183.09691756126861"/>
    <n v="468.09691756126858"/>
    <n v="2250"/>
    <n v="187.5"/>
    <n v="-9861.643835616439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1" cacheId="24" applyNumberFormats="0" applyBorderFormats="0" applyFontFormats="0" applyPatternFormats="0" applyAlignmentFormats="0" applyWidthHeightFormats="1" dataCaption="Values" updatedVersion="6" minRefreshableVersion="3" itemPrintTitles="1" createdVersion="4" indent="0" outline="1" outlineData="1" multipleFieldFilters="0" chartFormat="1">
  <location ref="B11:H15" firstHeaderRow="0" firstDataRow="1" firstDataCol="1" rowPageCount="6" colPageCount="1"/>
  <pivotFields count="19">
    <pivotField axis="axisRow" showAll="0" defaultSubtotal="0">
      <items count="3">
        <item x="0"/>
        <item x="1"/>
        <item x="2"/>
      </items>
    </pivotField>
    <pivotField axis="axisPage" showAll="0" defaultSubtotal="0">
      <items count="2">
        <item x="0"/>
        <item x="1"/>
      </items>
    </pivotField>
    <pivotField axis="axisPage" showAll="0" defaultSubtotal="0">
      <items count="2">
        <item x="0"/>
        <item x="1"/>
      </items>
    </pivotField>
    <pivotField axis="axisPage" showAll="0">
      <items count="5">
        <item m="1" x="3"/>
        <item m="1" x="2"/>
        <item x="0"/>
        <item x="1"/>
        <item t="default"/>
      </items>
    </pivotField>
    <pivotField axis="axisPage" showAll="0" defaultSubtotal="0">
      <items count="2">
        <item x="1"/>
        <item x="0"/>
      </items>
    </pivotField>
    <pivotField axis="axisPage" showAll="0" defaultSubtotal="0">
      <items count="3">
        <item x="2"/>
        <item x="1"/>
        <item x="0"/>
      </items>
    </pivotField>
    <pivotField dataField="1" numFmtId="165" showAll="0" defaultSubtotal="0"/>
    <pivotField numFmtId="165" showAll="0" defaultSubtotal="0"/>
    <pivotField numFmtId="14" showAll="0" defaultSubtotal="0">
      <items count="3">
        <item x="2"/>
        <item x="0"/>
        <item x="1"/>
      </items>
    </pivotField>
    <pivotField axis="axisPage" showAll="0" defaultSubtotal="0">
      <items count="2">
        <item x="1"/>
        <item x="0"/>
      </items>
    </pivotField>
    <pivotField numFmtId="9" showAll="0" defaultSubtotal="0">
      <items count="3">
        <item x="1"/>
        <item x="2"/>
        <item x="0"/>
      </items>
    </pivotField>
    <pivotField dataField="1" numFmtId="165" showAll="0" defaultSubtotal="0"/>
    <pivotField numFmtId="165" showAll="0" defaultSubtotal="0"/>
    <pivotField showAll="0" defaultSubtotal="0">
      <items count="7">
        <item x="0"/>
        <item m="1" x="1"/>
        <item m="1" x="2"/>
        <item m="1" x="3"/>
        <item m="1" x="4"/>
        <item m="1" x="5"/>
        <item m="1" x="6"/>
      </items>
    </pivotField>
    <pivotField dataField="1" numFmtId="165" showAll="0" defaultSubtotal="0"/>
    <pivotField dataField="1" numFmtId="165" showAll="0" defaultSubtotal="0"/>
    <pivotField numFmtId="165" showAll="0" defaultSubtotal="0"/>
    <pivotField dataField="1" numFmtId="165" showAll="0" defaultSubtotal="0"/>
    <pivotField dataField="1" numFmtId="165" showAll="0" defaultSubtotal="0"/>
  </pivotFields>
  <rowFields count="1">
    <field x="0"/>
  </rowFields>
  <rowItems count="4">
    <i>
      <x/>
    </i>
    <i>
      <x v="1"/>
    </i>
    <i>
      <x v="2"/>
    </i>
    <i t="grand">
      <x/>
    </i>
  </rowItems>
  <colFields count="1">
    <field x="-2"/>
  </colFields>
  <colItems count="6">
    <i>
      <x/>
    </i>
    <i i="1">
      <x v="1"/>
    </i>
    <i i="2">
      <x v="2"/>
    </i>
    <i i="3">
      <x v="3"/>
    </i>
    <i i="4">
      <x v="4"/>
    </i>
    <i i="5">
      <x v="5"/>
    </i>
  </colItems>
  <pageFields count="6">
    <pageField fld="1" hier="-1"/>
    <pageField fld="2" hier="-1"/>
    <pageField fld="3" hier="-1"/>
    <pageField fld="4" hier="-1"/>
    <pageField fld="5" hier="-1"/>
    <pageField fld="9" hier="-1"/>
  </pageFields>
  <dataFields count="6">
    <dataField name="Total" fld="6" subtotal="count" baseField="0" baseItem="0"/>
    <dataField name="Coûts de fonctionnement" fld="11" baseField="0" baseItem="0"/>
    <dataField name="Montant du paiement" fld="14" baseField="0" baseItem="0"/>
    <dataField name="Coût mensuel total" fld="15" baseField="0" baseItem="0"/>
    <dataField name="Dépréciation mensuelle" fld="17" baseField="0" baseItem="0"/>
    <dataField name="Valeur active" fld="18" baseField="0" baseItem="0"/>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ndition" xr10:uid="{00000000-0013-0000-FFFF-FFFF01000000}" sourceName="Condition">
  <pivotTables>
    <pivotTable tabId="2" name="Tableau croisé dynamique1"/>
  </pivotTables>
  <data>
    <tabular pivotCacheId="2" showMissing="0">
      <items count="4">
        <i x="0" s="1"/>
        <i x="1" s="1"/>
        <i x="2" s="1" nd="1"/>
        <i x="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uméro_de_contrôle_ou_de_série1" xr10:uid="{00000000-0013-0000-FFFF-FFFF02000000}" sourceName="Numéro de contrôle_x000a_ou de série1">
  <pivotTables>
    <pivotTable tabId="2" name="Tableau croisé dynamique1"/>
  </pivotTables>
  <data>
    <tabular pivotCacheId="2">
      <items count="3">
        <i x="0" s="1"/>
        <i x="1" s="1"/>
        <i x="2" s="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escription_de_l’élément__Marque_et_modèle" xr10:uid="{00000000-0013-0000-FFFF-FFFF03000000}" sourceName="Description de l’élément_x000a_(Marque et modèle)">
  <pivotTables>
    <pivotTable tabId="2" name="Tableau croisé dynamique1"/>
  </pivotTables>
  <data>
    <tabular pivotCacheId="2">
      <items count="2">
        <i x="0" s="1"/>
        <i x="1" s="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Lieu" xr10:uid="{00000000-0013-0000-FFFF-FFFF04000000}" sourceName="Lieu">
  <pivotTables>
    <pivotTable tabId="2" name="Tableau croisé dynamique1"/>
  </pivotTables>
  <data>
    <tabular pivotCacheId="2">
      <items count="2">
        <i x="0" s="1"/>
        <i x="1" s="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Fournisseur" xr10:uid="{00000000-0013-0000-FFFF-FFFF05000000}" sourceName="Fournisseur">
  <pivotTables>
    <pivotTable tabId="2" name="Tableau croisé dynamique1"/>
  </pivotTables>
  <data>
    <tabular pivotCacheId="2">
      <items count="2">
        <i x="1" s="1"/>
        <i x="0" s="1"/>
      </items>
    </tabular>
  </data>
  <extLst>
    <x:ext xmlns:x15="http://schemas.microsoft.com/office/spreadsheetml/2010/11/main" uri="{470722E0-AACD-4C17-9CDC-17EF765DBC7E}">
      <x15:slicerCacheHideItemsWithNoData/>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s_de_service_restantes" xr10:uid="{00000000-0013-0000-FFFF-FFFF06000000}" sourceName="Années de service_x000a_restantes ">
  <pivotTables>
    <pivotTable tabId="2" name="Tableau croisé dynamique1"/>
  </pivotTables>
  <data>
    <tabular pivotCacheId="2">
      <items count="3">
        <i x="2" s="1"/>
        <i x="1" s="1"/>
        <i x="0" s="1"/>
      </items>
    </tabular>
  </data>
  <extLst>
    <x:ext xmlns:x15="http://schemas.microsoft.com/office/spreadsheetml/2010/11/main" uri="{470722E0-AACD-4C17-9CDC-17EF765DBC7E}">
      <x15:slicerCacheHideItemsWithNoData/>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ate_d’achat_ou_de_location" xr10:uid="{00000000-0013-0000-FFFF-FFFF07000000}" sourceName="Date d’achat_x000a_ou de location">
  <pivotTables>
    <pivotTable tabId="2" name="Tableau croisé dynamique1"/>
  </pivotTables>
  <data>
    <tabular pivotCacheId="2">
      <items count="3">
        <i x="2" s="1"/>
        <i x="0" s="1"/>
        <i x="1" s="1"/>
      </items>
    </tabular>
  </data>
  <extLst>
    <x:ext xmlns:x15="http://schemas.microsoft.com/office/spreadsheetml/2010/11/main" uri="{470722E0-AACD-4C17-9CDC-17EF765DBC7E}">
      <x15:slicerCacheHideItemsWithNoData/>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aux_d’emprunt" xr10:uid="{00000000-0013-0000-FFFF-FFFF08000000}" sourceName="Taux d’emprunt">
  <pivotTables>
    <pivotTable tabId="2" name="Tableau croisé dynamique1"/>
  </pivotTables>
  <data>
    <tabular pivotCacheId="2">
      <items count="3">
        <i x="1" s="1"/>
        <i x="2" s="1"/>
        <i x="0" s="1"/>
      </items>
    </tabular>
  </data>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Remboursements_mensuels_restants" xr10:uid="{00000000-0013-0000-FFFF-FFFF09000000}" sourceName="Remboursements_x000a_mensuels restants">
  <pivotTables>
    <pivotTable tabId="2" name="Tableau croisé dynamique1"/>
  </pivotTables>
  <data>
    <tabular pivotCacheId="2">
      <items count="7">
        <i x="0" s="1"/>
        <i x="1" s="1" nd="1"/>
        <i x="2" s="1" nd="1"/>
        <i x="3" s="1" nd="1"/>
        <i x="4" s="1" nd="1"/>
        <i x="5" s="1" nd="1"/>
        <i x="6"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ndition" xr10:uid="{00000000-0014-0000-FFFF-FFFF01000000}" cache="Segment_Condition" caption="Condition" rowHeight="225425"/>
  <slicer name="Bien" xr10:uid="{00000000-0014-0000-FFFF-FFFF02000000}" cache="Segment_Numéro_de_contrôle_ou_de_série1" caption="Bien" rowHeight="225425"/>
  <slicer name="Description" xr10:uid="{00000000-0014-0000-FFFF-FFFF03000000}" cache="Segment_Description_de_l’élément__Marque_et_modèle" caption="Description" rowHeight="225425"/>
  <slicer name="Emplacement" xr10:uid="{00000000-0014-0000-FFFF-FFFF04000000}" cache="Segment_Lieu" caption="Emplacement" rowHeight="225425"/>
  <slicer name="Fournisseur" xr10:uid="{00000000-0014-0000-FFFF-FFFF05000000}" cache="Segment_Fournisseur" caption="Fournisseur" rowHeight="225425"/>
  <slicer name="Années de service_x000a_restantes " xr10:uid="{00000000-0014-0000-FFFF-FFFF06000000}" cache="Segment_Années_de_service_restantes" caption="Années de service_x000a_restantes " rowHeight="225425"/>
  <slicer name="Date acquisition" xr10:uid="{00000000-0014-0000-FFFF-FFFF07000000}" cache="Segment_Date_d’achat_ou_de_location" caption="Date acquisition" rowHeight="225425"/>
  <slicer name="Taux de prêt" xr10:uid="{00000000-0014-0000-FFFF-FFFF08000000}" cache="Segment_Taux_d’emprunt" caption="Taux de prêt" rowHeight="225425"/>
  <slicer name="Paiements restants" xr10:uid="{00000000-0014-0000-FFFF-FFFF09000000}" cache="Segment_Remboursements_mensuels_restants" caption="Paiements restants" rowHeight="22542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Équipement" displayName="Équipement" ref="B5:T9" totalsRowCount="1" headerRowDxfId="40" dataDxfId="39" totalsRowDxfId="38" headerRowCellStyle="Table Header">
  <autoFilter ref="B5:T8" xr:uid="{00000000-0009-0000-0100-000001000000}"/>
  <tableColumns count="19">
    <tableColumn id="1" xr3:uid="{00000000-0010-0000-0000-000001000000}" name="Numéro de contrôle_x000a_ou de série1" totalsRowLabel="Total" dataDxfId="37" totalsRowDxfId="36"/>
    <tableColumn id="2" xr3:uid="{00000000-0010-0000-0000-000002000000}" name="Description de l’élément_x000a_(Marque et modèle)" dataDxfId="35" totalsRowDxfId="34"/>
    <tableColumn id="3" xr3:uid="{00000000-0010-0000-0000-000003000000}" name="Lieu" dataDxfId="33" totalsRowDxfId="32"/>
    <tableColumn id="4" xr3:uid="{00000000-0010-0000-0000-000004000000}" name="Condition" dataDxfId="31" totalsRowDxfId="30"/>
    <tableColumn id="5" xr3:uid="{00000000-0010-0000-0000-000005000000}" name="Fournisseur" dataDxfId="29" totalsRowDxfId="28"/>
    <tableColumn id="6" xr3:uid="{00000000-0010-0000-0000-000006000000}" name="Années de service_x000a_restantes " totalsRowFunction="average" dataDxfId="27" totalsRowDxfId="26"/>
    <tableColumn id="7" xr3:uid="{00000000-0010-0000-0000-000007000000}" name="Valeur initiale" totalsRowFunction="sum" dataDxfId="25" totalsRowDxfId="24"/>
    <tableColumn id="8" xr3:uid="{00000000-0010-0000-0000-000008000000}" name="Acompte" totalsRowFunction="sum" dataDxfId="23" totalsRowDxfId="22"/>
    <tableColumn id="9" xr3:uid="{00000000-0010-0000-0000-000009000000}" name="Date d’achat_x000a_ou de location" dataDxfId="21" totalsRowDxfId="20"/>
    <tableColumn id="10" xr3:uid="{00000000-0010-0000-0000-00000A000000}" name="Conditions de prêt_x000a_(Années)" totalsRowFunction="average" dataDxfId="19" totalsRowDxfId="18"/>
    <tableColumn id="11" xr3:uid="{00000000-0010-0000-0000-00000B000000}" name="Taux d’emprunt" totalsRowFunction="average" dataDxfId="17" totalsRowDxfId="16"/>
    <tableColumn id="13" xr3:uid="{00000000-0010-0000-0000-00000D000000}" name="Coûts de fonctionnement_x000a_mensuels" totalsRowFunction="sum" dataDxfId="15" totalsRowDxfId="14"/>
    <tableColumn id="15" xr3:uid="{00000000-0010-0000-0000-00000F000000}" name="Valeur prévue en fin de contrat" totalsRowFunction="sum" dataDxfId="13" totalsRowDxfId="12"/>
    <tableColumn id="23" xr3:uid="{00000000-0010-0000-0000-000017000000}" name="Remboursements_x000a_mensuels restants" totalsRowFunction="average" dataDxfId="11" totalsRowDxfId="10" dataCellStyle="Formula">
      <calculatedColumnFormula>IFERROR(SUMPRODUCT(--(DAY(ROW(OFFSET($A$1,,,DATE(YEAR(Équipement[[#This Row],[Date d’achat
ou de location]])+Équipement[[#This Row],[Conditions de prêt
(Années)]],MONTH(Équipement[[#This Row],[Date d’achat
ou de location]])-1,DAY(Équipement[[#This Row],[Date d’achat
ou de location]]))-TODAY()))+DATE(YEAR(Équipement[[#This Row],[Date d’achat
ou de location]])+Équipement[[#This Row],[Conditions de prêt
(Années)]],MONTH(Équipement[[#This Row],[Date d’achat
ou de location]]),DAY(Équipement[[#This Row],[Date d’achat
ou de location]]))-1)=DAY(Équipement[[#This Row],[Date d’achat
ou de location]]))),0)</calculatedColumnFormula>
    </tableColumn>
    <tableColumn id="19" xr3:uid="{00000000-0010-0000-0000-000013000000}" name="Remboursement mensuel" totalsRowFunction="sum" dataDxfId="9" totalsRowDxfId="8" dataCellStyle="Formula">
      <calculatedColumnFormula>IFERROR(-(Équipement[Valeur initiale]&gt;0)*(Équipement[Valeur initiale]&lt;&gt;Équipement[Acompte])*PMT(Équipement[Taux d’emprunt]/MoisParAn,Équipement[Conditions de prêt
(Années)]*MoisParAn,Équipement[Valeur initiale]-Équipement[Acompte]),0)</calculatedColumnFormula>
    </tableColumn>
    <tableColumn id="20" xr3:uid="{00000000-0010-0000-0000-000014000000}" name="Coût total_x000a_mensuel" totalsRowFunction="sum" dataDxfId="7" totalsRowDxfId="6" dataCellStyle="Formula">
      <calculatedColumnFormula>Équipement[[#This Row],[Remboursement mensuel]]+Équipement[Coûts de fonctionnement
mensuels]</calculatedColumnFormula>
    </tableColumn>
    <tableColumn id="16" xr3:uid="{00000000-0010-0000-0000-000010000000}" name="Dépréciation annuelle_x000a_(constante)" totalsRowFunction="average" dataDxfId="5" totalsRowDxfId="4" dataCellStyle="Formula">
      <calculatedColumnFormula>IFERROR((Équipement[Valeur initiale]&gt;0)*SLN(Équipement[Valeur initiale],Équipement[Valeur prévue en fin de contrat],Équipement[Conditions de prêt
(Années)]),0)</calculatedColumnFormula>
    </tableColumn>
    <tableColumn id="17" xr3:uid="{00000000-0010-0000-0000-000011000000}" name="Dépréciation mensuelle_x000a_(constante)" totalsRowFunction="average" dataDxfId="3" totalsRowDxfId="2" dataCellStyle="Formula">
      <calculatedColumnFormula>IFERROR(Équipement[Dépréciation annuelle
(constante)]/MoisParAn,0)</calculatedColumnFormula>
    </tableColumn>
    <tableColumn id="18" xr3:uid="{00000000-0010-0000-0000-000012000000}" name="Valeur actuelle" totalsRowFunction="sum" dataDxfId="1" totalsRowDxfId="0" dataCellStyle="Formula">
      <calculatedColumnFormula>IFERROR(Équipement[Valeur initiale]-(Équipement[Dépréciation annuelle
(constante)]*((TODAY()-Équipement[Date d’achat
ou de location])/JoursParAn)),0)</calculatedColumnFormula>
    </tableColumn>
  </tableColumns>
  <tableStyleInfo name="Style de tableau personnalisé" showFirstColumn="0" showLastColumn="0" showRowStripes="1" showColumnStripes="0"/>
  <extLst>
    <ext xmlns:x14="http://schemas.microsoft.com/office/spreadsheetml/2009/9/main" uri="{504A1905-F514-4f6f-8877-14C23A59335A}">
      <x14:table altText="Liste Équipement" altTextSummary="Liste des informations d’équipement, telles que Bien ou numéro de série, description de l’élément, emplacement, condition, fournisseur, années de service, valeur initiale, apport, date d’achat ou de location, échéance du prêt, taux du prêt, coûts d’exploitation mensuels, valeur résiduelle et fin de contrat, ainsi que des champs calculés tels que Mensualités restantes, mensualité, coût mensuel total, dépréciation annuelle, dépréciation mensuelle et valeur réelle."/>
    </ext>
  </extLst>
</table>
</file>

<file path=xl/theme/theme1.xml><?xml version="1.0" encoding="utf-8"?>
<a:theme xmlns:a="http://schemas.openxmlformats.org/drawingml/2006/main" name="Office Theme">
  <a:themeElements>
    <a:clrScheme name="085_Weekly_Time_Planner">
      <a:dk1>
        <a:srgbClr val="000000"/>
      </a:dk1>
      <a:lt1>
        <a:srgbClr val="FFFFFF"/>
      </a:lt1>
      <a:dk2>
        <a:srgbClr val="000000"/>
      </a:dk2>
      <a:lt2>
        <a:srgbClr val="FFFFFF"/>
      </a:lt2>
      <a:accent1>
        <a:srgbClr val="39ADDC"/>
      </a:accent1>
      <a:accent2>
        <a:srgbClr val="F47836"/>
      </a:accent2>
      <a:accent3>
        <a:srgbClr val="00B15A"/>
      </a:accent3>
      <a:accent4>
        <a:srgbClr val="DB4D75"/>
      </a:accent4>
      <a:accent5>
        <a:srgbClr val="EAAD21"/>
      </a:accent5>
      <a:accent6>
        <a:srgbClr val="895EA7"/>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499984740745262"/>
    <pageSetUpPr autoPageBreaks="0" fitToPage="1"/>
  </sheetPr>
  <dimension ref="B1:F20"/>
  <sheetViews>
    <sheetView showGridLines="0" zoomScaleNormal="100" workbookViewId="0"/>
  </sheetViews>
  <sheetFormatPr baseColWidth="10" defaultColWidth="9.140625" defaultRowHeight="18.75" customHeight="1" x14ac:dyDescent="0.3"/>
  <cols>
    <col min="1" max="1" width="3.5703125" customWidth="1"/>
    <col min="2" max="2" width="33.28515625" customWidth="1"/>
    <col min="3" max="3" width="30.28515625" customWidth="1"/>
    <col min="4" max="4" width="24.7109375" customWidth="1"/>
    <col min="5" max="5" width="20.5703125" customWidth="1"/>
    <col min="6" max="6" width="32.7109375" customWidth="1"/>
  </cols>
  <sheetData>
    <row r="1" spans="2:6" ht="45" customHeight="1" x14ac:dyDescent="0.4">
      <c r="B1" s="3" t="s">
        <v>18</v>
      </c>
    </row>
    <row r="4" spans="2:6" ht="18.75" customHeight="1" x14ac:dyDescent="0.3">
      <c r="F4" s="4" t="s">
        <v>19</v>
      </c>
    </row>
    <row r="5" spans="2:6" ht="26.25" x14ac:dyDescent="0.35">
      <c r="F5" s="5">
        <f>GETPIVOTDATA("Total",Données!$B$11)</f>
        <v>3</v>
      </c>
    </row>
    <row r="7" spans="2:6" ht="18.75" customHeight="1" x14ac:dyDescent="0.3">
      <c r="F7" s="4" t="s">
        <v>30</v>
      </c>
    </row>
    <row r="8" spans="2:6" ht="26.25" x14ac:dyDescent="0.35">
      <c r="F8" s="25">
        <f>GETPIVOTDATA("Coût mensuel total",Données!$B$11)</f>
        <v>1765.5943035068672</v>
      </c>
    </row>
    <row r="10" spans="2:6" ht="18.75" customHeight="1" x14ac:dyDescent="0.3">
      <c r="F10" s="4" t="s">
        <v>10</v>
      </c>
    </row>
    <row r="11" spans="2:6" ht="26.25" x14ac:dyDescent="0.35">
      <c r="F11" s="25">
        <f>GETPIVOTDATA("Coûts de fonctionnement",Données!$B$11)</f>
        <v>605</v>
      </c>
    </row>
    <row r="13" spans="2:6" ht="18.75" customHeight="1" x14ac:dyDescent="0.3">
      <c r="F13" s="4" t="s">
        <v>7</v>
      </c>
    </row>
    <row r="14" spans="2:6" ht="26.25" x14ac:dyDescent="0.35">
      <c r="F14" s="25">
        <f>GETPIVOTDATA("Dépréciation mensuelle",Données!$B$11)</f>
        <v>659.72222222222217</v>
      </c>
    </row>
    <row r="16" spans="2:6" ht="18.75" customHeight="1" x14ac:dyDescent="0.3">
      <c r="F16" s="4" t="s">
        <v>11</v>
      </c>
    </row>
    <row r="17" spans="6:6" ht="26.25" x14ac:dyDescent="0.35">
      <c r="F17" s="25">
        <f>GETPIVOTDATA("Montant du paiement",Données!$B$11)</f>
        <v>1160.5943035068672</v>
      </c>
    </row>
    <row r="19" spans="6:6" ht="18.75" customHeight="1" x14ac:dyDescent="0.3">
      <c r="F19" s="4" t="s">
        <v>8</v>
      </c>
    </row>
    <row r="20" spans="6:6" ht="26.25" x14ac:dyDescent="0.35">
      <c r="F20" s="25">
        <f>GETPIVOTDATA("Valeur active",Données!$B$11)</f>
        <v>-15021.004566210049</v>
      </c>
    </row>
  </sheetData>
  <pageMargins left="0.45" right="0.45" top="0.5" bottom="0.75" header="0.3" footer="0.3"/>
  <pageSetup scale="91" orientation="portrait" r:id="rId1"/>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pageSetUpPr autoPageBreaks="0" fitToPage="1"/>
  </sheetPr>
  <dimension ref="B1:T9"/>
  <sheetViews>
    <sheetView showGridLines="0" tabSelected="1" zoomScaleNormal="100" workbookViewId="0"/>
  </sheetViews>
  <sheetFormatPr baseColWidth="10" defaultColWidth="9.140625" defaultRowHeight="19.5" customHeight="1" x14ac:dyDescent="0.3"/>
  <cols>
    <col min="1" max="1" width="3.5703125" customWidth="1"/>
    <col min="2" max="2" width="25.5703125" customWidth="1"/>
    <col min="3" max="3" width="27.140625" customWidth="1"/>
    <col min="4" max="4" width="21.85546875" customWidth="1"/>
    <col min="5" max="5" width="12.140625" customWidth="1"/>
    <col min="6" max="6" width="12.42578125" customWidth="1"/>
    <col min="7" max="7" width="16.85546875" customWidth="1"/>
    <col min="8" max="8" width="15.7109375" customWidth="1"/>
    <col min="9" max="9" width="14" customWidth="1"/>
    <col min="10" max="10" width="15.85546875" customWidth="1"/>
    <col min="11" max="11" width="17.28515625" customWidth="1"/>
    <col min="12" max="12" width="13.42578125" customWidth="1"/>
    <col min="13" max="13" width="22.85546875" customWidth="1"/>
    <col min="14" max="14" width="18.85546875" customWidth="1"/>
    <col min="15" max="15" width="18.140625" customWidth="1"/>
    <col min="16" max="16" width="17" customWidth="1"/>
    <col min="17" max="17" width="12.85546875" customWidth="1"/>
    <col min="18" max="18" width="21" customWidth="1"/>
    <col min="19" max="19" width="21.5703125" customWidth="1"/>
    <col min="20" max="20" width="14.140625" customWidth="1"/>
  </cols>
  <sheetData>
    <row r="1" spans="2:20" ht="45" customHeight="1" x14ac:dyDescent="0.4">
      <c r="B1" s="3" t="s">
        <v>17</v>
      </c>
    </row>
    <row r="3" spans="2:20" ht="19.5" customHeight="1" x14ac:dyDescent="0.3">
      <c r="D3" s="6" t="s">
        <v>38</v>
      </c>
      <c r="E3" s="13">
        <v>20</v>
      </c>
    </row>
    <row r="5" spans="2:20" ht="29.25" customHeight="1" x14ac:dyDescent="0.3">
      <c r="B5" s="20" t="s">
        <v>40</v>
      </c>
      <c r="C5" s="14" t="s">
        <v>3</v>
      </c>
      <c r="D5" s="14" t="s">
        <v>0</v>
      </c>
      <c r="E5" s="14" t="s">
        <v>1</v>
      </c>
      <c r="F5" s="14" t="s">
        <v>2</v>
      </c>
      <c r="G5" s="14" t="s">
        <v>20</v>
      </c>
      <c r="H5" s="14" t="s">
        <v>4</v>
      </c>
      <c r="I5" s="14" t="s">
        <v>5</v>
      </c>
      <c r="J5" s="14" t="s">
        <v>21</v>
      </c>
      <c r="K5" s="14" t="s">
        <v>6</v>
      </c>
      <c r="L5" s="14" t="s">
        <v>22</v>
      </c>
      <c r="M5" s="14" t="s">
        <v>23</v>
      </c>
      <c r="N5" s="14" t="s">
        <v>39</v>
      </c>
      <c r="O5" s="7" t="s">
        <v>31</v>
      </c>
      <c r="P5" s="7" t="s">
        <v>24</v>
      </c>
      <c r="Q5" s="7" t="s">
        <v>25</v>
      </c>
      <c r="R5" s="7" t="s">
        <v>26</v>
      </c>
      <c r="S5" s="7" t="s">
        <v>27</v>
      </c>
      <c r="T5" s="7" t="s">
        <v>8</v>
      </c>
    </row>
    <row r="6" spans="2:20" ht="19.5" customHeight="1" x14ac:dyDescent="0.3">
      <c r="B6" s="21">
        <v>123</v>
      </c>
      <c r="C6" s="11" t="s">
        <v>13</v>
      </c>
      <c r="D6" s="11" t="s">
        <v>9</v>
      </c>
      <c r="E6" s="11" t="s">
        <v>34</v>
      </c>
      <c r="F6" s="11" t="s">
        <v>36</v>
      </c>
      <c r="G6" s="23">
        <v>5</v>
      </c>
      <c r="H6" s="26">
        <v>30000</v>
      </c>
      <c r="I6" s="26">
        <v>5000</v>
      </c>
      <c r="J6" s="19">
        <v>40558</v>
      </c>
      <c r="K6" s="11">
        <v>4</v>
      </c>
      <c r="L6" s="12">
        <v>0.1</v>
      </c>
      <c r="M6" s="26">
        <v>200</v>
      </c>
      <c r="N6" s="26">
        <v>20000</v>
      </c>
      <c r="O6" s="10">
        <f ca="1">IFERROR(SUMPRODUCT(--(DAY(ROW(OFFSET($A$1,,,DATE(YEAR(Équipement[[#This Row],[Date d’achat
ou de location]])+Équipement[[#This Row],[Conditions de prêt
(Années)]],MONTH(Équipement[[#This Row],[Date d’achat
ou de location]])-1,DAY(Équipement[[#This Row],[Date d’achat
ou de location]]))-TODAY()))+DATE(YEAR(Équipement[[#This Row],[Date d’achat
ou de location]])+Équipement[[#This Row],[Conditions de prêt
(Années)]],MONTH(Équipement[[#This Row],[Date d’achat
ou de location]]),DAY(Équipement[[#This Row],[Date d’achat
ou de location]]))-1)=DAY(Équipement[[#This Row],[Date d’achat
ou de location]]))),0)</f>
        <v>0</v>
      </c>
      <c r="P6" s="28">
        <f>IFERROR(-(Équipement[Valeur initiale]&gt;0)*(Équipement[Valeur initiale]&lt;&gt;Équipement[Acompte])*PMT(Équipement[Taux d’emprunt]/MoisParAn,Équipement[Conditions de prêt
(Années)]*MoisParAn,Équipement[Valeur initiale]-Équipement[Acompte]),0)</f>
        <v>634.06458586867973</v>
      </c>
      <c r="Q6" s="28">
        <f>Équipement[[#This Row],[Remboursement mensuel]]+Équipement[Coûts de fonctionnement
mensuels]</f>
        <v>834.06458586867973</v>
      </c>
      <c r="R6" s="28">
        <f>IFERROR((Équipement[Valeur initiale]&gt;0)*SLN(Équipement[Valeur initiale],Équipement[Valeur prévue en fin de contrat],Équipement[Conditions de prêt
(Années)]),0)</f>
        <v>2500</v>
      </c>
      <c r="S6" s="28">
        <f>IFERROR(Équipement[Dépréciation annuelle
(constante)]/MoisParAn,0)</f>
        <v>208.33333333333334</v>
      </c>
      <c r="T6" s="28">
        <f ca="1">IFERROR(Équipement[Valeur initiale]-(Équipement[Dépréciation annuelle
(constante)]*((TODAY()-Équipement[Date d’achat
ou de location])/JoursParAn)),0)</f>
        <v>8767.1232876712311</v>
      </c>
    </row>
    <row r="7" spans="2:20" ht="19.5" customHeight="1" x14ac:dyDescent="0.3">
      <c r="B7" s="21">
        <v>234</v>
      </c>
      <c r="C7" s="11" t="s">
        <v>14</v>
      </c>
      <c r="D7" s="11" t="s">
        <v>9</v>
      </c>
      <c r="E7" s="11" t="s">
        <v>34</v>
      </c>
      <c r="F7" s="11" t="s">
        <v>36</v>
      </c>
      <c r="G7" s="23">
        <v>4</v>
      </c>
      <c r="H7" s="26">
        <v>12500</v>
      </c>
      <c r="I7" s="26">
        <v>1500</v>
      </c>
      <c r="J7" s="19">
        <v>40612</v>
      </c>
      <c r="K7" s="11">
        <v>3</v>
      </c>
      <c r="L7" s="12">
        <v>7.7499999999999999E-2</v>
      </c>
      <c r="M7" s="26">
        <v>120</v>
      </c>
      <c r="N7" s="26">
        <v>3000</v>
      </c>
      <c r="O7" s="10">
        <f ca="1">IFERROR(SUMPRODUCT(--(DAY(ROW(OFFSET($A$1,,,DATE(YEAR(Équipement[[#This Row],[Date d’achat
ou de location]])+Équipement[[#This Row],[Conditions de prêt
(Années)]],MONTH(Équipement[[#This Row],[Date d’achat
ou de location]])-1,DAY(Équipement[[#This Row],[Date d’achat
ou de location]]))-TODAY()))+DATE(YEAR(Équipement[[#This Row],[Date d’achat
ou de location]])+Équipement[[#This Row],[Conditions de prêt
(Années)]],MONTH(Équipement[[#This Row],[Date d’achat
ou de location]]),DAY(Équipement[[#This Row],[Date d’achat
ou de location]]))-1)=DAY(Équipement[[#This Row],[Date d’achat
ou de location]]))),0)</f>
        <v>0</v>
      </c>
      <c r="P7" s="28">
        <f>IFERROR(-(Équipement[Valeur initiale]&gt;0)*(Équipement[Valeur initiale]&lt;&gt;Équipement[Acompte])*PMT(Équipement[Taux d’emprunt]/MoisParAn,Équipement[Conditions de prêt
(Années)]*MoisParAn,Équipement[Valeur initiale]-Équipement[Acompte]),0)</f>
        <v>343.43280007691891</v>
      </c>
      <c r="Q7" s="28">
        <f>Équipement[[#This Row],[Remboursement mensuel]]+Équipement[Coûts de fonctionnement
mensuels]</f>
        <v>463.43280007691891</v>
      </c>
      <c r="R7" s="28">
        <f>IFERROR((Équipement[Valeur initiale]&gt;0)*SLN(Équipement[Valeur initiale],Équipement[Valeur prévue en fin de contrat],Équipement[Conditions de prêt
(Années)]),0)</f>
        <v>3166.6666666666665</v>
      </c>
      <c r="S7" s="28">
        <f>IFERROR(Équipement[Dépréciation annuelle
(constante)]/MoisParAn,0)</f>
        <v>263.88888888888886</v>
      </c>
      <c r="T7" s="28">
        <f ca="1">IFERROR(Équipement[Valeur initiale]-(Équipement[Dépréciation annuelle
(constante)]*((TODAY()-Équipement[Date d’achat
ou de location])/JoursParAn)),0)</f>
        <v>-13926.48401826484</v>
      </c>
    </row>
    <row r="8" spans="2:20" ht="19.5" customHeight="1" x14ac:dyDescent="0.3">
      <c r="B8" s="21">
        <v>345</v>
      </c>
      <c r="C8" s="11" t="s">
        <v>14</v>
      </c>
      <c r="D8" s="11" t="s">
        <v>16</v>
      </c>
      <c r="E8" s="11" t="s">
        <v>35</v>
      </c>
      <c r="F8" s="11" t="s">
        <v>37</v>
      </c>
      <c r="G8" s="23">
        <v>1</v>
      </c>
      <c r="H8" s="26">
        <v>10000</v>
      </c>
      <c r="I8" s="26">
        <v>2500</v>
      </c>
      <c r="J8" s="19">
        <v>40436</v>
      </c>
      <c r="K8" s="11">
        <v>4</v>
      </c>
      <c r="L8" s="12">
        <v>0.08</v>
      </c>
      <c r="M8" s="26">
        <v>285</v>
      </c>
      <c r="N8" s="26">
        <v>1000</v>
      </c>
      <c r="O8" s="10">
        <f ca="1">IFERROR(SUMPRODUCT(--(DAY(ROW(OFFSET($A$1,,,DATE(YEAR(Équipement[[#This Row],[Date d’achat
ou de location]])+Équipement[[#This Row],[Conditions de prêt
(Années)]],MONTH(Équipement[[#This Row],[Date d’achat
ou de location]])-1,DAY(Équipement[[#This Row],[Date d’achat
ou de location]]))-TODAY()))+DATE(YEAR(Équipement[[#This Row],[Date d’achat
ou de location]])+Équipement[[#This Row],[Conditions de prêt
(Années)]],MONTH(Équipement[[#This Row],[Date d’achat
ou de location]]),DAY(Équipement[[#This Row],[Date d’achat
ou de location]]))-1)=DAY(Équipement[[#This Row],[Date d’achat
ou de location]]))),0)</f>
        <v>0</v>
      </c>
      <c r="P8" s="28">
        <f>IFERROR(-(Équipement[Valeur initiale]&gt;0)*(Équipement[Valeur initiale]&lt;&gt;Équipement[Acompte])*PMT(Équipement[Taux d’emprunt]/MoisParAn,Équipement[Conditions de prêt
(Années)]*MoisParAn,Équipement[Valeur initiale]-Équipement[Acompte]),0)</f>
        <v>183.09691756126861</v>
      </c>
      <c r="Q8" s="28">
        <f>Équipement[[#This Row],[Remboursement mensuel]]+Équipement[Coûts de fonctionnement
mensuels]</f>
        <v>468.09691756126858</v>
      </c>
      <c r="R8" s="28">
        <f>IFERROR((Équipement[Valeur initiale]&gt;0)*SLN(Équipement[Valeur initiale],Équipement[Valeur prévue en fin de contrat],Équipement[Conditions de prêt
(Années)]),0)</f>
        <v>2250</v>
      </c>
      <c r="S8" s="28">
        <f>IFERROR(Équipement[Dépréciation annuelle
(constante)]/MoisParAn,0)</f>
        <v>187.5</v>
      </c>
      <c r="T8" s="28">
        <f ca="1">IFERROR(Équipement[Valeur initiale]-(Équipement[Dépréciation annuelle
(constante)]*((TODAY()-Équipement[Date d’achat
ou de location])/JoursParAn)),0)</f>
        <v>-9861.6438356164399</v>
      </c>
    </row>
    <row r="9" spans="2:20" ht="19.5" customHeight="1" x14ac:dyDescent="0.3">
      <c r="B9" s="22" t="s">
        <v>12</v>
      </c>
      <c r="C9" s="18"/>
      <c r="D9" s="18"/>
      <c r="E9" s="18"/>
      <c r="F9" s="18"/>
      <c r="G9" s="24">
        <f>SUBTOTAL(101,Équipement[Années de service
restantes ])</f>
        <v>3.3333333333333335</v>
      </c>
      <c r="H9" s="27">
        <f>SUBTOTAL(109,Équipement[Valeur initiale])</f>
        <v>52500</v>
      </c>
      <c r="I9" s="27">
        <f>SUBTOTAL(109,Équipement[Acompte])</f>
        <v>9000</v>
      </c>
      <c r="J9" s="18"/>
      <c r="K9" s="15">
        <f>SUBTOTAL(101,Équipement[Conditions de prêt
(Années)])</f>
        <v>3.6666666666666665</v>
      </c>
      <c r="L9" s="16">
        <f>SUBTOTAL(101,Équipement[Taux d’emprunt])</f>
        <v>8.5833333333333331E-2</v>
      </c>
      <c r="M9" s="27">
        <f>SUBTOTAL(109,Équipement[Coûts de fonctionnement
mensuels])</f>
        <v>605</v>
      </c>
      <c r="N9" s="27">
        <f>SUBTOTAL(109,Équipement[Valeur prévue en fin de contrat])</f>
        <v>24000</v>
      </c>
      <c r="O9" s="17">
        <f ca="1">SUBTOTAL(101,Équipement[Remboursements
mensuels restants])</f>
        <v>0</v>
      </c>
      <c r="P9" s="29">
        <f>SUBTOTAL(109,Équipement[Remboursement mensuel])</f>
        <v>1160.5943035068672</v>
      </c>
      <c r="Q9" s="29">
        <f>SUBTOTAL(109,Équipement[Coût total
mensuel])</f>
        <v>1765.5943035068672</v>
      </c>
      <c r="R9" s="29">
        <f>SUBTOTAL(101,Équipement[Dépréciation annuelle
(constante)])</f>
        <v>2638.8888888888887</v>
      </c>
      <c r="S9" s="29">
        <f>SUBTOTAL(101,Équipement[Dépréciation mensuelle
(constante)])</f>
        <v>219.90740740740739</v>
      </c>
      <c r="T9" s="29">
        <f ca="1">SUBTOTAL(109,Équipement[Valeur actuelle])</f>
        <v>-15021.004566210049</v>
      </c>
    </row>
  </sheetData>
  <conditionalFormatting sqref="O6:O8">
    <cfRule type="expression" dxfId="41" priority="1">
      <formula>(LEN($C6)&gt;0)*($O6&lt;SeuilPaiementsRestants)</formula>
    </cfRule>
  </conditionalFormatting>
  <printOptions horizontalCentered="1"/>
  <pageMargins left="0.25" right="0.25" top="0.75" bottom="0.75" header="0.3" footer="0.3"/>
  <pageSetup scale="50" fitToHeight="0" orientation="landscape" r:id="rId1"/>
  <colBreaks count="1" manualBreakCount="1">
    <brk id="14" max="1048575" man="1"/>
  </colBreaks>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H15"/>
  <sheetViews>
    <sheetView showGridLines="0" workbookViewId="0"/>
  </sheetViews>
  <sheetFormatPr baseColWidth="10" defaultColWidth="9.140625" defaultRowHeight="19.5" customHeight="1" x14ac:dyDescent="0.3"/>
  <cols>
    <col min="1" max="1" width="3.5703125" customWidth="1"/>
    <col min="2" max="2" width="38.7109375" customWidth="1"/>
    <col min="3" max="3" width="8.85546875" customWidth="1"/>
    <col min="4" max="4" width="24.140625" customWidth="1"/>
    <col min="5" max="5" width="21.140625" customWidth="1"/>
    <col min="6" max="6" width="18.85546875" customWidth="1"/>
    <col min="7" max="7" width="22.7109375" customWidth="1"/>
    <col min="8" max="8" width="16.28515625" customWidth="1"/>
    <col min="9" max="9" width="19.140625" customWidth="1"/>
    <col min="10" max="10" width="12.7109375" customWidth="1"/>
    <col min="11" max="11" width="14.42578125" customWidth="1"/>
  </cols>
  <sheetData>
    <row r="1" spans="2:8" ht="45" customHeight="1" x14ac:dyDescent="0.4">
      <c r="B1" s="3" t="s">
        <v>32</v>
      </c>
      <c r="C1" s="8"/>
      <c r="D1" s="8"/>
      <c r="E1" s="8"/>
      <c r="F1" s="8"/>
      <c r="G1" s="8"/>
      <c r="H1" s="8"/>
    </row>
    <row r="2" spans="2:8" ht="19.5" customHeight="1" x14ac:dyDescent="0.3">
      <c r="B2" s="8" t="s">
        <v>33</v>
      </c>
      <c r="C2" s="8"/>
      <c r="D2" s="8"/>
      <c r="E2" s="8"/>
      <c r="F2" s="8"/>
      <c r="G2" s="8"/>
      <c r="H2" s="8"/>
    </row>
    <row r="3" spans="2:8" ht="19.5" customHeight="1" x14ac:dyDescent="0.3">
      <c r="B3" s="8"/>
      <c r="C3" s="8"/>
      <c r="D3" s="8"/>
      <c r="E3" s="8"/>
      <c r="F3" s="8"/>
      <c r="G3" s="8"/>
      <c r="H3" s="8"/>
    </row>
    <row r="4" spans="2:8" ht="19.5" customHeight="1" x14ac:dyDescent="0.3">
      <c r="B4" s="2" t="s">
        <v>3</v>
      </c>
      <c r="C4" s="8" t="s">
        <v>15</v>
      </c>
      <c r="D4" s="8"/>
      <c r="E4" s="8"/>
      <c r="F4" s="8"/>
      <c r="G4" s="8"/>
      <c r="H4" s="8"/>
    </row>
    <row r="5" spans="2:8" ht="19.5" customHeight="1" x14ac:dyDescent="0.3">
      <c r="B5" s="2" t="s">
        <v>0</v>
      </c>
      <c r="C5" s="8" t="s">
        <v>15</v>
      </c>
      <c r="D5" s="8"/>
      <c r="E5" s="8"/>
      <c r="F5" s="8"/>
      <c r="G5" s="8"/>
      <c r="H5" s="8"/>
    </row>
    <row r="6" spans="2:8" ht="19.5" customHeight="1" x14ac:dyDescent="0.3">
      <c r="B6" s="2" t="s">
        <v>1</v>
      </c>
      <c r="C6" s="8" t="s">
        <v>15</v>
      </c>
      <c r="D6" s="8"/>
      <c r="E6" s="8"/>
      <c r="F6" s="8"/>
      <c r="G6" s="8"/>
      <c r="H6" s="8"/>
    </row>
    <row r="7" spans="2:8" ht="19.5" customHeight="1" x14ac:dyDescent="0.3">
      <c r="B7" s="2" t="s">
        <v>2</v>
      </c>
      <c r="C7" s="8" t="s">
        <v>15</v>
      </c>
      <c r="D7" s="8"/>
      <c r="E7" s="8"/>
      <c r="F7" s="8"/>
      <c r="G7" s="8"/>
      <c r="H7" s="8"/>
    </row>
    <row r="8" spans="2:8" ht="19.5" customHeight="1" x14ac:dyDescent="0.3">
      <c r="B8" s="2" t="s">
        <v>20</v>
      </c>
      <c r="C8" s="8" t="s">
        <v>15</v>
      </c>
      <c r="D8" s="8"/>
      <c r="E8" s="8"/>
      <c r="F8" s="8"/>
      <c r="G8" s="8"/>
      <c r="H8" s="8"/>
    </row>
    <row r="9" spans="2:8" ht="19.5" customHeight="1" x14ac:dyDescent="0.3">
      <c r="B9" s="2" t="s">
        <v>6</v>
      </c>
      <c r="C9" s="8" t="s">
        <v>15</v>
      </c>
      <c r="D9" s="8"/>
      <c r="E9" s="8"/>
      <c r="F9" s="8"/>
      <c r="G9" s="8"/>
      <c r="H9" s="8"/>
    </row>
    <row r="10" spans="2:8" ht="19.5" customHeight="1" x14ac:dyDescent="0.3">
      <c r="B10" s="8"/>
      <c r="C10" s="8"/>
      <c r="D10" s="8"/>
      <c r="E10" s="8"/>
      <c r="F10" s="8"/>
      <c r="G10" s="8"/>
      <c r="H10" s="8"/>
    </row>
    <row r="11" spans="2:8" ht="19.5" customHeight="1" x14ac:dyDescent="0.3">
      <c r="B11" s="2" t="s">
        <v>28</v>
      </c>
      <c r="C11" s="8" t="s">
        <v>12</v>
      </c>
      <c r="D11" s="8" t="s">
        <v>10</v>
      </c>
      <c r="E11" s="8" t="s">
        <v>43</v>
      </c>
      <c r="F11" s="8" t="s">
        <v>42</v>
      </c>
      <c r="G11" s="8" t="s">
        <v>7</v>
      </c>
      <c r="H11" s="8" t="s">
        <v>41</v>
      </c>
    </row>
    <row r="12" spans="2:8" ht="19.5" customHeight="1" x14ac:dyDescent="0.3">
      <c r="B12" s="9">
        <v>123</v>
      </c>
      <c r="C12" s="1">
        <v>1</v>
      </c>
      <c r="D12" s="1">
        <v>200</v>
      </c>
      <c r="E12" s="1">
        <v>634.06458586867973</v>
      </c>
      <c r="F12" s="1">
        <v>834.06458586867973</v>
      </c>
      <c r="G12" s="1">
        <v>208.33333333333334</v>
      </c>
      <c r="H12" s="1">
        <v>8767.1232876712311</v>
      </c>
    </row>
    <row r="13" spans="2:8" ht="19.5" customHeight="1" x14ac:dyDescent="0.3">
      <c r="B13" s="9">
        <v>234</v>
      </c>
      <c r="C13" s="1">
        <v>1</v>
      </c>
      <c r="D13" s="1">
        <v>120</v>
      </c>
      <c r="E13" s="1">
        <v>343.43280007691891</v>
      </c>
      <c r="F13" s="1">
        <v>463.43280007691891</v>
      </c>
      <c r="G13" s="1">
        <v>263.88888888888886</v>
      </c>
      <c r="H13" s="1">
        <v>-13926.48401826484</v>
      </c>
    </row>
    <row r="14" spans="2:8" ht="19.5" customHeight="1" x14ac:dyDescent="0.3">
      <c r="B14" s="9">
        <v>345</v>
      </c>
      <c r="C14" s="1">
        <v>1</v>
      </c>
      <c r="D14" s="1">
        <v>285</v>
      </c>
      <c r="E14" s="1">
        <v>183.09691756126861</v>
      </c>
      <c r="F14" s="1">
        <v>468.09691756126858</v>
      </c>
      <c r="G14" s="1">
        <v>187.5</v>
      </c>
      <c r="H14" s="1">
        <v>-9861.6438356164399</v>
      </c>
    </row>
    <row r="15" spans="2:8" ht="19.5" customHeight="1" x14ac:dyDescent="0.3">
      <c r="B15" s="9" t="s">
        <v>29</v>
      </c>
      <c r="C15" s="1">
        <v>3</v>
      </c>
      <c r="D15" s="1">
        <v>605</v>
      </c>
      <c r="E15" s="1">
        <v>1160.5943035068672</v>
      </c>
      <c r="F15" s="1">
        <v>1765.5943035068672</v>
      </c>
      <c r="G15" s="1">
        <v>659.72222222222217</v>
      </c>
      <c r="H15" s="1">
        <v>-15021.004566210049</v>
      </c>
    </row>
  </sheetData>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0086B8C-47E2-4A3C-8D62-3E27BE5EBA3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Tableau de bord</vt:lpstr>
      <vt:lpstr>Liste de matériel</vt:lpstr>
      <vt:lpstr>Données</vt:lpstr>
      <vt:lpstr>'Liste de matériel'!Impression_des_titres</vt:lpstr>
      <vt:lpstr>SeuilPaiementsRestants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Tux</dc:creator>
  <cp:keywords/>
  <cp:lastModifiedBy>Tux</cp:lastModifiedBy>
  <dcterms:created xsi:type="dcterms:W3CDTF">2019-07-12T06:48:12Z</dcterms:created>
  <dcterms:modified xsi:type="dcterms:W3CDTF">2019-07-12T06:48:13Z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TC034274419991</vt:lpwstr>
  </property>
</Properties>
</file>