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slicers/slicer2.xml" ContentType="application/vnd.ms-excel.slicer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tables/table6.xml" ContentType="application/vnd.openxmlformats-officedocument.spreadsheetml.table+xml"/>
  <Override PartName="/xl/slicers/slicer3.xml" ContentType="application/vnd.ms-excel.slicer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862100BA-E652-4005-B1D0-94945C258F11}" xr6:coauthVersionLast="45" xr6:coauthVersionMax="45" xr10:uidLastSave="{00000000-0000-0000-0000-000000000000}"/>
  <bookViews>
    <workbookView xWindow="-120" yWindow="-120" windowWidth="29040" windowHeight="15990" activeTab="4" xr2:uid="{00000000-000D-0000-FFFF-FFFF00000000}"/>
  </bookViews>
  <sheets>
    <sheet name="additifs" sheetId="3" r:id="rId1"/>
    <sheet name="arômes" sheetId="2" r:id="rId2"/>
    <sheet name="Dosage arômes" sheetId="7" r:id="rId3"/>
    <sheet name="Stock" sheetId="4" r:id="rId4"/>
    <sheet name="Recettes" sheetId="1" r:id="rId5"/>
    <sheet name="Liste recettes" sheetId="8" r:id="rId6"/>
    <sheet name="recettes et ingredients" sheetId="6" r:id="rId7"/>
    <sheet name="Commandes" sheetId="9" r:id="rId8"/>
  </sheets>
  <definedNames>
    <definedName name="add">additifs!$B$4:$C$16</definedName>
    <definedName name="additifs">additifs!$B$5:$B$16</definedName>
    <definedName name="Aromes">arômes!$B$4:$C$153</definedName>
    <definedName name="ListeAdditifs">TabAdditifs[Additifs]</definedName>
    <definedName name="ListeArômes">TabAromes[[#All],[Arômes]]</definedName>
    <definedName name="ListeRecettes">TabRecettes[[#All],[Recettes]]</definedName>
    <definedName name="recettes">'Liste recettes'!$B$4:$B$78</definedName>
    <definedName name="Segment_Fabricant">#N/A</definedName>
    <definedName name="Segment_Flacons_en_stock">#N/A</definedName>
    <definedName name="Segment_NOM_RECETTE">#N/A</definedName>
    <definedName name="Segment_Ty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  <x14:slicerCache r:id="rId11"/>
        <x14:slicerCache r:id="rId1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6" l="1"/>
  <c r="G23" i="1" l="1"/>
  <c r="G101" i="1" s="1"/>
  <c r="G153" i="1"/>
  <c r="G21" i="1" s="1"/>
  <c r="E95" i="1"/>
  <c r="F95" i="1"/>
  <c r="G95" i="1"/>
  <c r="H95" i="1"/>
  <c r="I95" i="1"/>
  <c r="D95" i="1"/>
  <c r="E90" i="1"/>
  <c r="F90" i="1"/>
  <c r="G90" i="1"/>
  <c r="H90" i="1"/>
  <c r="I90" i="1"/>
  <c r="D90" i="1"/>
  <c r="E85" i="1"/>
  <c r="F85" i="1"/>
  <c r="G85" i="1"/>
  <c r="H85" i="1"/>
  <c r="I85" i="1"/>
  <c r="D85" i="1"/>
  <c r="E80" i="1"/>
  <c r="F80" i="1"/>
  <c r="G80" i="1"/>
  <c r="H80" i="1"/>
  <c r="I80" i="1"/>
  <c r="D80" i="1"/>
  <c r="D72" i="1"/>
  <c r="I135" i="1"/>
  <c r="O47" i="6"/>
  <c r="D139" i="1"/>
  <c r="O36" i="6"/>
  <c r="O22" i="6"/>
  <c r="F98" i="1"/>
  <c r="F141" i="1" s="1"/>
  <c r="F142" i="1" s="1"/>
  <c r="N110" i="1"/>
  <c r="L114" i="1"/>
  <c r="L113" i="1" s="1"/>
  <c r="N108" i="1"/>
  <c r="L109" i="1"/>
  <c r="L110" i="1" s="1"/>
  <c r="D30" i="1"/>
  <c r="I72" i="1"/>
  <c r="H72" i="1"/>
  <c r="G72" i="1"/>
  <c r="F72" i="1"/>
  <c r="E72" i="1"/>
  <c r="I66" i="1"/>
  <c r="H66" i="1"/>
  <c r="G66" i="1"/>
  <c r="F66" i="1"/>
  <c r="E66" i="1"/>
  <c r="D66" i="1"/>
  <c r="I60" i="1"/>
  <c r="H60" i="1"/>
  <c r="G60" i="1"/>
  <c r="F60" i="1"/>
  <c r="E60" i="1"/>
  <c r="D60" i="1"/>
  <c r="I54" i="1"/>
  <c r="H54" i="1"/>
  <c r="G54" i="1"/>
  <c r="F54" i="1"/>
  <c r="E54" i="1"/>
  <c r="D54" i="1"/>
  <c r="I48" i="1"/>
  <c r="H48" i="1"/>
  <c r="G48" i="1"/>
  <c r="F48" i="1"/>
  <c r="E48" i="1"/>
  <c r="D48" i="1"/>
  <c r="I42" i="1"/>
  <c r="H42" i="1"/>
  <c r="G42" i="1"/>
  <c r="F42" i="1"/>
  <c r="E42" i="1"/>
  <c r="D42" i="1"/>
  <c r="I36" i="1"/>
  <c r="H36" i="1"/>
  <c r="G36" i="1"/>
  <c r="F36" i="1"/>
  <c r="E36" i="1"/>
  <c r="D36" i="1"/>
  <c r="E30" i="1"/>
  <c r="F30" i="1"/>
  <c r="G30" i="1"/>
  <c r="H30" i="1"/>
  <c r="I30" i="1"/>
  <c r="D98" i="1"/>
  <c r="D117" i="1" s="1"/>
  <c r="D118" i="1" s="1"/>
  <c r="D141" i="1"/>
  <c r="D142" i="1" s="1"/>
  <c r="I147" i="1"/>
  <c r="H147" i="1"/>
  <c r="G147" i="1"/>
  <c r="F147" i="1"/>
  <c r="E147" i="1"/>
  <c r="D147" i="1"/>
  <c r="I143" i="1"/>
  <c r="H143" i="1"/>
  <c r="G143" i="1"/>
  <c r="F143" i="1"/>
  <c r="E143" i="1"/>
  <c r="D143" i="1"/>
  <c r="I139" i="1"/>
  <c r="H139" i="1"/>
  <c r="G139" i="1"/>
  <c r="F139" i="1"/>
  <c r="E139" i="1"/>
  <c r="H135" i="1"/>
  <c r="G135" i="1"/>
  <c r="F135" i="1"/>
  <c r="E135" i="1"/>
  <c r="D135" i="1"/>
  <c r="I131" i="1"/>
  <c r="H131" i="1"/>
  <c r="G131" i="1"/>
  <c r="F131" i="1"/>
  <c r="E131" i="1"/>
  <c r="D131" i="1"/>
  <c r="I127" i="1"/>
  <c r="H127" i="1"/>
  <c r="G127" i="1"/>
  <c r="F127" i="1"/>
  <c r="E127" i="1"/>
  <c r="D127" i="1"/>
  <c r="I123" i="1"/>
  <c r="H123" i="1"/>
  <c r="G123" i="1"/>
  <c r="F123" i="1"/>
  <c r="E123" i="1"/>
  <c r="D123" i="1"/>
  <c r="I119" i="1"/>
  <c r="H119" i="1"/>
  <c r="G119" i="1"/>
  <c r="F119" i="1"/>
  <c r="E119" i="1"/>
  <c r="D119" i="1"/>
  <c r="I115" i="1"/>
  <c r="H115" i="1"/>
  <c r="G115" i="1"/>
  <c r="F115" i="1"/>
  <c r="E115" i="1"/>
  <c r="D115" i="1"/>
  <c r="I111" i="1"/>
  <c r="H111" i="1"/>
  <c r="G111" i="1"/>
  <c r="F111" i="1"/>
  <c r="E111" i="1"/>
  <c r="D111" i="1"/>
  <c r="I107" i="1"/>
  <c r="H107" i="1"/>
  <c r="G107" i="1"/>
  <c r="F107" i="1"/>
  <c r="E107" i="1"/>
  <c r="D107" i="1"/>
  <c r="I103" i="1"/>
  <c r="H103" i="1"/>
  <c r="G103" i="1"/>
  <c r="F103" i="1"/>
  <c r="E103" i="1"/>
  <c r="D103" i="1"/>
  <c r="I11" i="1"/>
  <c r="I23" i="1"/>
  <c r="I101" i="1" s="1"/>
  <c r="I153" i="1"/>
  <c r="I21" i="1"/>
  <c r="I22" i="1" s="1"/>
  <c r="I17" i="1"/>
  <c r="I98" i="1"/>
  <c r="I121" i="1" s="1"/>
  <c r="I122" i="1" s="1"/>
  <c r="I133" i="1"/>
  <c r="I134" i="1" s="1"/>
  <c r="H11" i="1"/>
  <c r="H17" i="1"/>
  <c r="H23" i="1"/>
  <c r="H153" i="1"/>
  <c r="H21" i="1"/>
  <c r="H22" i="1" s="1"/>
  <c r="H100" i="1" s="1"/>
  <c r="H98" i="1"/>
  <c r="H125" i="1" s="1"/>
  <c r="H126" i="1" s="1"/>
  <c r="H137" i="1"/>
  <c r="H138" i="1" s="1"/>
  <c r="G11" i="1"/>
  <c r="G17" i="1"/>
  <c r="G98" i="1"/>
  <c r="G117" i="1" s="1"/>
  <c r="G118" i="1" s="1"/>
  <c r="G113" i="1"/>
  <c r="G114" i="1" s="1"/>
  <c r="F11" i="1"/>
  <c r="F17" i="1"/>
  <c r="F23" i="1"/>
  <c r="F101" i="1" s="1"/>
  <c r="F153" i="1"/>
  <c r="F21" i="1" s="1"/>
  <c r="F105" i="1"/>
  <c r="F109" i="1"/>
  <c r="F110" i="1" s="1"/>
  <c r="F113" i="1"/>
  <c r="F117" i="1"/>
  <c r="F137" i="1"/>
  <c r="F138" i="1" s="1"/>
  <c r="F121" i="1"/>
  <c r="F125" i="1"/>
  <c r="F154" i="1" s="1"/>
  <c r="F129" i="1"/>
  <c r="F130" i="1" s="1"/>
  <c r="F133" i="1"/>
  <c r="F145" i="1"/>
  <c r="F146" i="1" s="1"/>
  <c r="F149" i="1"/>
  <c r="F150" i="1" s="1"/>
  <c r="E11" i="1"/>
  <c r="E17" i="1"/>
  <c r="E23" i="1"/>
  <c r="E101" i="1" s="1"/>
  <c r="E153" i="1"/>
  <c r="E21" i="1" s="1"/>
  <c r="E22" i="1" s="1"/>
  <c r="E100" i="1" s="1"/>
  <c r="E98" i="1"/>
  <c r="E113" i="1" s="1"/>
  <c r="E114" i="1" s="1"/>
  <c r="E109" i="1"/>
  <c r="E110" i="1" s="1"/>
  <c r="E117" i="1"/>
  <c r="E121" i="1"/>
  <c r="E125" i="1"/>
  <c r="E126" i="1" s="1"/>
  <c r="E129" i="1"/>
  <c r="E130" i="1" s="1"/>
  <c r="E133" i="1"/>
  <c r="E134" i="1" s="1"/>
  <c r="E137" i="1"/>
  <c r="E138" i="1" s="1"/>
  <c r="E149" i="1"/>
  <c r="D11" i="1"/>
  <c r="D23" i="1"/>
  <c r="D22" i="1" s="1"/>
  <c r="D100" i="1" s="1"/>
  <c r="D105" i="1"/>
  <c r="D106" i="1" s="1"/>
  <c r="D109" i="1"/>
  <c r="D110" i="1" s="1"/>
  <c r="D113" i="1"/>
  <c r="D114" i="1" s="1"/>
  <c r="D129" i="1"/>
  <c r="D133" i="1"/>
  <c r="D134" i="1" s="1"/>
  <c r="D137" i="1"/>
  <c r="D138" i="1" s="1"/>
  <c r="D145" i="1"/>
  <c r="D149" i="1"/>
  <c r="D150" i="1" s="1"/>
  <c r="E150" i="1"/>
  <c r="F134" i="1"/>
  <c r="F122" i="1"/>
  <c r="E122" i="1"/>
  <c r="E118" i="1"/>
  <c r="F114" i="1"/>
  <c r="F106" i="1"/>
  <c r="D17" i="1"/>
  <c r="D130" i="1"/>
  <c r="D146" i="1"/>
  <c r="D153" i="1"/>
  <c r="D21" i="1" s="1"/>
  <c r="G109" i="1" l="1"/>
  <c r="G110" i="1" s="1"/>
  <c r="G145" i="1"/>
  <c r="G146" i="1" s="1"/>
  <c r="H24" i="1"/>
  <c r="E99" i="1"/>
  <c r="E152" i="1" s="1"/>
  <c r="F156" i="1"/>
  <c r="G141" i="1"/>
  <c r="G142" i="1" s="1"/>
  <c r="D125" i="1"/>
  <c r="D126" i="1" s="1"/>
  <c r="G129" i="1"/>
  <c r="G130" i="1" s="1"/>
  <c r="F126" i="1"/>
  <c r="D121" i="1"/>
  <c r="D122" i="1" s="1"/>
  <c r="E141" i="1"/>
  <c r="E142" i="1" s="1"/>
  <c r="E105" i="1"/>
  <c r="E106" i="1" s="1"/>
  <c r="G121" i="1"/>
  <c r="G122" i="1" s="1"/>
  <c r="H105" i="1"/>
  <c r="H106" i="1" s="1"/>
  <c r="E24" i="1"/>
  <c r="H101" i="1"/>
  <c r="H99" i="1" s="1"/>
  <c r="H152" i="1" s="1"/>
  <c r="F22" i="1"/>
  <c r="G137" i="1"/>
  <c r="G138" i="1" s="1"/>
  <c r="G24" i="1"/>
  <c r="F100" i="1"/>
  <c r="F99" i="1" s="1"/>
  <c r="F152" i="1" s="1"/>
  <c r="F24" i="1"/>
  <c r="I100" i="1"/>
  <c r="I99" i="1" s="1"/>
  <c r="I152" i="1" s="1"/>
  <c r="I24" i="1"/>
  <c r="G22" i="1"/>
  <c r="G100" i="1" s="1"/>
  <c r="G99" i="1" s="1"/>
  <c r="G152" i="1" s="1"/>
  <c r="I117" i="1"/>
  <c r="I118" i="1" s="1"/>
  <c r="D24" i="1"/>
  <c r="D101" i="1"/>
  <c r="D99" i="1" s="1"/>
  <c r="D152" i="1" s="1"/>
  <c r="E154" i="1"/>
  <c r="G133" i="1"/>
  <c r="G134" i="1" s="1"/>
  <c r="G105" i="1"/>
  <c r="H149" i="1"/>
  <c r="H150" i="1" s="1"/>
  <c r="H117" i="1"/>
  <c r="H118" i="1" s="1"/>
  <c r="I145" i="1"/>
  <c r="I146" i="1" s="1"/>
  <c r="I113" i="1"/>
  <c r="I114" i="1" s="1"/>
  <c r="H121" i="1"/>
  <c r="H122" i="1" s="1"/>
  <c r="I109" i="1"/>
  <c r="I110" i="1" s="1"/>
  <c r="I149" i="1"/>
  <c r="I150" i="1" s="1"/>
  <c r="H145" i="1"/>
  <c r="H146" i="1" s="1"/>
  <c r="H113" i="1"/>
  <c r="H114" i="1" s="1"/>
  <c r="I141" i="1"/>
  <c r="I142" i="1" s="1"/>
  <c r="F118" i="1"/>
  <c r="E145" i="1"/>
  <c r="E146" i="1" s="1"/>
  <c r="G125" i="1"/>
  <c r="G126" i="1" s="1"/>
  <c r="H141" i="1"/>
  <c r="H142" i="1" s="1"/>
  <c r="H109" i="1"/>
  <c r="H110" i="1" s="1"/>
  <c r="I137" i="1"/>
  <c r="I138" i="1" s="1"/>
  <c r="I105" i="1"/>
  <c r="H133" i="1"/>
  <c r="H134" i="1" s="1"/>
  <c r="G149" i="1"/>
  <c r="G150" i="1" s="1"/>
  <c r="H129" i="1"/>
  <c r="H130" i="1" s="1"/>
  <c r="I125" i="1"/>
  <c r="I126" i="1" s="1"/>
  <c r="I129" i="1"/>
  <c r="I130" i="1" s="1"/>
  <c r="F157" i="1" l="1"/>
  <c r="D154" i="1"/>
  <c r="D156" i="1" s="1"/>
  <c r="D157" i="1" s="1"/>
  <c r="E156" i="1"/>
  <c r="E157" i="1" s="1"/>
  <c r="G106" i="1"/>
  <c r="G154" i="1"/>
  <c r="G156" i="1" s="1"/>
  <c r="G157" i="1" s="1"/>
  <c r="I154" i="1"/>
  <c r="I156" i="1" s="1"/>
  <c r="I157" i="1" s="1"/>
  <c r="I106" i="1"/>
  <c r="H154" i="1"/>
  <c r="H156" i="1" s="1"/>
  <c r="H157" i="1" s="1"/>
</calcChain>
</file>

<file path=xl/sharedStrings.xml><?xml version="1.0" encoding="utf-8"?>
<sst xmlns="http://schemas.openxmlformats.org/spreadsheetml/2006/main" count="2349" uniqueCount="401">
  <si>
    <t>Acetyl pyrazine</t>
  </si>
  <si>
    <t>bitter wizard</t>
  </si>
  <si>
    <t>creme oncteuse</t>
  </si>
  <si>
    <t>Ethyl Maltol</t>
  </si>
  <si>
    <t>Ethyl Vanilline</t>
  </si>
  <si>
    <t>Flash</t>
  </si>
  <si>
    <t>Fresh Ice</t>
  </si>
  <si>
    <t>Koolada</t>
  </si>
  <si>
    <t>MTS vape wizard</t>
  </si>
  <si>
    <t>Acide malique (sour)</t>
  </si>
  <si>
    <t>Sweetner</t>
  </si>
  <si>
    <t>Autres</t>
  </si>
  <si>
    <t>NA</t>
  </si>
  <si>
    <t>Abricot fruits</t>
  </si>
  <si>
    <t>Absinthe</t>
  </si>
  <si>
    <t>Alimoncello</t>
  </si>
  <si>
    <t>Amande</t>
  </si>
  <si>
    <t>Ananas</t>
  </si>
  <si>
    <t>Anis</t>
  </si>
  <si>
    <t>Banane flambée</t>
  </si>
  <si>
    <t>Banana</t>
  </si>
  <si>
    <t>Barbe à papa</t>
  </si>
  <si>
    <t>Biere</t>
  </si>
  <si>
    <t>Biscuit</t>
  </si>
  <si>
    <t>Brioche</t>
  </si>
  <si>
    <t>Cacahuete</t>
  </si>
  <si>
    <t>Cactus</t>
  </si>
  <si>
    <t>Café Dark</t>
  </si>
  <si>
    <t>Cannelle</t>
  </si>
  <si>
    <t>Cappuccino</t>
  </si>
  <si>
    <t>Caramel</t>
  </si>
  <si>
    <t>Caramel bonbon</t>
  </si>
  <si>
    <t>Caramel au beurre salé</t>
  </si>
  <si>
    <t>Caramel gourmand</t>
  </si>
  <si>
    <t>2.90</t>
  </si>
  <si>
    <t>Caramel cremeux vanillé</t>
  </si>
  <si>
    <t>Cassis</t>
  </si>
  <si>
    <t>Cédrat Corse Naturel</t>
  </si>
  <si>
    <t>Cerise Noire</t>
  </si>
  <si>
    <t>Chantilly</t>
  </si>
  <si>
    <t>Chamallow</t>
  </si>
  <si>
    <t>Chataigne Corse</t>
  </si>
  <si>
    <t>Cheesecake</t>
  </si>
  <si>
    <t>Chocolat au lait</t>
  </si>
  <si>
    <t>Chocolat blanc</t>
  </si>
  <si>
    <t>Chocolat noir</t>
  </si>
  <si>
    <t>Citron jaune</t>
  </si>
  <si>
    <t>Citron vert</t>
  </si>
  <si>
    <t>Citron meringué</t>
  </si>
  <si>
    <t>Clémentine</t>
  </si>
  <si>
    <t>Clémentine Corse</t>
  </si>
  <si>
    <t>Coca</t>
  </si>
  <si>
    <t>coco noix de</t>
  </si>
  <si>
    <t>Cœur de caramel</t>
  </si>
  <si>
    <t>Coing</t>
  </si>
  <si>
    <t>Conconbre</t>
  </si>
  <si>
    <t>Confiture de lait</t>
  </si>
  <si>
    <t>Cookie</t>
  </si>
  <si>
    <t>Coquelicot</t>
  </si>
  <si>
    <t>Corossol Guanabana</t>
  </si>
  <si>
    <t>Crème Anglaise</t>
  </si>
  <si>
    <t>Crème brulée</t>
  </si>
  <si>
    <t>Crème de Bano</t>
  </si>
  <si>
    <t>Crème de Kawouet</t>
  </si>
  <si>
    <t>Crème Fraiche</t>
  </si>
  <si>
    <t>Crêpe</t>
  </si>
  <si>
    <t>Crumble fruits rouges</t>
  </si>
  <si>
    <t>Figue Corse</t>
  </si>
  <si>
    <t>Fleur d'oranger</t>
  </si>
  <si>
    <t>Fleur de cerisier</t>
  </si>
  <si>
    <t>FR4</t>
  </si>
  <si>
    <t>Framboise nouvelle</t>
  </si>
  <si>
    <t>Fraises nouvelle</t>
  </si>
  <si>
    <t>Fruits du dragon</t>
  </si>
  <si>
    <t>Fruits rouges</t>
  </si>
  <si>
    <t>Gaufre</t>
  </si>
  <si>
    <t>Goyave</t>
  </si>
  <si>
    <t>Graham Crackers</t>
  </si>
  <si>
    <t>Grenade</t>
  </si>
  <si>
    <t>Grenadine</t>
  </si>
  <si>
    <t>Groseille</t>
  </si>
  <si>
    <t>Guimauve</t>
  </si>
  <si>
    <t>Havane Cigar</t>
  </si>
  <si>
    <t>Immortelle</t>
  </si>
  <si>
    <t>Irish Coffe</t>
  </si>
  <si>
    <t>Irish cream</t>
  </si>
  <si>
    <t>Jacinthe</t>
  </si>
  <si>
    <t>Jus de goyave</t>
  </si>
  <si>
    <t>Tabac Kentucky</t>
  </si>
  <si>
    <t>Kiwi</t>
  </si>
  <si>
    <t>Lavande</t>
  </si>
  <si>
    <t>Lait nouvelle version</t>
  </si>
  <si>
    <t>Lychee</t>
  </si>
  <si>
    <t>Mandarine (Arôme naturel)</t>
  </si>
  <si>
    <t>Mangoustan</t>
  </si>
  <si>
    <t>Mangue nouvelle</t>
  </si>
  <si>
    <t>Melon</t>
  </si>
  <si>
    <t>Menthe eucalyptus</t>
  </si>
  <si>
    <t>Menthe fraiche</t>
  </si>
  <si>
    <t>Menthe légère</t>
  </si>
  <si>
    <t>Menthe verte</t>
  </si>
  <si>
    <t>Menthe poivrée</t>
  </si>
  <si>
    <t>Meringue nouvelle version</t>
  </si>
  <si>
    <t>Miel</t>
  </si>
  <si>
    <t>Mûre</t>
  </si>
  <si>
    <t>Myrte de Corse</t>
  </si>
  <si>
    <t>Myrtille</t>
  </si>
  <si>
    <t>Noisette fraiche</t>
  </si>
  <si>
    <t>Noisette grillée</t>
  </si>
  <si>
    <t>Noix</t>
  </si>
  <si>
    <t>Noix de coco</t>
  </si>
  <si>
    <t>Noix de cajou</t>
  </si>
  <si>
    <t>Noix de pecan</t>
  </si>
  <si>
    <t>Nougat</t>
  </si>
  <si>
    <t>Nougatine</t>
  </si>
  <si>
    <t>Orange sanguine</t>
  </si>
  <si>
    <t>Pain d'épices</t>
  </si>
  <si>
    <t>Pamplemouse rose</t>
  </si>
  <si>
    <t>Pastèque</t>
  </si>
  <si>
    <t>Pâte à tartiner</t>
  </si>
  <si>
    <t>Pêche blanche</t>
  </si>
  <si>
    <t>Pistache</t>
  </si>
  <si>
    <t>Poire (comice)</t>
  </si>
  <si>
    <t>Poire amande</t>
  </si>
  <si>
    <t>Poire vanillée</t>
  </si>
  <si>
    <t>Pomme verte</t>
  </si>
  <si>
    <t>Pomme rouge</t>
  </si>
  <si>
    <t>Pomme jaune</t>
  </si>
  <si>
    <t>Pomme rose</t>
  </si>
  <si>
    <t>Popy</t>
  </si>
  <si>
    <t>Prune (Quetsche)</t>
  </si>
  <si>
    <t>Pruneau</t>
  </si>
  <si>
    <t>Raisin vert</t>
  </si>
  <si>
    <t>Raisin noir</t>
  </si>
  <si>
    <t>Réglisse bonbon</t>
  </si>
  <si>
    <t>Réglisse baton</t>
  </si>
  <si>
    <t>Rhubarbe</t>
  </si>
  <si>
    <t>Rhum ancien</t>
  </si>
  <si>
    <t>Rhum blanc</t>
  </si>
  <si>
    <t>Rose</t>
  </si>
  <si>
    <t>Royale Custard</t>
  </si>
  <si>
    <t>Royal (tabac)</t>
  </si>
  <si>
    <t>RY4 Supérieur</t>
  </si>
  <si>
    <t>Sirop d'érable</t>
  </si>
  <si>
    <t>Spéculoos</t>
  </si>
  <si>
    <t>USA MIX Tabac</t>
  </si>
  <si>
    <t>Taro</t>
  </si>
  <si>
    <t>Tarte aux fraises</t>
  </si>
  <si>
    <t>Tarte Tatin</t>
  </si>
  <si>
    <t>Thé vert</t>
  </si>
  <si>
    <t>Thé noir</t>
  </si>
  <si>
    <t>TnT custard</t>
  </si>
  <si>
    <t>Vanille bourbon</t>
  </si>
  <si>
    <t>Vanille bourbon 2</t>
  </si>
  <si>
    <t>Vanille de Tahiti</t>
  </si>
  <si>
    <t>Verveine</t>
  </si>
  <si>
    <t>Verveine citron</t>
  </si>
  <si>
    <t>Verveine menthe</t>
  </si>
  <si>
    <t>Violette</t>
  </si>
  <si>
    <t>Virginia Tabac</t>
  </si>
  <si>
    <t>Whisky</t>
  </si>
  <si>
    <t>Yaourt</t>
  </si>
  <si>
    <t>Yuzu (Arôme naturel)</t>
  </si>
  <si>
    <t>AROMES</t>
  </si>
  <si>
    <t>Flacons en stock</t>
  </si>
  <si>
    <t>Dosages max</t>
  </si>
  <si>
    <t>max 8%</t>
  </si>
  <si>
    <t>max 6%</t>
  </si>
  <si>
    <t>max 4%</t>
  </si>
  <si>
    <t>max 10%</t>
  </si>
  <si>
    <t>max 12%</t>
  </si>
  <si>
    <t>a la goutte</t>
  </si>
  <si>
    <t>Jus de Goyave</t>
  </si>
  <si>
    <t>Royale custard</t>
  </si>
  <si>
    <t xml:space="preserve"> coco de noix</t>
  </si>
  <si>
    <t>TnT Custard</t>
  </si>
  <si>
    <t>Perfect banana</t>
  </si>
  <si>
    <t>Purple Kiss</t>
  </si>
  <si>
    <t>L'aigle noir</t>
  </si>
  <si>
    <t>Golden gate</t>
  </si>
  <si>
    <t>Corsicavap</t>
  </si>
  <si>
    <t>Flacons a commandé</t>
  </si>
  <si>
    <t>ADDITIFS</t>
  </si>
  <si>
    <t>BASE / BOOSTERS</t>
  </si>
  <si>
    <t>Base 30/70</t>
  </si>
  <si>
    <t>6,90/100 ml</t>
  </si>
  <si>
    <t>15,90/1000 ml</t>
  </si>
  <si>
    <t>Boosters</t>
  </si>
  <si>
    <t>1,20/10 ml</t>
  </si>
  <si>
    <t>10/ les 10</t>
  </si>
  <si>
    <t>Base 50/50</t>
  </si>
  <si>
    <t>6.90/100 ml</t>
  </si>
  <si>
    <t>15.90/1000 ml</t>
  </si>
  <si>
    <t>Pruneaux</t>
  </si>
  <si>
    <t>Ananas (VS)</t>
  </si>
  <si>
    <t>Ethyl maltol (VS)</t>
  </si>
  <si>
    <t>Barbe à papa (VS)</t>
  </si>
  <si>
    <t>Sweetener (VS)</t>
  </si>
  <si>
    <t>DX Bavarian cream (TPA)</t>
  </si>
  <si>
    <t>Base 50/50 (VDLV)</t>
  </si>
  <si>
    <t>9,90 les 500 Ml</t>
  </si>
  <si>
    <t>Beignet (VS)</t>
  </si>
  <si>
    <t>Booster (VDLV)</t>
  </si>
  <si>
    <t>1,97 les 10 Ml</t>
  </si>
  <si>
    <t>Cheesecake graham crust (TPA)</t>
  </si>
  <si>
    <t>Fraises (VS)</t>
  </si>
  <si>
    <t>Framboises (VS)</t>
  </si>
  <si>
    <t>Fruits du dragon (TPA)</t>
  </si>
  <si>
    <t>Goyave (VS)</t>
  </si>
  <si>
    <t>Mandarine (VS)</t>
  </si>
  <si>
    <t>Mangue (VS)</t>
  </si>
  <si>
    <t>Peche jaune (VS)</t>
  </si>
  <si>
    <t>Stramberry Ripe (TPA) (fraise mure)</t>
  </si>
  <si>
    <t>Vanilla swirl (TPA)</t>
  </si>
  <si>
    <t>RECETTES</t>
  </si>
  <si>
    <t>Nom de la recette</t>
  </si>
  <si>
    <t>COURSE EN SAC</t>
  </si>
  <si>
    <t>PURPLE KISS</t>
  </si>
  <si>
    <t>GEKKO</t>
  </si>
  <si>
    <t>EN ROUGE ET NOIR</t>
  </si>
  <si>
    <t>Base PG/VG</t>
  </si>
  <si>
    <t>50/50</t>
  </si>
  <si>
    <t>30/70</t>
  </si>
  <si>
    <t>Taux de nicotine (mg/ml)</t>
  </si>
  <si>
    <t>Prix du flacon</t>
  </si>
  <si>
    <t>Volume du flacon (ml)</t>
  </si>
  <si>
    <t>Prix du ml</t>
  </si>
  <si>
    <t>Taux Nicotine (mg)</t>
  </si>
  <si>
    <t>Quantité finale désiré (ml)</t>
  </si>
  <si>
    <t>Taux de nicotine désiré (mg/ml)</t>
  </si>
  <si>
    <t>Quantité Arômes (ml)</t>
  </si>
  <si>
    <t>Quantité base (ml)</t>
  </si>
  <si>
    <t>Quantité booster (ml)</t>
  </si>
  <si>
    <t>Prix de la base au ml</t>
  </si>
  <si>
    <t>Arômes</t>
  </si>
  <si>
    <t>Arôme 1</t>
  </si>
  <si>
    <t>Marques</t>
  </si>
  <si>
    <t>corsicavap</t>
  </si>
  <si>
    <t>Dosage recommandé</t>
  </si>
  <si>
    <t>Prix</t>
  </si>
  <si>
    <t>Temps de Steep (Jrs)</t>
  </si>
  <si>
    <t>Arôme 2</t>
  </si>
  <si>
    <t>Arôme 3</t>
  </si>
  <si>
    <t>Arôme 4</t>
  </si>
  <si>
    <t>Arôme 5</t>
  </si>
  <si>
    <t>Arôme 6</t>
  </si>
  <si>
    <t>Arôme 7</t>
  </si>
  <si>
    <t>Arôme 8</t>
  </si>
  <si>
    <t>Additifs</t>
  </si>
  <si>
    <t>Additifs 1</t>
  </si>
  <si>
    <t>Additifs 2</t>
  </si>
  <si>
    <t>Additifs 3</t>
  </si>
  <si>
    <t>Additifs 4</t>
  </si>
  <si>
    <t>Volume total de la recette en ml</t>
  </si>
  <si>
    <t>Base plus booster</t>
  </si>
  <si>
    <t>Base en ml</t>
  </si>
  <si>
    <t>Boosters en ml</t>
  </si>
  <si>
    <t>Arômes et additifs</t>
  </si>
  <si>
    <t>Arômes 1</t>
  </si>
  <si>
    <t>Dosage</t>
  </si>
  <si>
    <t>Dosage en ml</t>
  </si>
  <si>
    <t>Nbr de gouttes</t>
  </si>
  <si>
    <t>Calculs dosage de % a ml/gts</t>
  </si>
  <si>
    <t>Calculs dosage de ml a %/gts</t>
  </si>
  <si>
    <t>Arômes 2</t>
  </si>
  <si>
    <t>ml</t>
  </si>
  <si>
    <t>Dosage %</t>
  </si>
  <si>
    <t>Dosage ml</t>
  </si>
  <si>
    <t>Dosage gts</t>
  </si>
  <si>
    <t>Arômes 3</t>
  </si>
  <si>
    <t>Calculs dosage de gts a ml/%</t>
  </si>
  <si>
    <t>Arômes 4</t>
  </si>
  <si>
    <t>Arômes 5</t>
  </si>
  <si>
    <t>Arômes 6</t>
  </si>
  <si>
    <t>Arômes 7</t>
  </si>
  <si>
    <t>Arômes 8</t>
  </si>
  <si>
    <t>Additif 1</t>
  </si>
  <si>
    <t>Additif 2</t>
  </si>
  <si>
    <t>Additif 3</t>
  </si>
  <si>
    <t>Additif 4</t>
  </si>
  <si>
    <t>Volume Base en ml</t>
  </si>
  <si>
    <t>Volume arômes et additifs en %</t>
  </si>
  <si>
    <t>Volume arômes et additifs en ml</t>
  </si>
  <si>
    <t>Steep en jours</t>
  </si>
  <si>
    <t>Prix arômes</t>
  </si>
  <si>
    <t>Prix Total de la recettes</t>
  </si>
  <si>
    <t>AUTUMN APPLE BREAD</t>
  </si>
  <si>
    <t>APPLE BUTTER SNICKER</t>
  </si>
  <si>
    <t>A COSA</t>
  </si>
  <si>
    <t>A L'AUBE DU NIL</t>
  </si>
  <si>
    <t>AND THEN THERE WERE DONE</t>
  </si>
  <si>
    <t>AMANDINE</t>
  </si>
  <si>
    <t>ALOHA</t>
  </si>
  <si>
    <t>ATOMIC</t>
  </si>
  <si>
    <t>ASTONISHING</t>
  </si>
  <si>
    <t>AMYLEE</t>
  </si>
  <si>
    <t>BLACK CAT</t>
  </si>
  <si>
    <t>BANANA NOG</t>
  </si>
  <si>
    <t>BOURBON ISLAND</t>
  </si>
  <si>
    <t>BLACK CACTUS</t>
  </si>
  <si>
    <t>BLOODY MURDER</t>
  </si>
  <si>
    <t>BAD BLOOD</t>
  </si>
  <si>
    <t>BLACK CAULDRON</t>
  </si>
  <si>
    <t>BLACK KISS</t>
  </si>
  <si>
    <t>BUNNY'S TARO</t>
  </si>
  <si>
    <t>BERRYNOIDE</t>
  </si>
  <si>
    <t>CRUEL SUMMER</t>
  </si>
  <si>
    <t>CHEWBA-K</t>
  </si>
  <si>
    <t>CASCADE</t>
  </si>
  <si>
    <t>COPACABANA</t>
  </si>
  <si>
    <t>CAMP FIRE</t>
  </si>
  <si>
    <t>DOUBLE DICE</t>
  </si>
  <si>
    <t>DYNAMITE MONKEY</t>
  </si>
  <si>
    <t>DARK MANGO</t>
  </si>
  <si>
    <t>DRAGON IMPERATRICE</t>
  </si>
  <si>
    <t>DIRTY MONKEY</t>
  </si>
  <si>
    <t>FRENCH PINK MILK</t>
  </si>
  <si>
    <t>FRAISE BLANCHE</t>
  </si>
  <si>
    <t>FUZZ MANGO</t>
  </si>
  <si>
    <t>GALAXY WHITE</t>
  </si>
  <si>
    <t>GOLDEN GATE</t>
  </si>
  <si>
    <t>HONEY HEART</t>
  </si>
  <si>
    <t>JUNGLE FEVER</t>
  </si>
  <si>
    <t>KING BLUE</t>
  </si>
  <si>
    <t>LADY LEMONADE</t>
  </si>
  <si>
    <t>LADY DYNAMITE</t>
  </si>
  <si>
    <t>L'AIGLE NOIR</t>
  </si>
  <si>
    <t>LA DUCHESSE</t>
  </si>
  <si>
    <t>LE JOUR LE PLUS LONG</t>
  </si>
  <si>
    <t>LULU LA SUCREE</t>
  </si>
  <si>
    <t>LITTLE BUNNY</t>
  </si>
  <si>
    <t>THE LAST STAND</t>
  </si>
  <si>
    <t>MANGO BLOSSOM</t>
  </si>
  <si>
    <t>MANDARIN</t>
  </si>
  <si>
    <t>MELON CASTLE</t>
  </si>
  <si>
    <t>MELON MELEE</t>
  </si>
  <si>
    <t>PARLER AUX ANGES</t>
  </si>
  <si>
    <t>PINK LEMONADE</t>
  </si>
  <si>
    <t>POUSSIERES</t>
  </si>
  <si>
    <t>PONDICHERY</t>
  </si>
  <si>
    <t>RED FACTION</t>
  </si>
  <si>
    <t>RHUM BANO EVA</t>
  </si>
  <si>
    <t>ROYALE STRAWBERRY</t>
  </si>
  <si>
    <t>RED DRAGON</t>
  </si>
  <si>
    <t>SCARFACE</t>
  </si>
  <si>
    <t>SUMMER GIRLS</t>
  </si>
  <si>
    <t>STRAWBERRY ISLAND</t>
  </si>
  <si>
    <t>SMOOTH OPERATOR</t>
  </si>
  <si>
    <t>STRAWBERRY DRIZZLE</t>
  </si>
  <si>
    <t>THAI NA NA</t>
  </si>
  <si>
    <t>TOQUE CUIVREE</t>
  </si>
  <si>
    <t>UNDEAD</t>
  </si>
  <si>
    <t>UMBRELLA CORP</t>
  </si>
  <si>
    <t>WEDNESDAY</t>
  </si>
  <si>
    <t>WIL BLACK</t>
  </si>
  <si>
    <t>WINTER IS COMING</t>
  </si>
  <si>
    <t>N/A</t>
  </si>
  <si>
    <t>QUI</t>
  </si>
  <si>
    <t>QUOI</t>
  </si>
  <si>
    <t>COMBIEN</t>
  </si>
  <si>
    <t>Jean Pierre</t>
  </si>
  <si>
    <t>Laure</t>
  </si>
  <si>
    <t>Cyril</t>
  </si>
  <si>
    <t>Rouge et noir</t>
  </si>
  <si>
    <t>Fabrice</t>
  </si>
  <si>
    <t>5 x 50 ml</t>
  </si>
  <si>
    <t>1 x 50 ml</t>
  </si>
  <si>
    <t>NICOTINE</t>
  </si>
  <si>
    <t>6mg</t>
  </si>
  <si>
    <t>3mg</t>
  </si>
  <si>
    <t>BESOIN</t>
  </si>
  <si>
    <t>QUANTITE</t>
  </si>
  <si>
    <t>PRIX</t>
  </si>
  <si>
    <t>Fraises nouvelles</t>
  </si>
  <si>
    <t>Framboises nouvelles</t>
  </si>
  <si>
    <t>3 Flacons</t>
  </si>
  <si>
    <t>2 Flacons</t>
  </si>
  <si>
    <t>1 Flacons</t>
  </si>
  <si>
    <t>Nicotine</t>
  </si>
  <si>
    <t>Base</t>
  </si>
  <si>
    <t>20 Flacons</t>
  </si>
  <si>
    <t>500 ML</t>
  </si>
  <si>
    <t>Coût</t>
  </si>
  <si>
    <t>Recettes</t>
  </si>
  <si>
    <t>NOM RECETTE</t>
  </si>
  <si>
    <t>Arôme</t>
  </si>
  <si>
    <t>QtéAdditif</t>
  </si>
  <si>
    <t>QtéArôme</t>
  </si>
  <si>
    <t>Stock</t>
  </si>
  <si>
    <t>2gt</t>
  </si>
  <si>
    <t>1gt</t>
  </si>
  <si>
    <t>3gt</t>
  </si>
  <si>
    <t>Perfect Banana</t>
  </si>
  <si>
    <t>Sweetener</t>
  </si>
  <si>
    <t>Fabricant</t>
  </si>
  <si>
    <t>Autre Fabricant</t>
  </si>
  <si>
    <t>Type</t>
  </si>
  <si>
    <t>Dosage Arômes</t>
  </si>
  <si>
    <t>Liste des recettes</t>
  </si>
  <si>
    <t>Commandes</t>
  </si>
  <si>
    <t>Gestion du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</si>
</sst>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"/>
    <numFmt numFmtId="166" formatCode="0.0%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333333"/>
      <name val="Trebuchet MS"/>
      <family val="2"/>
    </font>
    <font>
      <u/>
      <sz val="10"/>
      <color rgb="FF333333"/>
      <name val="Trebuchet MS"/>
      <family val="2"/>
    </font>
    <font>
      <sz val="10"/>
      <color rgb="FF000000"/>
      <name val="Trebuchet MS"/>
      <family val="2"/>
    </font>
    <font>
      <sz val="9.5"/>
      <color rgb="FF333333"/>
      <name val="Trebuchet MS"/>
      <family val="2"/>
    </font>
    <font>
      <u/>
      <sz val="9.5"/>
      <color rgb="FF333333"/>
      <name val="Trebuchet MS"/>
      <family val="2"/>
    </font>
    <font>
      <sz val="11"/>
      <color rgb="FF333333"/>
      <name val="Calibri"/>
      <family val="2"/>
      <scheme val="minor"/>
    </font>
    <font>
      <sz val="10"/>
      <color rgb="FF333333"/>
      <name val="Lucida Grande"/>
      <family val="2"/>
    </font>
    <font>
      <sz val="10"/>
      <color rgb="FF000000"/>
      <name val="Lucida Grande"/>
      <family val="2"/>
    </font>
    <font>
      <sz val="9"/>
      <color rgb="FF444444"/>
      <name val="Segoe UI"/>
      <charset val="1"/>
    </font>
    <font>
      <sz val="11"/>
      <color theme="1"/>
      <name val="Calibri"/>
      <family val="2"/>
      <scheme val="minor"/>
    </font>
    <font>
      <sz val="26"/>
      <color theme="0" tint="-4.9989318521683403E-2"/>
      <name val="Segoe UI Light"/>
      <family val="2"/>
    </font>
    <font>
      <sz val="14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56">
    <xf numFmtId="0" fontId="0" fillId="0" borderId="0" xfId="0"/>
    <xf numFmtId="0" fontId="0" fillId="0" borderId="1" xfId="0" applyBorder="1" applyAlignment="1">
      <alignment horizont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 vertical="center"/>
    </xf>
    <xf numFmtId="10" fontId="0" fillId="0" borderId="0" xfId="0" applyNumberFormat="1"/>
    <xf numFmtId="0" fontId="0" fillId="0" borderId="1" xfId="0" applyNumberFormat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0" fillId="0" borderId="11" xfId="0" applyBorder="1" applyAlignment="1" applyProtection="1">
      <alignment horizontal="center"/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0" fontId="0" fillId="0" borderId="1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12" borderId="1" xfId="0" applyNumberForma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0" borderId="1" xfId="0" applyBorder="1" applyProtection="1">
      <protection locked="0"/>
    </xf>
    <xf numFmtId="0" fontId="0" fillId="6" borderId="10" xfId="0" applyFill="1" applyBorder="1" applyAlignment="1" applyProtection="1">
      <protection locked="0"/>
    </xf>
    <xf numFmtId="0" fontId="0" fillId="6" borderId="12" xfId="0" applyFill="1" applyBorder="1" applyAlignment="1" applyProtection="1">
      <protection locked="0"/>
    </xf>
    <xf numFmtId="0" fontId="0" fillId="6" borderId="11" xfId="0" applyFill="1" applyBorder="1" applyAlignment="1" applyProtection="1">
      <protection locked="0"/>
    </xf>
    <xf numFmtId="164" fontId="0" fillId="0" borderId="11" xfId="0" applyNumberFormat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0" fontId="0" fillId="0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</xf>
    <xf numFmtId="165" fontId="0" fillId="0" borderId="1" xfId="0" applyNumberFormat="1" applyBorder="1" applyAlignment="1" applyProtection="1">
      <alignment horizontal="center"/>
    </xf>
    <xf numFmtId="10" fontId="0" fillId="4" borderId="1" xfId="0" applyNumberFormat="1" applyFill="1" applyBorder="1" applyAlignment="1" applyProtection="1">
      <alignment horizontal="center"/>
    </xf>
    <xf numFmtId="2" fontId="0" fillId="4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16" borderId="0" xfId="0" applyFont="1" applyFill="1" applyAlignment="1">
      <alignment horizontal="center" vertical="center"/>
    </xf>
    <xf numFmtId="0" fontId="14" fillId="16" borderId="0" xfId="0" applyFont="1" applyFill="1" applyAlignment="1">
      <alignment vertical="center"/>
    </xf>
    <xf numFmtId="0" fontId="15" fillId="0" borderId="0" xfId="0" applyFont="1" applyAlignment="1">
      <alignment horizontal="left" vertical="center"/>
    </xf>
    <xf numFmtId="166" fontId="0" fillId="0" borderId="0" xfId="1" applyNumberFormat="1" applyFon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11" borderId="11" xfId="0" applyFill="1" applyBorder="1" applyAlignment="1">
      <alignment horizontal="center"/>
    </xf>
    <xf numFmtId="0" fontId="1" fillId="4" borderId="10" xfId="0" applyFont="1" applyFill="1" applyBorder="1" applyAlignment="1" applyProtection="1">
      <alignment horizontal="center"/>
      <protection locked="0"/>
    </xf>
    <xf numFmtId="0" fontId="1" fillId="4" borderId="11" xfId="0" applyFont="1" applyFill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0" fontId="0" fillId="5" borderId="11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1" fillId="13" borderId="10" xfId="0" applyFont="1" applyFill="1" applyBorder="1" applyAlignment="1" applyProtection="1">
      <alignment horizontal="center" vertical="center"/>
      <protection locked="0"/>
    </xf>
    <xf numFmtId="0" fontId="1" fillId="13" borderId="11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1" fillId="6" borderId="10" xfId="0" applyFont="1" applyFill="1" applyBorder="1" applyAlignment="1" applyProtection="1">
      <alignment horizontal="center" vertical="center"/>
      <protection locked="0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 applyProtection="1">
      <alignment horizontal="center"/>
      <protection locked="0"/>
    </xf>
    <xf numFmtId="0" fontId="1" fillId="9" borderId="11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11" xfId="0" applyFont="1" applyBorder="1" applyAlignment="1" applyProtection="1">
      <alignment horizont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3" fillId="11" borderId="10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0" fillId="9" borderId="10" xfId="0" applyFill="1" applyBorder="1" applyAlignment="1" applyProtection="1">
      <alignment horizontal="center"/>
      <protection locked="0"/>
    </xf>
    <xf numFmtId="0" fontId="0" fillId="9" borderId="11" xfId="0" applyFill="1" applyBorder="1" applyAlignment="1" applyProtection="1">
      <alignment horizontal="center"/>
      <protection locked="0"/>
    </xf>
    <xf numFmtId="0" fontId="0" fillId="10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0" borderId="0" xfId="0" applyFont="1" applyFill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4" fillId="17" borderId="0" xfId="0" applyFont="1" applyFill="1" applyAlignment="1">
      <alignment horizontal="center" vertical="center"/>
    </xf>
    <xf numFmtId="0" fontId="14" fillId="17" borderId="0" xfId="0" applyFont="1" applyFill="1" applyAlignment="1">
      <alignment vertical="center"/>
    </xf>
    <xf numFmtId="0" fontId="14" fillId="18" borderId="0" xfId="0" applyFont="1" applyFill="1" applyAlignment="1">
      <alignment horizontal="center" vertical="center"/>
    </xf>
    <xf numFmtId="0" fontId="14" fillId="18" borderId="0" xfId="0" applyFont="1" applyFill="1" applyAlignment="1">
      <alignment vertical="center"/>
    </xf>
    <xf numFmtId="0" fontId="0" fillId="19" borderId="0" xfId="0" applyFill="1"/>
  </cellXfs>
  <cellStyles count="2">
    <cellStyle name="Normal" xfId="0" builtinId="0"/>
    <cellStyle name="Pourcentage" xfId="1" builtinId="5"/>
  </cellStyles>
  <dxfs count="11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rgb="FF000000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44444"/>
        <name val="Segoe U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44444"/>
        <name val="Segoe UI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'Liste recettes'!B4"/><Relationship Id="rId18" Type="http://schemas.openxmlformats.org/officeDocument/2006/relationships/image" Target="../media/image12.svg"/><Relationship Id="rId3" Type="http://schemas.openxmlformats.org/officeDocument/2006/relationships/image" Target="../media/image2.svg"/><Relationship Id="rId21" Type="http://schemas.openxmlformats.org/officeDocument/2006/relationships/hyperlink" Target="#'recettes et ingredients'!B4"/><Relationship Id="rId7" Type="http://schemas.openxmlformats.org/officeDocument/2006/relationships/hyperlink" Target="#ar&#244;mes!B4"/><Relationship Id="rId12" Type="http://schemas.openxmlformats.org/officeDocument/2006/relationships/image" Target="../media/image8.svg"/><Relationship Id="rId17" Type="http://schemas.openxmlformats.org/officeDocument/2006/relationships/image" Target="../media/image11.png"/><Relationship Id="rId2" Type="http://schemas.openxmlformats.org/officeDocument/2006/relationships/image" Target="../media/image1.png"/><Relationship Id="rId16" Type="http://schemas.openxmlformats.org/officeDocument/2006/relationships/hyperlink" Target="#'Dosage ar&#244;mes'!B4"/><Relationship Id="rId20" Type="http://schemas.openxmlformats.org/officeDocument/2006/relationships/image" Target="../media/image14.svg"/><Relationship Id="rId1" Type="http://schemas.openxmlformats.org/officeDocument/2006/relationships/hyperlink" Target="#Commandes!B5"/><Relationship Id="rId6" Type="http://schemas.openxmlformats.org/officeDocument/2006/relationships/image" Target="../media/image4.svg"/><Relationship Id="rId11" Type="http://schemas.openxmlformats.org/officeDocument/2006/relationships/image" Target="../media/image7.png"/><Relationship Id="rId5" Type="http://schemas.openxmlformats.org/officeDocument/2006/relationships/image" Target="../media/image3.png"/><Relationship Id="rId15" Type="http://schemas.openxmlformats.org/officeDocument/2006/relationships/image" Target="../media/image10.svg"/><Relationship Id="rId23" Type="http://schemas.openxmlformats.org/officeDocument/2006/relationships/image" Target="../media/image16.svg"/><Relationship Id="rId10" Type="http://schemas.openxmlformats.org/officeDocument/2006/relationships/hyperlink" Target="#additifs!B4"/><Relationship Id="rId19" Type="http://schemas.openxmlformats.org/officeDocument/2006/relationships/image" Target="../media/image13.png"/><Relationship Id="rId4" Type="http://schemas.openxmlformats.org/officeDocument/2006/relationships/hyperlink" Target="#Stock!B5"/><Relationship Id="rId9" Type="http://schemas.openxmlformats.org/officeDocument/2006/relationships/image" Target="../media/image6.svg"/><Relationship Id="rId14" Type="http://schemas.openxmlformats.org/officeDocument/2006/relationships/image" Target="../media/image9.png"/><Relationship Id="rId22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247650</xdr:colOff>
      <xdr:row>2</xdr:row>
      <xdr:rowOff>1</xdr:rowOff>
    </xdr:from>
    <xdr:to>
      <xdr:col>6</xdr:col>
      <xdr:colOff>552450</xdr:colOff>
      <xdr:row>6</xdr:row>
      <xdr:rowOff>95251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Flacons en stock">
              <a:extLst>
                <a:ext uri="{FF2B5EF4-FFF2-40B4-BE49-F238E27FC236}">
                  <a16:creationId xmlns:a16="http://schemas.microsoft.com/office/drawing/2014/main" id="{605B6447-0666-43C4-BC09-2E39689E28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lacons en stock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62625" y="91440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504825</xdr:colOff>
      <xdr:row>3</xdr:row>
      <xdr:rowOff>1</xdr:rowOff>
    </xdr:from>
    <xdr:to>
      <xdr:col>11</xdr:col>
      <xdr:colOff>47625</xdr:colOff>
      <xdr:row>6</xdr:row>
      <xdr:rowOff>19051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B4771C25-CCA5-4825-8259-D5E6221814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82375" y="1219201"/>
              <a:ext cx="18288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142875</xdr:colOff>
      <xdr:row>3</xdr:row>
      <xdr:rowOff>0</xdr:rowOff>
    </xdr:from>
    <xdr:to>
      <xdr:col>8</xdr:col>
      <xdr:colOff>447675</xdr:colOff>
      <xdr:row>7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Fabricant">
              <a:extLst>
                <a:ext uri="{FF2B5EF4-FFF2-40B4-BE49-F238E27FC236}">
                  <a16:creationId xmlns:a16="http://schemas.microsoft.com/office/drawing/2014/main" id="{C89D3D24-F67F-4105-8A60-3655A98DAB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brica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96425" y="1219200"/>
              <a:ext cx="1828800" cy="1228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886811</xdr:colOff>
      <xdr:row>0</xdr:row>
      <xdr:rowOff>57150</xdr:rowOff>
    </xdr:from>
    <xdr:to>
      <xdr:col>2</xdr:col>
      <xdr:colOff>439136</xdr:colOff>
      <xdr:row>0</xdr:row>
      <xdr:rowOff>552450</xdr:rowOff>
    </xdr:to>
    <xdr:pic>
      <xdr:nvPicPr>
        <xdr:cNvPr id="2" name="Graphique 1" descr="Panier">
          <a:hlinkClick xmlns:r="http://schemas.openxmlformats.org/officeDocument/2006/relationships" r:id="rId1" tooltip="Gestion des Commandes"/>
          <a:extLst>
            <a:ext uri="{FF2B5EF4-FFF2-40B4-BE49-F238E27FC236}">
              <a16:creationId xmlns:a16="http://schemas.microsoft.com/office/drawing/2014/main" id="{C073CB46-07B6-4BFE-9EE0-D1654FE78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48811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92850</xdr:colOff>
      <xdr:row>0</xdr:row>
      <xdr:rowOff>57150</xdr:rowOff>
    </xdr:from>
    <xdr:to>
      <xdr:col>1</xdr:col>
      <xdr:colOff>588150</xdr:colOff>
      <xdr:row>0</xdr:row>
      <xdr:rowOff>552450</xdr:rowOff>
    </xdr:to>
    <xdr:pic>
      <xdr:nvPicPr>
        <xdr:cNvPr id="3" name="Graphique 2" descr="Diable">
          <a:hlinkClick xmlns:r="http://schemas.openxmlformats.org/officeDocument/2006/relationships" r:id="rId4" tooltip="Gestion du Stock"/>
          <a:extLst>
            <a:ext uri="{FF2B5EF4-FFF2-40B4-BE49-F238E27FC236}">
              <a16:creationId xmlns:a16="http://schemas.microsoft.com/office/drawing/2014/main" id="{91226EEA-A2ED-408E-8F66-0BAE19CD6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54850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2</xdr:col>
      <xdr:colOff>737797</xdr:colOff>
      <xdr:row>0</xdr:row>
      <xdr:rowOff>57150</xdr:rowOff>
    </xdr:from>
    <xdr:to>
      <xdr:col>3</xdr:col>
      <xdr:colOff>118672</xdr:colOff>
      <xdr:row>0</xdr:row>
      <xdr:rowOff>552450</xdr:rowOff>
    </xdr:to>
    <xdr:pic>
      <xdr:nvPicPr>
        <xdr:cNvPr id="4" name="Graphique 3" descr="Bécher">
          <a:hlinkClick xmlns:r="http://schemas.openxmlformats.org/officeDocument/2006/relationships" r:id="rId7" tooltip="Arômes"/>
          <a:extLst>
            <a:ext uri="{FF2B5EF4-FFF2-40B4-BE49-F238E27FC236}">
              <a16:creationId xmlns:a16="http://schemas.microsoft.com/office/drawing/2014/main" id="{7C7519EF-985D-4631-9D2A-FC536E369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2442772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3</xdr:col>
      <xdr:colOff>417333</xdr:colOff>
      <xdr:row>0</xdr:row>
      <xdr:rowOff>57150</xdr:rowOff>
    </xdr:from>
    <xdr:to>
      <xdr:col>3</xdr:col>
      <xdr:colOff>912633</xdr:colOff>
      <xdr:row>0</xdr:row>
      <xdr:rowOff>552450</xdr:rowOff>
    </xdr:to>
    <xdr:pic>
      <xdr:nvPicPr>
        <xdr:cNvPr id="5" name="Graphique 4" descr="Fiole">
          <a:hlinkClick xmlns:r="http://schemas.openxmlformats.org/officeDocument/2006/relationships" r:id="rId10" tooltip="Additifs"/>
          <a:extLst>
            <a:ext uri="{FF2B5EF4-FFF2-40B4-BE49-F238E27FC236}">
              <a16:creationId xmlns:a16="http://schemas.microsoft.com/office/drawing/2014/main" id="{613E4BD4-4AA3-49A6-9CD0-F17356294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3236733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3</xdr:col>
      <xdr:colOff>1211294</xdr:colOff>
      <xdr:row>0</xdr:row>
      <xdr:rowOff>57150</xdr:rowOff>
    </xdr:from>
    <xdr:to>
      <xdr:col>4</xdr:col>
      <xdr:colOff>173069</xdr:colOff>
      <xdr:row>0</xdr:row>
      <xdr:rowOff>552450</xdr:rowOff>
    </xdr:to>
    <xdr:pic>
      <xdr:nvPicPr>
        <xdr:cNvPr id="6" name="Graphique 5" descr="Bulles">
          <a:hlinkClick xmlns:r="http://schemas.openxmlformats.org/officeDocument/2006/relationships" r:id="rId13" tooltip="Liste des recettes"/>
          <a:extLst>
            <a:ext uri="{FF2B5EF4-FFF2-40B4-BE49-F238E27FC236}">
              <a16:creationId xmlns:a16="http://schemas.microsoft.com/office/drawing/2014/main" id="{7DA896B4-DBD4-4DB4-8D8B-633A1C810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4030694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471730</xdr:colOff>
      <xdr:row>0</xdr:row>
      <xdr:rowOff>57150</xdr:rowOff>
    </xdr:from>
    <xdr:to>
      <xdr:col>4</xdr:col>
      <xdr:colOff>967030</xdr:colOff>
      <xdr:row>0</xdr:row>
      <xdr:rowOff>552450</xdr:rowOff>
    </xdr:to>
    <xdr:pic>
      <xdr:nvPicPr>
        <xdr:cNvPr id="7" name="Graphique 6" descr="Intraveineuse">
          <a:hlinkClick xmlns:r="http://schemas.openxmlformats.org/officeDocument/2006/relationships" r:id="rId16" tooltip="Dosage arômes"/>
          <a:extLst>
            <a:ext uri="{FF2B5EF4-FFF2-40B4-BE49-F238E27FC236}">
              <a16:creationId xmlns:a16="http://schemas.microsoft.com/office/drawing/2014/main" id="{E891AA74-E478-4C9F-8878-60FE07F56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4824655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5</xdr:col>
      <xdr:colOff>1065666</xdr:colOff>
      <xdr:row>0</xdr:row>
      <xdr:rowOff>57150</xdr:rowOff>
    </xdr:from>
    <xdr:to>
      <xdr:col>6</xdr:col>
      <xdr:colOff>27441</xdr:colOff>
      <xdr:row>0</xdr:row>
      <xdr:rowOff>552450</xdr:rowOff>
    </xdr:to>
    <xdr:pic>
      <xdr:nvPicPr>
        <xdr:cNvPr id="8" name="Graphique 7" descr="Outils miniers">
          <a:extLst>
            <a:ext uri="{FF2B5EF4-FFF2-40B4-BE49-F238E27FC236}">
              <a16:creationId xmlns:a16="http://schemas.microsoft.com/office/drawing/2014/main" id="{A12EFE85-71F5-4486-AAC9-A18CDEA7A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7066416" y="57150"/>
          <a:ext cx="495300" cy="495300"/>
        </a:xfrm>
        <a:prstGeom prst="rect">
          <a:avLst/>
        </a:prstGeom>
      </xdr:spPr>
    </xdr:pic>
    <xdr:clientData/>
  </xdr:twoCellAnchor>
  <xdr:twoCellAnchor editAs="oneCell">
    <xdr:from>
      <xdr:col>5</xdr:col>
      <xdr:colOff>411825</xdr:colOff>
      <xdr:row>0</xdr:row>
      <xdr:rowOff>57150</xdr:rowOff>
    </xdr:from>
    <xdr:to>
      <xdr:col>5</xdr:col>
      <xdr:colOff>907125</xdr:colOff>
      <xdr:row>0</xdr:row>
      <xdr:rowOff>552450</xdr:rowOff>
    </xdr:to>
    <xdr:pic>
      <xdr:nvPicPr>
        <xdr:cNvPr id="9" name="Graphique 8" descr="Feu">
          <a:hlinkClick xmlns:r="http://schemas.openxmlformats.org/officeDocument/2006/relationships" r:id="rId21" tooltip="Recettes et ingrédients"/>
          <a:extLst>
            <a:ext uri="{FF2B5EF4-FFF2-40B4-BE49-F238E27FC236}">
              <a16:creationId xmlns:a16="http://schemas.microsoft.com/office/drawing/2014/main" id="{D4765666-631E-4921-95D5-16D783F99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3"/>
            </a:ext>
          </a:extLst>
        </a:blip>
        <a:stretch>
          <a:fillRect/>
        </a:stretch>
      </xdr:blipFill>
      <xdr:spPr>
        <a:xfrm>
          <a:off x="6412575" y="57150"/>
          <a:ext cx="495300" cy="495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372532</xdr:colOff>
      <xdr:row>2</xdr:row>
      <xdr:rowOff>40217</xdr:rowOff>
    </xdr:from>
    <xdr:to>
      <xdr:col>8</xdr:col>
      <xdr:colOff>1206498</xdr:colOff>
      <xdr:row>8</xdr:row>
      <xdr:rowOff>21167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 RECETTE">
              <a:extLst>
                <a:ext uri="{FF2B5EF4-FFF2-40B4-BE49-F238E27FC236}">
                  <a16:creationId xmlns:a16="http://schemas.microsoft.com/office/drawing/2014/main" id="{D099C0E9-EC11-4DD1-8977-5C6E679390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RECET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84365" y="960967"/>
              <a:ext cx="1828800" cy="1822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137584</xdr:colOff>
      <xdr:row>453</xdr:row>
      <xdr:rowOff>63502</xdr:rowOff>
    </xdr:from>
    <xdr:to>
      <xdr:col>8</xdr:col>
      <xdr:colOff>1280583</xdr:colOff>
      <xdr:row>456</xdr:row>
      <xdr:rowOff>31751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1F90598A-47F6-4C33-A540-A8B7EB8AE608}"/>
            </a:ext>
          </a:extLst>
        </xdr:cNvPr>
        <xdr:cNvSpPr/>
      </xdr:nvSpPr>
      <xdr:spPr>
        <a:xfrm>
          <a:off x="10149417" y="170899669"/>
          <a:ext cx="2137833" cy="539749"/>
        </a:xfrm>
        <a:prstGeom prst="wedgeRoundRectCallout">
          <a:avLst>
            <a:gd name="adj1" fmla="val -47539"/>
            <a:gd name="adj2" fmla="val -80215"/>
            <a:gd name="adj3" fmla="val 16667"/>
          </a:avLst>
        </a:prstGeom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insérer une ligne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RECETTE" xr10:uid="{00000000-0013-0000-FFFF-FFFF01000000}" sourceName="NOM RECETTE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97EE557D-C152-4826-838C-6EA28391EE96}" sourceName="Type">
  <extLst>
    <x:ext xmlns:x15="http://schemas.microsoft.com/office/spreadsheetml/2010/11/main" uri="{2F2917AC-EB37-4324-AD4E-5DD8C200BD13}">
      <x15:tableSlicerCache tableId="5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bricant" xr10:uid="{F74F50CF-E6B0-4B19-BBB2-917E7B4D9D20}" sourceName="Fabricant">
  <extLst>
    <x:ext xmlns:x15="http://schemas.microsoft.com/office/spreadsheetml/2010/11/main" uri="{2F2917AC-EB37-4324-AD4E-5DD8C200BD13}">
      <x15:tableSlicerCache tableId="5" column="5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lacons_en_stock" xr10:uid="{48BFDEF9-EEC7-45B9-8F34-A6FFEB0C806F}" sourceName="Flacons en stock">
  <extLst>
    <x:ext xmlns:x15="http://schemas.microsoft.com/office/spreadsheetml/2010/11/main" uri="{2F2917AC-EB37-4324-AD4E-5DD8C200BD13}">
      <x15:tableSlicerCache tableId="8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lacons en stock" xr10:uid="{FE80390F-4038-4E49-B6FA-74DCE6193F4E}" cache="Segment_Flacons_en_stock" caption="Flacons en stock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A12A4190-4681-48FC-97B4-EAA7F9B43047}" cache="Segment_Type" caption="Type" style="SlicerStyleDark6" rowHeight="241300"/>
  <slicer name="Fabricant" xr10:uid="{5CC8E3E8-A559-4A2D-B40B-72251C5B731F}" cache="Segment_Fabricant" caption="Fabricant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RECETTE" xr10:uid="{00000000-0014-0000-FFFF-FFFF01000000}" cache="Segment_NOM_RECETTE" caption="NOM RECETTE" style="SlicerStyleLight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Additifs" displayName="TabAdditifs" ref="B3:C16" totalsRowShown="0" headerRowDxfId="113">
  <autoFilter ref="B3:C16" xr:uid="{00000000-0009-0000-0100-000001000000}"/>
  <tableColumns count="2">
    <tableColumn id="1" xr3:uid="{00000000-0010-0000-0000-000001000000}" name="Additifs" dataDxfId="112"/>
    <tableColumn id="2" xr3:uid="{00000000-0010-0000-0000-000002000000}" name="Coût" dataDxfId="1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Aromes" displayName="TabAromes" ref="B3:C154" totalsRowShown="0" headerRowDxfId="110" dataDxfId="109">
  <autoFilter ref="B3:C154" xr:uid="{00000000-0009-0000-0100-000002000000}"/>
  <tableColumns count="2">
    <tableColumn id="1" xr3:uid="{00000000-0010-0000-0100-000001000000}" name="Arômes" dataDxfId="108"/>
    <tableColumn id="2" xr3:uid="{00000000-0010-0000-0100-000002000000}" name="Coût" dataDxfId="10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44D3CAD-322A-40F7-95E9-E4BBA4BF395F}" name="Tableau8" displayName="Tableau8" ref="B3:D154" totalsRowShown="0" headerRowBorderDxfId="79" tableBorderDxfId="80">
  <autoFilter ref="B3:D154" xr:uid="{6CD1BDD1-DEE1-4849-B35E-E2287B699019}"/>
  <tableColumns count="3">
    <tableColumn id="1" xr3:uid="{FDCDEE17-A128-4043-89F3-BA9CC452D90D}" name="AROMES" dataDxfId="78"/>
    <tableColumn id="2" xr3:uid="{F7B88A18-1698-4DBC-AFFF-A08F8BFD67C1}" name="Flacons en stock" dataDxfId="77"/>
    <tableColumn id="3" xr3:uid="{0E49162E-EE82-440A-AD44-C75CAD9B4346}" name="Dosages max" dataDxfId="7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C00EDA6-74A1-47D0-93C3-08A1B48D6FCA}" name="Tableau5" displayName="Tableau5" ref="B4:F201" totalsRowShown="0" headerRowDxfId="87" dataDxfId="88" headerRowBorderDxfId="94" tableBorderDxfId="95">
  <autoFilter ref="B4:F201" xr:uid="{0A4C285B-88BD-4378-AC65-1078D54BD596}"/>
  <tableColumns count="5">
    <tableColumn id="1" xr3:uid="{6EAFF413-425B-4777-A27D-3DC561FEC906}" name="AROMES" dataDxfId="93"/>
    <tableColumn id="2" xr3:uid="{9C2A5B18-E448-419E-9015-0EB7A54E32CB}" name="Type" dataDxfId="92"/>
    <tableColumn id="3" xr3:uid="{3BEEC444-E788-4B66-937B-0B9B510B5874}" name="Flacons en stock" dataDxfId="91"/>
    <tableColumn id="4" xr3:uid="{1B504A77-1379-4157-ADEC-4EEF2EE9F193}" name="Flacons a commandé" dataDxfId="90"/>
    <tableColumn id="5" xr3:uid="{669F52E9-CD9A-4CD4-A596-9BE4DF8EDB88}" name="Fabricant" dataDxfId="8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Recettes" displayName="TabRecettes" ref="B3:B78" totalsRowShown="0" headerRowDxfId="106" dataDxfId="105">
  <autoFilter ref="B3:B78" xr:uid="{00000000-0009-0000-0100-000003000000}"/>
  <tableColumns count="1">
    <tableColumn id="1" xr3:uid="{00000000-0010-0000-0200-000001000000}" name="Recettes" dataDxfId="10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Ingr" displayName="TabIngr" ref="B3:G453" totalsRowShown="0" headerRowDxfId="103" dataDxfId="102">
  <autoFilter ref="B3:G453" xr:uid="{00000000-0009-0000-0100-000004000000}"/>
  <tableColumns count="6">
    <tableColumn id="1" xr3:uid="{00000000-0010-0000-0300-000001000000}" name="NOM RECETTE" dataDxfId="101"/>
    <tableColumn id="2" xr3:uid="{00000000-0010-0000-0300-000002000000}" name="Arôme" dataDxfId="100"/>
    <tableColumn id="3" xr3:uid="{00000000-0010-0000-0300-000003000000}" name="QtéArôme" dataDxfId="99" dataCellStyle="Pourcentage"/>
    <tableColumn id="4" xr3:uid="{00000000-0010-0000-0300-000004000000}" name="Additifs" dataDxfId="98"/>
    <tableColumn id="5" xr3:uid="{00000000-0010-0000-0300-000005000000}" name="QtéAdditif" dataDxfId="97"/>
    <tableColumn id="6" xr3:uid="{00000000-0010-0000-0300-000006000000}" name="Stock" dataDxfId="96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D9EB85B-4BE6-4225-A862-AEBC6ECF0E3C}" name="Tableau6" displayName="Tableau6" ref="B4:E23" totalsRowShown="0" headerRowDxfId="71" dataDxfId="70" headerRowBorderDxfId="85" tableBorderDxfId="86" totalsRowBorderDxfId="84">
  <autoFilter ref="B4:E23" xr:uid="{F7B2DF26-9E11-4BD5-A1D0-436C555C3A87}"/>
  <tableColumns count="4">
    <tableColumn id="1" xr3:uid="{440F3D4B-A63F-4A8A-8834-1D617A11DB33}" name="QUI" dataDxfId="75"/>
    <tableColumn id="2" xr3:uid="{EA149C10-493E-46CC-9C5E-71C7A5F8D033}" name="QUOI" dataDxfId="74"/>
    <tableColumn id="3" xr3:uid="{2E2F44C5-8C45-47D9-A443-AEBA035F36B6}" name="COMBIEN" dataDxfId="73"/>
    <tableColumn id="4" xr3:uid="{A9936110-D2BA-4327-B65F-2778253C0172}" name="NICOTINE" dataDxfId="72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E1925B9-512A-4F97-B429-EBB0A33BC4FF}" name="Tableau7" displayName="Tableau7" ref="G4:I11" totalsRowShown="0" headerRowDxfId="66" dataDxfId="65" headerRowBorderDxfId="82" tableBorderDxfId="83" totalsRowBorderDxfId="81">
  <autoFilter ref="G4:I11" xr:uid="{7F4041C9-EE94-4435-8123-50F06F378979}"/>
  <tableColumns count="3">
    <tableColumn id="1" xr3:uid="{DFFBDEED-443F-4737-A9A7-9D1CABFEBE9C}" name="BESOIN" dataDxfId="69"/>
    <tableColumn id="2" xr3:uid="{A7EDE7FF-7C2C-40B7-AFBF-B7F2C1A148AC}" name="QUANTITE" dataDxfId="68"/>
    <tableColumn id="3" xr3:uid="{D9FEF42C-3F8E-4F65-9329-E0E5B9D3DCC7}" name="PRIX" dataDxfId="67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microsoft.com/office/2007/relationships/slicer" Target="../slicers/slicer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1.42578125" defaultRowHeight="24" customHeight="1"/>
  <cols>
    <col min="1" max="1" width="11.42578125" style="28"/>
    <col min="2" max="2" width="19.140625" style="28" customWidth="1"/>
    <col min="3" max="16384" width="11.42578125" style="28"/>
  </cols>
  <sheetData>
    <row r="1" spans="1:6" s="152" customFormat="1" ht="48" customHeight="1">
      <c r="A1" s="151"/>
      <c r="B1" s="152" t="s">
        <v>248</v>
      </c>
      <c r="D1" s="151"/>
      <c r="E1" s="151"/>
      <c r="F1" s="151"/>
    </row>
    <row r="3" spans="1:6" ht="24" customHeight="1">
      <c r="B3" s="28" t="s">
        <v>248</v>
      </c>
      <c r="C3" s="28" t="s">
        <v>382</v>
      </c>
    </row>
    <row r="4" spans="1:6" ht="24" customHeight="1">
      <c r="B4" s="28" t="s">
        <v>356</v>
      </c>
      <c r="C4" s="57">
        <v>0</v>
      </c>
    </row>
    <row r="5" spans="1:6" ht="24" customHeight="1">
      <c r="B5" s="28" t="s">
        <v>0</v>
      </c>
      <c r="C5" s="57">
        <v>2.9</v>
      </c>
    </row>
    <row r="6" spans="1:6" ht="24" customHeight="1">
      <c r="B6" s="28" t="s">
        <v>9</v>
      </c>
      <c r="C6" s="57">
        <v>2.9</v>
      </c>
    </row>
    <row r="7" spans="1:6" ht="24" customHeight="1">
      <c r="B7" s="28" t="s">
        <v>11</v>
      </c>
      <c r="C7" s="57"/>
    </row>
    <row r="8" spans="1:6" ht="24" customHeight="1">
      <c r="B8" s="28" t="s">
        <v>1</v>
      </c>
      <c r="C8" s="57">
        <v>4.9000000000000004</v>
      </c>
    </row>
    <row r="9" spans="1:6" ht="24" customHeight="1">
      <c r="B9" s="28" t="s">
        <v>2</v>
      </c>
      <c r="C9" s="57">
        <v>4.9000000000000004</v>
      </c>
    </row>
    <row r="10" spans="1:6" ht="24" customHeight="1">
      <c r="B10" s="28" t="s">
        <v>3</v>
      </c>
      <c r="C10" s="57">
        <v>2.9</v>
      </c>
    </row>
    <row r="11" spans="1:6" ht="24" customHeight="1">
      <c r="B11" s="28" t="s">
        <v>4</v>
      </c>
      <c r="C11" s="57">
        <v>2.9</v>
      </c>
    </row>
    <row r="12" spans="1:6" ht="24" customHeight="1">
      <c r="B12" s="28" t="s">
        <v>5</v>
      </c>
      <c r="C12" s="57">
        <v>4.9000000000000004</v>
      </c>
    </row>
    <row r="13" spans="1:6" ht="24" customHeight="1">
      <c r="B13" s="28" t="s">
        <v>6</v>
      </c>
      <c r="C13" s="57">
        <v>4.9000000000000004</v>
      </c>
    </row>
    <row r="14" spans="1:6" ht="24" customHeight="1">
      <c r="B14" s="28" t="s">
        <v>7</v>
      </c>
      <c r="C14" s="57">
        <v>2.9</v>
      </c>
    </row>
    <row r="15" spans="1:6" ht="24" customHeight="1">
      <c r="B15" s="28" t="s">
        <v>8</v>
      </c>
      <c r="C15" s="57">
        <v>4.9000000000000004</v>
      </c>
    </row>
    <row r="16" spans="1:6" ht="24" customHeight="1">
      <c r="B16" s="28" t="s">
        <v>393</v>
      </c>
      <c r="C16" s="57">
        <v>2.9</v>
      </c>
    </row>
  </sheetData>
  <sortState xmlns:xlrd2="http://schemas.microsoft.com/office/spreadsheetml/2017/richdata2" ref="B5:B16">
    <sortCondition ref="B5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1.42578125" defaultRowHeight="24" customHeight="1"/>
  <cols>
    <col min="1" max="1" width="11.42578125" style="28"/>
    <col min="2" max="2" width="41.140625" style="28" customWidth="1"/>
    <col min="3" max="16384" width="11.42578125" style="28"/>
  </cols>
  <sheetData>
    <row r="1" spans="1:6" s="152" customFormat="1" ht="48" customHeight="1">
      <c r="A1" s="151"/>
      <c r="B1" s="152" t="s">
        <v>234</v>
      </c>
      <c r="D1" s="151"/>
      <c r="E1" s="151"/>
      <c r="F1" s="151"/>
    </row>
    <row r="3" spans="1:6" ht="24" customHeight="1">
      <c r="B3" s="58" t="s">
        <v>234</v>
      </c>
      <c r="C3" s="59" t="s">
        <v>382</v>
      </c>
    </row>
    <row r="4" spans="1:6" ht="24" customHeight="1">
      <c r="B4" s="60" t="s">
        <v>12</v>
      </c>
      <c r="C4" s="59">
        <v>0</v>
      </c>
    </row>
    <row r="5" spans="1:6" ht="24" customHeight="1">
      <c r="B5" s="28" t="s">
        <v>13</v>
      </c>
      <c r="C5" s="59">
        <v>2.9</v>
      </c>
    </row>
    <row r="6" spans="1:6" ht="24" customHeight="1">
      <c r="B6" s="28" t="s">
        <v>14</v>
      </c>
      <c r="C6" s="59">
        <v>2.9</v>
      </c>
    </row>
    <row r="7" spans="1:6" ht="24" customHeight="1">
      <c r="B7" s="28" t="s">
        <v>15</v>
      </c>
      <c r="C7" s="59">
        <v>3.9</v>
      </c>
    </row>
    <row r="8" spans="1:6" ht="24" customHeight="1">
      <c r="B8" s="28" t="s">
        <v>16</v>
      </c>
      <c r="C8" s="59">
        <v>2.9</v>
      </c>
    </row>
    <row r="9" spans="1:6" ht="24" customHeight="1">
      <c r="B9" s="28" t="s">
        <v>17</v>
      </c>
      <c r="C9" s="59">
        <v>4.9000000000000004</v>
      </c>
    </row>
    <row r="10" spans="1:6" ht="24" customHeight="1">
      <c r="B10" s="28" t="s">
        <v>18</v>
      </c>
      <c r="C10" s="59">
        <v>3.9</v>
      </c>
    </row>
    <row r="11" spans="1:6" ht="24" customHeight="1">
      <c r="B11" s="28" t="s">
        <v>19</v>
      </c>
      <c r="C11" s="59">
        <v>4.9000000000000004</v>
      </c>
    </row>
    <row r="12" spans="1:6" ht="24" customHeight="1">
      <c r="B12" s="28" t="s">
        <v>20</v>
      </c>
      <c r="C12" s="59">
        <v>5.9</v>
      </c>
    </row>
    <row r="13" spans="1:6" ht="24" customHeight="1">
      <c r="B13" s="28" t="s">
        <v>21</v>
      </c>
      <c r="C13" s="59">
        <v>0</v>
      </c>
    </row>
    <row r="14" spans="1:6" ht="24" customHeight="1">
      <c r="B14" s="28" t="s">
        <v>22</v>
      </c>
      <c r="C14" s="59">
        <v>2.9</v>
      </c>
    </row>
    <row r="15" spans="1:6" ht="24" customHeight="1">
      <c r="B15" s="28" t="s">
        <v>23</v>
      </c>
      <c r="C15" s="59">
        <v>2.9</v>
      </c>
    </row>
    <row r="16" spans="1:6" ht="24" customHeight="1">
      <c r="B16" s="28" t="s">
        <v>24</v>
      </c>
      <c r="C16" s="59">
        <v>3.9</v>
      </c>
    </row>
    <row r="17" spans="2:3" ht="24" customHeight="1">
      <c r="B17" s="28" t="s">
        <v>25</v>
      </c>
      <c r="C17" s="59">
        <v>2.9</v>
      </c>
    </row>
    <row r="18" spans="2:3" ht="24" customHeight="1">
      <c r="B18" s="28" t="s">
        <v>26</v>
      </c>
      <c r="C18" s="59">
        <v>2.9</v>
      </c>
    </row>
    <row r="19" spans="2:3" ht="24" customHeight="1">
      <c r="B19" s="28" t="s">
        <v>27</v>
      </c>
      <c r="C19" s="59">
        <v>4.9000000000000004</v>
      </c>
    </row>
    <row r="20" spans="2:3" ht="24" customHeight="1">
      <c r="B20" s="28" t="s">
        <v>28</v>
      </c>
      <c r="C20" s="59">
        <v>2.9</v>
      </c>
    </row>
    <row r="21" spans="2:3" ht="24" customHeight="1">
      <c r="B21" s="28" t="s">
        <v>29</v>
      </c>
      <c r="C21" s="59">
        <v>3.9</v>
      </c>
    </row>
    <row r="22" spans="2:3" ht="24" customHeight="1">
      <c r="B22" s="28" t="s">
        <v>30</v>
      </c>
      <c r="C22" s="59">
        <v>3.9</v>
      </c>
    </row>
    <row r="23" spans="2:3" ht="24" customHeight="1">
      <c r="B23" s="28" t="s">
        <v>31</v>
      </c>
      <c r="C23" s="59">
        <v>2.9</v>
      </c>
    </row>
    <row r="24" spans="2:3" ht="24" customHeight="1">
      <c r="B24" s="28" t="s">
        <v>32</v>
      </c>
      <c r="C24" s="59">
        <v>4.9000000000000004</v>
      </c>
    </row>
    <row r="25" spans="2:3" ht="24" customHeight="1">
      <c r="B25" s="28" t="s">
        <v>33</v>
      </c>
      <c r="C25" s="59" t="s">
        <v>34</v>
      </c>
    </row>
    <row r="26" spans="2:3" ht="24" customHeight="1">
      <c r="B26" s="28" t="s">
        <v>35</v>
      </c>
      <c r="C26" s="59">
        <v>4.9000000000000004</v>
      </c>
    </row>
    <row r="27" spans="2:3" ht="24" customHeight="1">
      <c r="B27" s="28" t="s">
        <v>36</v>
      </c>
      <c r="C27" s="59">
        <v>2.9</v>
      </c>
    </row>
    <row r="28" spans="2:3" ht="24" customHeight="1">
      <c r="B28" s="28" t="s">
        <v>37</v>
      </c>
      <c r="C28" s="59">
        <v>3.9</v>
      </c>
    </row>
    <row r="29" spans="2:3" ht="24" customHeight="1">
      <c r="B29" s="28" t="s">
        <v>38</v>
      </c>
      <c r="C29" s="59">
        <v>5.9</v>
      </c>
    </row>
    <row r="30" spans="2:3" ht="24" customHeight="1">
      <c r="B30" s="28" t="s">
        <v>39</v>
      </c>
      <c r="C30" s="59" t="s">
        <v>34</v>
      </c>
    </row>
    <row r="31" spans="2:3" ht="24" customHeight="1">
      <c r="B31" s="28" t="s">
        <v>40</v>
      </c>
      <c r="C31" s="59">
        <v>3.9</v>
      </c>
    </row>
    <row r="32" spans="2:3" ht="24" customHeight="1">
      <c r="B32" s="28" t="s">
        <v>41</v>
      </c>
      <c r="C32" s="59">
        <v>3.9</v>
      </c>
    </row>
    <row r="33" spans="2:3" ht="24" customHeight="1">
      <c r="B33" s="28" t="s">
        <v>42</v>
      </c>
      <c r="C33" s="59">
        <v>5.9</v>
      </c>
    </row>
    <row r="34" spans="2:3" ht="24" customHeight="1">
      <c r="B34" s="28" t="s">
        <v>43</v>
      </c>
      <c r="C34" s="59">
        <v>2.9</v>
      </c>
    </row>
    <row r="35" spans="2:3" ht="24" customHeight="1">
      <c r="B35" s="28" t="s">
        <v>44</v>
      </c>
      <c r="C35" s="59">
        <v>2.9</v>
      </c>
    </row>
    <row r="36" spans="2:3" ht="24" customHeight="1">
      <c r="B36" s="28" t="s">
        <v>45</v>
      </c>
      <c r="C36" s="59">
        <v>2.9</v>
      </c>
    </row>
    <row r="37" spans="2:3" ht="24" customHeight="1">
      <c r="B37" s="28" t="s">
        <v>46</v>
      </c>
      <c r="C37" s="59">
        <v>2.9</v>
      </c>
    </row>
    <row r="38" spans="2:3" ht="24" customHeight="1">
      <c r="B38" s="28" t="s">
        <v>47</v>
      </c>
      <c r="C38" s="59">
        <v>2.9</v>
      </c>
    </row>
    <row r="39" spans="2:3" ht="24" customHeight="1">
      <c r="B39" s="28" t="s">
        <v>48</v>
      </c>
      <c r="C39" s="59">
        <v>2.9</v>
      </c>
    </row>
    <row r="40" spans="2:3" ht="24" customHeight="1">
      <c r="B40" s="28" t="s">
        <v>49</v>
      </c>
      <c r="C40" s="59">
        <v>2.9</v>
      </c>
    </row>
    <row r="41" spans="2:3" ht="24" customHeight="1">
      <c r="B41" s="28" t="s">
        <v>50</v>
      </c>
      <c r="C41" s="59">
        <v>3.9</v>
      </c>
    </row>
    <row r="42" spans="2:3" ht="24" customHeight="1">
      <c r="B42" s="28" t="s">
        <v>51</v>
      </c>
      <c r="C42" s="59">
        <v>3.9</v>
      </c>
    </row>
    <row r="43" spans="2:3" ht="24" customHeight="1">
      <c r="B43" s="28" t="s">
        <v>52</v>
      </c>
      <c r="C43" s="59">
        <v>2.9</v>
      </c>
    </row>
    <row r="44" spans="2:3" ht="24" customHeight="1">
      <c r="B44" s="28" t="s">
        <v>53</v>
      </c>
      <c r="C44" s="59">
        <v>4.9000000000000004</v>
      </c>
    </row>
    <row r="45" spans="2:3" ht="24" customHeight="1">
      <c r="B45" s="28" t="s">
        <v>54</v>
      </c>
      <c r="C45" s="59">
        <v>2.9</v>
      </c>
    </row>
    <row r="46" spans="2:3" ht="24" customHeight="1">
      <c r="B46" s="28" t="s">
        <v>55</v>
      </c>
      <c r="C46" s="59">
        <v>2.9</v>
      </c>
    </row>
    <row r="47" spans="2:3" ht="24" customHeight="1">
      <c r="B47" s="28" t="s">
        <v>56</v>
      </c>
      <c r="C47" s="59">
        <v>2.9</v>
      </c>
    </row>
    <row r="48" spans="2:3" ht="24" customHeight="1">
      <c r="B48" s="28" t="s">
        <v>57</v>
      </c>
      <c r="C48" s="59">
        <v>2.9</v>
      </c>
    </row>
    <row r="49" spans="2:3" ht="24" customHeight="1">
      <c r="B49" s="28" t="s">
        <v>58</v>
      </c>
      <c r="C49" s="59">
        <v>2.9</v>
      </c>
    </row>
    <row r="50" spans="2:3" ht="24" customHeight="1">
      <c r="B50" s="28" t="s">
        <v>59</v>
      </c>
      <c r="C50" s="59">
        <v>3.9</v>
      </c>
    </row>
    <row r="51" spans="2:3" ht="24" customHeight="1">
      <c r="B51" s="28" t="s">
        <v>60</v>
      </c>
      <c r="C51" s="59">
        <v>2.9</v>
      </c>
    </row>
    <row r="52" spans="2:3" ht="24" customHeight="1">
      <c r="B52" s="28" t="s">
        <v>61</v>
      </c>
      <c r="C52" s="59">
        <v>2.9</v>
      </c>
    </row>
    <row r="53" spans="2:3" ht="24" customHeight="1">
      <c r="B53" s="28" t="s">
        <v>62</v>
      </c>
      <c r="C53" s="59">
        <v>7.9</v>
      </c>
    </row>
    <row r="54" spans="2:3" ht="24" customHeight="1">
      <c r="B54" s="28" t="s">
        <v>63</v>
      </c>
      <c r="C54" s="59">
        <v>4.9000000000000004</v>
      </c>
    </row>
    <row r="55" spans="2:3" ht="24" customHeight="1">
      <c r="B55" s="28" t="s">
        <v>64</v>
      </c>
      <c r="C55" s="59">
        <v>2.9</v>
      </c>
    </row>
    <row r="56" spans="2:3" ht="24" customHeight="1">
      <c r="B56" s="28" t="s">
        <v>65</v>
      </c>
      <c r="C56" s="59">
        <v>2.9</v>
      </c>
    </row>
    <row r="57" spans="2:3" ht="24" customHeight="1">
      <c r="B57" s="28" t="s">
        <v>66</v>
      </c>
      <c r="C57" s="59">
        <v>2.9</v>
      </c>
    </row>
    <row r="58" spans="2:3" ht="24" customHeight="1">
      <c r="B58" s="28" t="s">
        <v>67</v>
      </c>
      <c r="C58" s="59">
        <v>3.9</v>
      </c>
    </row>
    <row r="59" spans="2:3" ht="24" customHeight="1">
      <c r="B59" s="28" t="s">
        <v>68</v>
      </c>
      <c r="C59" s="59">
        <v>2.9</v>
      </c>
    </row>
    <row r="60" spans="2:3" ht="24" customHeight="1">
      <c r="B60" s="28" t="s">
        <v>69</v>
      </c>
      <c r="C60" s="59">
        <v>2.9</v>
      </c>
    </row>
    <row r="61" spans="2:3" ht="24" customHeight="1">
      <c r="B61" s="28" t="s">
        <v>70</v>
      </c>
      <c r="C61" s="59">
        <v>0</v>
      </c>
    </row>
    <row r="62" spans="2:3" ht="24" customHeight="1">
      <c r="B62" s="28" t="s">
        <v>71</v>
      </c>
      <c r="C62" s="59">
        <v>3.9</v>
      </c>
    </row>
    <row r="63" spans="2:3" ht="24" customHeight="1">
      <c r="B63" s="28" t="s">
        <v>72</v>
      </c>
      <c r="C63" s="59">
        <v>3.9</v>
      </c>
    </row>
    <row r="64" spans="2:3" ht="24" customHeight="1">
      <c r="B64" s="28" t="s">
        <v>73</v>
      </c>
      <c r="C64" s="59">
        <v>3.9</v>
      </c>
    </row>
    <row r="65" spans="2:3" ht="24" customHeight="1">
      <c r="B65" s="28" t="s">
        <v>74</v>
      </c>
      <c r="C65" s="59">
        <v>3.9</v>
      </c>
    </row>
    <row r="66" spans="2:3" ht="24" customHeight="1">
      <c r="B66" s="28" t="s">
        <v>75</v>
      </c>
      <c r="C66" s="59">
        <v>2.9</v>
      </c>
    </row>
    <row r="67" spans="2:3" ht="24" customHeight="1">
      <c r="B67" s="28" t="s">
        <v>76</v>
      </c>
      <c r="C67" s="59">
        <v>3.9</v>
      </c>
    </row>
    <row r="68" spans="2:3" ht="24" customHeight="1">
      <c r="B68" s="28" t="s">
        <v>77</v>
      </c>
      <c r="C68" s="59">
        <v>2.9</v>
      </c>
    </row>
    <row r="69" spans="2:3" ht="24" customHeight="1">
      <c r="B69" s="28" t="s">
        <v>78</v>
      </c>
      <c r="C69" s="59">
        <v>2.9</v>
      </c>
    </row>
    <row r="70" spans="2:3" ht="24" customHeight="1">
      <c r="B70" s="28" t="s">
        <v>79</v>
      </c>
      <c r="C70" s="59">
        <v>3.9</v>
      </c>
    </row>
    <row r="71" spans="2:3" ht="24" customHeight="1">
      <c r="B71" s="28" t="s">
        <v>80</v>
      </c>
      <c r="C71" s="59">
        <v>2.9</v>
      </c>
    </row>
    <row r="72" spans="2:3" ht="24" customHeight="1">
      <c r="B72" s="28" t="s">
        <v>81</v>
      </c>
      <c r="C72" s="59">
        <v>2.9</v>
      </c>
    </row>
    <row r="73" spans="2:3" ht="24" customHeight="1">
      <c r="B73" s="28" t="s">
        <v>82</v>
      </c>
      <c r="C73" s="59">
        <v>3.9</v>
      </c>
    </row>
    <row r="74" spans="2:3" ht="24" customHeight="1">
      <c r="B74" s="28" t="s">
        <v>83</v>
      </c>
      <c r="C74" s="59">
        <v>0</v>
      </c>
    </row>
    <row r="75" spans="2:3" ht="24" customHeight="1">
      <c r="B75" s="28" t="s">
        <v>84</v>
      </c>
      <c r="C75" s="59">
        <v>5.9</v>
      </c>
    </row>
    <row r="76" spans="2:3" ht="24" customHeight="1">
      <c r="B76" s="28" t="s">
        <v>85</v>
      </c>
      <c r="C76" s="59">
        <v>2.9</v>
      </c>
    </row>
    <row r="77" spans="2:3" ht="24" customHeight="1">
      <c r="B77" s="28" t="s">
        <v>86</v>
      </c>
      <c r="C77" s="59">
        <v>0</v>
      </c>
    </row>
    <row r="78" spans="2:3" ht="24" customHeight="1">
      <c r="B78" s="28" t="s">
        <v>87</v>
      </c>
      <c r="C78" s="59">
        <v>4.9000000000000004</v>
      </c>
    </row>
    <row r="79" spans="2:3" ht="24" customHeight="1">
      <c r="B79" s="28" t="s">
        <v>88</v>
      </c>
      <c r="C79" s="59">
        <v>3.9</v>
      </c>
    </row>
    <row r="80" spans="2:3" ht="24" customHeight="1">
      <c r="B80" s="28" t="s">
        <v>89</v>
      </c>
      <c r="C80" s="59">
        <v>2.9</v>
      </c>
    </row>
    <row r="81" spans="2:3" ht="24" customHeight="1">
      <c r="B81" s="28" t="s">
        <v>90</v>
      </c>
      <c r="C81" s="59">
        <v>0</v>
      </c>
    </row>
    <row r="82" spans="2:3" ht="24" customHeight="1">
      <c r="B82" s="28" t="s">
        <v>91</v>
      </c>
      <c r="C82" s="59">
        <v>4.9000000000000004</v>
      </c>
    </row>
    <row r="83" spans="2:3" ht="24" customHeight="1">
      <c r="B83" s="28" t="s">
        <v>92</v>
      </c>
      <c r="C83" s="59">
        <v>2.9</v>
      </c>
    </row>
    <row r="84" spans="2:3" ht="24" customHeight="1">
      <c r="B84" s="28" t="s">
        <v>93</v>
      </c>
      <c r="C84" s="59">
        <v>2.9</v>
      </c>
    </row>
    <row r="85" spans="2:3" ht="24" customHeight="1">
      <c r="B85" s="28" t="s">
        <v>94</v>
      </c>
      <c r="C85" s="59">
        <v>3.9</v>
      </c>
    </row>
    <row r="86" spans="2:3" ht="24" customHeight="1">
      <c r="B86" s="28" t="s">
        <v>95</v>
      </c>
      <c r="C86" s="59">
        <v>3.9</v>
      </c>
    </row>
    <row r="87" spans="2:3" ht="24" customHeight="1">
      <c r="B87" s="28" t="s">
        <v>96</v>
      </c>
      <c r="C87" s="59">
        <v>2.9</v>
      </c>
    </row>
    <row r="88" spans="2:3" ht="24" customHeight="1">
      <c r="B88" s="28" t="s">
        <v>97</v>
      </c>
      <c r="C88" s="59">
        <v>4.9000000000000004</v>
      </c>
    </row>
    <row r="89" spans="2:3" ht="24" customHeight="1">
      <c r="B89" s="28" t="s">
        <v>98</v>
      </c>
      <c r="C89" s="59">
        <v>4.9000000000000004</v>
      </c>
    </row>
    <row r="90" spans="2:3" ht="24" customHeight="1">
      <c r="B90" s="28" t="s">
        <v>99</v>
      </c>
      <c r="C90" s="59">
        <v>4.9000000000000004</v>
      </c>
    </row>
    <row r="91" spans="2:3" ht="24" customHeight="1">
      <c r="B91" s="28" t="s">
        <v>100</v>
      </c>
      <c r="C91" s="59">
        <v>4.9000000000000004</v>
      </c>
    </row>
    <row r="92" spans="2:3" ht="24" customHeight="1">
      <c r="B92" s="28" t="s">
        <v>101</v>
      </c>
      <c r="C92" s="59">
        <v>4.9000000000000004</v>
      </c>
    </row>
    <row r="93" spans="2:3" ht="24" customHeight="1">
      <c r="B93" s="28" t="s">
        <v>102</v>
      </c>
      <c r="C93" s="59">
        <v>4.9000000000000004</v>
      </c>
    </row>
    <row r="94" spans="2:3" ht="24" customHeight="1">
      <c r="B94" s="28" t="s">
        <v>103</v>
      </c>
      <c r="C94" s="59">
        <v>2.9</v>
      </c>
    </row>
    <row r="95" spans="2:3" ht="24" customHeight="1">
      <c r="B95" s="28" t="s">
        <v>104</v>
      </c>
      <c r="C95" s="59">
        <v>2.9</v>
      </c>
    </row>
    <row r="96" spans="2:3" ht="24" customHeight="1">
      <c r="B96" s="28" t="s">
        <v>105</v>
      </c>
      <c r="C96" s="59">
        <v>3.9</v>
      </c>
    </row>
    <row r="97" spans="2:3" ht="24" customHeight="1">
      <c r="B97" s="28" t="s">
        <v>106</v>
      </c>
      <c r="C97" s="59">
        <v>2.9</v>
      </c>
    </row>
    <row r="98" spans="2:3" ht="24" customHeight="1">
      <c r="B98" s="28" t="s">
        <v>107</v>
      </c>
      <c r="C98" s="59">
        <v>2.9</v>
      </c>
    </row>
    <row r="99" spans="2:3" ht="24" customHeight="1">
      <c r="B99" s="28" t="s">
        <v>108</v>
      </c>
      <c r="C99" s="59">
        <v>2.9</v>
      </c>
    </row>
    <row r="100" spans="2:3" ht="24" customHeight="1">
      <c r="B100" s="28" t="s">
        <v>109</v>
      </c>
      <c r="C100" s="59">
        <v>2.9</v>
      </c>
    </row>
    <row r="101" spans="2:3" ht="24" customHeight="1">
      <c r="B101" s="28" t="s">
        <v>110</v>
      </c>
      <c r="C101" s="59">
        <v>0</v>
      </c>
    </row>
    <row r="102" spans="2:3" ht="24" customHeight="1">
      <c r="B102" s="28" t="s">
        <v>111</v>
      </c>
      <c r="C102" s="59">
        <v>3.9</v>
      </c>
    </row>
    <row r="103" spans="2:3" ht="24" customHeight="1">
      <c r="B103" s="28" t="s">
        <v>112</v>
      </c>
      <c r="C103" s="59">
        <v>2.9</v>
      </c>
    </row>
    <row r="104" spans="2:3" ht="24" customHeight="1">
      <c r="B104" s="28" t="s">
        <v>113</v>
      </c>
      <c r="C104" s="59">
        <v>4.9000000000000004</v>
      </c>
    </row>
    <row r="105" spans="2:3" ht="24" customHeight="1">
      <c r="B105" s="28" t="s">
        <v>114</v>
      </c>
      <c r="C105" s="59">
        <v>2.9</v>
      </c>
    </row>
    <row r="106" spans="2:3" ht="24" customHeight="1">
      <c r="B106" s="28" t="s">
        <v>115</v>
      </c>
      <c r="C106" s="59">
        <v>3.9</v>
      </c>
    </row>
    <row r="107" spans="2:3" ht="24" customHeight="1">
      <c r="B107" s="28" t="s">
        <v>116</v>
      </c>
      <c r="C107" s="59">
        <v>2.9</v>
      </c>
    </row>
    <row r="108" spans="2:3" ht="24" customHeight="1">
      <c r="B108" s="28" t="s">
        <v>117</v>
      </c>
      <c r="C108" s="59">
        <v>3.9</v>
      </c>
    </row>
    <row r="109" spans="2:3" ht="24" customHeight="1">
      <c r="B109" s="28" t="s">
        <v>118</v>
      </c>
      <c r="C109" s="59">
        <v>3.9</v>
      </c>
    </row>
    <row r="110" spans="2:3" ht="24" customHeight="1">
      <c r="B110" s="28" t="s">
        <v>119</v>
      </c>
      <c r="C110" s="59">
        <v>2.9</v>
      </c>
    </row>
    <row r="111" spans="2:3" ht="24" customHeight="1">
      <c r="B111" s="28" t="s">
        <v>392</v>
      </c>
      <c r="C111" s="59">
        <v>7.9</v>
      </c>
    </row>
    <row r="112" spans="2:3" ht="24" customHeight="1">
      <c r="B112" s="28" t="s">
        <v>120</v>
      </c>
      <c r="C112" s="59">
        <v>2.9</v>
      </c>
    </row>
    <row r="113" spans="2:3" ht="24" customHeight="1">
      <c r="B113" s="28" t="s">
        <v>121</v>
      </c>
      <c r="C113" s="59">
        <v>2.9</v>
      </c>
    </row>
    <row r="114" spans="2:3" ht="24" customHeight="1">
      <c r="B114" s="28" t="s">
        <v>122</v>
      </c>
      <c r="C114" s="59">
        <v>2.9</v>
      </c>
    </row>
    <row r="115" spans="2:3" ht="24" customHeight="1">
      <c r="B115" s="28" t="s">
        <v>123</v>
      </c>
      <c r="C115" s="59">
        <v>2.9</v>
      </c>
    </row>
    <row r="116" spans="2:3" ht="24" customHeight="1">
      <c r="B116" s="28" t="s">
        <v>124</v>
      </c>
      <c r="C116" s="59">
        <v>3.9</v>
      </c>
    </row>
    <row r="117" spans="2:3" ht="24" customHeight="1">
      <c r="B117" s="28" t="s">
        <v>125</v>
      </c>
      <c r="C117" s="59">
        <v>2.9</v>
      </c>
    </row>
    <row r="118" spans="2:3" ht="24" customHeight="1">
      <c r="B118" s="28" t="s">
        <v>126</v>
      </c>
      <c r="C118" s="59">
        <v>4.9000000000000004</v>
      </c>
    </row>
    <row r="119" spans="2:3" ht="24" customHeight="1">
      <c r="B119" s="28" t="s">
        <v>127</v>
      </c>
      <c r="C119" s="59">
        <v>2.9</v>
      </c>
    </row>
    <row r="120" spans="2:3" ht="24" customHeight="1">
      <c r="B120" s="28" t="s">
        <v>128</v>
      </c>
      <c r="C120" s="59">
        <v>4.9000000000000004</v>
      </c>
    </row>
    <row r="121" spans="2:3" ht="24" customHeight="1">
      <c r="B121" s="28" t="s">
        <v>129</v>
      </c>
      <c r="C121" s="59">
        <v>3.9</v>
      </c>
    </row>
    <row r="122" spans="2:3" ht="24" customHeight="1">
      <c r="B122" s="28" t="s">
        <v>130</v>
      </c>
      <c r="C122" s="59">
        <v>2.9</v>
      </c>
    </row>
    <row r="123" spans="2:3" ht="24" customHeight="1">
      <c r="B123" s="28" t="s">
        <v>131</v>
      </c>
      <c r="C123" s="59" t="s">
        <v>34</v>
      </c>
    </row>
    <row r="124" spans="2:3" ht="24" customHeight="1">
      <c r="B124" s="28" t="s">
        <v>132</v>
      </c>
      <c r="C124" s="59">
        <v>2.9</v>
      </c>
    </row>
    <row r="125" spans="2:3" ht="24" customHeight="1">
      <c r="B125" s="28" t="s">
        <v>133</v>
      </c>
      <c r="C125" s="59">
        <v>3.9</v>
      </c>
    </row>
    <row r="126" spans="2:3" ht="24" customHeight="1">
      <c r="B126" s="28" t="s">
        <v>134</v>
      </c>
      <c r="C126" s="59">
        <v>4.9000000000000004</v>
      </c>
    </row>
    <row r="127" spans="2:3" ht="24" customHeight="1">
      <c r="B127" s="28" t="s">
        <v>135</v>
      </c>
      <c r="C127" s="59">
        <v>2.9</v>
      </c>
    </row>
    <row r="128" spans="2:3" ht="24" customHeight="1">
      <c r="B128" s="28" t="s">
        <v>136</v>
      </c>
      <c r="C128" s="59">
        <v>2.9</v>
      </c>
    </row>
    <row r="129" spans="2:3" ht="24" customHeight="1">
      <c r="B129" s="28" t="s">
        <v>137</v>
      </c>
      <c r="C129" s="59">
        <v>3.9</v>
      </c>
    </row>
    <row r="130" spans="2:3" ht="24" customHeight="1">
      <c r="B130" s="28" t="s">
        <v>138</v>
      </c>
      <c r="C130" s="59">
        <v>3.9</v>
      </c>
    </row>
    <row r="131" spans="2:3" ht="24" customHeight="1">
      <c r="B131" s="28" t="s">
        <v>139</v>
      </c>
      <c r="C131" s="59">
        <v>2.9</v>
      </c>
    </row>
    <row r="132" spans="2:3" ht="24" customHeight="1">
      <c r="B132" s="28" t="s">
        <v>140</v>
      </c>
      <c r="C132" s="59">
        <v>7.9</v>
      </c>
    </row>
    <row r="133" spans="2:3" ht="24" customHeight="1">
      <c r="B133" s="28" t="s">
        <v>141</v>
      </c>
      <c r="C133" s="59">
        <v>4.9000000000000004</v>
      </c>
    </row>
    <row r="134" spans="2:3" ht="24" customHeight="1">
      <c r="B134" s="28" t="s">
        <v>142</v>
      </c>
      <c r="C134" s="59">
        <v>4.9000000000000004</v>
      </c>
    </row>
    <row r="135" spans="2:3" ht="24" customHeight="1">
      <c r="B135" s="28" t="s">
        <v>143</v>
      </c>
      <c r="C135" s="59">
        <v>4.9000000000000004</v>
      </c>
    </row>
    <row r="136" spans="2:3" ht="24" customHeight="1">
      <c r="B136" s="28" t="s">
        <v>144</v>
      </c>
      <c r="C136" s="59">
        <v>2.9</v>
      </c>
    </row>
    <row r="137" spans="2:3" ht="24" customHeight="1">
      <c r="B137" s="28" t="s">
        <v>145</v>
      </c>
      <c r="C137" s="59">
        <v>3.9</v>
      </c>
    </row>
    <row r="138" spans="2:3" ht="24" customHeight="1">
      <c r="B138" s="28" t="s">
        <v>146</v>
      </c>
      <c r="C138" s="59">
        <v>2.9</v>
      </c>
    </row>
    <row r="139" spans="2:3" ht="24" customHeight="1">
      <c r="B139" s="28" t="s">
        <v>147</v>
      </c>
      <c r="C139" s="59">
        <v>4.9000000000000004</v>
      </c>
    </row>
    <row r="140" spans="2:3" ht="24" customHeight="1">
      <c r="B140" s="28" t="s">
        <v>148</v>
      </c>
      <c r="C140" s="59">
        <v>2.9</v>
      </c>
    </row>
    <row r="141" spans="2:3" ht="24" customHeight="1">
      <c r="B141" s="28" t="s">
        <v>149</v>
      </c>
      <c r="C141" s="59">
        <v>2.9</v>
      </c>
    </row>
    <row r="142" spans="2:3" ht="24" customHeight="1">
      <c r="B142" s="28" t="s">
        <v>150</v>
      </c>
      <c r="C142" s="59">
        <v>0</v>
      </c>
    </row>
    <row r="143" spans="2:3" ht="24" customHeight="1">
      <c r="B143" s="28" t="s">
        <v>151</v>
      </c>
      <c r="C143" s="59">
        <v>7.9</v>
      </c>
    </row>
    <row r="144" spans="2:3" ht="24" customHeight="1">
      <c r="B144" s="28" t="s">
        <v>152</v>
      </c>
      <c r="C144" s="59">
        <v>5.9</v>
      </c>
    </row>
    <row r="145" spans="2:3" ht="24" customHeight="1">
      <c r="B145" s="28" t="s">
        <v>153</v>
      </c>
      <c r="C145" s="59">
        <v>4.9000000000000004</v>
      </c>
    </row>
    <row r="146" spans="2:3" ht="24" customHeight="1">
      <c r="B146" s="28" t="s">
        <v>154</v>
      </c>
      <c r="C146" s="59">
        <v>2.9</v>
      </c>
    </row>
    <row r="147" spans="2:3" ht="24" customHeight="1">
      <c r="B147" s="28" t="s">
        <v>155</v>
      </c>
      <c r="C147" s="59">
        <v>2.9</v>
      </c>
    </row>
    <row r="148" spans="2:3" ht="24" customHeight="1">
      <c r="B148" s="28" t="s">
        <v>156</v>
      </c>
      <c r="C148" s="59">
        <v>2.9</v>
      </c>
    </row>
    <row r="149" spans="2:3" ht="24" customHeight="1">
      <c r="B149" s="28" t="s">
        <v>157</v>
      </c>
      <c r="C149" s="59">
        <v>2.9</v>
      </c>
    </row>
    <row r="150" spans="2:3" ht="24" customHeight="1">
      <c r="B150" s="28" t="s">
        <v>158</v>
      </c>
      <c r="C150" s="59">
        <v>4.9000000000000004</v>
      </c>
    </row>
    <row r="151" spans="2:3" ht="24" customHeight="1">
      <c r="B151" s="28" t="s">
        <v>159</v>
      </c>
      <c r="C151" s="59">
        <v>5.9</v>
      </c>
    </row>
    <row r="152" spans="2:3" ht="24" customHeight="1">
      <c r="B152" s="28" t="s">
        <v>160</v>
      </c>
      <c r="C152" s="59">
        <v>2.9</v>
      </c>
    </row>
    <row r="153" spans="2:3" ht="24" customHeight="1">
      <c r="B153" s="28" t="s">
        <v>161</v>
      </c>
      <c r="C153" s="59">
        <v>2.9</v>
      </c>
    </row>
    <row r="154" spans="2:3" ht="24" customHeight="1">
      <c r="B154" s="28" t="s">
        <v>162</v>
      </c>
      <c r="C154" s="28" t="s">
        <v>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1.42578125" defaultRowHeight="24" customHeight="1"/>
  <cols>
    <col min="1" max="1" width="11.42578125" style="56"/>
    <col min="2" max="2" width="34.140625" style="56" customWidth="1"/>
    <col min="3" max="3" width="17.42578125" style="56" customWidth="1"/>
    <col min="4" max="4" width="19.7109375" style="56" customWidth="1"/>
    <col min="5" max="16384" width="11.42578125" style="56"/>
  </cols>
  <sheetData>
    <row r="1" spans="1:6" s="141" customFormat="1" ht="48" customHeight="1">
      <c r="A1" s="140"/>
      <c r="B1" s="141" t="s">
        <v>397</v>
      </c>
      <c r="D1" s="140"/>
      <c r="E1" s="140"/>
      <c r="F1" s="140"/>
    </row>
    <row r="3" spans="1:6" ht="24" customHeight="1">
      <c r="B3" s="142" t="s">
        <v>163</v>
      </c>
      <c r="C3" s="142" t="s">
        <v>164</v>
      </c>
      <c r="D3" s="142" t="s">
        <v>165</v>
      </c>
    </row>
    <row r="4" spans="1:6" ht="24" customHeight="1">
      <c r="B4" s="54" t="s">
        <v>13</v>
      </c>
      <c r="C4" s="129">
        <v>1</v>
      </c>
      <c r="D4" s="54" t="s">
        <v>166</v>
      </c>
    </row>
    <row r="5" spans="1:6" ht="24" customHeight="1">
      <c r="B5" s="54" t="s">
        <v>14</v>
      </c>
      <c r="C5" s="129">
        <v>1</v>
      </c>
      <c r="D5" s="54" t="s">
        <v>167</v>
      </c>
    </row>
    <row r="6" spans="1:6" ht="24" customHeight="1">
      <c r="B6" s="54" t="s">
        <v>15</v>
      </c>
      <c r="C6" s="54">
        <v>0</v>
      </c>
      <c r="D6" s="54"/>
    </row>
    <row r="7" spans="1:6" ht="24" customHeight="1">
      <c r="B7" s="54" t="s">
        <v>16</v>
      </c>
      <c r="C7" s="54">
        <v>0</v>
      </c>
      <c r="D7" s="54"/>
    </row>
    <row r="8" spans="1:6" ht="24" customHeight="1">
      <c r="B8" s="54" t="s">
        <v>17</v>
      </c>
      <c r="C8" s="129">
        <v>1</v>
      </c>
      <c r="D8" s="54" t="s">
        <v>168</v>
      </c>
    </row>
    <row r="9" spans="1:6" ht="24" customHeight="1">
      <c r="B9" s="54" t="s">
        <v>18</v>
      </c>
      <c r="C9" s="54">
        <v>1</v>
      </c>
      <c r="D9" s="54"/>
    </row>
    <row r="10" spans="1:6" ht="24" customHeight="1">
      <c r="B10" s="54" t="s">
        <v>19</v>
      </c>
      <c r="C10" s="54">
        <v>0</v>
      </c>
      <c r="D10" s="54"/>
    </row>
    <row r="11" spans="1:6" ht="24" customHeight="1">
      <c r="B11" s="54" t="s">
        <v>20</v>
      </c>
      <c r="C11" s="54">
        <v>0</v>
      </c>
      <c r="D11" s="54"/>
    </row>
    <row r="12" spans="1:6" ht="24" customHeight="1">
      <c r="B12" s="54" t="s">
        <v>21</v>
      </c>
      <c r="C12" s="54">
        <v>1</v>
      </c>
      <c r="D12" s="54"/>
    </row>
    <row r="13" spans="1:6" ht="24" customHeight="1">
      <c r="B13" s="54" t="s">
        <v>22</v>
      </c>
      <c r="C13" s="54">
        <v>0</v>
      </c>
      <c r="D13" s="54"/>
    </row>
    <row r="14" spans="1:6" ht="24" customHeight="1">
      <c r="B14" s="54" t="s">
        <v>23</v>
      </c>
      <c r="C14" s="54">
        <v>0</v>
      </c>
      <c r="D14" s="54"/>
    </row>
    <row r="15" spans="1:6" ht="24" customHeight="1">
      <c r="B15" s="54" t="s">
        <v>24</v>
      </c>
      <c r="C15" s="54">
        <v>0</v>
      </c>
      <c r="D15" s="54"/>
    </row>
    <row r="16" spans="1:6" ht="24" customHeight="1">
      <c r="B16" s="54" t="s">
        <v>25</v>
      </c>
      <c r="C16" s="54">
        <v>0</v>
      </c>
      <c r="D16" s="54"/>
    </row>
    <row r="17" spans="2:4" ht="24" customHeight="1">
      <c r="B17" s="54" t="s">
        <v>26</v>
      </c>
      <c r="C17" s="129">
        <v>2</v>
      </c>
      <c r="D17" s="54" t="s">
        <v>170</v>
      </c>
    </row>
    <row r="18" spans="2:4" ht="24" customHeight="1">
      <c r="B18" s="54" t="s">
        <v>27</v>
      </c>
      <c r="C18" s="54">
        <v>0</v>
      </c>
      <c r="D18" s="54"/>
    </row>
    <row r="19" spans="2:4" ht="24" customHeight="1">
      <c r="B19" s="54" t="s">
        <v>28</v>
      </c>
      <c r="C19" s="54">
        <v>0</v>
      </c>
      <c r="D19" s="54"/>
    </row>
    <row r="20" spans="2:4" ht="24" customHeight="1">
      <c r="B20" s="54" t="s">
        <v>29</v>
      </c>
      <c r="C20" s="54">
        <v>0</v>
      </c>
      <c r="D20" s="54"/>
    </row>
    <row r="21" spans="2:4" ht="24" customHeight="1">
      <c r="B21" s="54" t="s">
        <v>30</v>
      </c>
      <c r="C21" s="54">
        <v>0</v>
      </c>
      <c r="D21" s="54"/>
    </row>
    <row r="22" spans="2:4" ht="24" customHeight="1">
      <c r="B22" s="54" t="s">
        <v>31</v>
      </c>
      <c r="C22" s="129">
        <v>1</v>
      </c>
      <c r="D22" s="54" t="s">
        <v>166</v>
      </c>
    </row>
    <row r="23" spans="2:4" ht="24" customHeight="1">
      <c r="B23" s="54" t="s">
        <v>32</v>
      </c>
      <c r="C23" s="54">
        <v>0</v>
      </c>
      <c r="D23" s="54"/>
    </row>
    <row r="24" spans="2:4" ht="24" customHeight="1">
      <c r="B24" s="54" t="s">
        <v>35</v>
      </c>
      <c r="C24" s="54">
        <v>0</v>
      </c>
      <c r="D24" s="54"/>
    </row>
    <row r="25" spans="2:4" ht="24" customHeight="1">
      <c r="B25" s="54" t="s">
        <v>36</v>
      </c>
      <c r="C25" s="129">
        <v>2</v>
      </c>
      <c r="D25" s="54" t="s">
        <v>167</v>
      </c>
    </row>
    <row r="26" spans="2:4" ht="24" customHeight="1">
      <c r="B26" s="54" t="s">
        <v>37</v>
      </c>
      <c r="C26" s="54">
        <v>0</v>
      </c>
      <c r="D26" s="54"/>
    </row>
    <row r="27" spans="2:4" ht="24" customHeight="1">
      <c r="B27" s="54" t="s">
        <v>38</v>
      </c>
      <c r="C27" s="129">
        <v>1</v>
      </c>
      <c r="D27" s="54" t="s">
        <v>167</v>
      </c>
    </row>
    <row r="28" spans="2:4" ht="24" customHeight="1">
      <c r="B28" s="54" t="s">
        <v>40</v>
      </c>
      <c r="C28" s="129">
        <v>1</v>
      </c>
      <c r="D28" s="54" t="s">
        <v>169</v>
      </c>
    </row>
    <row r="29" spans="2:4" ht="24" customHeight="1">
      <c r="B29" s="54" t="s">
        <v>41</v>
      </c>
      <c r="C29" s="54">
        <v>0</v>
      </c>
      <c r="D29" s="54"/>
    </row>
    <row r="30" spans="2:4" ht="24" customHeight="1">
      <c r="B30" s="54" t="s">
        <v>42</v>
      </c>
      <c r="C30" s="54">
        <v>1</v>
      </c>
      <c r="D30" s="54"/>
    </row>
    <row r="31" spans="2:4" ht="24" customHeight="1">
      <c r="B31" s="54" t="s">
        <v>43</v>
      </c>
      <c r="C31" s="54">
        <v>0</v>
      </c>
      <c r="D31" s="54"/>
    </row>
    <row r="32" spans="2:4" ht="24" customHeight="1">
      <c r="B32" s="54" t="s">
        <v>44</v>
      </c>
      <c r="C32" s="54">
        <v>0</v>
      </c>
      <c r="D32" s="54"/>
    </row>
    <row r="33" spans="2:4" ht="24" customHeight="1">
      <c r="B33" s="54" t="s">
        <v>45</v>
      </c>
      <c r="C33" s="54">
        <v>0</v>
      </c>
      <c r="D33" s="54"/>
    </row>
    <row r="34" spans="2:4" ht="24" customHeight="1">
      <c r="B34" s="54" t="s">
        <v>48</v>
      </c>
      <c r="C34" s="54">
        <v>0</v>
      </c>
      <c r="D34" s="54"/>
    </row>
    <row r="35" spans="2:4" ht="24" customHeight="1">
      <c r="B35" s="54" t="s">
        <v>46</v>
      </c>
      <c r="C35" s="54">
        <v>0</v>
      </c>
      <c r="D35" s="54"/>
    </row>
    <row r="36" spans="2:4" ht="24" customHeight="1">
      <c r="B36" s="54" t="s">
        <v>47</v>
      </c>
      <c r="C36" s="54">
        <v>0</v>
      </c>
      <c r="D36" s="54"/>
    </row>
    <row r="37" spans="2:4" ht="24" customHeight="1">
      <c r="B37" s="54" t="s">
        <v>49</v>
      </c>
      <c r="C37" s="54">
        <v>0</v>
      </c>
      <c r="D37" s="54"/>
    </row>
    <row r="38" spans="2:4" ht="24" customHeight="1">
      <c r="B38" s="54" t="s">
        <v>50</v>
      </c>
      <c r="C38" s="54">
        <v>0</v>
      </c>
      <c r="D38" s="54"/>
    </row>
    <row r="39" spans="2:4" ht="24" customHeight="1">
      <c r="B39" s="54" t="s">
        <v>51</v>
      </c>
      <c r="C39" s="54">
        <v>0</v>
      </c>
      <c r="D39" s="54"/>
    </row>
    <row r="40" spans="2:4" ht="24" customHeight="1">
      <c r="B40" s="54" t="s">
        <v>174</v>
      </c>
      <c r="C40" s="54">
        <v>0</v>
      </c>
      <c r="D40" s="54"/>
    </row>
    <row r="41" spans="2:4" ht="24" customHeight="1">
      <c r="B41" s="54" t="s">
        <v>53</v>
      </c>
      <c r="C41" s="54">
        <v>0</v>
      </c>
      <c r="D41" s="54"/>
    </row>
    <row r="42" spans="2:4" ht="24" customHeight="1">
      <c r="B42" s="54" t="s">
        <v>54</v>
      </c>
      <c r="C42" s="54">
        <v>0</v>
      </c>
      <c r="D42" s="54"/>
    </row>
    <row r="43" spans="2:4" ht="24" customHeight="1">
      <c r="B43" s="54" t="s">
        <v>55</v>
      </c>
      <c r="C43" s="54">
        <v>0</v>
      </c>
      <c r="D43" s="54"/>
    </row>
    <row r="44" spans="2:4" ht="24" customHeight="1">
      <c r="B44" s="54" t="s">
        <v>56</v>
      </c>
      <c r="C44" s="54">
        <v>0</v>
      </c>
      <c r="D44" s="54"/>
    </row>
    <row r="45" spans="2:4" ht="24" customHeight="1">
      <c r="B45" s="54" t="s">
        <v>57</v>
      </c>
      <c r="C45" s="54">
        <v>0</v>
      </c>
      <c r="D45" s="54"/>
    </row>
    <row r="46" spans="2:4" ht="24" customHeight="1">
      <c r="B46" s="54" t="s">
        <v>58</v>
      </c>
      <c r="C46" s="54">
        <v>0</v>
      </c>
      <c r="D46" s="54"/>
    </row>
    <row r="47" spans="2:4" ht="24" customHeight="1">
      <c r="B47" s="54" t="s">
        <v>59</v>
      </c>
      <c r="C47" s="54">
        <v>0</v>
      </c>
      <c r="D47" s="54"/>
    </row>
    <row r="48" spans="2:4" ht="24" customHeight="1">
      <c r="B48" s="54" t="s">
        <v>60</v>
      </c>
      <c r="C48" s="54">
        <v>0</v>
      </c>
      <c r="D48" s="54"/>
    </row>
    <row r="49" spans="2:4" ht="24" customHeight="1">
      <c r="B49" s="54" t="s">
        <v>61</v>
      </c>
      <c r="C49" s="54">
        <v>0</v>
      </c>
      <c r="D49" s="54"/>
    </row>
    <row r="50" spans="2:4" ht="24" customHeight="1">
      <c r="B50" s="54" t="s">
        <v>63</v>
      </c>
      <c r="C50" s="54">
        <v>0</v>
      </c>
      <c r="D50" s="54"/>
    </row>
    <row r="51" spans="2:4" ht="24" customHeight="1">
      <c r="B51" s="54" t="s">
        <v>64</v>
      </c>
      <c r="C51" s="129">
        <v>2</v>
      </c>
      <c r="D51" s="54" t="s">
        <v>169</v>
      </c>
    </row>
    <row r="52" spans="2:4" ht="24" customHeight="1">
      <c r="B52" s="54" t="s">
        <v>65</v>
      </c>
      <c r="C52" s="54">
        <v>0</v>
      </c>
      <c r="D52" s="54"/>
    </row>
    <row r="53" spans="2:4" ht="24" customHeight="1">
      <c r="B53" s="54" t="s">
        <v>66</v>
      </c>
      <c r="C53" s="54">
        <v>0</v>
      </c>
      <c r="D53" s="54"/>
    </row>
    <row r="54" spans="2:4" ht="24" customHeight="1">
      <c r="B54" s="54" t="s">
        <v>67</v>
      </c>
      <c r="C54" s="54">
        <v>0</v>
      </c>
      <c r="D54" s="54"/>
    </row>
    <row r="55" spans="2:4" ht="24" customHeight="1">
      <c r="B55" s="54" t="s">
        <v>68</v>
      </c>
      <c r="C55" s="54">
        <v>0</v>
      </c>
      <c r="D55" s="54"/>
    </row>
    <row r="56" spans="2:4" ht="24" customHeight="1">
      <c r="B56" s="54" t="s">
        <v>69</v>
      </c>
      <c r="C56" s="54">
        <v>0</v>
      </c>
      <c r="D56" s="54"/>
    </row>
    <row r="57" spans="2:4" ht="24" customHeight="1">
      <c r="B57" s="54" t="s">
        <v>70</v>
      </c>
      <c r="C57" s="54">
        <v>0</v>
      </c>
      <c r="D57" s="54"/>
    </row>
    <row r="58" spans="2:4" ht="24" customHeight="1">
      <c r="B58" s="54" t="s">
        <v>72</v>
      </c>
      <c r="C58" s="129">
        <v>1</v>
      </c>
      <c r="D58" s="54" t="s">
        <v>168</v>
      </c>
    </row>
    <row r="59" spans="2:4" ht="24" customHeight="1">
      <c r="B59" s="130" t="s">
        <v>71</v>
      </c>
      <c r="C59" s="129">
        <v>1</v>
      </c>
      <c r="D59" s="54" t="s">
        <v>168</v>
      </c>
    </row>
    <row r="60" spans="2:4" ht="24" customHeight="1">
      <c r="B60" s="54" t="s">
        <v>73</v>
      </c>
      <c r="C60" s="129">
        <v>2</v>
      </c>
      <c r="D60" s="54" t="s">
        <v>170</v>
      </c>
    </row>
    <row r="61" spans="2:4" ht="24" customHeight="1">
      <c r="B61" s="54" t="s">
        <v>74</v>
      </c>
      <c r="C61" s="54">
        <v>0</v>
      </c>
      <c r="D61" s="54"/>
    </row>
    <row r="62" spans="2:4" ht="24" customHeight="1">
      <c r="B62" s="54" t="s">
        <v>75</v>
      </c>
      <c r="C62" s="54">
        <v>0</v>
      </c>
      <c r="D62" s="54"/>
    </row>
    <row r="63" spans="2:4" ht="24" customHeight="1">
      <c r="B63" s="54" t="s">
        <v>77</v>
      </c>
      <c r="C63" s="54">
        <v>0</v>
      </c>
      <c r="D63" s="54"/>
    </row>
    <row r="64" spans="2:4" ht="24" customHeight="1">
      <c r="B64" s="54" t="s">
        <v>76</v>
      </c>
      <c r="C64" s="54">
        <v>1</v>
      </c>
      <c r="D64" s="54"/>
    </row>
    <row r="65" spans="2:4" ht="24" customHeight="1">
      <c r="B65" s="54" t="s">
        <v>78</v>
      </c>
      <c r="C65" s="54">
        <v>0</v>
      </c>
      <c r="D65" s="54"/>
    </row>
    <row r="66" spans="2:4" ht="24" customHeight="1">
      <c r="B66" s="54" t="s">
        <v>79</v>
      </c>
      <c r="C66" s="129">
        <v>1</v>
      </c>
      <c r="D66" s="54" t="s">
        <v>170</v>
      </c>
    </row>
    <row r="67" spans="2:4" ht="24" customHeight="1">
      <c r="B67" s="54" t="s">
        <v>80</v>
      </c>
      <c r="C67" s="129">
        <v>1</v>
      </c>
      <c r="D67" s="54" t="s">
        <v>168</v>
      </c>
    </row>
    <row r="68" spans="2:4" ht="24" customHeight="1">
      <c r="B68" s="54" t="s">
        <v>81</v>
      </c>
      <c r="C68" s="54">
        <v>0</v>
      </c>
      <c r="D68" s="54"/>
    </row>
    <row r="69" spans="2:4" ht="24" customHeight="1">
      <c r="B69" s="54" t="s">
        <v>82</v>
      </c>
      <c r="C69" s="54">
        <v>0</v>
      </c>
      <c r="D69" s="54"/>
    </row>
    <row r="70" spans="2:4" ht="24" customHeight="1">
      <c r="B70" s="54" t="s">
        <v>83</v>
      </c>
      <c r="C70" s="54">
        <v>0</v>
      </c>
      <c r="D70" s="54"/>
    </row>
    <row r="71" spans="2:4" ht="24" customHeight="1">
      <c r="B71" s="54" t="s">
        <v>84</v>
      </c>
      <c r="C71" s="54">
        <v>0</v>
      </c>
      <c r="D71" s="54"/>
    </row>
    <row r="72" spans="2:4" ht="24" customHeight="1">
      <c r="B72" s="54" t="s">
        <v>85</v>
      </c>
      <c r="C72" s="54">
        <v>0</v>
      </c>
      <c r="D72" s="54"/>
    </row>
    <row r="73" spans="2:4" ht="24" customHeight="1">
      <c r="B73" s="54" t="s">
        <v>86</v>
      </c>
      <c r="C73" s="54">
        <v>0</v>
      </c>
      <c r="D73" s="54"/>
    </row>
    <row r="74" spans="2:4" ht="24" customHeight="1">
      <c r="B74" s="54" t="s">
        <v>172</v>
      </c>
      <c r="C74" s="54">
        <v>0</v>
      </c>
      <c r="D74" s="54"/>
    </row>
    <row r="75" spans="2:4" ht="24" customHeight="1">
      <c r="B75" s="54" t="s">
        <v>88</v>
      </c>
      <c r="C75" s="54">
        <v>0</v>
      </c>
      <c r="D75" s="54"/>
    </row>
    <row r="76" spans="2:4" ht="24" customHeight="1">
      <c r="B76" s="54" t="s">
        <v>89</v>
      </c>
      <c r="C76" s="54">
        <v>0</v>
      </c>
      <c r="D76" s="54"/>
    </row>
    <row r="77" spans="2:4" ht="24" customHeight="1">
      <c r="B77" s="54" t="s">
        <v>90</v>
      </c>
      <c r="C77" s="54">
        <v>0</v>
      </c>
      <c r="D77" s="54"/>
    </row>
    <row r="78" spans="2:4" ht="24" customHeight="1">
      <c r="B78" s="54" t="s">
        <v>91</v>
      </c>
      <c r="C78" s="54">
        <v>0</v>
      </c>
      <c r="D78" s="54"/>
    </row>
    <row r="79" spans="2:4" ht="24" customHeight="1">
      <c r="B79" s="54" t="s">
        <v>92</v>
      </c>
      <c r="C79" s="54">
        <v>0</v>
      </c>
      <c r="D79" s="54"/>
    </row>
    <row r="80" spans="2:4" ht="24" customHeight="1">
      <c r="B80" s="54" t="s">
        <v>94</v>
      </c>
      <c r="C80" s="54">
        <v>0</v>
      </c>
      <c r="D80" s="54"/>
    </row>
    <row r="81" spans="2:4" ht="24" customHeight="1">
      <c r="B81" s="54" t="s">
        <v>95</v>
      </c>
      <c r="C81" s="129">
        <v>1</v>
      </c>
      <c r="D81" s="54" t="s">
        <v>167</v>
      </c>
    </row>
    <row r="82" spans="2:4" ht="24" customHeight="1">
      <c r="B82" s="54" t="s">
        <v>93</v>
      </c>
      <c r="C82" s="131">
        <v>1</v>
      </c>
      <c r="D82" s="54"/>
    </row>
    <row r="83" spans="2:4" ht="24" customHeight="1">
      <c r="B83" s="54" t="s">
        <v>96</v>
      </c>
      <c r="C83" s="54">
        <v>0</v>
      </c>
      <c r="D83" s="54"/>
    </row>
    <row r="84" spans="2:4" ht="24" customHeight="1">
      <c r="B84" s="54" t="s">
        <v>97</v>
      </c>
      <c r="C84" s="54">
        <v>0</v>
      </c>
      <c r="D84" s="54"/>
    </row>
    <row r="85" spans="2:4" ht="24" customHeight="1">
      <c r="B85" s="54" t="s">
        <v>98</v>
      </c>
      <c r="C85" s="54">
        <v>0</v>
      </c>
      <c r="D85" s="54"/>
    </row>
    <row r="86" spans="2:4" ht="24" customHeight="1">
      <c r="B86" s="54" t="s">
        <v>100</v>
      </c>
      <c r="C86" s="54">
        <v>0</v>
      </c>
      <c r="D86" s="54"/>
    </row>
    <row r="87" spans="2:4" ht="24" customHeight="1">
      <c r="B87" s="54" t="s">
        <v>99</v>
      </c>
      <c r="C87" s="54">
        <v>0</v>
      </c>
      <c r="D87" s="54"/>
    </row>
    <row r="88" spans="2:4" ht="24" customHeight="1">
      <c r="B88" s="54" t="s">
        <v>101</v>
      </c>
      <c r="C88" s="54">
        <v>0</v>
      </c>
      <c r="D88" s="54"/>
    </row>
    <row r="89" spans="2:4" ht="24" customHeight="1">
      <c r="B89" s="54" t="s">
        <v>102</v>
      </c>
      <c r="C89" s="129">
        <v>1</v>
      </c>
      <c r="D89" s="54" t="s">
        <v>167</v>
      </c>
    </row>
    <row r="90" spans="2:4" ht="24" customHeight="1">
      <c r="B90" s="54" t="s">
        <v>103</v>
      </c>
      <c r="C90" s="54">
        <v>0</v>
      </c>
      <c r="D90" s="54"/>
    </row>
    <row r="91" spans="2:4" ht="24" customHeight="1">
      <c r="B91" s="54" t="s">
        <v>104</v>
      </c>
      <c r="C91" s="129">
        <v>1</v>
      </c>
      <c r="D91" s="54" t="s">
        <v>169</v>
      </c>
    </row>
    <row r="92" spans="2:4" ht="24" customHeight="1">
      <c r="B92" s="54" t="s">
        <v>105</v>
      </c>
      <c r="C92" s="54">
        <v>0</v>
      </c>
      <c r="D92" s="54"/>
    </row>
    <row r="93" spans="2:4" ht="24" customHeight="1">
      <c r="B93" s="54" t="s">
        <v>106</v>
      </c>
      <c r="C93" s="129">
        <v>1</v>
      </c>
      <c r="D93" s="54" t="s">
        <v>166</v>
      </c>
    </row>
    <row r="94" spans="2:4" ht="24" customHeight="1">
      <c r="B94" s="54" t="s">
        <v>107</v>
      </c>
      <c r="C94" s="54">
        <v>0</v>
      </c>
      <c r="D94" s="54"/>
    </row>
    <row r="95" spans="2:4" ht="24" customHeight="1">
      <c r="B95" s="54" t="s">
        <v>108</v>
      </c>
      <c r="C95" s="54">
        <v>0</v>
      </c>
      <c r="D95" s="54"/>
    </row>
    <row r="96" spans="2:4" ht="24" customHeight="1">
      <c r="B96" s="54" t="s">
        <v>110</v>
      </c>
      <c r="C96" s="54">
        <v>0</v>
      </c>
      <c r="D96" s="54"/>
    </row>
    <row r="97" spans="2:4" ht="24" customHeight="1">
      <c r="B97" s="54" t="s">
        <v>111</v>
      </c>
      <c r="C97" s="54">
        <v>0</v>
      </c>
      <c r="D97" s="54"/>
    </row>
    <row r="98" spans="2:4" ht="24" customHeight="1">
      <c r="B98" s="54" t="s">
        <v>109</v>
      </c>
      <c r="C98" s="54">
        <v>0</v>
      </c>
      <c r="D98" s="54"/>
    </row>
    <row r="99" spans="2:4" ht="24" customHeight="1">
      <c r="B99" s="54" t="s">
        <v>112</v>
      </c>
      <c r="C99" s="54">
        <v>0</v>
      </c>
      <c r="D99" s="54"/>
    </row>
    <row r="100" spans="2:4" ht="24" customHeight="1">
      <c r="B100" s="54" t="s">
        <v>113</v>
      </c>
      <c r="C100" s="54">
        <v>0</v>
      </c>
      <c r="D100" s="54"/>
    </row>
    <row r="101" spans="2:4" ht="24" customHeight="1">
      <c r="B101" s="54" t="s">
        <v>114</v>
      </c>
      <c r="C101" s="54">
        <v>0</v>
      </c>
      <c r="D101" s="54"/>
    </row>
    <row r="102" spans="2:4" ht="24" customHeight="1">
      <c r="B102" s="54" t="s">
        <v>115</v>
      </c>
      <c r="C102" s="54">
        <v>0</v>
      </c>
      <c r="D102" s="54"/>
    </row>
    <row r="103" spans="2:4" ht="24" customHeight="1">
      <c r="B103" s="54" t="s">
        <v>116</v>
      </c>
      <c r="C103" s="54">
        <v>0</v>
      </c>
      <c r="D103" s="54"/>
    </row>
    <row r="104" spans="2:4" ht="24" customHeight="1">
      <c r="B104" s="54" t="s">
        <v>117</v>
      </c>
      <c r="C104" s="54">
        <v>0</v>
      </c>
      <c r="D104" s="54"/>
    </row>
    <row r="105" spans="2:4" ht="24" customHeight="1">
      <c r="B105" s="54" t="s">
        <v>118</v>
      </c>
      <c r="C105" s="54">
        <v>0</v>
      </c>
      <c r="D105" s="54"/>
    </row>
    <row r="106" spans="2:4" ht="24" customHeight="1">
      <c r="B106" s="54" t="s">
        <v>119</v>
      </c>
      <c r="C106" s="54">
        <v>0</v>
      </c>
      <c r="D106" s="54"/>
    </row>
    <row r="107" spans="2:4" ht="24" customHeight="1">
      <c r="B107" s="54" t="s">
        <v>120</v>
      </c>
      <c r="C107" s="129">
        <v>1</v>
      </c>
      <c r="D107" s="54" t="s">
        <v>168</v>
      </c>
    </row>
    <row r="108" spans="2:4" ht="24" customHeight="1">
      <c r="B108" s="54" t="s">
        <v>121</v>
      </c>
      <c r="C108" s="54">
        <v>0</v>
      </c>
      <c r="D108" s="54"/>
    </row>
    <row r="109" spans="2:4" ht="24" customHeight="1">
      <c r="B109" s="54" t="s">
        <v>122</v>
      </c>
      <c r="C109" s="129">
        <v>1</v>
      </c>
      <c r="D109" s="54" t="s">
        <v>167</v>
      </c>
    </row>
    <row r="110" spans="2:4" ht="24" customHeight="1">
      <c r="B110" s="54" t="s">
        <v>123</v>
      </c>
      <c r="C110" s="54">
        <v>0</v>
      </c>
      <c r="D110" s="54"/>
    </row>
    <row r="111" spans="2:4" ht="24" customHeight="1">
      <c r="B111" s="54" t="s">
        <v>124</v>
      </c>
      <c r="C111" s="54">
        <v>0</v>
      </c>
      <c r="D111" s="54"/>
    </row>
    <row r="112" spans="2:4" ht="24" customHeight="1">
      <c r="B112" s="54" t="s">
        <v>125</v>
      </c>
      <c r="C112" s="129">
        <v>1</v>
      </c>
      <c r="D112" s="54" t="s">
        <v>169</v>
      </c>
    </row>
    <row r="113" spans="2:4" ht="24" customHeight="1">
      <c r="B113" s="54" t="s">
        <v>126</v>
      </c>
      <c r="C113" s="54">
        <v>0</v>
      </c>
      <c r="D113" s="54"/>
    </row>
    <row r="114" spans="2:4" ht="24" customHeight="1">
      <c r="B114" s="54" t="s">
        <v>127</v>
      </c>
      <c r="C114" s="54">
        <v>0</v>
      </c>
      <c r="D114" s="54"/>
    </row>
    <row r="115" spans="2:4" ht="24" customHeight="1">
      <c r="B115" s="54" t="s">
        <v>128</v>
      </c>
      <c r="C115" s="129">
        <v>1</v>
      </c>
      <c r="D115" s="54" t="s">
        <v>168</v>
      </c>
    </row>
    <row r="116" spans="2:4" ht="24" customHeight="1">
      <c r="B116" s="54" t="s">
        <v>129</v>
      </c>
      <c r="C116" s="54">
        <v>0</v>
      </c>
      <c r="D116" s="54"/>
    </row>
    <row r="117" spans="2:4" ht="24" customHeight="1">
      <c r="B117" s="54" t="s">
        <v>130</v>
      </c>
      <c r="C117" s="54">
        <v>0</v>
      </c>
      <c r="D117" s="54"/>
    </row>
    <row r="118" spans="2:4" ht="24" customHeight="1">
      <c r="B118" s="54" t="s">
        <v>131</v>
      </c>
      <c r="C118" s="54">
        <v>0</v>
      </c>
      <c r="D118" s="54"/>
    </row>
    <row r="119" spans="2:4" ht="24" customHeight="1">
      <c r="B119" s="54" t="s">
        <v>132</v>
      </c>
      <c r="C119" s="54">
        <v>0</v>
      </c>
      <c r="D119" s="54"/>
    </row>
    <row r="120" spans="2:4" ht="24" customHeight="1">
      <c r="B120" s="54" t="s">
        <v>133</v>
      </c>
      <c r="C120" s="129">
        <v>1</v>
      </c>
      <c r="D120" s="54" t="s">
        <v>167</v>
      </c>
    </row>
    <row r="121" spans="2:4" ht="24" customHeight="1">
      <c r="B121" s="54" t="s">
        <v>134</v>
      </c>
      <c r="C121" s="129">
        <v>1</v>
      </c>
      <c r="D121" s="54" t="s">
        <v>170</v>
      </c>
    </row>
    <row r="122" spans="2:4" ht="24" customHeight="1">
      <c r="B122" s="54" t="s">
        <v>135</v>
      </c>
      <c r="C122" s="129">
        <v>1</v>
      </c>
      <c r="D122" s="54" t="s">
        <v>171</v>
      </c>
    </row>
    <row r="123" spans="2:4" ht="24" customHeight="1">
      <c r="B123" s="54" t="s">
        <v>136</v>
      </c>
      <c r="C123" s="54">
        <v>0</v>
      </c>
      <c r="D123" s="54"/>
    </row>
    <row r="124" spans="2:4" ht="24" customHeight="1">
      <c r="B124" s="54" t="s">
        <v>137</v>
      </c>
      <c r="C124" s="54">
        <v>0</v>
      </c>
      <c r="D124" s="54"/>
    </row>
    <row r="125" spans="2:4" ht="24" customHeight="1">
      <c r="B125" s="54" t="s">
        <v>138</v>
      </c>
      <c r="C125" s="54">
        <v>0</v>
      </c>
      <c r="D125" s="54"/>
    </row>
    <row r="126" spans="2:4" ht="24" customHeight="1">
      <c r="B126" s="54" t="s">
        <v>139</v>
      </c>
      <c r="C126" s="54">
        <v>0</v>
      </c>
      <c r="D126" s="54"/>
    </row>
    <row r="127" spans="2:4" ht="24" customHeight="1">
      <c r="B127" s="54" t="s">
        <v>173</v>
      </c>
      <c r="C127" s="54">
        <v>0</v>
      </c>
      <c r="D127" s="54"/>
    </row>
    <row r="128" spans="2:4" ht="24" customHeight="1">
      <c r="B128" s="54" t="s">
        <v>141</v>
      </c>
      <c r="C128" s="54">
        <v>0</v>
      </c>
      <c r="D128" s="54"/>
    </row>
    <row r="129" spans="2:4" ht="24" customHeight="1">
      <c r="B129" s="54" t="s">
        <v>142</v>
      </c>
      <c r="C129" s="54">
        <v>0</v>
      </c>
      <c r="D129" s="54"/>
    </row>
    <row r="130" spans="2:4" ht="24" customHeight="1">
      <c r="B130" s="54" t="s">
        <v>143</v>
      </c>
      <c r="C130" s="54">
        <v>0</v>
      </c>
      <c r="D130" s="54"/>
    </row>
    <row r="131" spans="2:4" ht="24" customHeight="1">
      <c r="B131" s="54" t="s">
        <v>144</v>
      </c>
      <c r="C131" s="54">
        <v>0</v>
      </c>
      <c r="D131" s="54"/>
    </row>
    <row r="132" spans="2:4" ht="24" customHeight="1">
      <c r="B132" s="54" t="s">
        <v>145</v>
      </c>
      <c r="C132" s="54">
        <v>0</v>
      </c>
      <c r="D132" s="54"/>
    </row>
    <row r="133" spans="2:4" ht="24" customHeight="1">
      <c r="B133" s="54" t="s">
        <v>146</v>
      </c>
      <c r="C133" s="54">
        <v>0</v>
      </c>
      <c r="D133" s="54"/>
    </row>
    <row r="134" spans="2:4" ht="24" customHeight="1">
      <c r="B134" s="54" t="s">
        <v>147</v>
      </c>
      <c r="C134" s="54">
        <v>0</v>
      </c>
      <c r="D134" s="54"/>
    </row>
    <row r="135" spans="2:4" ht="24" customHeight="1">
      <c r="B135" s="54" t="s">
        <v>148</v>
      </c>
      <c r="C135" s="54">
        <v>0</v>
      </c>
      <c r="D135" s="54"/>
    </row>
    <row r="136" spans="2:4" ht="24" customHeight="1">
      <c r="B136" s="54" t="s">
        <v>149</v>
      </c>
      <c r="C136" s="54">
        <v>0</v>
      </c>
      <c r="D136" s="54"/>
    </row>
    <row r="137" spans="2:4" ht="24" customHeight="1">
      <c r="B137" s="54" t="s">
        <v>150</v>
      </c>
      <c r="C137" s="54">
        <v>0</v>
      </c>
      <c r="D137" s="54"/>
    </row>
    <row r="138" spans="2:4" ht="24" customHeight="1">
      <c r="B138" s="54" t="s">
        <v>152</v>
      </c>
      <c r="C138" s="54">
        <v>0</v>
      </c>
      <c r="D138" s="54"/>
    </row>
    <row r="139" spans="2:4" ht="24" customHeight="1">
      <c r="B139" s="54" t="s">
        <v>153</v>
      </c>
      <c r="C139" s="54">
        <v>0</v>
      </c>
      <c r="D139" s="54"/>
    </row>
    <row r="140" spans="2:4" ht="24" customHeight="1">
      <c r="B140" s="54" t="s">
        <v>154</v>
      </c>
      <c r="C140" s="54">
        <v>0</v>
      </c>
      <c r="D140" s="54"/>
    </row>
    <row r="141" spans="2:4" ht="24" customHeight="1">
      <c r="B141" s="54" t="s">
        <v>155</v>
      </c>
      <c r="C141" s="54">
        <v>0</v>
      </c>
      <c r="D141" s="54"/>
    </row>
    <row r="142" spans="2:4" ht="24" customHeight="1">
      <c r="B142" s="54" t="s">
        <v>156</v>
      </c>
      <c r="C142" s="54">
        <v>0</v>
      </c>
      <c r="D142" s="54"/>
    </row>
    <row r="143" spans="2:4" ht="24" customHeight="1">
      <c r="B143" s="54" t="s">
        <v>157</v>
      </c>
      <c r="C143" s="54">
        <v>0</v>
      </c>
      <c r="D143" s="54"/>
    </row>
    <row r="144" spans="2:4" ht="24" customHeight="1">
      <c r="B144" s="54" t="s">
        <v>158</v>
      </c>
      <c r="C144" s="54">
        <v>0</v>
      </c>
      <c r="D144" s="54"/>
    </row>
    <row r="145" spans="2:4" ht="24" customHeight="1">
      <c r="B145" s="54" t="s">
        <v>159</v>
      </c>
      <c r="C145" s="54">
        <v>0</v>
      </c>
      <c r="D145" s="54"/>
    </row>
    <row r="146" spans="2:4" ht="24" customHeight="1">
      <c r="B146" s="54" t="s">
        <v>160</v>
      </c>
      <c r="C146" s="54">
        <v>0</v>
      </c>
      <c r="D146" s="54"/>
    </row>
    <row r="147" spans="2:4" ht="24" customHeight="1">
      <c r="B147" s="54" t="s">
        <v>161</v>
      </c>
      <c r="C147" s="54">
        <v>0</v>
      </c>
      <c r="D147" s="54"/>
    </row>
    <row r="148" spans="2:4" ht="24" customHeight="1">
      <c r="B148" s="54" t="s">
        <v>162</v>
      </c>
      <c r="C148" s="54">
        <v>0</v>
      </c>
      <c r="D148" s="54"/>
    </row>
    <row r="149" spans="2:4" ht="24" customHeight="1">
      <c r="B149" s="55" t="s">
        <v>175</v>
      </c>
      <c r="C149" s="54">
        <v>0</v>
      </c>
      <c r="D149" s="132"/>
    </row>
    <row r="150" spans="2:4" ht="24" customHeight="1">
      <c r="B150" s="55" t="s">
        <v>176</v>
      </c>
      <c r="C150" s="54">
        <v>0</v>
      </c>
      <c r="D150" s="132"/>
    </row>
    <row r="151" spans="2:4" ht="24" customHeight="1">
      <c r="B151" s="55" t="s">
        <v>62</v>
      </c>
      <c r="C151" s="55">
        <v>0</v>
      </c>
      <c r="D151" s="132"/>
    </row>
    <row r="152" spans="2:4" ht="24" customHeight="1">
      <c r="B152" s="36" t="s">
        <v>39</v>
      </c>
      <c r="C152" s="36">
        <v>0</v>
      </c>
      <c r="D152" s="133"/>
    </row>
    <row r="153" spans="2:4" ht="24" customHeight="1">
      <c r="B153" s="36" t="s">
        <v>193</v>
      </c>
      <c r="C153" s="36">
        <v>0</v>
      </c>
      <c r="D153" s="133"/>
    </row>
    <row r="154" spans="2:4" ht="24" customHeight="1">
      <c r="B154" s="36" t="s">
        <v>33</v>
      </c>
      <c r="C154" s="36">
        <v>0</v>
      </c>
      <c r="D154" s="133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01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4" sqref="B4"/>
    </sheetView>
  </sheetViews>
  <sheetFormatPr baseColWidth="10" defaultColWidth="11.42578125" defaultRowHeight="24" customHeight="1"/>
  <cols>
    <col min="1" max="1" width="11.42578125" style="56"/>
    <col min="2" max="3" width="34.140625" style="56" customWidth="1"/>
    <col min="4" max="4" width="18.28515625" style="56" customWidth="1"/>
    <col min="5" max="5" width="22.5703125" style="56" customWidth="1"/>
    <col min="6" max="6" width="19.7109375" style="56" customWidth="1"/>
    <col min="7" max="16384" width="11.42578125" style="56"/>
  </cols>
  <sheetData>
    <row r="1" spans="1:6" s="141" customFormat="1" ht="48" customHeight="1">
      <c r="A1" s="140"/>
      <c r="B1" s="141" t="s">
        <v>400</v>
      </c>
      <c r="D1" s="140"/>
      <c r="E1" s="140"/>
      <c r="F1" s="140"/>
    </row>
    <row r="4" spans="1:6" ht="24" customHeight="1">
      <c r="B4" s="142" t="s">
        <v>163</v>
      </c>
      <c r="C4" s="142" t="s">
        <v>396</v>
      </c>
      <c r="D4" s="142" t="s">
        <v>164</v>
      </c>
      <c r="E4" s="142" t="s">
        <v>181</v>
      </c>
      <c r="F4" s="143" t="s">
        <v>394</v>
      </c>
    </row>
    <row r="5" spans="1:6" ht="24" customHeight="1">
      <c r="B5" s="54" t="s">
        <v>13</v>
      </c>
      <c r="C5" s="54" t="s">
        <v>163</v>
      </c>
      <c r="D5" s="135">
        <v>0</v>
      </c>
      <c r="E5" s="54">
        <v>1</v>
      </c>
      <c r="F5" s="130" t="s">
        <v>180</v>
      </c>
    </row>
    <row r="6" spans="1:6" ht="24" customHeight="1">
      <c r="B6" s="54" t="s">
        <v>14</v>
      </c>
      <c r="C6" s="54" t="s">
        <v>163</v>
      </c>
      <c r="D6" s="129">
        <v>1</v>
      </c>
      <c r="E6" s="54"/>
      <c r="F6" s="130" t="s">
        <v>180</v>
      </c>
    </row>
    <row r="7" spans="1:6" ht="24" customHeight="1">
      <c r="B7" s="54" t="s">
        <v>15</v>
      </c>
      <c r="C7" s="54" t="s">
        <v>163</v>
      </c>
      <c r="D7" s="54">
        <v>0</v>
      </c>
      <c r="E7" s="54"/>
      <c r="F7" s="130" t="s">
        <v>180</v>
      </c>
    </row>
    <row r="8" spans="1:6" ht="24" customHeight="1">
      <c r="B8" s="54" t="s">
        <v>16</v>
      </c>
      <c r="C8" s="54" t="s">
        <v>163</v>
      </c>
      <c r="D8" s="54">
        <v>0</v>
      </c>
      <c r="E8" s="54"/>
      <c r="F8" s="130" t="s">
        <v>180</v>
      </c>
    </row>
    <row r="9" spans="1:6" ht="24" customHeight="1">
      <c r="B9" s="54" t="s">
        <v>17</v>
      </c>
      <c r="C9" s="54" t="s">
        <v>163</v>
      </c>
      <c r="D9" s="129">
        <v>1</v>
      </c>
      <c r="E9" s="54"/>
      <c r="F9" s="130" t="s">
        <v>180</v>
      </c>
    </row>
    <row r="10" spans="1:6" ht="24" customHeight="1">
      <c r="B10" s="54" t="s">
        <v>18</v>
      </c>
      <c r="C10" s="54" t="s">
        <v>163</v>
      </c>
      <c r="D10" s="129">
        <v>1</v>
      </c>
      <c r="E10" s="54"/>
      <c r="F10" s="130" t="s">
        <v>180</v>
      </c>
    </row>
    <row r="11" spans="1:6" ht="24" customHeight="1">
      <c r="B11" s="54" t="s">
        <v>19</v>
      </c>
      <c r="C11" s="54" t="s">
        <v>163</v>
      </c>
      <c r="D11" s="54">
        <v>0</v>
      </c>
      <c r="E11" s="54">
        <v>1</v>
      </c>
      <c r="F11" s="130" t="s">
        <v>180</v>
      </c>
    </row>
    <row r="12" spans="1:6" ht="24" customHeight="1">
      <c r="B12" s="54" t="s">
        <v>20</v>
      </c>
      <c r="C12" s="54" t="s">
        <v>163</v>
      </c>
      <c r="D12" s="54">
        <v>0</v>
      </c>
      <c r="E12" s="54">
        <v>1</v>
      </c>
      <c r="F12" s="130" t="s">
        <v>180</v>
      </c>
    </row>
    <row r="13" spans="1:6" ht="24" customHeight="1">
      <c r="B13" s="54" t="s">
        <v>21</v>
      </c>
      <c r="C13" s="54" t="s">
        <v>163</v>
      </c>
      <c r="D13" s="136">
        <v>1</v>
      </c>
      <c r="E13" s="54"/>
      <c r="F13" s="130" t="s">
        <v>180</v>
      </c>
    </row>
    <row r="14" spans="1:6" ht="24" customHeight="1">
      <c r="B14" s="54" t="s">
        <v>22</v>
      </c>
      <c r="C14" s="54" t="s">
        <v>163</v>
      </c>
      <c r="D14" s="54">
        <v>0</v>
      </c>
      <c r="E14" s="54"/>
      <c r="F14" s="130" t="s">
        <v>180</v>
      </c>
    </row>
    <row r="15" spans="1:6" ht="24" customHeight="1">
      <c r="B15" s="54" t="s">
        <v>23</v>
      </c>
      <c r="C15" s="54" t="s">
        <v>163</v>
      </c>
      <c r="D15" s="54">
        <v>0</v>
      </c>
      <c r="E15" s="54"/>
      <c r="F15" s="130" t="s">
        <v>180</v>
      </c>
    </row>
    <row r="16" spans="1:6" ht="24" customHeight="1">
      <c r="B16" s="54" t="s">
        <v>24</v>
      </c>
      <c r="C16" s="54" t="s">
        <v>163</v>
      </c>
      <c r="D16" s="54">
        <v>0</v>
      </c>
      <c r="E16" s="54"/>
      <c r="F16" s="130" t="s">
        <v>180</v>
      </c>
    </row>
    <row r="17" spans="2:6" ht="24" customHeight="1">
      <c r="B17" s="54" t="s">
        <v>25</v>
      </c>
      <c r="C17" s="54" t="s">
        <v>163</v>
      </c>
      <c r="D17" s="54">
        <v>0</v>
      </c>
      <c r="E17" s="54"/>
      <c r="F17" s="130" t="s">
        <v>180</v>
      </c>
    </row>
    <row r="18" spans="2:6" ht="24" customHeight="1">
      <c r="B18" s="54" t="s">
        <v>26</v>
      </c>
      <c r="C18" s="54" t="s">
        <v>163</v>
      </c>
      <c r="D18" s="129">
        <v>2</v>
      </c>
      <c r="E18" s="54"/>
      <c r="F18" s="130" t="s">
        <v>180</v>
      </c>
    </row>
    <row r="19" spans="2:6" ht="24" customHeight="1">
      <c r="B19" s="54" t="s">
        <v>27</v>
      </c>
      <c r="C19" s="54" t="s">
        <v>163</v>
      </c>
      <c r="D19" s="54">
        <v>0</v>
      </c>
      <c r="E19" s="54"/>
      <c r="F19" s="130" t="s">
        <v>180</v>
      </c>
    </row>
    <row r="20" spans="2:6" ht="24" customHeight="1">
      <c r="B20" s="54" t="s">
        <v>28</v>
      </c>
      <c r="C20" s="54" t="s">
        <v>163</v>
      </c>
      <c r="D20" s="54">
        <v>0</v>
      </c>
      <c r="E20" s="54"/>
      <c r="F20" s="130" t="s">
        <v>180</v>
      </c>
    </row>
    <row r="21" spans="2:6" ht="24" customHeight="1">
      <c r="B21" s="54" t="s">
        <v>29</v>
      </c>
      <c r="C21" s="54" t="s">
        <v>163</v>
      </c>
      <c r="D21" s="54">
        <v>0</v>
      </c>
      <c r="E21" s="54"/>
      <c r="F21" s="130" t="s">
        <v>180</v>
      </c>
    </row>
    <row r="22" spans="2:6" ht="24" customHeight="1">
      <c r="B22" s="54" t="s">
        <v>30</v>
      </c>
      <c r="C22" s="54" t="s">
        <v>163</v>
      </c>
      <c r="D22" s="54">
        <v>0</v>
      </c>
      <c r="E22" s="54"/>
      <c r="F22" s="130" t="s">
        <v>180</v>
      </c>
    </row>
    <row r="23" spans="2:6" ht="24" customHeight="1">
      <c r="B23" s="54" t="s">
        <v>31</v>
      </c>
      <c r="C23" s="54" t="s">
        <v>163</v>
      </c>
      <c r="D23" s="129">
        <v>1</v>
      </c>
      <c r="E23" s="54"/>
      <c r="F23" s="130" t="s">
        <v>180</v>
      </c>
    </row>
    <row r="24" spans="2:6" ht="24" customHeight="1">
      <c r="B24" s="54" t="s">
        <v>32</v>
      </c>
      <c r="C24" s="54" t="s">
        <v>163</v>
      </c>
      <c r="D24" s="54">
        <v>0</v>
      </c>
      <c r="E24" s="54">
        <v>1</v>
      </c>
      <c r="F24" s="130" t="s">
        <v>180</v>
      </c>
    </row>
    <row r="25" spans="2:6" ht="24" customHeight="1">
      <c r="B25" s="54" t="s">
        <v>35</v>
      </c>
      <c r="C25" s="54" t="s">
        <v>163</v>
      </c>
      <c r="D25" s="54">
        <v>0</v>
      </c>
      <c r="E25" s="54">
        <v>1</v>
      </c>
      <c r="F25" s="130" t="s">
        <v>180</v>
      </c>
    </row>
    <row r="26" spans="2:6" ht="24" customHeight="1">
      <c r="B26" s="54" t="s">
        <v>36</v>
      </c>
      <c r="C26" s="54" t="s">
        <v>163</v>
      </c>
      <c r="D26" s="129">
        <v>2</v>
      </c>
      <c r="E26" s="54"/>
      <c r="F26" s="130" t="s">
        <v>180</v>
      </c>
    </row>
    <row r="27" spans="2:6" ht="24" customHeight="1">
      <c r="B27" s="54" t="s">
        <v>37</v>
      </c>
      <c r="C27" s="54" t="s">
        <v>163</v>
      </c>
      <c r="D27" s="54">
        <v>0</v>
      </c>
      <c r="E27" s="54"/>
      <c r="F27" s="130" t="s">
        <v>180</v>
      </c>
    </row>
    <row r="28" spans="2:6" ht="24" customHeight="1">
      <c r="B28" s="54" t="s">
        <v>38</v>
      </c>
      <c r="C28" s="54" t="s">
        <v>163</v>
      </c>
      <c r="D28" s="129">
        <v>1</v>
      </c>
      <c r="E28" s="54"/>
      <c r="F28" s="130" t="s">
        <v>180</v>
      </c>
    </row>
    <row r="29" spans="2:6" ht="24" customHeight="1">
      <c r="B29" s="54" t="s">
        <v>40</v>
      </c>
      <c r="C29" s="54" t="s">
        <v>163</v>
      </c>
      <c r="D29" s="129">
        <v>1</v>
      </c>
      <c r="E29" s="54"/>
      <c r="F29" s="130" t="s">
        <v>180</v>
      </c>
    </row>
    <row r="30" spans="2:6" ht="24" customHeight="1">
      <c r="B30" s="54" t="s">
        <v>41</v>
      </c>
      <c r="C30" s="54" t="s">
        <v>163</v>
      </c>
      <c r="D30" s="54">
        <v>0</v>
      </c>
      <c r="E30" s="54"/>
      <c r="F30" s="130" t="s">
        <v>180</v>
      </c>
    </row>
    <row r="31" spans="2:6" ht="24" customHeight="1">
      <c r="B31" s="54" t="s">
        <v>42</v>
      </c>
      <c r="C31" s="54" t="s">
        <v>163</v>
      </c>
      <c r="D31" s="54">
        <v>0</v>
      </c>
      <c r="E31" s="54"/>
      <c r="F31" s="130" t="s">
        <v>180</v>
      </c>
    </row>
    <row r="32" spans="2:6" ht="24" customHeight="1">
      <c r="B32" s="54" t="s">
        <v>43</v>
      </c>
      <c r="C32" s="54" t="s">
        <v>163</v>
      </c>
      <c r="D32" s="54">
        <v>0</v>
      </c>
      <c r="E32" s="54"/>
      <c r="F32" s="130" t="s">
        <v>180</v>
      </c>
    </row>
    <row r="33" spans="2:6" ht="24" customHeight="1">
      <c r="B33" s="54" t="s">
        <v>44</v>
      </c>
      <c r="C33" s="54" t="s">
        <v>163</v>
      </c>
      <c r="D33" s="54">
        <v>0</v>
      </c>
      <c r="E33" s="54"/>
      <c r="F33" s="130" t="s">
        <v>180</v>
      </c>
    </row>
    <row r="34" spans="2:6" ht="24" customHeight="1">
      <c r="B34" s="54" t="s">
        <v>45</v>
      </c>
      <c r="C34" s="54" t="s">
        <v>163</v>
      </c>
      <c r="D34" s="54">
        <v>0</v>
      </c>
      <c r="E34" s="54"/>
      <c r="F34" s="130" t="s">
        <v>180</v>
      </c>
    </row>
    <row r="35" spans="2:6" ht="24" customHeight="1">
      <c r="B35" s="54" t="s">
        <v>48</v>
      </c>
      <c r="C35" s="54" t="s">
        <v>163</v>
      </c>
      <c r="D35" s="54">
        <v>0</v>
      </c>
      <c r="E35" s="54"/>
      <c r="F35" s="130" t="s">
        <v>180</v>
      </c>
    </row>
    <row r="36" spans="2:6" ht="24" customHeight="1">
      <c r="B36" s="54" t="s">
        <v>46</v>
      </c>
      <c r="C36" s="54" t="s">
        <v>163</v>
      </c>
      <c r="D36" s="54">
        <v>0</v>
      </c>
      <c r="E36" s="54"/>
      <c r="F36" s="130" t="s">
        <v>180</v>
      </c>
    </row>
    <row r="37" spans="2:6" ht="24" customHeight="1">
      <c r="B37" s="54" t="s">
        <v>47</v>
      </c>
      <c r="C37" s="54" t="s">
        <v>163</v>
      </c>
      <c r="D37" s="54">
        <v>0</v>
      </c>
      <c r="E37" s="54"/>
      <c r="F37" s="130" t="s">
        <v>180</v>
      </c>
    </row>
    <row r="38" spans="2:6" ht="24" customHeight="1">
      <c r="B38" s="54" t="s">
        <v>49</v>
      </c>
      <c r="C38" s="54" t="s">
        <v>163</v>
      </c>
      <c r="D38" s="54">
        <v>0</v>
      </c>
      <c r="E38" s="54"/>
      <c r="F38" s="130" t="s">
        <v>180</v>
      </c>
    </row>
    <row r="39" spans="2:6" ht="24" customHeight="1">
      <c r="B39" s="54" t="s">
        <v>50</v>
      </c>
      <c r="C39" s="54" t="s">
        <v>163</v>
      </c>
      <c r="D39" s="54">
        <v>0</v>
      </c>
      <c r="E39" s="54"/>
      <c r="F39" s="130" t="s">
        <v>180</v>
      </c>
    </row>
    <row r="40" spans="2:6" ht="24" customHeight="1">
      <c r="B40" s="54" t="s">
        <v>51</v>
      </c>
      <c r="C40" s="54" t="s">
        <v>163</v>
      </c>
      <c r="D40" s="54">
        <v>0</v>
      </c>
      <c r="E40" s="54"/>
      <c r="F40" s="130" t="s">
        <v>180</v>
      </c>
    </row>
    <row r="41" spans="2:6" ht="24" customHeight="1">
      <c r="B41" s="54" t="s">
        <v>174</v>
      </c>
      <c r="C41" s="54" t="s">
        <v>163</v>
      </c>
      <c r="D41" s="54">
        <v>0</v>
      </c>
      <c r="E41" s="54">
        <v>1</v>
      </c>
      <c r="F41" s="130" t="s">
        <v>180</v>
      </c>
    </row>
    <row r="42" spans="2:6" ht="24" customHeight="1">
      <c r="B42" s="54" t="s">
        <v>53</v>
      </c>
      <c r="C42" s="54" t="s">
        <v>163</v>
      </c>
      <c r="D42" s="54">
        <v>0</v>
      </c>
      <c r="E42" s="54"/>
      <c r="F42" s="130" t="s">
        <v>180</v>
      </c>
    </row>
    <row r="43" spans="2:6" ht="24" customHeight="1">
      <c r="B43" s="54" t="s">
        <v>54</v>
      </c>
      <c r="C43" s="54" t="s">
        <v>163</v>
      </c>
      <c r="D43" s="54">
        <v>0</v>
      </c>
      <c r="E43" s="54"/>
      <c r="F43" s="130" t="s">
        <v>180</v>
      </c>
    </row>
    <row r="44" spans="2:6" ht="24" customHeight="1">
      <c r="B44" s="54" t="s">
        <v>55</v>
      </c>
      <c r="C44" s="54" t="s">
        <v>163</v>
      </c>
      <c r="D44" s="54">
        <v>0</v>
      </c>
      <c r="E44" s="54"/>
      <c r="F44" s="130" t="s">
        <v>180</v>
      </c>
    </row>
    <row r="45" spans="2:6" ht="24" customHeight="1">
      <c r="B45" s="54" t="s">
        <v>56</v>
      </c>
      <c r="C45" s="54" t="s">
        <v>163</v>
      </c>
      <c r="D45" s="54">
        <v>0</v>
      </c>
      <c r="E45" s="54"/>
      <c r="F45" s="130" t="s">
        <v>180</v>
      </c>
    </row>
    <row r="46" spans="2:6" ht="24" customHeight="1">
      <c r="B46" s="54" t="s">
        <v>57</v>
      </c>
      <c r="C46" s="54" t="s">
        <v>163</v>
      </c>
      <c r="D46" s="54">
        <v>0</v>
      </c>
      <c r="E46" s="54">
        <v>1</v>
      </c>
      <c r="F46" s="130" t="s">
        <v>180</v>
      </c>
    </row>
    <row r="47" spans="2:6" ht="24" customHeight="1">
      <c r="B47" s="54" t="s">
        <v>58</v>
      </c>
      <c r="C47" s="54" t="s">
        <v>163</v>
      </c>
      <c r="D47" s="54">
        <v>0</v>
      </c>
      <c r="E47" s="54"/>
      <c r="F47" s="130" t="s">
        <v>180</v>
      </c>
    </row>
    <row r="48" spans="2:6" ht="24" customHeight="1">
      <c r="B48" s="54" t="s">
        <v>59</v>
      </c>
      <c r="C48" s="54" t="s">
        <v>163</v>
      </c>
      <c r="D48" s="54">
        <v>0</v>
      </c>
      <c r="E48" s="54">
        <v>1</v>
      </c>
      <c r="F48" s="130" t="s">
        <v>180</v>
      </c>
    </row>
    <row r="49" spans="2:6" ht="24" customHeight="1">
      <c r="B49" s="54" t="s">
        <v>60</v>
      </c>
      <c r="C49" s="54" t="s">
        <v>163</v>
      </c>
      <c r="D49" s="54">
        <v>0</v>
      </c>
      <c r="E49" s="54">
        <v>1</v>
      </c>
      <c r="F49" s="130" t="s">
        <v>180</v>
      </c>
    </row>
    <row r="50" spans="2:6" ht="24" customHeight="1">
      <c r="B50" s="54" t="s">
        <v>61</v>
      </c>
      <c r="C50" s="54" t="s">
        <v>163</v>
      </c>
      <c r="D50" s="54">
        <v>0</v>
      </c>
      <c r="E50" s="54">
        <v>1</v>
      </c>
      <c r="F50" s="130" t="s">
        <v>180</v>
      </c>
    </row>
    <row r="51" spans="2:6" ht="24" customHeight="1">
      <c r="B51" s="54" t="s">
        <v>63</v>
      </c>
      <c r="C51" s="54" t="s">
        <v>163</v>
      </c>
      <c r="D51" s="54">
        <v>0</v>
      </c>
      <c r="E51" s="54"/>
      <c r="F51" s="130" t="s">
        <v>180</v>
      </c>
    </row>
    <row r="52" spans="2:6" ht="24" customHeight="1">
      <c r="B52" s="54" t="s">
        <v>64</v>
      </c>
      <c r="C52" s="54" t="s">
        <v>163</v>
      </c>
      <c r="D52" s="129">
        <v>2</v>
      </c>
      <c r="E52" s="54"/>
      <c r="F52" s="130" t="s">
        <v>180</v>
      </c>
    </row>
    <row r="53" spans="2:6" ht="24" customHeight="1">
      <c r="B53" s="54" t="s">
        <v>65</v>
      </c>
      <c r="C53" s="54" t="s">
        <v>163</v>
      </c>
      <c r="D53" s="54">
        <v>0</v>
      </c>
      <c r="E53" s="54"/>
      <c r="F53" s="130" t="s">
        <v>180</v>
      </c>
    </row>
    <row r="54" spans="2:6" ht="24" customHeight="1">
      <c r="B54" s="54" t="s">
        <v>66</v>
      </c>
      <c r="C54" s="54" t="s">
        <v>163</v>
      </c>
      <c r="D54" s="54">
        <v>0</v>
      </c>
      <c r="E54" s="54"/>
      <c r="F54" s="130" t="s">
        <v>180</v>
      </c>
    </row>
    <row r="55" spans="2:6" ht="24" customHeight="1">
      <c r="B55" s="54" t="s">
        <v>67</v>
      </c>
      <c r="C55" s="54" t="s">
        <v>163</v>
      </c>
      <c r="D55" s="54">
        <v>0</v>
      </c>
      <c r="E55" s="54"/>
      <c r="F55" s="130" t="s">
        <v>180</v>
      </c>
    </row>
    <row r="56" spans="2:6" ht="24" customHeight="1">
      <c r="B56" s="54" t="s">
        <v>68</v>
      </c>
      <c r="C56" s="54" t="s">
        <v>163</v>
      </c>
      <c r="D56" s="54">
        <v>0</v>
      </c>
      <c r="E56" s="54"/>
      <c r="F56" s="130" t="s">
        <v>180</v>
      </c>
    </row>
    <row r="57" spans="2:6" ht="24" customHeight="1">
      <c r="B57" s="54" t="s">
        <v>69</v>
      </c>
      <c r="C57" s="54" t="s">
        <v>163</v>
      </c>
      <c r="D57" s="54">
        <v>0</v>
      </c>
      <c r="E57" s="54"/>
      <c r="F57" s="130" t="s">
        <v>180</v>
      </c>
    </row>
    <row r="58" spans="2:6" ht="24" customHeight="1">
      <c r="B58" s="54" t="s">
        <v>194</v>
      </c>
      <c r="C58" s="54" t="s">
        <v>163</v>
      </c>
      <c r="D58" s="54">
        <v>1</v>
      </c>
      <c r="E58" s="54"/>
      <c r="F58" s="130" t="s">
        <v>180</v>
      </c>
    </row>
    <row r="59" spans="2:6" ht="24" customHeight="1">
      <c r="B59" s="54" t="s">
        <v>196</v>
      </c>
      <c r="C59" s="54" t="s">
        <v>163</v>
      </c>
      <c r="D59" s="54">
        <v>1</v>
      </c>
      <c r="E59" s="54"/>
      <c r="F59" s="130" t="s">
        <v>180</v>
      </c>
    </row>
    <row r="60" spans="2:6" ht="24" customHeight="1">
      <c r="B60" s="54" t="s">
        <v>198</v>
      </c>
      <c r="C60" s="54" t="s">
        <v>163</v>
      </c>
      <c r="D60" s="54">
        <v>1</v>
      </c>
      <c r="E60" s="54"/>
      <c r="F60" s="130" t="s">
        <v>180</v>
      </c>
    </row>
    <row r="61" spans="2:6" ht="24" customHeight="1">
      <c r="B61" s="54" t="s">
        <v>201</v>
      </c>
      <c r="C61" s="54" t="s">
        <v>163</v>
      </c>
      <c r="D61" s="54">
        <v>1</v>
      </c>
      <c r="E61" s="54"/>
      <c r="F61" s="130" t="s">
        <v>180</v>
      </c>
    </row>
    <row r="62" spans="2:6" ht="24" customHeight="1">
      <c r="B62" s="54" t="s">
        <v>204</v>
      </c>
      <c r="C62" s="54" t="s">
        <v>163</v>
      </c>
      <c r="D62" s="54">
        <v>1</v>
      </c>
      <c r="E62" s="54"/>
      <c r="F62" s="130" t="s">
        <v>180</v>
      </c>
    </row>
    <row r="63" spans="2:6" ht="24" customHeight="1">
      <c r="B63" s="54" t="s">
        <v>205</v>
      </c>
      <c r="C63" s="54" t="s">
        <v>163</v>
      </c>
      <c r="D63" s="54">
        <v>1</v>
      </c>
      <c r="E63" s="54"/>
      <c r="F63" s="130" t="s">
        <v>180</v>
      </c>
    </row>
    <row r="64" spans="2:6" ht="24" customHeight="1">
      <c r="B64" s="54" t="s">
        <v>206</v>
      </c>
      <c r="C64" s="54" t="s">
        <v>163</v>
      </c>
      <c r="D64" s="54">
        <v>1</v>
      </c>
      <c r="E64" s="54"/>
      <c r="F64" s="130" t="s">
        <v>180</v>
      </c>
    </row>
    <row r="65" spans="2:6" ht="24" customHeight="1">
      <c r="B65" s="54" t="s">
        <v>207</v>
      </c>
      <c r="C65" s="54" t="s">
        <v>163</v>
      </c>
      <c r="D65" s="54">
        <v>1</v>
      </c>
      <c r="E65" s="54"/>
      <c r="F65" s="130" t="s">
        <v>180</v>
      </c>
    </row>
    <row r="66" spans="2:6" ht="24" customHeight="1">
      <c r="B66" s="54" t="s">
        <v>208</v>
      </c>
      <c r="C66" s="54" t="s">
        <v>163</v>
      </c>
      <c r="D66" s="54">
        <v>1</v>
      </c>
      <c r="E66" s="54"/>
      <c r="F66" s="130" t="s">
        <v>180</v>
      </c>
    </row>
    <row r="67" spans="2:6" ht="24" customHeight="1">
      <c r="B67" s="54" t="s">
        <v>209</v>
      </c>
      <c r="C67" s="54" t="s">
        <v>163</v>
      </c>
      <c r="D67" s="54">
        <v>1</v>
      </c>
      <c r="E67" s="54"/>
      <c r="F67" s="130" t="s">
        <v>180</v>
      </c>
    </row>
    <row r="68" spans="2:6" ht="24" customHeight="1">
      <c r="B68" s="54" t="s">
        <v>210</v>
      </c>
      <c r="C68" s="54" t="s">
        <v>163</v>
      </c>
      <c r="D68" s="54">
        <v>1</v>
      </c>
      <c r="E68" s="54"/>
      <c r="F68" s="130" t="s">
        <v>180</v>
      </c>
    </row>
    <row r="69" spans="2:6" ht="24" customHeight="1">
      <c r="B69" s="54" t="s">
        <v>211</v>
      </c>
      <c r="C69" s="54" t="s">
        <v>163</v>
      </c>
      <c r="D69" s="54">
        <v>1</v>
      </c>
      <c r="E69" s="54"/>
      <c r="F69" s="130" t="s">
        <v>180</v>
      </c>
    </row>
    <row r="70" spans="2:6" ht="24" customHeight="1">
      <c r="B70" s="54" t="s">
        <v>212</v>
      </c>
      <c r="C70" s="54" t="s">
        <v>163</v>
      </c>
      <c r="D70" s="54">
        <v>1</v>
      </c>
      <c r="E70" s="54"/>
      <c r="F70" s="130" t="s">
        <v>180</v>
      </c>
    </row>
    <row r="71" spans="2:6" ht="24" customHeight="1">
      <c r="B71" s="54" t="s">
        <v>213</v>
      </c>
      <c r="C71" s="54" t="s">
        <v>163</v>
      </c>
      <c r="D71" s="54">
        <v>1</v>
      </c>
      <c r="E71" s="54"/>
      <c r="F71" s="130" t="s">
        <v>180</v>
      </c>
    </row>
    <row r="72" spans="2:6" ht="24" customHeight="1">
      <c r="B72" s="54" t="s">
        <v>70</v>
      </c>
      <c r="C72" s="54" t="s">
        <v>163</v>
      </c>
      <c r="D72" s="54">
        <v>0</v>
      </c>
      <c r="E72" s="54"/>
      <c r="F72" s="130" t="s">
        <v>180</v>
      </c>
    </row>
    <row r="73" spans="2:6" ht="24" customHeight="1">
      <c r="B73" s="54" t="s">
        <v>72</v>
      </c>
      <c r="C73" s="54" t="s">
        <v>163</v>
      </c>
      <c r="D73" s="129">
        <v>1</v>
      </c>
      <c r="E73" s="54">
        <v>1</v>
      </c>
      <c r="F73" s="130" t="s">
        <v>180</v>
      </c>
    </row>
    <row r="74" spans="2:6" ht="24" customHeight="1">
      <c r="B74" s="130" t="s">
        <v>71</v>
      </c>
      <c r="C74" s="54" t="s">
        <v>163</v>
      </c>
      <c r="D74" s="129">
        <v>1</v>
      </c>
      <c r="E74" s="54"/>
      <c r="F74" s="130" t="s">
        <v>180</v>
      </c>
    </row>
    <row r="75" spans="2:6" ht="24" customHeight="1">
      <c r="B75" s="54" t="s">
        <v>73</v>
      </c>
      <c r="C75" s="54" t="s">
        <v>163</v>
      </c>
      <c r="D75" s="129">
        <v>2</v>
      </c>
      <c r="E75" s="54"/>
      <c r="F75" s="130" t="s">
        <v>180</v>
      </c>
    </row>
    <row r="76" spans="2:6" ht="24" customHeight="1">
      <c r="B76" s="54" t="s">
        <v>74</v>
      </c>
      <c r="C76" s="54" t="s">
        <v>163</v>
      </c>
      <c r="D76" s="54">
        <v>0</v>
      </c>
      <c r="E76" s="54"/>
      <c r="F76" s="130" t="s">
        <v>180</v>
      </c>
    </row>
    <row r="77" spans="2:6" ht="24" customHeight="1">
      <c r="B77" s="54" t="s">
        <v>75</v>
      </c>
      <c r="C77" s="54" t="s">
        <v>163</v>
      </c>
      <c r="D77" s="54">
        <v>0</v>
      </c>
      <c r="E77" s="54"/>
      <c r="F77" s="130" t="s">
        <v>180</v>
      </c>
    </row>
    <row r="78" spans="2:6" ht="24" customHeight="1">
      <c r="B78" s="54" t="s">
        <v>77</v>
      </c>
      <c r="C78" s="54" t="s">
        <v>163</v>
      </c>
      <c r="D78" s="54">
        <v>0</v>
      </c>
      <c r="E78" s="54">
        <v>1</v>
      </c>
      <c r="F78" s="130" t="s">
        <v>180</v>
      </c>
    </row>
    <row r="79" spans="2:6" ht="24" customHeight="1">
      <c r="B79" s="54" t="s">
        <v>76</v>
      </c>
      <c r="C79" s="54" t="s">
        <v>163</v>
      </c>
      <c r="D79" s="136">
        <v>1</v>
      </c>
      <c r="E79" s="54">
        <v>1</v>
      </c>
      <c r="F79" s="130" t="s">
        <v>180</v>
      </c>
    </row>
    <row r="80" spans="2:6" ht="24" customHeight="1">
      <c r="B80" s="54" t="s">
        <v>78</v>
      </c>
      <c r="C80" s="54" t="s">
        <v>163</v>
      </c>
      <c r="D80" s="54">
        <v>0</v>
      </c>
      <c r="E80" s="54">
        <v>1</v>
      </c>
      <c r="F80" s="130" t="s">
        <v>180</v>
      </c>
    </row>
    <row r="81" spans="2:6" ht="24" customHeight="1">
      <c r="B81" s="54" t="s">
        <v>79</v>
      </c>
      <c r="C81" s="54" t="s">
        <v>163</v>
      </c>
      <c r="D81" s="129">
        <v>1</v>
      </c>
      <c r="E81" s="54"/>
      <c r="F81" s="130" t="s">
        <v>180</v>
      </c>
    </row>
    <row r="82" spans="2:6" ht="24" customHeight="1">
      <c r="B82" s="54" t="s">
        <v>80</v>
      </c>
      <c r="C82" s="54" t="s">
        <v>163</v>
      </c>
      <c r="D82" s="129">
        <v>1</v>
      </c>
      <c r="E82" s="54"/>
      <c r="F82" s="130" t="s">
        <v>180</v>
      </c>
    </row>
    <row r="83" spans="2:6" ht="24" customHeight="1">
      <c r="B83" s="54" t="s">
        <v>81</v>
      </c>
      <c r="C83" s="54" t="s">
        <v>163</v>
      </c>
      <c r="D83" s="54">
        <v>0</v>
      </c>
      <c r="E83" s="54">
        <v>1</v>
      </c>
      <c r="F83" s="130" t="s">
        <v>180</v>
      </c>
    </row>
    <row r="84" spans="2:6" ht="24" customHeight="1">
      <c r="B84" s="54" t="s">
        <v>82</v>
      </c>
      <c r="C84" s="54" t="s">
        <v>163</v>
      </c>
      <c r="D84" s="54">
        <v>0</v>
      </c>
      <c r="E84" s="54"/>
      <c r="F84" s="130" t="s">
        <v>180</v>
      </c>
    </row>
    <row r="85" spans="2:6" ht="24" customHeight="1">
      <c r="B85" s="54" t="s">
        <v>83</v>
      </c>
      <c r="C85" s="54" t="s">
        <v>163</v>
      </c>
      <c r="D85" s="54">
        <v>0</v>
      </c>
      <c r="E85" s="54"/>
      <c r="F85" s="130" t="s">
        <v>180</v>
      </c>
    </row>
    <row r="86" spans="2:6" ht="24" customHeight="1">
      <c r="B86" s="54" t="s">
        <v>84</v>
      </c>
      <c r="C86" s="54" t="s">
        <v>163</v>
      </c>
      <c r="D86" s="54">
        <v>0</v>
      </c>
      <c r="E86" s="54"/>
      <c r="F86" s="130" t="s">
        <v>180</v>
      </c>
    </row>
    <row r="87" spans="2:6" ht="24" customHeight="1">
      <c r="B87" s="54" t="s">
        <v>85</v>
      </c>
      <c r="C87" s="54" t="s">
        <v>163</v>
      </c>
      <c r="D87" s="54">
        <v>0</v>
      </c>
      <c r="E87" s="54"/>
      <c r="F87" s="130" t="s">
        <v>180</v>
      </c>
    </row>
    <row r="88" spans="2:6" ht="24" customHeight="1">
      <c r="B88" s="54" t="s">
        <v>86</v>
      </c>
      <c r="C88" s="54" t="s">
        <v>163</v>
      </c>
      <c r="D88" s="54">
        <v>0</v>
      </c>
      <c r="E88" s="54"/>
      <c r="F88" s="130" t="s">
        <v>180</v>
      </c>
    </row>
    <row r="89" spans="2:6" ht="24" customHeight="1">
      <c r="B89" s="54" t="s">
        <v>172</v>
      </c>
      <c r="C89" s="54" t="s">
        <v>163</v>
      </c>
      <c r="D89" s="54">
        <v>0</v>
      </c>
      <c r="E89" s="54"/>
      <c r="F89" s="130" t="s">
        <v>180</v>
      </c>
    </row>
    <row r="90" spans="2:6" ht="24" customHeight="1">
      <c r="B90" s="54" t="s">
        <v>88</v>
      </c>
      <c r="C90" s="54" t="s">
        <v>163</v>
      </c>
      <c r="D90" s="54">
        <v>0</v>
      </c>
      <c r="E90" s="54"/>
      <c r="F90" s="130" t="s">
        <v>180</v>
      </c>
    </row>
    <row r="91" spans="2:6" ht="24" customHeight="1">
      <c r="B91" s="54" t="s">
        <v>89</v>
      </c>
      <c r="C91" s="54" t="s">
        <v>163</v>
      </c>
      <c r="D91" s="54">
        <v>0</v>
      </c>
      <c r="E91" s="54"/>
      <c r="F91" s="130" t="s">
        <v>180</v>
      </c>
    </row>
    <row r="92" spans="2:6" ht="24" customHeight="1">
      <c r="B92" s="54" t="s">
        <v>90</v>
      </c>
      <c r="C92" s="54" t="s">
        <v>163</v>
      </c>
      <c r="D92" s="54">
        <v>0</v>
      </c>
      <c r="E92" s="54"/>
      <c r="F92" s="130" t="s">
        <v>180</v>
      </c>
    </row>
    <row r="93" spans="2:6" ht="24" customHeight="1">
      <c r="B93" s="54" t="s">
        <v>91</v>
      </c>
      <c r="C93" s="54" t="s">
        <v>163</v>
      </c>
      <c r="D93" s="54">
        <v>0</v>
      </c>
      <c r="E93" s="54"/>
      <c r="F93" s="130" t="s">
        <v>180</v>
      </c>
    </row>
    <row r="94" spans="2:6" ht="24" customHeight="1">
      <c r="B94" s="54" t="s">
        <v>92</v>
      </c>
      <c r="C94" s="54" t="s">
        <v>163</v>
      </c>
      <c r="D94" s="54">
        <v>0</v>
      </c>
      <c r="E94" s="54">
        <v>1</v>
      </c>
      <c r="F94" s="130" t="s">
        <v>180</v>
      </c>
    </row>
    <row r="95" spans="2:6" ht="24" customHeight="1">
      <c r="B95" s="54" t="s">
        <v>94</v>
      </c>
      <c r="C95" s="54" t="s">
        <v>163</v>
      </c>
      <c r="D95" s="54">
        <v>0</v>
      </c>
      <c r="E95" s="54"/>
      <c r="F95" s="130" t="s">
        <v>180</v>
      </c>
    </row>
    <row r="96" spans="2:6" ht="24" customHeight="1">
      <c r="B96" s="54" t="s">
        <v>95</v>
      </c>
      <c r="C96" s="54" t="s">
        <v>163</v>
      </c>
      <c r="D96" s="129">
        <v>1</v>
      </c>
      <c r="E96" s="54"/>
      <c r="F96" s="130" t="s">
        <v>180</v>
      </c>
    </row>
    <row r="97" spans="2:6" ht="24" customHeight="1">
      <c r="B97" s="54" t="s">
        <v>93</v>
      </c>
      <c r="C97" s="54" t="s">
        <v>163</v>
      </c>
      <c r="D97" s="136">
        <v>1</v>
      </c>
      <c r="E97" s="54"/>
      <c r="F97" s="130" t="s">
        <v>180</v>
      </c>
    </row>
    <row r="98" spans="2:6" ht="24" customHeight="1">
      <c r="B98" s="54" t="s">
        <v>96</v>
      </c>
      <c r="C98" s="54" t="s">
        <v>163</v>
      </c>
      <c r="D98" s="54">
        <v>0</v>
      </c>
      <c r="E98" s="54">
        <v>1</v>
      </c>
      <c r="F98" s="130" t="s">
        <v>180</v>
      </c>
    </row>
    <row r="99" spans="2:6" ht="24" customHeight="1">
      <c r="B99" s="54" t="s">
        <v>97</v>
      </c>
      <c r="C99" s="54" t="s">
        <v>163</v>
      </c>
      <c r="D99" s="54">
        <v>0</v>
      </c>
      <c r="E99" s="54"/>
      <c r="F99" s="130" t="s">
        <v>180</v>
      </c>
    </row>
    <row r="100" spans="2:6" ht="24" customHeight="1">
      <c r="B100" s="54" t="s">
        <v>98</v>
      </c>
      <c r="C100" s="54" t="s">
        <v>163</v>
      </c>
      <c r="D100" s="54">
        <v>0</v>
      </c>
      <c r="E100" s="54">
        <v>1</v>
      </c>
      <c r="F100" s="130" t="s">
        <v>180</v>
      </c>
    </row>
    <row r="101" spans="2:6" ht="24" customHeight="1">
      <c r="B101" s="54" t="s">
        <v>100</v>
      </c>
      <c r="C101" s="54" t="s">
        <v>163</v>
      </c>
      <c r="D101" s="54">
        <v>0</v>
      </c>
      <c r="E101" s="54"/>
      <c r="F101" s="130" t="s">
        <v>180</v>
      </c>
    </row>
    <row r="102" spans="2:6" ht="24" customHeight="1">
      <c r="B102" s="54" t="s">
        <v>99</v>
      </c>
      <c r="C102" s="54" t="s">
        <v>163</v>
      </c>
      <c r="D102" s="54">
        <v>0</v>
      </c>
      <c r="E102" s="54"/>
      <c r="F102" s="130" t="s">
        <v>180</v>
      </c>
    </row>
    <row r="103" spans="2:6" ht="24" customHeight="1">
      <c r="B103" s="54" t="s">
        <v>101</v>
      </c>
      <c r="C103" s="54" t="s">
        <v>163</v>
      </c>
      <c r="D103" s="54">
        <v>0</v>
      </c>
      <c r="E103" s="54"/>
      <c r="F103" s="130" t="s">
        <v>180</v>
      </c>
    </row>
    <row r="104" spans="2:6" ht="24" customHeight="1">
      <c r="B104" s="54" t="s">
        <v>102</v>
      </c>
      <c r="C104" s="54" t="s">
        <v>163</v>
      </c>
      <c r="D104" s="129">
        <v>1</v>
      </c>
      <c r="E104" s="54"/>
      <c r="F104" s="130" t="s">
        <v>180</v>
      </c>
    </row>
    <row r="105" spans="2:6" ht="24" customHeight="1">
      <c r="B105" s="54" t="s">
        <v>103</v>
      </c>
      <c r="C105" s="54" t="s">
        <v>163</v>
      </c>
      <c r="D105" s="54">
        <v>0</v>
      </c>
      <c r="E105" s="54">
        <v>1</v>
      </c>
      <c r="F105" s="130" t="s">
        <v>180</v>
      </c>
    </row>
    <row r="106" spans="2:6" ht="24" customHeight="1">
      <c r="B106" s="54" t="s">
        <v>104</v>
      </c>
      <c r="C106" s="54" t="s">
        <v>163</v>
      </c>
      <c r="D106" s="129">
        <v>1</v>
      </c>
      <c r="E106" s="54"/>
      <c r="F106" s="130" t="s">
        <v>180</v>
      </c>
    </row>
    <row r="107" spans="2:6" ht="24" customHeight="1">
      <c r="B107" s="54" t="s">
        <v>105</v>
      </c>
      <c r="C107" s="54" t="s">
        <v>163</v>
      </c>
      <c r="D107" s="54">
        <v>0</v>
      </c>
      <c r="E107" s="54"/>
      <c r="F107" s="130" t="s">
        <v>180</v>
      </c>
    </row>
    <row r="108" spans="2:6" ht="24" customHeight="1">
      <c r="B108" s="54" t="s">
        <v>106</v>
      </c>
      <c r="C108" s="54" t="s">
        <v>163</v>
      </c>
      <c r="D108" s="129">
        <v>1</v>
      </c>
      <c r="E108" s="54"/>
      <c r="F108" s="130" t="s">
        <v>180</v>
      </c>
    </row>
    <row r="109" spans="2:6" ht="24" customHeight="1">
      <c r="B109" s="54" t="s">
        <v>107</v>
      </c>
      <c r="C109" s="54" t="s">
        <v>163</v>
      </c>
      <c r="D109" s="54">
        <v>0</v>
      </c>
      <c r="E109" s="54"/>
      <c r="F109" s="130" t="s">
        <v>180</v>
      </c>
    </row>
    <row r="110" spans="2:6" ht="24" customHeight="1">
      <c r="B110" s="54" t="s">
        <v>108</v>
      </c>
      <c r="C110" s="54" t="s">
        <v>163</v>
      </c>
      <c r="D110" s="54">
        <v>0</v>
      </c>
      <c r="E110" s="54"/>
      <c r="F110" s="130" t="s">
        <v>180</v>
      </c>
    </row>
    <row r="111" spans="2:6" ht="24" customHeight="1">
      <c r="B111" s="54" t="s">
        <v>110</v>
      </c>
      <c r="C111" s="54" t="s">
        <v>163</v>
      </c>
      <c r="D111" s="54">
        <v>0</v>
      </c>
      <c r="E111" s="54"/>
      <c r="F111" s="130" t="s">
        <v>180</v>
      </c>
    </row>
    <row r="112" spans="2:6" ht="24" customHeight="1">
      <c r="B112" s="54" t="s">
        <v>111</v>
      </c>
      <c r="C112" s="54" t="s">
        <v>163</v>
      </c>
      <c r="D112" s="54">
        <v>0</v>
      </c>
      <c r="E112" s="54"/>
      <c r="F112" s="130" t="s">
        <v>180</v>
      </c>
    </row>
    <row r="113" spans="2:6" ht="24" customHeight="1">
      <c r="B113" s="54" t="s">
        <v>109</v>
      </c>
      <c r="C113" s="54" t="s">
        <v>163</v>
      </c>
      <c r="D113" s="54">
        <v>0</v>
      </c>
      <c r="E113" s="54"/>
      <c r="F113" s="130" t="s">
        <v>180</v>
      </c>
    </row>
    <row r="114" spans="2:6" ht="24" customHeight="1">
      <c r="B114" s="54" t="s">
        <v>112</v>
      </c>
      <c r="C114" s="54" t="s">
        <v>163</v>
      </c>
      <c r="D114" s="54">
        <v>0</v>
      </c>
      <c r="E114" s="130"/>
      <c r="F114" s="130" t="s">
        <v>180</v>
      </c>
    </row>
    <row r="115" spans="2:6" ht="24" customHeight="1">
      <c r="B115" s="54" t="s">
        <v>113</v>
      </c>
      <c r="C115" s="54" t="s">
        <v>163</v>
      </c>
      <c r="D115" s="54">
        <v>0</v>
      </c>
      <c r="E115" s="130"/>
      <c r="F115" s="130" t="s">
        <v>180</v>
      </c>
    </row>
    <row r="116" spans="2:6" ht="24" customHeight="1">
      <c r="B116" s="54" t="s">
        <v>114</v>
      </c>
      <c r="C116" s="54" t="s">
        <v>163</v>
      </c>
      <c r="D116" s="54">
        <v>0</v>
      </c>
      <c r="E116" s="130"/>
      <c r="F116" s="130" t="s">
        <v>180</v>
      </c>
    </row>
    <row r="117" spans="2:6" ht="24" customHeight="1">
      <c r="B117" s="54" t="s">
        <v>115</v>
      </c>
      <c r="C117" s="54" t="s">
        <v>163</v>
      </c>
      <c r="D117" s="54">
        <v>0</v>
      </c>
      <c r="E117" s="54"/>
      <c r="F117" s="130" t="s">
        <v>180</v>
      </c>
    </row>
    <row r="118" spans="2:6" ht="24" customHeight="1">
      <c r="B118" s="54" t="s">
        <v>116</v>
      </c>
      <c r="C118" s="54" t="s">
        <v>163</v>
      </c>
      <c r="D118" s="54">
        <v>0</v>
      </c>
      <c r="E118" s="54"/>
      <c r="F118" s="130" t="s">
        <v>180</v>
      </c>
    </row>
    <row r="119" spans="2:6" ht="24" customHeight="1">
      <c r="B119" s="54" t="s">
        <v>117</v>
      </c>
      <c r="C119" s="54" t="s">
        <v>163</v>
      </c>
      <c r="D119" s="54">
        <v>0</v>
      </c>
      <c r="E119" s="54"/>
      <c r="F119" s="130" t="s">
        <v>180</v>
      </c>
    </row>
    <row r="120" spans="2:6" ht="24" customHeight="1">
      <c r="B120" s="54" t="s">
        <v>118</v>
      </c>
      <c r="C120" s="54" t="s">
        <v>163</v>
      </c>
      <c r="D120" s="54">
        <v>0</v>
      </c>
      <c r="E120" s="54">
        <v>1</v>
      </c>
      <c r="F120" s="130" t="s">
        <v>180</v>
      </c>
    </row>
    <row r="121" spans="2:6" ht="24" customHeight="1">
      <c r="B121" s="54" t="s">
        <v>119</v>
      </c>
      <c r="C121" s="54" t="s">
        <v>163</v>
      </c>
      <c r="D121" s="54">
        <v>0</v>
      </c>
      <c r="E121" s="54"/>
      <c r="F121" s="130" t="s">
        <v>180</v>
      </c>
    </row>
    <row r="122" spans="2:6" ht="24" customHeight="1">
      <c r="B122" s="54" t="s">
        <v>120</v>
      </c>
      <c r="C122" s="54" t="s">
        <v>163</v>
      </c>
      <c r="D122" s="129">
        <v>1</v>
      </c>
      <c r="E122" s="54"/>
      <c r="F122" s="130" t="s">
        <v>180</v>
      </c>
    </row>
    <row r="123" spans="2:6" ht="24" customHeight="1">
      <c r="B123" s="54" t="s">
        <v>121</v>
      </c>
      <c r="C123" s="54" t="s">
        <v>163</v>
      </c>
      <c r="D123" s="54">
        <v>0</v>
      </c>
      <c r="E123" s="54"/>
      <c r="F123" s="130" t="s">
        <v>180</v>
      </c>
    </row>
    <row r="124" spans="2:6" ht="24" customHeight="1">
      <c r="B124" s="54" t="s">
        <v>122</v>
      </c>
      <c r="C124" s="54" t="s">
        <v>163</v>
      </c>
      <c r="D124" s="129">
        <v>1</v>
      </c>
      <c r="E124" s="54"/>
      <c r="F124" s="130" t="s">
        <v>180</v>
      </c>
    </row>
    <row r="125" spans="2:6" ht="24" customHeight="1">
      <c r="B125" s="54" t="s">
        <v>123</v>
      </c>
      <c r="C125" s="54" t="s">
        <v>163</v>
      </c>
      <c r="D125" s="54">
        <v>0</v>
      </c>
      <c r="E125" s="54"/>
      <c r="F125" s="130" t="s">
        <v>180</v>
      </c>
    </row>
    <row r="126" spans="2:6" ht="24" customHeight="1">
      <c r="B126" s="54" t="s">
        <v>124</v>
      </c>
      <c r="C126" s="54" t="s">
        <v>163</v>
      </c>
      <c r="D126" s="54">
        <v>0</v>
      </c>
      <c r="E126" s="54">
        <v>1</v>
      </c>
      <c r="F126" s="130" t="s">
        <v>180</v>
      </c>
    </row>
    <row r="127" spans="2:6" ht="24" customHeight="1">
      <c r="B127" s="54" t="s">
        <v>125</v>
      </c>
      <c r="C127" s="54" t="s">
        <v>163</v>
      </c>
      <c r="D127" s="129">
        <v>1</v>
      </c>
      <c r="E127" s="54"/>
      <c r="F127" s="130" t="s">
        <v>180</v>
      </c>
    </row>
    <row r="128" spans="2:6" ht="24" customHeight="1">
      <c r="B128" s="54" t="s">
        <v>126</v>
      </c>
      <c r="C128" s="54" t="s">
        <v>163</v>
      </c>
      <c r="D128" s="54">
        <v>0</v>
      </c>
      <c r="E128" s="54"/>
      <c r="F128" s="130" t="s">
        <v>180</v>
      </c>
    </row>
    <row r="129" spans="2:6" ht="24" customHeight="1">
      <c r="B129" s="54" t="s">
        <v>127</v>
      </c>
      <c r="C129" s="54" t="s">
        <v>163</v>
      </c>
      <c r="D129" s="54">
        <v>0</v>
      </c>
      <c r="E129" s="54"/>
      <c r="F129" s="130" t="s">
        <v>180</v>
      </c>
    </row>
    <row r="130" spans="2:6" ht="24" customHeight="1">
      <c r="B130" s="54" t="s">
        <v>128</v>
      </c>
      <c r="C130" s="54" t="s">
        <v>163</v>
      </c>
      <c r="D130" s="129">
        <v>1</v>
      </c>
      <c r="E130" s="54"/>
      <c r="F130" s="130" t="s">
        <v>180</v>
      </c>
    </row>
    <row r="131" spans="2:6" ht="24" customHeight="1">
      <c r="B131" s="54" t="s">
        <v>129</v>
      </c>
      <c r="C131" s="54" t="s">
        <v>163</v>
      </c>
      <c r="D131" s="54">
        <v>0</v>
      </c>
      <c r="E131" s="54">
        <v>1</v>
      </c>
      <c r="F131" s="130" t="s">
        <v>180</v>
      </c>
    </row>
    <row r="132" spans="2:6" ht="24" customHeight="1">
      <c r="B132" s="54" t="s">
        <v>130</v>
      </c>
      <c r="C132" s="54" t="s">
        <v>163</v>
      </c>
      <c r="D132" s="54">
        <v>0</v>
      </c>
      <c r="E132" s="54"/>
      <c r="F132" s="130" t="s">
        <v>180</v>
      </c>
    </row>
    <row r="133" spans="2:6" ht="24" customHeight="1">
      <c r="B133" s="54" t="s">
        <v>131</v>
      </c>
      <c r="C133" s="54" t="s">
        <v>163</v>
      </c>
      <c r="D133" s="54">
        <v>0</v>
      </c>
      <c r="E133" s="54"/>
      <c r="F133" s="130" t="s">
        <v>180</v>
      </c>
    </row>
    <row r="134" spans="2:6" ht="24" customHeight="1">
      <c r="B134" s="54" t="s">
        <v>132</v>
      </c>
      <c r="C134" s="54" t="s">
        <v>163</v>
      </c>
      <c r="D134" s="54">
        <v>0</v>
      </c>
      <c r="E134" s="54"/>
      <c r="F134" s="130" t="s">
        <v>180</v>
      </c>
    </row>
    <row r="135" spans="2:6" ht="24" customHeight="1">
      <c r="B135" s="54" t="s">
        <v>133</v>
      </c>
      <c r="C135" s="54" t="s">
        <v>163</v>
      </c>
      <c r="D135" s="129">
        <v>1</v>
      </c>
      <c r="E135" s="54"/>
      <c r="F135" s="130" t="s">
        <v>180</v>
      </c>
    </row>
    <row r="136" spans="2:6" ht="24" customHeight="1">
      <c r="B136" s="54" t="s">
        <v>134</v>
      </c>
      <c r="C136" s="54" t="s">
        <v>163</v>
      </c>
      <c r="D136" s="129">
        <v>1</v>
      </c>
      <c r="E136" s="54"/>
      <c r="F136" s="130" t="s">
        <v>180</v>
      </c>
    </row>
    <row r="137" spans="2:6" ht="24" customHeight="1">
      <c r="B137" s="54" t="s">
        <v>135</v>
      </c>
      <c r="C137" s="54" t="s">
        <v>163</v>
      </c>
      <c r="D137" s="129">
        <v>1</v>
      </c>
      <c r="E137" s="54"/>
      <c r="F137" s="130" t="s">
        <v>180</v>
      </c>
    </row>
    <row r="138" spans="2:6" ht="24" customHeight="1">
      <c r="B138" s="54" t="s">
        <v>136</v>
      </c>
      <c r="C138" s="54" t="s">
        <v>163</v>
      </c>
      <c r="D138" s="54">
        <v>0</v>
      </c>
      <c r="E138" s="54"/>
      <c r="F138" s="130" t="s">
        <v>180</v>
      </c>
    </row>
    <row r="139" spans="2:6" ht="24" customHeight="1">
      <c r="B139" s="54" t="s">
        <v>137</v>
      </c>
      <c r="C139" s="54" t="s">
        <v>163</v>
      </c>
      <c r="D139" s="54">
        <v>0</v>
      </c>
      <c r="E139" s="54">
        <v>1</v>
      </c>
      <c r="F139" s="130" t="s">
        <v>180</v>
      </c>
    </row>
    <row r="140" spans="2:6" ht="24" customHeight="1">
      <c r="B140" s="54" t="s">
        <v>138</v>
      </c>
      <c r="C140" s="54" t="s">
        <v>163</v>
      </c>
      <c r="D140" s="54">
        <v>0</v>
      </c>
      <c r="E140" s="54">
        <v>1</v>
      </c>
      <c r="F140" s="130" t="s">
        <v>180</v>
      </c>
    </row>
    <row r="141" spans="2:6" ht="24" customHeight="1">
      <c r="B141" s="54" t="s">
        <v>139</v>
      </c>
      <c r="C141" s="54" t="s">
        <v>163</v>
      </c>
      <c r="D141" s="54">
        <v>0</v>
      </c>
      <c r="E141" s="54"/>
      <c r="F141" s="130" t="s">
        <v>180</v>
      </c>
    </row>
    <row r="142" spans="2:6" ht="24" customHeight="1">
      <c r="B142" s="54" t="s">
        <v>173</v>
      </c>
      <c r="C142" s="54" t="s">
        <v>163</v>
      </c>
      <c r="D142" s="54">
        <v>0</v>
      </c>
      <c r="E142" s="54">
        <v>1</v>
      </c>
      <c r="F142" s="130" t="s">
        <v>180</v>
      </c>
    </row>
    <row r="143" spans="2:6" ht="24" customHeight="1">
      <c r="B143" s="54" t="s">
        <v>141</v>
      </c>
      <c r="C143" s="54" t="s">
        <v>163</v>
      </c>
      <c r="D143" s="54">
        <v>0</v>
      </c>
      <c r="E143" s="54"/>
      <c r="F143" s="130" t="s">
        <v>180</v>
      </c>
    </row>
    <row r="144" spans="2:6" ht="24" customHeight="1">
      <c r="B144" s="54" t="s">
        <v>142</v>
      </c>
      <c r="C144" s="54" t="s">
        <v>163</v>
      </c>
      <c r="D144" s="54">
        <v>0</v>
      </c>
      <c r="E144" s="54"/>
      <c r="F144" s="130" t="s">
        <v>180</v>
      </c>
    </row>
    <row r="145" spans="2:6" ht="24" customHeight="1">
      <c r="B145" s="54" t="s">
        <v>143</v>
      </c>
      <c r="C145" s="54" t="s">
        <v>163</v>
      </c>
      <c r="D145" s="54">
        <v>0</v>
      </c>
      <c r="E145" s="54"/>
      <c r="F145" s="130" t="s">
        <v>180</v>
      </c>
    </row>
    <row r="146" spans="2:6" ht="24" customHeight="1">
      <c r="B146" s="54" t="s">
        <v>144</v>
      </c>
      <c r="C146" s="54" t="s">
        <v>163</v>
      </c>
      <c r="D146" s="54">
        <v>0</v>
      </c>
      <c r="E146" s="54"/>
      <c r="F146" s="130" t="s">
        <v>180</v>
      </c>
    </row>
    <row r="147" spans="2:6" ht="24" customHeight="1">
      <c r="B147" s="54" t="s">
        <v>145</v>
      </c>
      <c r="C147" s="54" t="s">
        <v>163</v>
      </c>
      <c r="D147" s="54">
        <v>0</v>
      </c>
      <c r="E147" s="54"/>
      <c r="F147" s="130" t="s">
        <v>180</v>
      </c>
    </row>
    <row r="148" spans="2:6" ht="24" customHeight="1">
      <c r="B148" s="54" t="s">
        <v>146</v>
      </c>
      <c r="C148" s="54" t="s">
        <v>163</v>
      </c>
      <c r="D148" s="54">
        <v>0</v>
      </c>
      <c r="E148" s="54"/>
      <c r="F148" s="130" t="s">
        <v>180</v>
      </c>
    </row>
    <row r="149" spans="2:6" ht="24" customHeight="1">
      <c r="B149" s="54" t="s">
        <v>147</v>
      </c>
      <c r="C149" s="54" t="s">
        <v>163</v>
      </c>
      <c r="D149" s="54">
        <v>0</v>
      </c>
      <c r="E149" s="54"/>
      <c r="F149" s="130" t="s">
        <v>180</v>
      </c>
    </row>
    <row r="150" spans="2:6" ht="24" customHeight="1">
      <c r="B150" s="54" t="s">
        <v>148</v>
      </c>
      <c r="C150" s="54" t="s">
        <v>163</v>
      </c>
      <c r="D150" s="54">
        <v>0</v>
      </c>
      <c r="E150" s="54"/>
      <c r="F150" s="130" t="s">
        <v>180</v>
      </c>
    </row>
    <row r="151" spans="2:6" ht="24" customHeight="1">
      <c r="B151" s="54" t="s">
        <v>149</v>
      </c>
      <c r="C151" s="54" t="s">
        <v>163</v>
      </c>
      <c r="D151" s="54">
        <v>0</v>
      </c>
      <c r="E151" s="54"/>
      <c r="F151" s="130" t="s">
        <v>180</v>
      </c>
    </row>
    <row r="152" spans="2:6" ht="24" customHeight="1">
      <c r="B152" s="54" t="s">
        <v>150</v>
      </c>
      <c r="C152" s="54" t="s">
        <v>163</v>
      </c>
      <c r="D152" s="54">
        <v>0</v>
      </c>
      <c r="E152" s="54"/>
      <c r="F152" s="130" t="s">
        <v>180</v>
      </c>
    </row>
    <row r="153" spans="2:6" ht="24" customHeight="1">
      <c r="B153" s="54" t="s">
        <v>152</v>
      </c>
      <c r="C153" s="54" t="s">
        <v>163</v>
      </c>
      <c r="D153" s="54">
        <v>0</v>
      </c>
      <c r="E153" s="54"/>
      <c r="F153" s="130" t="s">
        <v>180</v>
      </c>
    </row>
    <row r="154" spans="2:6" ht="24" customHeight="1">
      <c r="B154" s="54" t="s">
        <v>153</v>
      </c>
      <c r="C154" s="54" t="s">
        <v>163</v>
      </c>
      <c r="D154" s="54">
        <v>0</v>
      </c>
      <c r="E154" s="54">
        <v>1</v>
      </c>
      <c r="F154" s="130" t="s">
        <v>180</v>
      </c>
    </row>
    <row r="155" spans="2:6" ht="24" customHeight="1">
      <c r="B155" s="54" t="s">
        <v>154</v>
      </c>
      <c r="C155" s="54" t="s">
        <v>163</v>
      </c>
      <c r="D155" s="54">
        <v>0</v>
      </c>
      <c r="E155" s="54"/>
      <c r="F155" s="130" t="s">
        <v>180</v>
      </c>
    </row>
    <row r="156" spans="2:6" ht="24" customHeight="1">
      <c r="B156" s="54" t="s">
        <v>155</v>
      </c>
      <c r="C156" s="54" t="s">
        <v>163</v>
      </c>
      <c r="D156" s="54">
        <v>0</v>
      </c>
      <c r="E156" s="54"/>
      <c r="F156" s="130" t="s">
        <v>180</v>
      </c>
    </row>
    <row r="157" spans="2:6" ht="24" customHeight="1">
      <c r="B157" s="54" t="s">
        <v>156</v>
      </c>
      <c r="C157" s="54" t="s">
        <v>163</v>
      </c>
      <c r="D157" s="54">
        <v>0</v>
      </c>
      <c r="E157" s="54"/>
      <c r="F157" s="130" t="s">
        <v>180</v>
      </c>
    </row>
    <row r="158" spans="2:6" ht="24" customHeight="1">
      <c r="B158" s="54" t="s">
        <v>157</v>
      </c>
      <c r="C158" s="54" t="s">
        <v>163</v>
      </c>
      <c r="D158" s="54">
        <v>0</v>
      </c>
      <c r="E158" s="54"/>
      <c r="F158" s="130" t="s">
        <v>180</v>
      </c>
    </row>
    <row r="159" spans="2:6" ht="24" customHeight="1">
      <c r="B159" s="54" t="s">
        <v>158</v>
      </c>
      <c r="C159" s="54" t="s">
        <v>163</v>
      </c>
      <c r="D159" s="54">
        <v>0</v>
      </c>
      <c r="E159" s="54"/>
      <c r="F159" s="130" t="s">
        <v>180</v>
      </c>
    </row>
    <row r="160" spans="2:6" ht="24" customHeight="1">
      <c r="B160" s="54" t="s">
        <v>159</v>
      </c>
      <c r="C160" s="54" t="s">
        <v>163</v>
      </c>
      <c r="D160" s="54">
        <v>0</v>
      </c>
      <c r="E160" s="54"/>
      <c r="F160" s="130" t="s">
        <v>180</v>
      </c>
    </row>
    <row r="161" spans="2:6" ht="24" customHeight="1">
      <c r="B161" s="54" t="s">
        <v>160</v>
      </c>
      <c r="C161" s="54" t="s">
        <v>163</v>
      </c>
      <c r="D161" s="54">
        <v>0</v>
      </c>
      <c r="E161" s="54"/>
      <c r="F161" s="130" t="s">
        <v>180</v>
      </c>
    </row>
    <row r="162" spans="2:6" ht="24" customHeight="1">
      <c r="B162" s="54" t="s">
        <v>161</v>
      </c>
      <c r="C162" s="54" t="s">
        <v>163</v>
      </c>
      <c r="D162" s="54">
        <v>0</v>
      </c>
      <c r="E162" s="54"/>
      <c r="F162" s="130" t="s">
        <v>180</v>
      </c>
    </row>
    <row r="163" spans="2:6" ht="24" customHeight="1">
      <c r="B163" s="54" t="s">
        <v>162</v>
      </c>
      <c r="C163" s="54" t="s">
        <v>163</v>
      </c>
      <c r="D163" s="54">
        <v>0</v>
      </c>
      <c r="E163" s="54">
        <v>1</v>
      </c>
      <c r="F163" s="130" t="s">
        <v>180</v>
      </c>
    </row>
    <row r="164" spans="2:6" ht="24" customHeight="1">
      <c r="B164" s="55" t="s">
        <v>175</v>
      </c>
      <c r="C164" s="54" t="s">
        <v>163</v>
      </c>
      <c r="D164" s="54">
        <v>0</v>
      </c>
      <c r="E164" s="54">
        <v>1</v>
      </c>
      <c r="F164" s="130" t="s">
        <v>180</v>
      </c>
    </row>
    <row r="165" spans="2:6" ht="24" customHeight="1">
      <c r="B165" s="55" t="s">
        <v>176</v>
      </c>
      <c r="C165" s="54" t="s">
        <v>163</v>
      </c>
      <c r="D165" s="54">
        <v>0</v>
      </c>
      <c r="E165" s="54"/>
      <c r="F165" s="130" t="s">
        <v>180</v>
      </c>
    </row>
    <row r="166" spans="2:6" ht="24" customHeight="1">
      <c r="B166" s="138" t="s">
        <v>62</v>
      </c>
      <c r="C166" s="54" t="s">
        <v>163</v>
      </c>
      <c r="D166" s="138">
        <v>0</v>
      </c>
      <c r="E166" s="139">
        <v>1</v>
      </c>
      <c r="F166" s="130" t="s">
        <v>180</v>
      </c>
    </row>
    <row r="167" spans="2:6" ht="24" customHeight="1">
      <c r="B167" s="36" t="s">
        <v>39</v>
      </c>
      <c r="C167" s="54" t="s">
        <v>163</v>
      </c>
      <c r="D167" s="36">
        <v>0</v>
      </c>
      <c r="E167" s="133"/>
      <c r="F167" s="130" t="s">
        <v>180</v>
      </c>
    </row>
    <row r="168" spans="2:6" ht="24" customHeight="1">
      <c r="B168" s="36" t="s">
        <v>193</v>
      </c>
      <c r="C168" s="54" t="s">
        <v>163</v>
      </c>
      <c r="D168" s="36">
        <v>0</v>
      </c>
      <c r="E168" s="133"/>
      <c r="F168" s="130" t="s">
        <v>180</v>
      </c>
    </row>
    <row r="169" spans="2:6" ht="24" customHeight="1">
      <c r="B169" s="37" t="s">
        <v>33</v>
      </c>
      <c r="C169" s="54" t="s">
        <v>163</v>
      </c>
      <c r="D169" s="37">
        <v>0</v>
      </c>
      <c r="E169" s="134"/>
      <c r="F169" s="130" t="s">
        <v>180</v>
      </c>
    </row>
    <row r="170" spans="2:6" ht="24" customHeight="1">
      <c r="B170" s="54" t="s">
        <v>0</v>
      </c>
      <c r="C170" s="54" t="s">
        <v>182</v>
      </c>
      <c r="D170" s="54">
        <v>0</v>
      </c>
      <c r="E170" s="54"/>
      <c r="F170" s="130" t="s">
        <v>180</v>
      </c>
    </row>
    <row r="171" spans="2:6" ht="24" customHeight="1">
      <c r="B171" s="54" t="s">
        <v>1</v>
      </c>
      <c r="C171" s="54" t="s">
        <v>182</v>
      </c>
      <c r="D171" s="54">
        <v>0</v>
      </c>
      <c r="E171" s="54"/>
      <c r="F171" s="130" t="s">
        <v>180</v>
      </c>
    </row>
    <row r="172" spans="2:6" ht="24" customHeight="1">
      <c r="B172" s="54" t="s">
        <v>2</v>
      </c>
      <c r="C172" s="54" t="s">
        <v>182</v>
      </c>
      <c r="D172" s="54">
        <v>0</v>
      </c>
      <c r="E172" s="54"/>
      <c r="F172" s="130" t="s">
        <v>180</v>
      </c>
    </row>
    <row r="173" spans="2:6" ht="24" customHeight="1">
      <c r="B173" s="54" t="s">
        <v>3</v>
      </c>
      <c r="C173" s="54" t="s">
        <v>182</v>
      </c>
      <c r="D173" s="129">
        <v>1</v>
      </c>
      <c r="E173" s="54"/>
      <c r="F173" s="130" t="s">
        <v>180</v>
      </c>
    </row>
    <row r="174" spans="2:6" ht="24" customHeight="1">
      <c r="B174" s="54" t="s">
        <v>4</v>
      </c>
      <c r="C174" s="54" t="s">
        <v>182</v>
      </c>
      <c r="D174" s="54">
        <v>0</v>
      </c>
      <c r="E174" s="54">
        <v>1</v>
      </c>
      <c r="F174" s="130" t="s">
        <v>180</v>
      </c>
    </row>
    <row r="175" spans="2:6" ht="24" customHeight="1">
      <c r="B175" s="54" t="s">
        <v>5</v>
      </c>
      <c r="C175" s="54" t="s">
        <v>182</v>
      </c>
      <c r="D175" s="54">
        <v>0</v>
      </c>
      <c r="E175" s="54"/>
      <c r="F175" s="130" t="s">
        <v>180</v>
      </c>
    </row>
    <row r="176" spans="2:6" ht="24" customHeight="1">
      <c r="B176" s="54" t="s">
        <v>6</v>
      </c>
      <c r="C176" s="54" t="s">
        <v>182</v>
      </c>
      <c r="D176" s="54">
        <v>0</v>
      </c>
      <c r="E176" s="54"/>
      <c r="F176" s="130" t="s">
        <v>180</v>
      </c>
    </row>
    <row r="177" spans="2:6" ht="24" customHeight="1">
      <c r="B177" s="54" t="s">
        <v>7</v>
      </c>
      <c r="C177" s="54" t="s">
        <v>182</v>
      </c>
      <c r="D177" s="54">
        <v>0</v>
      </c>
      <c r="E177" s="54">
        <v>1</v>
      </c>
      <c r="F177" s="130" t="s">
        <v>180</v>
      </c>
    </row>
    <row r="178" spans="2:6" ht="24" customHeight="1">
      <c r="B178" s="54" t="s">
        <v>8</v>
      </c>
      <c r="C178" s="54" t="s">
        <v>182</v>
      </c>
      <c r="D178" s="54">
        <v>0</v>
      </c>
      <c r="E178" s="54"/>
      <c r="F178" s="130" t="s">
        <v>180</v>
      </c>
    </row>
    <row r="179" spans="2:6" ht="24" customHeight="1">
      <c r="B179" s="54" t="s">
        <v>9</v>
      </c>
      <c r="C179" s="54" t="s">
        <v>182</v>
      </c>
      <c r="D179" s="129">
        <v>1</v>
      </c>
      <c r="E179" s="54"/>
      <c r="F179" s="130" t="s">
        <v>180</v>
      </c>
    </row>
    <row r="180" spans="2:6" ht="24" customHeight="1">
      <c r="B180" s="54" t="s">
        <v>10</v>
      </c>
      <c r="C180" s="54" t="s">
        <v>182</v>
      </c>
      <c r="D180" s="129">
        <v>1</v>
      </c>
      <c r="E180" s="54"/>
      <c r="F180" s="130" t="s">
        <v>180</v>
      </c>
    </row>
    <row r="181" spans="2:6" ht="24" customHeight="1">
      <c r="B181" s="132"/>
      <c r="C181" s="54" t="s">
        <v>182</v>
      </c>
      <c r="D181" s="132"/>
      <c r="E181" s="54"/>
      <c r="F181" s="130" t="s">
        <v>180</v>
      </c>
    </row>
    <row r="182" spans="2:6" ht="24" customHeight="1">
      <c r="B182" s="132"/>
      <c r="C182" s="54" t="s">
        <v>182</v>
      </c>
      <c r="D182" s="132"/>
      <c r="E182" s="54"/>
      <c r="F182" s="130" t="s">
        <v>180</v>
      </c>
    </row>
    <row r="183" spans="2:6" ht="24" customHeight="1">
      <c r="B183" s="132"/>
      <c r="C183" s="54" t="s">
        <v>182</v>
      </c>
      <c r="D183" s="132"/>
      <c r="E183" s="54"/>
      <c r="F183" s="130" t="s">
        <v>180</v>
      </c>
    </row>
    <row r="184" spans="2:6" ht="24" customHeight="1">
      <c r="B184" s="132"/>
      <c r="C184" s="54" t="s">
        <v>182</v>
      </c>
      <c r="D184" s="132"/>
      <c r="E184" s="54"/>
      <c r="F184" s="130" t="s">
        <v>180</v>
      </c>
    </row>
    <row r="185" spans="2:6" ht="24" customHeight="1">
      <c r="B185" s="132"/>
      <c r="C185" s="54" t="s">
        <v>182</v>
      </c>
      <c r="D185" s="132"/>
      <c r="E185" s="54"/>
      <c r="F185" s="130" t="s">
        <v>180</v>
      </c>
    </row>
    <row r="186" spans="2:6" ht="24" customHeight="1">
      <c r="B186" s="132"/>
      <c r="C186" s="54" t="s">
        <v>182</v>
      </c>
      <c r="D186" s="132"/>
      <c r="E186" s="54"/>
      <c r="F186" s="130" t="s">
        <v>180</v>
      </c>
    </row>
    <row r="187" spans="2:6" ht="24" customHeight="1">
      <c r="B187" s="137" t="s">
        <v>183</v>
      </c>
      <c r="C187" s="54" t="s">
        <v>182</v>
      </c>
      <c r="D187" s="132"/>
      <c r="E187" s="54"/>
      <c r="F187" s="130" t="s">
        <v>180</v>
      </c>
    </row>
    <row r="188" spans="2:6" ht="24" customHeight="1">
      <c r="B188" s="54" t="s">
        <v>184</v>
      </c>
      <c r="C188" s="54" t="s">
        <v>182</v>
      </c>
      <c r="D188" s="54" t="s">
        <v>185</v>
      </c>
      <c r="E188" s="54"/>
      <c r="F188" s="130" t="s">
        <v>180</v>
      </c>
    </row>
    <row r="189" spans="2:6" ht="24" customHeight="1">
      <c r="B189" s="54" t="s">
        <v>184</v>
      </c>
      <c r="C189" s="54" t="s">
        <v>182</v>
      </c>
      <c r="D189" s="54" t="s">
        <v>186</v>
      </c>
      <c r="E189" s="54"/>
      <c r="F189" s="130" t="s">
        <v>180</v>
      </c>
    </row>
    <row r="190" spans="2:6" ht="24" customHeight="1">
      <c r="B190" s="54"/>
      <c r="C190" s="54" t="s">
        <v>182</v>
      </c>
      <c r="D190" s="54"/>
      <c r="E190" s="54"/>
      <c r="F190" s="130" t="s">
        <v>180</v>
      </c>
    </row>
    <row r="191" spans="2:6" ht="24" customHeight="1">
      <c r="B191" s="54" t="s">
        <v>187</v>
      </c>
      <c r="C191" s="54" t="s">
        <v>182</v>
      </c>
      <c r="D191" s="54" t="s">
        <v>188</v>
      </c>
      <c r="E191" s="54"/>
      <c r="F191" s="130" t="s">
        <v>180</v>
      </c>
    </row>
    <row r="192" spans="2:6" ht="24" customHeight="1">
      <c r="B192" s="54" t="s">
        <v>187</v>
      </c>
      <c r="C192" s="54" t="s">
        <v>182</v>
      </c>
      <c r="D192" s="54" t="s">
        <v>189</v>
      </c>
      <c r="E192" s="54"/>
      <c r="F192" s="130" t="s">
        <v>180</v>
      </c>
    </row>
    <row r="193" spans="2:6" ht="24" customHeight="1">
      <c r="B193" s="54"/>
      <c r="C193" s="54" t="s">
        <v>182</v>
      </c>
      <c r="D193" s="54"/>
      <c r="E193" s="54"/>
      <c r="F193" s="130" t="s">
        <v>180</v>
      </c>
    </row>
    <row r="194" spans="2:6" ht="24" customHeight="1">
      <c r="B194" s="54" t="s">
        <v>190</v>
      </c>
      <c r="C194" s="54" t="s">
        <v>182</v>
      </c>
      <c r="D194" s="54" t="s">
        <v>191</v>
      </c>
      <c r="E194" s="54"/>
      <c r="F194" s="130" t="s">
        <v>180</v>
      </c>
    </row>
    <row r="195" spans="2:6" ht="24" customHeight="1">
      <c r="B195" s="54" t="s">
        <v>190</v>
      </c>
      <c r="C195" s="54" t="s">
        <v>182</v>
      </c>
      <c r="D195" s="54" t="s">
        <v>192</v>
      </c>
      <c r="E195" s="54"/>
      <c r="F195" s="130" t="s">
        <v>180</v>
      </c>
    </row>
    <row r="196" spans="2:6" ht="24" customHeight="1">
      <c r="B196" s="54"/>
      <c r="C196" s="54" t="s">
        <v>182</v>
      </c>
      <c r="D196" s="54"/>
      <c r="E196" s="54"/>
      <c r="F196" s="130" t="s">
        <v>180</v>
      </c>
    </row>
    <row r="197" spans="2:6" ht="24" customHeight="1">
      <c r="B197" s="54"/>
      <c r="C197" s="54" t="s">
        <v>182</v>
      </c>
      <c r="D197" s="54"/>
      <c r="E197" s="54"/>
      <c r="F197" s="130" t="s">
        <v>180</v>
      </c>
    </row>
    <row r="198" spans="2:6" ht="24" customHeight="1">
      <c r="B198" s="54" t="s">
        <v>195</v>
      </c>
      <c r="C198" s="54" t="s">
        <v>182</v>
      </c>
      <c r="D198" s="54">
        <v>1</v>
      </c>
      <c r="E198" s="54"/>
      <c r="F198" s="130" t="s">
        <v>395</v>
      </c>
    </row>
    <row r="199" spans="2:6" ht="24" customHeight="1">
      <c r="B199" s="54" t="s">
        <v>197</v>
      </c>
      <c r="C199" s="54" t="s">
        <v>182</v>
      </c>
      <c r="D199" s="54">
        <v>1</v>
      </c>
      <c r="E199" s="54"/>
      <c r="F199" s="130" t="s">
        <v>395</v>
      </c>
    </row>
    <row r="200" spans="2:6" ht="24" customHeight="1">
      <c r="B200" s="54" t="s">
        <v>199</v>
      </c>
      <c r="C200" s="54" t="s">
        <v>182</v>
      </c>
      <c r="D200" s="54">
        <v>1</v>
      </c>
      <c r="E200" s="54" t="s">
        <v>200</v>
      </c>
      <c r="F200" s="130" t="s">
        <v>395</v>
      </c>
    </row>
    <row r="201" spans="2:6" ht="24" customHeight="1">
      <c r="B201" s="139" t="s">
        <v>202</v>
      </c>
      <c r="C201" s="139" t="s">
        <v>182</v>
      </c>
      <c r="D201" s="139">
        <v>9</v>
      </c>
      <c r="E201" s="139" t="s">
        <v>203</v>
      </c>
      <c r="F201" s="144" t="s">
        <v>395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N157"/>
  <sheetViews>
    <sheetView tabSelected="1" topLeftCell="A118" workbookViewId="0">
      <selection activeCell="B3" sqref="B3:I5"/>
    </sheetView>
  </sheetViews>
  <sheetFormatPr baseColWidth="10" defaultColWidth="11.42578125" defaultRowHeight="15"/>
  <cols>
    <col min="2" max="2" width="14.140625" customWidth="1"/>
    <col min="3" max="3" width="16.7109375" customWidth="1"/>
    <col min="4" max="4" width="23" customWidth="1"/>
    <col min="5" max="5" width="24.7109375" customWidth="1"/>
    <col min="6" max="6" width="23" customWidth="1"/>
    <col min="7" max="7" width="24.85546875" customWidth="1"/>
    <col min="8" max="8" width="23" customWidth="1"/>
    <col min="9" max="9" width="25.42578125" customWidth="1"/>
    <col min="11" max="11" width="11.42578125" customWidth="1"/>
  </cols>
  <sheetData>
    <row r="1" spans="2:9" s="155" customFormat="1" ht="48" customHeight="1"/>
    <row r="3" spans="2:9" ht="15" customHeight="1">
      <c r="B3" s="106" t="s">
        <v>214</v>
      </c>
      <c r="C3" s="107"/>
      <c r="D3" s="107"/>
      <c r="E3" s="107"/>
      <c r="F3" s="107"/>
      <c r="G3" s="107"/>
      <c r="H3" s="107"/>
      <c r="I3" s="108"/>
    </row>
    <row r="4" spans="2:9">
      <c r="B4" s="109"/>
      <c r="C4" s="110"/>
      <c r="D4" s="110"/>
      <c r="E4" s="110"/>
      <c r="F4" s="110"/>
      <c r="G4" s="110"/>
      <c r="H4" s="110"/>
      <c r="I4" s="111"/>
    </row>
    <row r="5" spans="2:9">
      <c r="B5" s="112"/>
      <c r="C5" s="113"/>
      <c r="D5" s="113"/>
      <c r="E5" s="113"/>
      <c r="F5" s="113"/>
      <c r="G5" s="113"/>
      <c r="H5" s="113"/>
      <c r="I5" s="114"/>
    </row>
    <row r="6" spans="2:9" ht="30" customHeight="1">
      <c r="B6" s="123" t="s">
        <v>215</v>
      </c>
      <c r="C6" s="124"/>
      <c r="D6" s="2" t="s">
        <v>286</v>
      </c>
      <c r="E6" s="2"/>
      <c r="F6" s="2" t="s">
        <v>320</v>
      </c>
      <c r="G6" s="2" t="s">
        <v>217</v>
      </c>
      <c r="H6" s="2" t="s">
        <v>326</v>
      </c>
      <c r="I6" s="2" t="s">
        <v>219</v>
      </c>
    </row>
    <row r="7" spans="2:9">
      <c r="B7" s="79" t="s">
        <v>220</v>
      </c>
      <c r="C7" s="80"/>
      <c r="D7" s="3" t="s">
        <v>221</v>
      </c>
      <c r="E7" s="17" t="s">
        <v>222</v>
      </c>
      <c r="F7" s="6" t="s">
        <v>221</v>
      </c>
      <c r="G7" s="6" t="s">
        <v>221</v>
      </c>
      <c r="H7" s="6" t="s">
        <v>221</v>
      </c>
      <c r="I7" s="6" t="s">
        <v>221</v>
      </c>
    </row>
    <row r="8" spans="2:9">
      <c r="B8" s="83" t="s">
        <v>223</v>
      </c>
      <c r="C8" s="84"/>
      <c r="D8" s="3">
        <v>6</v>
      </c>
      <c r="E8" s="17">
        <v>6</v>
      </c>
      <c r="F8" s="6">
        <v>6</v>
      </c>
      <c r="G8" s="6">
        <v>3</v>
      </c>
      <c r="H8" s="6">
        <v>6</v>
      </c>
      <c r="I8" s="6">
        <v>6</v>
      </c>
    </row>
    <row r="9" spans="2:9">
      <c r="B9" s="83" t="s">
        <v>224</v>
      </c>
      <c r="C9" s="84"/>
      <c r="D9" s="4">
        <v>9.9</v>
      </c>
      <c r="E9" s="18">
        <v>10.5</v>
      </c>
      <c r="F9" s="7">
        <v>10.5</v>
      </c>
      <c r="G9" s="7">
        <v>10.5</v>
      </c>
      <c r="H9" s="7">
        <v>9.9</v>
      </c>
      <c r="I9" s="7">
        <v>9.9</v>
      </c>
    </row>
    <row r="10" spans="2:9">
      <c r="B10" s="83" t="s">
        <v>225</v>
      </c>
      <c r="C10" s="84"/>
      <c r="D10" s="5">
        <v>500</v>
      </c>
      <c r="E10" s="19">
        <v>100</v>
      </c>
      <c r="F10" s="5">
        <v>500</v>
      </c>
      <c r="G10" s="5">
        <v>500</v>
      </c>
      <c r="H10" s="5">
        <v>500</v>
      </c>
      <c r="I10" s="5">
        <v>500</v>
      </c>
    </row>
    <row r="11" spans="2:9" ht="30" customHeight="1">
      <c r="B11" s="117" t="s">
        <v>226</v>
      </c>
      <c r="C11" s="118"/>
      <c r="D11" s="10">
        <f t="shared" ref="D11:I11" si="0">D9/D10</f>
        <v>1.9800000000000002E-2</v>
      </c>
      <c r="E11" s="43">
        <f t="shared" si="0"/>
        <v>0.105</v>
      </c>
      <c r="F11" s="10">
        <f t="shared" si="0"/>
        <v>2.1000000000000001E-2</v>
      </c>
      <c r="G11" s="10">
        <f t="shared" si="0"/>
        <v>2.1000000000000001E-2</v>
      </c>
      <c r="H11" s="10">
        <f t="shared" si="0"/>
        <v>1.9800000000000002E-2</v>
      </c>
      <c r="I11" s="10">
        <f t="shared" si="0"/>
        <v>1.9800000000000002E-2</v>
      </c>
    </row>
    <row r="12" spans="2:9">
      <c r="B12" s="87"/>
      <c r="C12" s="88"/>
      <c r="D12" s="88"/>
      <c r="E12" s="88"/>
      <c r="F12" s="88"/>
      <c r="G12" s="88"/>
      <c r="H12" s="88"/>
      <c r="I12" s="89"/>
    </row>
    <row r="13" spans="2:9">
      <c r="B13" s="79" t="s">
        <v>187</v>
      </c>
      <c r="C13" s="80"/>
      <c r="D13" s="6"/>
      <c r="E13" s="39"/>
      <c r="F13" s="39"/>
      <c r="G13" s="39"/>
      <c r="H13" s="39"/>
      <c r="I13" s="39"/>
    </row>
    <row r="14" spans="2:9">
      <c r="B14" s="83" t="s">
        <v>224</v>
      </c>
      <c r="C14" s="84"/>
      <c r="D14" s="7">
        <v>1.95</v>
      </c>
      <c r="E14" s="7">
        <v>1.95</v>
      </c>
      <c r="F14" s="7">
        <v>1.95</v>
      </c>
      <c r="G14" s="7">
        <v>1.95</v>
      </c>
      <c r="H14" s="7">
        <v>1.95</v>
      </c>
      <c r="I14" s="7">
        <v>1.95</v>
      </c>
    </row>
    <row r="15" spans="2:9">
      <c r="B15" s="83" t="s">
        <v>227</v>
      </c>
      <c r="C15" s="84"/>
      <c r="D15" s="12">
        <v>20</v>
      </c>
      <c r="E15" s="12">
        <v>20</v>
      </c>
      <c r="F15" s="12">
        <v>20</v>
      </c>
      <c r="G15" s="12">
        <v>20</v>
      </c>
      <c r="H15" s="12">
        <v>20</v>
      </c>
      <c r="I15" s="12">
        <v>20</v>
      </c>
    </row>
    <row r="16" spans="2:9">
      <c r="B16" s="83" t="s">
        <v>225</v>
      </c>
      <c r="C16" s="84"/>
      <c r="D16" s="6">
        <v>10</v>
      </c>
      <c r="E16" s="6">
        <v>10</v>
      </c>
      <c r="F16" s="6">
        <v>10</v>
      </c>
      <c r="G16" s="6">
        <v>10</v>
      </c>
      <c r="H16" s="6">
        <v>10</v>
      </c>
      <c r="I16" s="6">
        <v>10</v>
      </c>
    </row>
    <row r="17" spans="2:9" ht="29.25" customHeight="1">
      <c r="B17" s="117" t="s">
        <v>226</v>
      </c>
      <c r="C17" s="118"/>
      <c r="D17" s="10">
        <f t="shared" ref="D17:I17" si="1">D14/D16</f>
        <v>0.19500000000000001</v>
      </c>
      <c r="E17" s="10">
        <f t="shared" si="1"/>
        <v>0.19500000000000001</v>
      </c>
      <c r="F17" s="10">
        <f t="shared" si="1"/>
        <v>0.19500000000000001</v>
      </c>
      <c r="G17" s="10">
        <f t="shared" si="1"/>
        <v>0.19500000000000001</v>
      </c>
      <c r="H17" s="10">
        <f t="shared" si="1"/>
        <v>0.19500000000000001</v>
      </c>
      <c r="I17" s="10">
        <f t="shared" si="1"/>
        <v>0.19500000000000001</v>
      </c>
    </row>
    <row r="18" spans="2:9">
      <c r="B18" s="87"/>
      <c r="C18" s="88"/>
      <c r="D18" s="88"/>
      <c r="E18" s="88"/>
      <c r="F18" s="88"/>
      <c r="G18" s="88"/>
      <c r="H18" s="88"/>
      <c r="I18" s="89"/>
    </row>
    <row r="19" spans="2:9">
      <c r="B19" s="119" t="s">
        <v>228</v>
      </c>
      <c r="C19" s="120"/>
      <c r="D19" s="14">
        <v>50</v>
      </c>
      <c r="E19" s="14">
        <v>10</v>
      </c>
      <c r="F19" s="14">
        <v>50</v>
      </c>
      <c r="G19" s="14">
        <v>50</v>
      </c>
      <c r="H19" s="14">
        <v>50</v>
      </c>
      <c r="I19" s="14">
        <v>50</v>
      </c>
    </row>
    <row r="20" spans="2:9">
      <c r="B20" s="79" t="s">
        <v>229</v>
      </c>
      <c r="C20" s="80"/>
      <c r="D20" s="6">
        <v>6</v>
      </c>
      <c r="E20" s="6">
        <v>6</v>
      </c>
      <c r="F20" s="6">
        <v>6</v>
      </c>
      <c r="G20" s="6">
        <v>3</v>
      </c>
      <c r="H20" s="6">
        <v>6</v>
      </c>
      <c r="I20" s="6">
        <v>6</v>
      </c>
    </row>
    <row r="21" spans="2:9">
      <c r="B21" s="121" t="s">
        <v>230</v>
      </c>
      <c r="C21" s="122"/>
      <c r="D21" s="8">
        <f t="shared" ref="D21:I21" si="2">D19*D153</f>
        <v>0</v>
      </c>
      <c r="E21" s="8">
        <f t="shared" si="2"/>
        <v>0</v>
      </c>
      <c r="F21" s="8">
        <f t="shared" si="2"/>
        <v>7.35</v>
      </c>
      <c r="G21" s="8">
        <f t="shared" si="2"/>
        <v>6.5</v>
      </c>
      <c r="H21" s="8">
        <f t="shared" si="2"/>
        <v>6.75</v>
      </c>
      <c r="I21" s="8">
        <f t="shared" si="2"/>
        <v>5.5000000000000009</v>
      </c>
    </row>
    <row r="22" spans="2:9">
      <c r="B22" s="83" t="s">
        <v>231</v>
      </c>
      <c r="C22" s="84"/>
      <c r="D22" s="8">
        <f t="shared" ref="D22:I22" si="3">D19-D23-D21</f>
        <v>35</v>
      </c>
      <c r="E22" s="8">
        <f t="shared" si="3"/>
        <v>7</v>
      </c>
      <c r="F22" s="8">
        <f t="shared" si="3"/>
        <v>27.65</v>
      </c>
      <c r="G22" s="8">
        <f t="shared" si="3"/>
        <v>36</v>
      </c>
      <c r="H22" s="8">
        <f t="shared" si="3"/>
        <v>28.25</v>
      </c>
      <c r="I22" s="8">
        <f t="shared" si="3"/>
        <v>29.5</v>
      </c>
    </row>
    <row r="23" spans="2:9">
      <c r="B23" s="83" t="s">
        <v>232</v>
      </c>
      <c r="C23" s="84"/>
      <c r="D23" s="8">
        <f t="shared" ref="D23:I23" si="4">D19*D20/D15</f>
        <v>15</v>
      </c>
      <c r="E23" s="8">
        <f t="shared" si="4"/>
        <v>3</v>
      </c>
      <c r="F23" s="8">
        <f t="shared" si="4"/>
        <v>15</v>
      </c>
      <c r="G23" s="8">
        <f t="shared" si="4"/>
        <v>7.5</v>
      </c>
      <c r="H23" s="8">
        <f t="shared" si="4"/>
        <v>15</v>
      </c>
      <c r="I23" s="8">
        <f t="shared" si="4"/>
        <v>15</v>
      </c>
    </row>
    <row r="24" spans="2:9">
      <c r="B24" s="81" t="s">
        <v>233</v>
      </c>
      <c r="C24" s="82"/>
      <c r="D24" s="44">
        <f t="shared" ref="D24:I24" si="5">(D23*D17)+(D22*D11)</f>
        <v>3.6180000000000003</v>
      </c>
      <c r="E24" s="44">
        <f t="shared" si="5"/>
        <v>1.3199999999999998</v>
      </c>
      <c r="F24" s="44">
        <f t="shared" si="5"/>
        <v>3.5056500000000002</v>
      </c>
      <c r="G24" s="44">
        <f t="shared" si="5"/>
        <v>2.2185000000000001</v>
      </c>
      <c r="H24" s="44">
        <f t="shared" si="5"/>
        <v>3.4843500000000001</v>
      </c>
      <c r="I24" s="44">
        <f t="shared" si="5"/>
        <v>3.5091000000000001</v>
      </c>
    </row>
    <row r="25" spans="2:9">
      <c r="B25" s="87"/>
      <c r="C25" s="88"/>
      <c r="D25" s="88"/>
      <c r="E25" s="88"/>
      <c r="F25" s="88"/>
      <c r="G25" s="88"/>
      <c r="H25" s="88"/>
      <c r="I25" s="89"/>
    </row>
    <row r="26" spans="2:9" ht="30" customHeight="1">
      <c r="B26" s="115" t="s">
        <v>234</v>
      </c>
      <c r="C26" s="116"/>
      <c r="D26" s="40"/>
      <c r="E26" s="41"/>
      <c r="F26" s="41"/>
      <c r="G26" s="41"/>
      <c r="H26" s="41"/>
      <c r="I26" s="42"/>
    </row>
    <row r="27" spans="2:9" ht="30" customHeight="1">
      <c r="B27" s="104" t="s">
        <v>235</v>
      </c>
      <c r="C27" s="105"/>
      <c r="D27" s="25" t="s">
        <v>148</v>
      </c>
      <c r="E27" s="25" t="s">
        <v>12</v>
      </c>
      <c r="F27" s="25" t="s">
        <v>72</v>
      </c>
      <c r="G27" s="25" t="s">
        <v>38</v>
      </c>
      <c r="H27" s="25" t="s">
        <v>106</v>
      </c>
      <c r="I27" s="25" t="s">
        <v>72</v>
      </c>
    </row>
    <row r="28" spans="2:9">
      <c r="B28" s="83" t="s">
        <v>236</v>
      </c>
      <c r="C28" s="84"/>
      <c r="D28" s="6" t="s">
        <v>180</v>
      </c>
      <c r="E28" s="6" t="s">
        <v>180</v>
      </c>
      <c r="F28" s="6" t="s">
        <v>237</v>
      </c>
      <c r="G28" s="6" t="s">
        <v>237</v>
      </c>
      <c r="H28" s="6" t="s">
        <v>237</v>
      </c>
      <c r="I28" s="6" t="s">
        <v>180</v>
      </c>
    </row>
    <row r="29" spans="2:9">
      <c r="B29" s="83" t="s">
        <v>238</v>
      </c>
      <c r="C29" s="84"/>
      <c r="D29" s="9">
        <v>0.04</v>
      </c>
      <c r="E29" s="9">
        <v>0.12</v>
      </c>
      <c r="F29" s="9">
        <v>0</v>
      </c>
      <c r="G29" s="9">
        <v>0</v>
      </c>
      <c r="H29" s="9">
        <v>0</v>
      </c>
      <c r="I29" s="9">
        <v>0</v>
      </c>
    </row>
    <row r="30" spans="2:9">
      <c r="B30" s="83" t="s">
        <v>239</v>
      </c>
      <c r="C30" s="84"/>
      <c r="D30" s="20">
        <f>VLOOKUP(D27,[0]!Aromes,2,FALSE)</f>
        <v>2.9</v>
      </c>
      <c r="E30" s="20">
        <f>VLOOKUP(E27,[0]!Aromes,2,FALSE)</f>
        <v>0</v>
      </c>
      <c r="F30" s="20">
        <f>VLOOKUP(F27,[0]!Aromes,2,FALSE)</f>
        <v>3.9</v>
      </c>
      <c r="G30" s="20">
        <f>VLOOKUP(G27,[0]!Aromes,2,FALSE)</f>
        <v>5.9</v>
      </c>
      <c r="H30" s="20">
        <f>VLOOKUP(H27,[0]!Aromes,2,FALSE)</f>
        <v>2.9</v>
      </c>
      <c r="I30" s="20">
        <f>VLOOKUP(I27,[0]!Aromes,2,FALSE)</f>
        <v>3.9</v>
      </c>
    </row>
    <row r="31" spans="2:9">
      <c r="B31" s="83" t="s">
        <v>225</v>
      </c>
      <c r="C31" s="84"/>
      <c r="D31" s="6">
        <v>12</v>
      </c>
      <c r="E31" s="6">
        <v>12</v>
      </c>
      <c r="F31" s="6">
        <v>12</v>
      </c>
      <c r="G31" s="6">
        <v>12</v>
      </c>
      <c r="H31" s="6">
        <v>12</v>
      </c>
      <c r="I31" s="6">
        <v>12</v>
      </c>
    </row>
    <row r="32" spans="2:9">
      <c r="B32" s="83" t="s">
        <v>240</v>
      </c>
      <c r="C32" s="84"/>
      <c r="D32" s="6">
        <v>0.5</v>
      </c>
      <c r="E32" s="6">
        <v>0.5</v>
      </c>
      <c r="F32" s="6">
        <v>0.5</v>
      </c>
      <c r="G32" s="6">
        <v>1</v>
      </c>
      <c r="H32" s="6">
        <v>0.5</v>
      </c>
      <c r="I32" s="6">
        <v>0.5</v>
      </c>
    </row>
    <row r="33" spans="2:9" ht="30.75" customHeight="1">
      <c r="B33" s="104" t="s">
        <v>241</v>
      </c>
      <c r="C33" s="105"/>
      <c r="D33" s="25" t="s">
        <v>12</v>
      </c>
      <c r="E33" s="25" t="s">
        <v>12</v>
      </c>
      <c r="F33" s="25" t="s">
        <v>71</v>
      </c>
      <c r="G33" s="25" t="s">
        <v>72</v>
      </c>
      <c r="H33" s="25" t="s">
        <v>104</v>
      </c>
      <c r="I33" s="25" t="s">
        <v>71</v>
      </c>
    </row>
    <row r="34" spans="2:9">
      <c r="B34" s="83" t="s">
        <v>236</v>
      </c>
      <c r="C34" s="84"/>
      <c r="D34" s="6" t="s">
        <v>180</v>
      </c>
      <c r="E34" s="6" t="s">
        <v>180</v>
      </c>
      <c r="F34" s="6" t="s">
        <v>237</v>
      </c>
      <c r="G34" s="6" t="s">
        <v>237</v>
      </c>
      <c r="H34" s="6" t="s">
        <v>237</v>
      </c>
      <c r="I34" s="6" t="s">
        <v>180</v>
      </c>
    </row>
    <row r="35" spans="2:9">
      <c r="B35" s="83" t="s">
        <v>238</v>
      </c>
      <c r="C35" s="84"/>
      <c r="D35" s="9">
        <v>0.04</v>
      </c>
      <c r="E35" s="9">
        <v>0.08</v>
      </c>
      <c r="F35" s="9">
        <v>0</v>
      </c>
      <c r="G35" s="9">
        <v>0</v>
      </c>
      <c r="H35" s="9">
        <v>0</v>
      </c>
      <c r="I35" s="9">
        <v>0</v>
      </c>
    </row>
    <row r="36" spans="2:9">
      <c r="B36" s="83" t="s">
        <v>239</v>
      </c>
      <c r="C36" s="84"/>
      <c r="D36" s="20">
        <f>VLOOKUP(D33,[0]!Aromes,2,FALSE)</f>
        <v>0</v>
      </c>
      <c r="E36" s="20">
        <f>VLOOKUP(E33,[0]!Aromes,2,FALSE)</f>
        <v>0</v>
      </c>
      <c r="F36" s="20">
        <f>VLOOKUP(F33,[0]!Aromes,2,FALSE)</f>
        <v>3.9</v>
      </c>
      <c r="G36" s="20">
        <f>VLOOKUP(G33,[0]!Aromes,2,FALSE)</f>
        <v>3.9</v>
      </c>
      <c r="H36" s="20">
        <f>VLOOKUP(H33,[0]!Aromes,2,FALSE)</f>
        <v>2.9</v>
      </c>
      <c r="I36" s="20">
        <f>VLOOKUP(I33,[0]!Aromes,2,FALSE)</f>
        <v>3.9</v>
      </c>
    </row>
    <row r="37" spans="2:9">
      <c r="B37" s="83" t="s">
        <v>225</v>
      </c>
      <c r="C37" s="84"/>
      <c r="D37" s="6">
        <v>12</v>
      </c>
      <c r="E37" s="6">
        <v>12</v>
      </c>
      <c r="F37" s="6">
        <v>12</v>
      </c>
      <c r="G37" s="6">
        <v>12</v>
      </c>
      <c r="H37" s="6">
        <v>12</v>
      </c>
      <c r="I37" s="6">
        <v>12</v>
      </c>
    </row>
    <row r="38" spans="2:9">
      <c r="B38" s="83" t="s">
        <v>240</v>
      </c>
      <c r="C38" s="84"/>
      <c r="D38" s="6">
        <v>0.5</v>
      </c>
      <c r="E38" s="6">
        <v>0.5</v>
      </c>
      <c r="F38" s="6">
        <v>0.5</v>
      </c>
      <c r="G38" s="6">
        <v>1</v>
      </c>
      <c r="H38" s="6">
        <v>0.5</v>
      </c>
      <c r="I38" s="6">
        <v>0.5</v>
      </c>
    </row>
    <row r="39" spans="2:9" ht="30" customHeight="1">
      <c r="B39" s="104" t="s">
        <v>242</v>
      </c>
      <c r="C39" s="105"/>
      <c r="D39" s="25" t="s">
        <v>12</v>
      </c>
      <c r="E39" s="25" t="s">
        <v>12</v>
      </c>
      <c r="F39" s="25" t="s">
        <v>95</v>
      </c>
      <c r="G39" s="25" t="s">
        <v>80</v>
      </c>
      <c r="H39" s="25" t="s">
        <v>72</v>
      </c>
      <c r="I39" s="25" t="s">
        <v>104</v>
      </c>
    </row>
    <row r="40" spans="2:9">
      <c r="B40" s="83" t="s">
        <v>236</v>
      </c>
      <c r="C40" s="84"/>
      <c r="D40" s="6" t="s">
        <v>180</v>
      </c>
      <c r="E40" s="6" t="s">
        <v>180</v>
      </c>
      <c r="F40" s="6" t="s">
        <v>237</v>
      </c>
      <c r="G40" s="6" t="s">
        <v>237</v>
      </c>
      <c r="H40" s="6" t="s">
        <v>237</v>
      </c>
      <c r="I40" s="6" t="s">
        <v>180</v>
      </c>
    </row>
    <row r="41" spans="2:9">
      <c r="B41" s="83" t="s">
        <v>238</v>
      </c>
      <c r="C41" s="84"/>
      <c r="D41" s="9">
        <v>0.04</v>
      </c>
      <c r="E41" s="9">
        <v>0.1</v>
      </c>
      <c r="F41" s="9">
        <v>0</v>
      </c>
      <c r="G41" s="9">
        <v>0</v>
      </c>
      <c r="H41" s="9">
        <v>0</v>
      </c>
      <c r="I41" s="9">
        <v>0</v>
      </c>
    </row>
    <row r="42" spans="2:9">
      <c r="B42" s="83" t="s">
        <v>239</v>
      </c>
      <c r="C42" s="84"/>
      <c r="D42" s="20">
        <f>VLOOKUP(D39,[0]!Aromes,2,FALSE)</f>
        <v>0</v>
      </c>
      <c r="E42" s="20">
        <f>VLOOKUP(E39,[0]!Aromes,2,FALSE)</f>
        <v>0</v>
      </c>
      <c r="F42" s="20">
        <f>VLOOKUP(F39,[0]!Aromes,2,FALSE)</f>
        <v>3.9</v>
      </c>
      <c r="G42" s="20">
        <f>VLOOKUP(G39,[0]!Aromes,2,FALSE)</f>
        <v>2.9</v>
      </c>
      <c r="H42" s="20">
        <f>VLOOKUP(H39,[0]!Aromes,2,FALSE)</f>
        <v>3.9</v>
      </c>
      <c r="I42" s="20">
        <f>VLOOKUP(I39,[0]!Aromes,2,FALSE)</f>
        <v>2.9</v>
      </c>
    </row>
    <row r="43" spans="2:9">
      <c r="B43" s="83" t="s">
        <v>225</v>
      </c>
      <c r="C43" s="84"/>
      <c r="D43" s="6">
        <v>12</v>
      </c>
      <c r="E43" s="6">
        <v>12</v>
      </c>
      <c r="F43" s="6">
        <v>12</v>
      </c>
      <c r="G43" s="6">
        <v>12</v>
      </c>
      <c r="H43" s="6">
        <v>12</v>
      </c>
      <c r="I43" s="6">
        <v>12</v>
      </c>
    </row>
    <row r="44" spans="2:9">
      <c r="B44" s="83" t="s">
        <v>240</v>
      </c>
      <c r="C44" s="84"/>
      <c r="D44" s="6">
        <v>0.5</v>
      </c>
      <c r="E44" s="6">
        <v>0.5</v>
      </c>
      <c r="F44" s="6">
        <v>0.5</v>
      </c>
      <c r="G44" s="6">
        <v>1</v>
      </c>
      <c r="H44" s="6">
        <v>0.5</v>
      </c>
      <c r="I44" s="6">
        <v>0.5</v>
      </c>
    </row>
    <row r="45" spans="2:9" ht="29.25" customHeight="1">
      <c r="B45" s="104" t="s">
        <v>243</v>
      </c>
      <c r="C45" s="105"/>
      <c r="D45" s="25" t="s">
        <v>12</v>
      </c>
      <c r="E45" s="25" t="s">
        <v>12</v>
      </c>
      <c r="F45" s="25" t="s">
        <v>17</v>
      </c>
      <c r="G45" s="25" t="s">
        <v>71</v>
      </c>
      <c r="H45" s="25" t="s">
        <v>71</v>
      </c>
      <c r="I45" s="25" t="s">
        <v>36</v>
      </c>
    </row>
    <row r="46" spans="2:9">
      <c r="B46" s="83" t="s">
        <v>236</v>
      </c>
      <c r="C46" s="84"/>
      <c r="D46" s="6" t="s">
        <v>180</v>
      </c>
      <c r="E46" s="6" t="s">
        <v>180</v>
      </c>
      <c r="F46" s="6" t="s">
        <v>237</v>
      </c>
      <c r="G46" s="6" t="s">
        <v>237</v>
      </c>
      <c r="H46" s="6" t="s">
        <v>237</v>
      </c>
      <c r="I46" s="6" t="s">
        <v>180</v>
      </c>
    </row>
    <row r="47" spans="2:9">
      <c r="B47" s="83" t="s">
        <v>238</v>
      </c>
      <c r="C47" s="84"/>
      <c r="D47" s="9">
        <v>0.06</v>
      </c>
      <c r="E47" s="9">
        <v>0.06</v>
      </c>
      <c r="F47" s="9">
        <v>0</v>
      </c>
      <c r="G47" s="9">
        <v>0</v>
      </c>
      <c r="H47" s="9">
        <v>0</v>
      </c>
      <c r="I47" s="9">
        <v>0</v>
      </c>
    </row>
    <row r="48" spans="2:9">
      <c r="B48" s="83" t="s">
        <v>239</v>
      </c>
      <c r="C48" s="84"/>
      <c r="D48" s="20">
        <f>VLOOKUP(D45,[0]!Aromes,2,FALSE)</f>
        <v>0</v>
      </c>
      <c r="E48" s="20">
        <f>VLOOKUP(E45,[0]!Aromes,2,FALSE)</f>
        <v>0</v>
      </c>
      <c r="F48" s="20">
        <f>VLOOKUP(F45,[0]!Aromes,2,FALSE)</f>
        <v>4.9000000000000004</v>
      </c>
      <c r="G48" s="20">
        <f>VLOOKUP(G45,[0]!Aromes,2,FALSE)</f>
        <v>3.9</v>
      </c>
      <c r="H48" s="20">
        <f>VLOOKUP(H45,[0]!Aromes,2,FALSE)</f>
        <v>3.9</v>
      </c>
      <c r="I48" s="20">
        <f>VLOOKUP(I45,[0]!Aromes,2,FALSE)</f>
        <v>2.9</v>
      </c>
    </row>
    <row r="49" spans="2:9">
      <c r="B49" s="83" t="s">
        <v>225</v>
      </c>
      <c r="C49" s="84"/>
      <c r="D49" s="6">
        <v>12</v>
      </c>
      <c r="E49" s="6">
        <v>12</v>
      </c>
      <c r="F49" s="6">
        <v>12</v>
      </c>
      <c r="G49" s="6">
        <v>12</v>
      </c>
      <c r="H49" s="6">
        <v>12</v>
      </c>
      <c r="I49" s="6">
        <v>12</v>
      </c>
    </row>
    <row r="50" spans="2:9">
      <c r="B50" s="83" t="s">
        <v>240</v>
      </c>
      <c r="C50" s="84"/>
      <c r="D50" s="6">
        <v>0.5</v>
      </c>
      <c r="E50" s="6">
        <v>0.5</v>
      </c>
      <c r="F50" s="6">
        <v>0.5</v>
      </c>
      <c r="G50" s="6">
        <v>1</v>
      </c>
      <c r="H50" s="6">
        <v>0.5</v>
      </c>
      <c r="I50" s="6">
        <v>0.5</v>
      </c>
    </row>
    <row r="51" spans="2:9" ht="30" customHeight="1">
      <c r="B51" s="104" t="s">
        <v>244</v>
      </c>
      <c r="C51" s="105"/>
      <c r="D51" s="25" t="s">
        <v>12</v>
      </c>
      <c r="E51" s="25" t="s">
        <v>12</v>
      </c>
      <c r="F51" s="25" t="s">
        <v>12</v>
      </c>
      <c r="G51" s="25" t="s">
        <v>36</v>
      </c>
      <c r="H51" s="25" t="s">
        <v>135</v>
      </c>
      <c r="I51" s="25" t="s">
        <v>12</v>
      </c>
    </row>
    <row r="52" spans="2:9">
      <c r="B52" s="83" t="s">
        <v>236</v>
      </c>
      <c r="C52" s="84"/>
      <c r="D52" s="6" t="s">
        <v>180</v>
      </c>
      <c r="E52" s="6" t="s">
        <v>180</v>
      </c>
      <c r="F52" s="6" t="s">
        <v>180</v>
      </c>
      <c r="G52" s="6" t="s">
        <v>180</v>
      </c>
      <c r="H52" s="6" t="s">
        <v>237</v>
      </c>
      <c r="I52" s="6" t="s">
        <v>180</v>
      </c>
    </row>
    <row r="53" spans="2:9">
      <c r="B53" s="83" t="s">
        <v>238</v>
      </c>
      <c r="C53" s="84"/>
      <c r="D53" s="9">
        <v>0.12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</row>
    <row r="54" spans="2:9">
      <c r="B54" s="83" t="s">
        <v>239</v>
      </c>
      <c r="C54" s="84"/>
      <c r="D54" s="20">
        <f>VLOOKUP(D51,[0]!Aromes,2,FALSE)</f>
        <v>0</v>
      </c>
      <c r="E54" s="20">
        <f>VLOOKUP(E51,[0]!Aromes,2,FALSE)</f>
        <v>0</v>
      </c>
      <c r="F54" s="20">
        <f>VLOOKUP(F51,[0]!Aromes,2,FALSE)</f>
        <v>0</v>
      </c>
      <c r="G54" s="20">
        <f>VLOOKUP(G51,[0]!Aromes,2,FALSE)</f>
        <v>2.9</v>
      </c>
      <c r="H54" s="20">
        <f>VLOOKUP(H51,[0]!Aromes,2,FALSE)</f>
        <v>2.9</v>
      </c>
      <c r="I54" s="20">
        <f>VLOOKUP(I51,[0]!Aromes,2,FALSE)</f>
        <v>0</v>
      </c>
    </row>
    <row r="55" spans="2:9">
      <c r="B55" s="83" t="s">
        <v>225</v>
      </c>
      <c r="C55" s="84"/>
      <c r="D55" s="6">
        <v>0</v>
      </c>
      <c r="E55" s="6">
        <v>12</v>
      </c>
      <c r="F55" s="6">
        <v>0</v>
      </c>
      <c r="G55" s="6">
        <v>12</v>
      </c>
      <c r="H55" s="6">
        <v>12</v>
      </c>
      <c r="I55" s="6">
        <v>12</v>
      </c>
    </row>
    <row r="56" spans="2:9">
      <c r="B56" s="83" t="s">
        <v>240</v>
      </c>
      <c r="C56" s="84"/>
      <c r="D56" s="6">
        <v>0</v>
      </c>
      <c r="E56" s="6">
        <v>0.5</v>
      </c>
      <c r="F56" s="6"/>
      <c r="G56" s="6"/>
      <c r="H56" s="6">
        <v>0.5</v>
      </c>
      <c r="I56" s="6">
        <v>1</v>
      </c>
    </row>
    <row r="57" spans="2:9" ht="30.75" customHeight="1">
      <c r="B57" s="104" t="s">
        <v>245</v>
      </c>
      <c r="C57" s="105"/>
      <c r="D57" s="25" t="s">
        <v>12</v>
      </c>
      <c r="E57" s="25" t="s">
        <v>12</v>
      </c>
      <c r="F57" s="25" t="s">
        <v>12</v>
      </c>
      <c r="G57" s="25" t="s">
        <v>12</v>
      </c>
      <c r="H57" s="25" t="s">
        <v>18</v>
      </c>
      <c r="I57" s="25" t="s">
        <v>12</v>
      </c>
    </row>
    <row r="58" spans="2:9">
      <c r="B58" s="83" t="s">
        <v>236</v>
      </c>
      <c r="C58" s="84"/>
      <c r="D58" s="6" t="s">
        <v>180</v>
      </c>
      <c r="E58" s="6" t="s">
        <v>180</v>
      </c>
      <c r="F58" s="6" t="s">
        <v>180</v>
      </c>
      <c r="G58" s="6" t="s">
        <v>180</v>
      </c>
      <c r="H58" s="6" t="s">
        <v>180</v>
      </c>
      <c r="I58" s="6" t="s">
        <v>180</v>
      </c>
    </row>
    <row r="59" spans="2:9">
      <c r="B59" s="83" t="s">
        <v>238</v>
      </c>
      <c r="C59" s="84"/>
      <c r="D59" s="9">
        <v>0.12</v>
      </c>
      <c r="E59" s="9">
        <v>0</v>
      </c>
      <c r="F59" s="9"/>
      <c r="G59" s="9">
        <v>0</v>
      </c>
      <c r="H59" s="9"/>
      <c r="I59" s="9">
        <v>0</v>
      </c>
    </row>
    <row r="60" spans="2:9">
      <c r="B60" s="83" t="s">
        <v>239</v>
      </c>
      <c r="C60" s="84"/>
      <c r="D60" s="20">
        <f>VLOOKUP(D57,[0]!Aromes,2,FALSE)</f>
        <v>0</v>
      </c>
      <c r="E60" s="20">
        <f>VLOOKUP(E57,[0]!Aromes,2,FALSE)</f>
        <v>0</v>
      </c>
      <c r="F60" s="20">
        <f>VLOOKUP(F57,[0]!Aromes,2,FALSE)</f>
        <v>0</v>
      </c>
      <c r="G60" s="20">
        <f>VLOOKUP(G57,[0]!Aromes,2,FALSE)</f>
        <v>0</v>
      </c>
      <c r="H60" s="20">
        <f>VLOOKUP(H57,[0]!Aromes,2,FALSE)</f>
        <v>3.9</v>
      </c>
      <c r="I60" s="20">
        <f>VLOOKUP(I57,[0]!Aromes,2,FALSE)</f>
        <v>0</v>
      </c>
    </row>
    <row r="61" spans="2:9">
      <c r="B61" s="83" t="s">
        <v>225</v>
      </c>
      <c r="C61" s="84"/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12</v>
      </c>
    </row>
    <row r="62" spans="2:9">
      <c r="B62" s="83" t="s">
        <v>240</v>
      </c>
      <c r="C62" s="84"/>
      <c r="D62" s="6">
        <v>0</v>
      </c>
      <c r="E62" s="6">
        <v>0</v>
      </c>
      <c r="F62" s="6"/>
      <c r="G62" s="6"/>
      <c r="H62" s="6"/>
      <c r="I62" s="6"/>
    </row>
    <row r="63" spans="2:9" ht="30" customHeight="1">
      <c r="B63" s="104" t="s">
        <v>246</v>
      </c>
      <c r="C63" s="105"/>
      <c r="D63" s="25" t="s">
        <v>12</v>
      </c>
      <c r="E63" s="25" t="s">
        <v>12</v>
      </c>
      <c r="F63" s="25" t="s">
        <v>12</v>
      </c>
      <c r="G63" s="25" t="s">
        <v>12</v>
      </c>
      <c r="H63" s="25" t="s">
        <v>12</v>
      </c>
      <c r="I63" s="25" t="s">
        <v>12</v>
      </c>
    </row>
    <row r="64" spans="2:9">
      <c r="B64" s="83" t="s">
        <v>236</v>
      </c>
      <c r="C64" s="84"/>
      <c r="D64" s="6" t="s">
        <v>180</v>
      </c>
      <c r="E64" s="6" t="s">
        <v>180</v>
      </c>
      <c r="F64" s="6" t="s">
        <v>180</v>
      </c>
      <c r="G64" s="6" t="s">
        <v>180</v>
      </c>
      <c r="H64" s="6" t="s">
        <v>180</v>
      </c>
      <c r="I64" s="6" t="s">
        <v>180</v>
      </c>
    </row>
    <row r="65" spans="2:9">
      <c r="B65" s="83" t="s">
        <v>238</v>
      </c>
      <c r="C65" s="84"/>
      <c r="D65" s="9"/>
      <c r="E65" s="9">
        <v>0</v>
      </c>
      <c r="F65" s="9"/>
      <c r="G65" s="9"/>
      <c r="H65" s="9"/>
      <c r="I65" s="9"/>
    </row>
    <row r="66" spans="2:9">
      <c r="B66" s="83" t="s">
        <v>239</v>
      </c>
      <c r="C66" s="84"/>
      <c r="D66" s="20">
        <f>VLOOKUP(D63,[0]!Aromes,2,FALSE)</f>
        <v>0</v>
      </c>
      <c r="E66" s="20">
        <f>VLOOKUP(E63,[0]!Aromes,2,FALSE)</f>
        <v>0</v>
      </c>
      <c r="F66" s="20">
        <f>VLOOKUP(F63,[0]!Aromes,2,FALSE)</f>
        <v>0</v>
      </c>
      <c r="G66" s="20">
        <f>VLOOKUP(G63,[0]!Aromes,2,FALSE)</f>
        <v>0</v>
      </c>
      <c r="H66" s="20">
        <f>VLOOKUP(H63,[0]!Aromes,2,FALSE)</f>
        <v>0</v>
      </c>
      <c r="I66" s="20">
        <f>VLOOKUP(I63,[0]!Aromes,2,FALSE)</f>
        <v>0</v>
      </c>
    </row>
    <row r="67" spans="2:9">
      <c r="B67" s="83" t="s">
        <v>225</v>
      </c>
      <c r="C67" s="84"/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</row>
    <row r="68" spans="2:9">
      <c r="B68" s="83" t="s">
        <v>240</v>
      </c>
      <c r="C68" s="84"/>
      <c r="D68" s="6"/>
      <c r="E68" s="6">
        <v>0</v>
      </c>
      <c r="F68" s="6"/>
      <c r="G68" s="6"/>
      <c r="H68" s="6"/>
      <c r="I68" s="6"/>
    </row>
    <row r="69" spans="2:9" ht="30" customHeight="1">
      <c r="B69" s="104" t="s">
        <v>247</v>
      </c>
      <c r="C69" s="105"/>
      <c r="D69" s="25" t="s">
        <v>13</v>
      </c>
      <c r="E69" s="25" t="s">
        <v>12</v>
      </c>
      <c r="F69" s="25" t="s">
        <v>12</v>
      </c>
      <c r="G69" s="25" t="s">
        <v>12</v>
      </c>
      <c r="H69" s="25" t="s">
        <v>12</v>
      </c>
      <c r="I69" s="25" t="s">
        <v>12</v>
      </c>
    </row>
    <row r="70" spans="2:9">
      <c r="B70" s="83" t="s">
        <v>236</v>
      </c>
      <c r="C70" s="84"/>
      <c r="D70" s="6" t="s">
        <v>180</v>
      </c>
      <c r="E70" s="6" t="s">
        <v>180</v>
      </c>
      <c r="F70" s="6" t="s">
        <v>180</v>
      </c>
      <c r="G70" s="6" t="s">
        <v>180</v>
      </c>
      <c r="H70" s="6" t="s">
        <v>180</v>
      </c>
      <c r="I70" s="6" t="s">
        <v>180</v>
      </c>
    </row>
    <row r="71" spans="2:9">
      <c r="B71" s="83" t="s">
        <v>238</v>
      </c>
      <c r="C71" s="84"/>
      <c r="D71" s="9"/>
      <c r="E71" s="9"/>
      <c r="F71" s="9"/>
      <c r="G71" s="9"/>
      <c r="H71" s="9"/>
      <c r="I71" s="9"/>
    </row>
    <row r="72" spans="2:9">
      <c r="B72" s="83" t="s">
        <v>239</v>
      </c>
      <c r="C72" s="84"/>
      <c r="D72" s="20">
        <f>VLOOKUP(D69,[0]!Aromes,2,FALSE)</f>
        <v>2.9</v>
      </c>
      <c r="E72" s="20">
        <f>VLOOKUP(E69,[0]!Aromes,2,FALSE)</f>
        <v>0</v>
      </c>
      <c r="F72" s="20">
        <f>VLOOKUP(F69,[0]!Aromes,2,FALSE)</f>
        <v>0</v>
      </c>
      <c r="G72" s="20">
        <f>VLOOKUP(G69,[0]!Aromes,2,FALSE)</f>
        <v>0</v>
      </c>
      <c r="H72" s="20">
        <f>VLOOKUP(H69,[0]!Aromes,2,FALSE)</f>
        <v>0</v>
      </c>
      <c r="I72" s="20">
        <f>VLOOKUP(I69,[0]!Aromes,2,FALSE)</f>
        <v>0</v>
      </c>
    </row>
    <row r="73" spans="2:9">
      <c r="B73" s="83" t="s">
        <v>225</v>
      </c>
      <c r="C73" s="84"/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</row>
    <row r="74" spans="2:9">
      <c r="B74" s="83" t="s">
        <v>240</v>
      </c>
      <c r="C74" s="84"/>
      <c r="D74" s="6"/>
      <c r="E74" s="6"/>
      <c r="F74" s="6"/>
      <c r="G74" s="6"/>
      <c r="H74" s="6"/>
      <c r="I74" s="6"/>
    </row>
    <row r="75" spans="2:9">
      <c r="B75" s="87"/>
      <c r="C75" s="88"/>
      <c r="D75" s="88"/>
      <c r="E75" s="88"/>
      <c r="F75" s="88"/>
      <c r="G75" s="88"/>
      <c r="H75" s="88"/>
      <c r="I75" s="89"/>
    </row>
    <row r="76" spans="2:9" ht="30" customHeight="1">
      <c r="B76" s="99" t="s">
        <v>248</v>
      </c>
      <c r="C76" s="100"/>
      <c r="D76" s="101"/>
      <c r="E76" s="102"/>
      <c r="F76" s="102"/>
      <c r="G76" s="102"/>
      <c r="H76" s="102"/>
      <c r="I76" s="103"/>
    </row>
    <row r="77" spans="2:9" ht="29.25" customHeight="1">
      <c r="B77" s="97" t="s">
        <v>249</v>
      </c>
      <c r="C77" s="98"/>
      <c r="D77" s="26" t="s">
        <v>356</v>
      </c>
      <c r="E77" s="26" t="s">
        <v>356</v>
      </c>
      <c r="F77" s="26" t="s">
        <v>356</v>
      </c>
      <c r="G77" s="26" t="s">
        <v>356</v>
      </c>
      <c r="H77" s="26" t="s">
        <v>356</v>
      </c>
      <c r="I77" s="26" t="s">
        <v>356</v>
      </c>
    </row>
    <row r="78" spans="2:9">
      <c r="B78" s="83" t="s">
        <v>236</v>
      </c>
      <c r="C78" s="84"/>
      <c r="D78" s="6" t="s">
        <v>237</v>
      </c>
      <c r="E78" s="6" t="s">
        <v>237</v>
      </c>
      <c r="F78" s="6" t="s">
        <v>237</v>
      </c>
      <c r="G78" s="6" t="s">
        <v>237</v>
      </c>
      <c r="H78" s="6" t="s">
        <v>237</v>
      </c>
      <c r="I78" s="6" t="s">
        <v>237</v>
      </c>
    </row>
    <row r="79" spans="2:9">
      <c r="B79" s="83" t="s">
        <v>238</v>
      </c>
      <c r="C79" s="84"/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</row>
    <row r="80" spans="2:9">
      <c r="B80" s="83" t="s">
        <v>239</v>
      </c>
      <c r="C80" s="84"/>
      <c r="D80" s="20">
        <f t="shared" ref="D80:I80" si="6">VLOOKUP(D77,add,2,FALSE)</f>
        <v>0</v>
      </c>
      <c r="E80" s="20">
        <f t="shared" si="6"/>
        <v>0</v>
      </c>
      <c r="F80" s="20">
        <f t="shared" si="6"/>
        <v>0</v>
      </c>
      <c r="G80" s="20">
        <f t="shared" si="6"/>
        <v>0</v>
      </c>
      <c r="H80" s="20">
        <f t="shared" si="6"/>
        <v>0</v>
      </c>
      <c r="I80" s="20">
        <f t="shared" si="6"/>
        <v>0</v>
      </c>
    </row>
    <row r="81" spans="2:9">
      <c r="B81" s="83" t="s">
        <v>225</v>
      </c>
      <c r="C81" s="84"/>
      <c r="D81" s="6">
        <v>12</v>
      </c>
      <c r="E81" s="6">
        <v>12</v>
      </c>
      <c r="F81" s="6">
        <v>12</v>
      </c>
      <c r="G81" s="6">
        <v>12</v>
      </c>
      <c r="H81" s="6">
        <v>12</v>
      </c>
      <c r="I81" s="6">
        <v>0</v>
      </c>
    </row>
    <row r="82" spans="2:9" ht="30" customHeight="1">
      <c r="B82" s="97" t="s">
        <v>250</v>
      </c>
      <c r="C82" s="98"/>
      <c r="D82" s="26" t="s">
        <v>356</v>
      </c>
      <c r="E82" s="26" t="s">
        <v>356</v>
      </c>
      <c r="F82" s="26" t="s">
        <v>356</v>
      </c>
      <c r="G82" s="26" t="s">
        <v>356</v>
      </c>
      <c r="H82" s="26" t="s">
        <v>356</v>
      </c>
      <c r="I82" s="26" t="s">
        <v>356</v>
      </c>
    </row>
    <row r="83" spans="2:9">
      <c r="B83" s="83" t="s">
        <v>236</v>
      </c>
      <c r="C83" s="84"/>
      <c r="D83" s="6" t="s">
        <v>237</v>
      </c>
      <c r="E83" s="6" t="s">
        <v>237</v>
      </c>
      <c r="F83" s="6" t="s">
        <v>237</v>
      </c>
      <c r="G83" s="6" t="s">
        <v>237</v>
      </c>
      <c r="H83" s="6" t="s">
        <v>237</v>
      </c>
      <c r="I83" s="6" t="s">
        <v>237</v>
      </c>
    </row>
    <row r="84" spans="2:9">
      <c r="B84" s="83" t="s">
        <v>238</v>
      </c>
      <c r="C84" s="84"/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</row>
    <row r="85" spans="2:9">
      <c r="B85" s="83" t="s">
        <v>239</v>
      </c>
      <c r="C85" s="84"/>
      <c r="D85" s="20">
        <f t="shared" ref="D85:I85" si="7">VLOOKUP(D82,add,2,FALSE)</f>
        <v>0</v>
      </c>
      <c r="E85" s="20">
        <f t="shared" si="7"/>
        <v>0</v>
      </c>
      <c r="F85" s="20">
        <f t="shared" si="7"/>
        <v>0</v>
      </c>
      <c r="G85" s="20">
        <f t="shared" si="7"/>
        <v>0</v>
      </c>
      <c r="H85" s="20">
        <f t="shared" si="7"/>
        <v>0</v>
      </c>
      <c r="I85" s="20">
        <f t="shared" si="7"/>
        <v>0</v>
      </c>
    </row>
    <row r="86" spans="2:9">
      <c r="B86" s="83" t="s">
        <v>225</v>
      </c>
      <c r="C86" s="84"/>
      <c r="D86" s="6">
        <v>12</v>
      </c>
      <c r="E86" s="6">
        <v>12</v>
      </c>
      <c r="F86" s="6">
        <v>12</v>
      </c>
      <c r="G86" s="6">
        <v>0</v>
      </c>
      <c r="H86" s="6">
        <v>12</v>
      </c>
      <c r="I86" s="6">
        <v>0</v>
      </c>
    </row>
    <row r="87" spans="2:9" ht="30.75" customHeight="1">
      <c r="B87" s="97" t="s">
        <v>251</v>
      </c>
      <c r="C87" s="98"/>
      <c r="D87" s="26" t="s">
        <v>356</v>
      </c>
      <c r="E87" s="26" t="s">
        <v>356</v>
      </c>
      <c r="F87" s="26" t="s">
        <v>356</v>
      </c>
      <c r="G87" s="26" t="s">
        <v>356</v>
      </c>
      <c r="H87" s="26" t="s">
        <v>356</v>
      </c>
      <c r="I87" s="26" t="s">
        <v>356</v>
      </c>
    </row>
    <row r="88" spans="2:9">
      <c r="B88" s="83" t="s">
        <v>236</v>
      </c>
      <c r="C88" s="84"/>
      <c r="D88" s="6" t="s">
        <v>237</v>
      </c>
      <c r="E88" s="6" t="s">
        <v>237</v>
      </c>
      <c r="F88" s="6" t="s">
        <v>237</v>
      </c>
      <c r="G88" s="6" t="s">
        <v>237</v>
      </c>
      <c r="H88" s="6" t="s">
        <v>237</v>
      </c>
      <c r="I88" s="6" t="s">
        <v>237</v>
      </c>
    </row>
    <row r="89" spans="2:9">
      <c r="B89" s="83" t="s">
        <v>238</v>
      </c>
      <c r="C89" s="84"/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</row>
    <row r="90" spans="2:9">
      <c r="B90" s="83" t="s">
        <v>239</v>
      </c>
      <c r="C90" s="84"/>
      <c r="D90" s="20">
        <f t="shared" ref="D90:I90" si="8">VLOOKUP(D87,add,2,FALSE)</f>
        <v>0</v>
      </c>
      <c r="E90" s="20">
        <f t="shared" si="8"/>
        <v>0</v>
      </c>
      <c r="F90" s="20">
        <f t="shared" si="8"/>
        <v>0</v>
      </c>
      <c r="G90" s="20">
        <f t="shared" si="8"/>
        <v>0</v>
      </c>
      <c r="H90" s="20">
        <f t="shared" si="8"/>
        <v>0</v>
      </c>
      <c r="I90" s="20">
        <f t="shared" si="8"/>
        <v>0</v>
      </c>
    </row>
    <row r="91" spans="2:9">
      <c r="B91" s="83" t="s">
        <v>225</v>
      </c>
      <c r="C91" s="84"/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</row>
    <row r="92" spans="2:9" ht="30.75" customHeight="1">
      <c r="B92" s="97" t="s">
        <v>252</v>
      </c>
      <c r="C92" s="98"/>
      <c r="D92" s="26" t="s">
        <v>356</v>
      </c>
      <c r="E92" s="26" t="s">
        <v>356</v>
      </c>
      <c r="F92" s="26" t="s">
        <v>356</v>
      </c>
      <c r="G92" s="26" t="s">
        <v>356</v>
      </c>
      <c r="H92" s="26" t="s">
        <v>356</v>
      </c>
      <c r="I92" s="26" t="s">
        <v>356</v>
      </c>
    </row>
    <row r="93" spans="2:9">
      <c r="B93" s="83" t="s">
        <v>236</v>
      </c>
      <c r="C93" s="84"/>
      <c r="D93" s="6" t="s">
        <v>237</v>
      </c>
      <c r="E93" s="6" t="s">
        <v>237</v>
      </c>
      <c r="F93" s="6" t="s">
        <v>237</v>
      </c>
      <c r="G93" s="6" t="s">
        <v>237</v>
      </c>
      <c r="H93" s="6" t="s">
        <v>237</v>
      </c>
      <c r="I93" s="6" t="s">
        <v>237</v>
      </c>
    </row>
    <row r="94" spans="2:9">
      <c r="B94" s="83" t="s">
        <v>238</v>
      </c>
      <c r="C94" s="84"/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</row>
    <row r="95" spans="2:9">
      <c r="B95" s="83" t="s">
        <v>239</v>
      </c>
      <c r="C95" s="84"/>
      <c r="D95" s="20">
        <f t="shared" ref="D95:I95" si="9">VLOOKUP(D92,add,2,FALSE)</f>
        <v>0</v>
      </c>
      <c r="E95" s="20">
        <f t="shared" si="9"/>
        <v>0</v>
      </c>
      <c r="F95" s="20">
        <f t="shared" si="9"/>
        <v>0</v>
      </c>
      <c r="G95" s="20">
        <f t="shared" si="9"/>
        <v>0</v>
      </c>
      <c r="H95" s="20">
        <f t="shared" si="9"/>
        <v>0</v>
      </c>
      <c r="I95" s="20">
        <f t="shared" si="9"/>
        <v>0</v>
      </c>
    </row>
    <row r="96" spans="2:9">
      <c r="B96" s="83" t="s">
        <v>225</v>
      </c>
      <c r="C96" s="84"/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</row>
    <row r="97" spans="2:14">
      <c r="B97" s="87"/>
      <c r="C97" s="88"/>
      <c r="D97" s="88"/>
      <c r="E97" s="88"/>
      <c r="F97" s="88"/>
      <c r="G97" s="88"/>
      <c r="H97" s="88"/>
      <c r="I97" s="89"/>
    </row>
    <row r="98" spans="2:14">
      <c r="B98" s="77" t="s">
        <v>253</v>
      </c>
      <c r="C98" s="78"/>
      <c r="D98" s="13">
        <f t="shared" ref="D98:I98" si="10">D19</f>
        <v>50</v>
      </c>
      <c r="E98" s="13">
        <f t="shared" si="10"/>
        <v>10</v>
      </c>
      <c r="F98" s="13">
        <f t="shared" si="10"/>
        <v>50</v>
      </c>
      <c r="G98" s="13">
        <f t="shared" si="10"/>
        <v>50</v>
      </c>
      <c r="H98" s="13">
        <f t="shared" si="10"/>
        <v>50</v>
      </c>
      <c r="I98" s="13">
        <f t="shared" si="10"/>
        <v>50</v>
      </c>
    </row>
    <row r="99" spans="2:14">
      <c r="B99" s="92" t="s">
        <v>254</v>
      </c>
      <c r="C99" s="93"/>
      <c r="D99" s="45">
        <f t="shared" ref="D99:I99" si="11">D100+D101</f>
        <v>50</v>
      </c>
      <c r="E99" s="45">
        <f t="shared" si="11"/>
        <v>10</v>
      </c>
      <c r="F99" s="45">
        <f t="shared" si="11"/>
        <v>42.65</v>
      </c>
      <c r="G99" s="45">
        <f t="shared" si="11"/>
        <v>43.5</v>
      </c>
      <c r="H99" s="45">
        <f t="shared" si="11"/>
        <v>43.25</v>
      </c>
      <c r="I99" s="45">
        <f t="shared" si="11"/>
        <v>44.5</v>
      </c>
    </row>
    <row r="100" spans="2:14">
      <c r="B100" s="83" t="s">
        <v>255</v>
      </c>
      <c r="C100" s="84"/>
      <c r="D100" s="8">
        <f t="shared" ref="D100:I101" si="12">D22</f>
        <v>35</v>
      </c>
      <c r="E100" s="8">
        <f t="shared" si="12"/>
        <v>7</v>
      </c>
      <c r="F100" s="8">
        <f t="shared" si="12"/>
        <v>27.65</v>
      </c>
      <c r="G100" s="8">
        <f t="shared" si="12"/>
        <v>36</v>
      </c>
      <c r="H100" s="8">
        <f t="shared" si="12"/>
        <v>28.25</v>
      </c>
      <c r="I100" s="8">
        <f t="shared" si="12"/>
        <v>29.5</v>
      </c>
    </row>
    <row r="101" spans="2:14">
      <c r="B101" s="83" t="s">
        <v>256</v>
      </c>
      <c r="C101" s="84"/>
      <c r="D101" s="8">
        <f t="shared" si="12"/>
        <v>15</v>
      </c>
      <c r="E101" s="8">
        <f t="shared" si="12"/>
        <v>3</v>
      </c>
      <c r="F101" s="8">
        <f t="shared" si="12"/>
        <v>15</v>
      </c>
      <c r="G101" s="8">
        <f t="shared" si="12"/>
        <v>7.5</v>
      </c>
      <c r="H101" s="8">
        <f t="shared" si="12"/>
        <v>15</v>
      </c>
      <c r="I101" s="8">
        <f t="shared" si="12"/>
        <v>15</v>
      </c>
    </row>
    <row r="102" spans="2:14">
      <c r="B102" s="94" t="s">
        <v>257</v>
      </c>
      <c r="C102" s="95"/>
      <c r="D102" s="92"/>
      <c r="E102" s="96"/>
      <c r="F102" s="96"/>
      <c r="G102" s="96"/>
      <c r="H102" s="96"/>
      <c r="I102" s="93"/>
    </row>
    <row r="103" spans="2:14">
      <c r="B103" s="90" t="s">
        <v>258</v>
      </c>
      <c r="C103" s="91"/>
      <c r="D103" s="15" t="str">
        <f t="shared" ref="D103:I103" si="13">D27</f>
        <v>Tarte Tatin</v>
      </c>
      <c r="E103" s="15" t="str">
        <f t="shared" si="13"/>
        <v>NA</v>
      </c>
      <c r="F103" s="15" t="str">
        <f t="shared" si="13"/>
        <v>Fraises nouvelle</v>
      </c>
      <c r="G103" s="15" t="str">
        <f t="shared" si="13"/>
        <v>Cerise Noire</v>
      </c>
      <c r="H103" s="15" t="str">
        <f t="shared" si="13"/>
        <v>Myrtille</v>
      </c>
      <c r="I103" s="15" t="str">
        <f t="shared" si="13"/>
        <v>Fraises nouvelle</v>
      </c>
    </row>
    <row r="104" spans="2:14">
      <c r="B104" s="83" t="s">
        <v>259</v>
      </c>
      <c r="C104" s="84"/>
      <c r="D104" s="9">
        <v>0</v>
      </c>
      <c r="E104" s="9">
        <v>0</v>
      </c>
      <c r="F104" s="9">
        <v>5.7000000000000002E-2</v>
      </c>
      <c r="G104" s="9">
        <v>0.04</v>
      </c>
      <c r="H104" s="9">
        <v>0.03</v>
      </c>
      <c r="I104" s="9">
        <v>7.0000000000000007E-2</v>
      </c>
    </row>
    <row r="105" spans="2:14">
      <c r="B105" s="83" t="s">
        <v>260</v>
      </c>
      <c r="C105" s="84"/>
      <c r="D105" s="8">
        <f t="shared" ref="D105:I105" si="14">D98*D104</f>
        <v>0</v>
      </c>
      <c r="E105" s="8">
        <f t="shared" si="14"/>
        <v>0</v>
      </c>
      <c r="F105" s="8">
        <f t="shared" si="14"/>
        <v>2.85</v>
      </c>
      <c r="G105" s="8">
        <f t="shared" si="14"/>
        <v>2</v>
      </c>
      <c r="H105" s="8">
        <f t="shared" si="14"/>
        <v>1.5</v>
      </c>
      <c r="I105" s="8">
        <f t="shared" si="14"/>
        <v>3.5000000000000004</v>
      </c>
    </row>
    <row r="106" spans="2:14">
      <c r="B106" s="83" t="s">
        <v>261</v>
      </c>
      <c r="C106" s="84"/>
      <c r="D106" s="8">
        <f t="shared" ref="D106:I106" si="15">D105*30</f>
        <v>0</v>
      </c>
      <c r="E106" s="8">
        <f t="shared" si="15"/>
        <v>0</v>
      </c>
      <c r="F106" s="8">
        <f t="shared" si="15"/>
        <v>85.5</v>
      </c>
      <c r="G106" s="8">
        <f t="shared" si="15"/>
        <v>60</v>
      </c>
      <c r="H106" s="8">
        <f t="shared" si="15"/>
        <v>45</v>
      </c>
      <c r="I106" s="8">
        <f t="shared" si="15"/>
        <v>105.00000000000001</v>
      </c>
      <c r="K106" s="125" t="s">
        <v>262</v>
      </c>
      <c r="L106" s="76"/>
      <c r="M106" s="125" t="s">
        <v>263</v>
      </c>
      <c r="N106" s="126"/>
    </row>
    <row r="107" spans="2:14">
      <c r="B107" s="90" t="s">
        <v>264</v>
      </c>
      <c r="C107" s="91"/>
      <c r="D107" s="15" t="str">
        <f t="shared" ref="D107:I107" si="16">D33</f>
        <v>NA</v>
      </c>
      <c r="E107" s="15" t="str">
        <f t="shared" si="16"/>
        <v>NA</v>
      </c>
      <c r="F107" s="15" t="str">
        <f t="shared" si="16"/>
        <v>Framboise nouvelle</v>
      </c>
      <c r="G107" s="15" t="str">
        <f t="shared" si="16"/>
        <v>Fraises nouvelle</v>
      </c>
      <c r="H107" s="15" t="str">
        <f t="shared" si="16"/>
        <v>Mûre</v>
      </c>
      <c r="I107" s="15" t="str">
        <f t="shared" si="16"/>
        <v>Framboise nouvelle</v>
      </c>
      <c r="K107" s="1" t="s">
        <v>265</v>
      </c>
      <c r="L107" s="22">
        <v>10</v>
      </c>
      <c r="M107" s="1" t="s">
        <v>265</v>
      </c>
      <c r="N107" s="1">
        <v>10</v>
      </c>
    </row>
    <row r="108" spans="2:14">
      <c r="B108" s="83" t="s">
        <v>259</v>
      </c>
      <c r="C108" s="84"/>
      <c r="D108" s="9">
        <v>0</v>
      </c>
      <c r="E108" s="9">
        <v>0</v>
      </c>
      <c r="F108" s="9">
        <v>0.05</v>
      </c>
      <c r="G108" s="9">
        <v>0.04</v>
      </c>
      <c r="H108" s="9">
        <v>0.03</v>
      </c>
      <c r="I108" s="9">
        <v>0.03</v>
      </c>
      <c r="K108" s="1" t="s">
        <v>266</v>
      </c>
      <c r="L108" s="23">
        <v>0.1</v>
      </c>
      <c r="M108" s="1" t="s">
        <v>266</v>
      </c>
      <c r="N108" s="46">
        <f>N109/N107</f>
        <v>0.3</v>
      </c>
    </row>
    <row r="109" spans="2:14">
      <c r="B109" s="83" t="s">
        <v>260</v>
      </c>
      <c r="C109" s="84"/>
      <c r="D109" s="8">
        <f t="shared" ref="D109:I109" si="17">D98*D108</f>
        <v>0</v>
      </c>
      <c r="E109" s="8">
        <f t="shared" si="17"/>
        <v>0</v>
      </c>
      <c r="F109" s="8">
        <f t="shared" si="17"/>
        <v>2.5</v>
      </c>
      <c r="G109" s="8">
        <f t="shared" si="17"/>
        <v>2</v>
      </c>
      <c r="H109" s="8">
        <f t="shared" si="17"/>
        <v>1.5</v>
      </c>
      <c r="I109" s="8">
        <f t="shared" si="17"/>
        <v>1.5</v>
      </c>
      <c r="K109" s="1" t="s">
        <v>267</v>
      </c>
      <c r="L109" s="47">
        <f>L107*L108</f>
        <v>1</v>
      </c>
      <c r="M109" s="1" t="s">
        <v>267</v>
      </c>
      <c r="N109" s="24">
        <v>3</v>
      </c>
    </row>
    <row r="110" spans="2:14">
      <c r="B110" s="83" t="s">
        <v>261</v>
      </c>
      <c r="C110" s="84"/>
      <c r="D110" s="8">
        <f t="shared" ref="D110:I110" si="18">D109*30</f>
        <v>0</v>
      </c>
      <c r="E110" s="8">
        <f t="shared" si="18"/>
        <v>0</v>
      </c>
      <c r="F110" s="8">
        <f t="shared" si="18"/>
        <v>75</v>
      </c>
      <c r="G110" s="8">
        <f t="shared" si="18"/>
        <v>60</v>
      </c>
      <c r="H110" s="8">
        <f t="shared" si="18"/>
        <v>45</v>
      </c>
      <c r="I110" s="8">
        <f t="shared" si="18"/>
        <v>45</v>
      </c>
      <c r="K110" s="1" t="s">
        <v>268</v>
      </c>
      <c r="L110" s="8">
        <f>L109*30</f>
        <v>30</v>
      </c>
      <c r="M110" s="1" t="s">
        <v>268</v>
      </c>
      <c r="N110" s="8">
        <f>N109*30</f>
        <v>90</v>
      </c>
    </row>
    <row r="111" spans="2:14">
      <c r="B111" s="90" t="s">
        <v>269</v>
      </c>
      <c r="C111" s="91"/>
      <c r="D111" s="15" t="str">
        <f t="shared" ref="D111:I111" si="19">D39</f>
        <v>NA</v>
      </c>
      <c r="E111" s="15" t="str">
        <f t="shared" si="19"/>
        <v>NA</v>
      </c>
      <c r="F111" s="15" t="str">
        <f t="shared" si="19"/>
        <v>Mangue nouvelle</v>
      </c>
      <c r="G111" s="15" t="str">
        <f t="shared" si="19"/>
        <v>Groseille</v>
      </c>
      <c r="H111" s="15" t="str">
        <f t="shared" si="19"/>
        <v>Fraises nouvelle</v>
      </c>
      <c r="I111" s="15" t="str">
        <f t="shared" si="19"/>
        <v>Mûre</v>
      </c>
      <c r="K111" s="125" t="s">
        <v>270</v>
      </c>
      <c r="L111" s="126"/>
    </row>
    <row r="112" spans="2:14">
      <c r="B112" s="83" t="s">
        <v>259</v>
      </c>
      <c r="C112" s="84"/>
      <c r="D112" s="9">
        <v>0</v>
      </c>
      <c r="E112" s="9">
        <v>0</v>
      </c>
      <c r="F112" s="9">
        <v>0.02</v>
      </c>
      <c r="G112" s="9">
        <v>0.02</v>
      </c>
      <c r="H112" s="9">
        <v>0.03</v>
      </c>
      <c r="I112" s="9">
        <v>5.0000000000000001E-3</v>
      </c>
      <c r="K112" s="1" t="s">
        <v>265</v>
      </c>
      <c r="L112" s="1">
        <v>10</v>
      </c>
    </row>
    <row r="113" spans="2:12">
      <c r="B113" s="83" t="s">
        <v>260</v>
      </c>
      <c r="C113" s="84"/>
      <c r="D113" s="8">
        <f t="shared" ref="D113:I113" si="20">D98*D112</f>
        <v>0</v>
      </c>
      <c r="E113" s="8">
        <f t="shared" si="20"/>
        <v>0</v>
      </c>
      <c r="F113" s="8">
        <f t="shared" si="20"/>
        <v>1</v>
      </c>
      <c r="G113" s="8">
        <f t="shared" si="20"/>
        <v>1</v>
      </c>
      <c r="H113" s="8">
        <f t="shared" si="20"/>
        <v>1.5</v>
      </c>
      <c r="I113" s="8">
        <f t="shared" si="20"/>
        <v>0.25</v>
      </c>
      <c r="K113" s="1" t="s">
        <v>266</v>
      </c>
      <c r="L113" s="48">
        <f>L114/L112</f>
        <v>6.6666666666666662E-3</v>
      </c>
    </row>
    <row r="114" spans="2:12">
      <c r="B114" s="83" t="s">
        <v>261</v>
      </c>
      <c r="C114" s="84"/>
      <c r="D114" s="8">
        <f t="shared" ref="D114:I114" si="21">D113*30</f>
        <v>0</v>
      </c>
      <c r="E114" s="8">
        <f t="shared" si="21"/>
        <v>0</v>
      </c>
      <c r="F114" s="8">
        <f t="shared" si="21"/>
        <v>30</v>
      </c>
      <c r="G114" s="8">
        <f t="shared" si="21"/>
        <v>30</v>
      </c>
      <c r="H114" s="8">
        <f t="shared" si="21"/>
        <v>45</v>
      </c>
      <c r="I114" s="8">
        <f t="shared" si="21"/>
        <v>7.5</v>
      </c>
      <c r="K114" s="1" t="s">
        <v>267</v>
      </c>
      <c r="L114" s="49">
        <f>L115/30</f>
        <v>6.6666666666666666E-2</v>
      </c>
    </row>
    <row r="115" spans="2:12">
      <c r="B115" s="90" t="s">
        <v>271</v>
      </c>
      <c r="C115" s="91"/>
      <c r="D115" s="15" t="str">
        <f t="shared" ref="D115:I115" si="22">D45</f>
        <v>NA</v>
      </c>
      <c r="E115" s="15" t="str">
        <f t="shared" si="22"/>
        <v>NA</v>
      </c>
      <c r="F115" s="15" t="str">
        <f t="shared" si="22"/>
        <v>Ananas</v>
      </c>
      <c r="G115" s="15" t="str">
        <f t="shared" si="22"/>
        <v>Framboise nouvelle</v>
      </c>
      <c r="H115" s="15" t="str">
        <f t="shared" si="22"/>
        <v>Framboise nouvelle</v>
      </c>
      <c r="I115" s="15" t="str">
        <f t="shared" si="22"/>
        <v>Cassis</v>
      </c>
      <c r="K115" s="1" t="s">
        <v>268</v>
      </c>
      <c r="L115" s="21">
        <v>2</v>
      </c>
    </row>
    <row r="116" spans="2:12">
      <c r="B116" s="83" t="s">
        <v>259</v>
      </c>
      <c r="C116" s="84"/>
      <c r="D116" s="9">
        <v>0</v>
      </c>
      <c r="E116" s="9">
        <v>0</v>
      </c>
      <c r="F116" s="9">
        <v>0.02</v>
      </c>
      <c r="G116" s="9">
        <v>0.02</v>
      </c>
      <c r="H116" s="9">
        <v>0.02</v>
      </c>
      <c r="I116" s="9">
        <v>5.0000000000000001E-3</v>
      </c>
    </row>
    <row r="117" spans="2:12">
      <c r="B117" s="83" t="s">
        <v>260</v>
      </c>
      <c r="C117" s="84"/>
      <c r="D117" s="8">
        <f t="shared" ref="D117:I117" si="23">D98*D116</f>
        <v>0</v>
      </c>
      <c r="E117" s="8">
        <f t="shared" si="23"/>
        <v>0</v>
      </c>
      <c r="F117" s="8">
        <f t="shared" si="23"/>
        <v>1</v>
      </c>
      <c r="G117" s="8">
        <f t="shared" si="23"/>
        <v>1</v>
      </c>
      <c r="H117" s="8">
        <f t="shared" si="23"/>
        <v>1</v>
      </c>
      <c r="I117" s="8">
        <f t="shared" si="23"/>
        <v>0.25</v>
      </c>
    </row>
    <row r="118" spans="2:12">
      <c r="B118" s="83" t="s">
        <v>261</v>
      </c>
      <c r="C118" s="84"/>
      <c r="D118" s="8">
        <f t="shared" ref="D118:I118" si="24">D117*30</f>
        <v>0</v>
      </c>
      <c r="E118" s="8">
        <f t="shared" si="24"/>
        <v>0</v>
      </c>
      <c r="F118" s="8">
        <f t="shared" si="24"/>
        <v>30</v>
      </c>
      <c r="G118" s="8">
        <f t="shared" si="24"/>
        <v>30</v>
      </c>
      <c r="H118" s="8">
        <f t="shared" si="24"/>
        <v>30</v>
      </c>
      <c r="I118" s="8">
        <f t="shared" si="24"/>
        <v>7.5</v>
      </c>
    </row>
    <row r="119" spans="2:12">
      <c r="B119" s="90" t="s">
        <v>272</v>
      </c>
      <c r="C119" s="91"/>
      <c r="D119" s="15" t="str">
        <f t="shared" ref="D119:I119" si="25">D51</f>
        <v>NA</v>
      </c>
      <c r="E119" s="15" t="str">
        <f t="shared" si="25"/>
        <v>NA</v>
      </c>
      <c r="F119" s="15" t="str">
        <f t="shared" si="25"/>
        <v>NA</v>
      </c>
      <c r="G119" s="15" t="str">
        <f t="shared" si="25"/>
        <v>Cassis</v>
      </c>
      <c r="H119" s="15" t="str">
        <f t="shared" si="25"/>
        <v>Réglisse baton</v>
      </c>
      <c r="I119" s="15" t="str">
        <f t="shared" si="25"/>
        <v>NA</v>
      </c>
    </row>
    <row r="120" spans="2:12">
      <c r="B120" s="83" t="s">
        <v>259</v>
      </c>
      <c r="C120" s="84"/>
      <c r="D120" s="9">
        <v>0</v>
      </c>
      <c r="E120" s="9">
        <v>0</v>
      </c>
      <c r="F120" s="9">
        <v>0</v>
      </c>
      <c r="G120" s="9">
        <v>0.01</v>
      </c>
      <c r="H120" s="9">
        <v>0.02</v>
      </c>
      <c r="I120" s="9">
        <v>0</v>
      </c>
    </row>
    <row r="121" spans="2:12">
      <c r="B121" s="83" t="s">
        <v>260</v>
      </c>
      <c r="C121" s="84"/>
      <c r="D121" s="8">
        <f t="shared" ref="D121:I121" si="26">D98*D120</f>
        <v>0</v>
      </c>
      <c r="E121" s="8">
        <f t="shared" si="26"/>
        <v>0</v>
      </c>
      <c r="F121" s="8">
        <f t="shared" si="26"/>
        <v>0</v>
      </c>
      <c r="G121" s="8">
        <f t="shared" si="26"/>
        <v>0.5</v>
      </c>
      <c r="H121" s="8">
        <f t="shared" si="26"/>
        <v>1</v>
      </c>
      <c r="I121" s="8">
        <f t="shared" si="26"/>
        <v>0</v>
      </c>
    </row>
    <row r="122" spans="2:12">
      <c r="B122" s="83" t="s">
        <v>261</v>
      </c>
      <c r="C122" s="84"/>
      <c r="D122" s="8">
        <f t="shared" ref="D122:I122" si="27">D121*30</f>
        <v>0</v>
      </c>
      <c r="E122" s="8">
        <f t="shared" si="27"/>
        <v>0</v>
      </c>
      <c r="F122" s="8">
        <f t="shared" si="27"/>
        <v>0</v>
      </c>
      <c r="G122" s="8">
        <f t="shared" si="27"/>
        <v>15</v>
      </c>
      <c r="H122" s="8">
        <f t="shared" si="27"/>
        <v>30</v>
      </c>
      <c r="I122" s="8">
        <f t="shared" si="27"/>
        <v>0</v>
      </c>
    </row>
    <row r="123" spans="2:12">
      <c r="B123" s="90" t="s">
        <v>273</v>
      </c>
      <c r="C123" s="91"/>
      <c r="D123" s="15" t="str">
        <f t="shared" ref="D123:I123" si="28">D57</f>
        <v>NA</v>
      </c>
      <c r="E123" s="15" t="str">
        <f t="shared" si="28"/>
        <v>NA</v>
      </c>
      <c r="F123" s="15" t="str">
        <f t="shared" si="28"/>
        <v>NA</v>
      </c>
      <c r="G123" s="15" t="str">
        <f t="shared" si="28"/>
        <v>NA</v>
      </c>
      <c r="H123" s="15" t="str">
        <f t="shared" si="28"/>
        <v>Anis</v>
      </c>
      <c r="I123" s="15" t="str">
        <f t="shared" si="28"/>
        <v>NA</v>
      </c>
    </row>
    <row r="124" spans="2:12">
      <c r="B124" s="83" t="s">
        <v>259</v>
      </c>
      <c r="C124" s="84"/>
      <c r="D124" s="9">
        <v>0</v>
      </c>
      <c r="E124" s="9">
        <v>0</v>
      </c>
      <c r="F124" s="9">
        <v>0</v>
      </c>
      <c r="G124" s="9">
        <v>0</v>
      </c>
      <c r="H124" s="9">
        <v>5.0000000000000001E-3</v>
      </c>
      <c r="I124" s="9">
        <v>0</v>
      </c>
    </row>
    <row r="125" spans="2:12">
      <c r="B125" s="83" t="s">
        <v>260</v>
      </c>
      <c r="C125" s="84"/>
      <c r="D125" s="8">
        <f t="shared" ref="D125:I125" si="29">D98*D124</f>
        <v>0</v>
      </c>
      <c r="E125" s="8">
        <f t="shared" si="29"/>
        <v>0</v>
      </c>
      <c r="F125" s="8">
        <f t="shared" si="29"/>
        <v>0</v>
      </c>
      <c r="G125" s="8">
        <f t="shared" si="29"/>
        <v>0</v>
      </c>
      <c r="H125" s="8">
        <f t="shared" si="29"/>
        <v>0.25</v>
      </c>
      <c r="I125" s="8">
        <f t="shared" si="29"/>
        <v>0</v>
      </c>
    </row>
    <row r="126" spans="2:12">
      <c r="B126" s="83" t="s">
        <v>261</v>
      </c>
      <c r="C126" s="84"/>
      <c r="D126" s="8">
        <f t="shared" ref="D126:I126" si="30">D125*30</f>
        <v>0</v>
      </c>
      <c r="E126" s="8">
        <f t="shared" si="30"/>
        <v>0</v>
      </c>
      <c r="F126" s="8">
        <f t="shared" si="30"/>
        <v>0</v>
      </c>
      <c r="G126" s="8">
        <f t="shared" si="30"/>
        <v>0</v>
      </c>
      <c r="H126" s="8">
        <f t="shared" si="30"/>
        <v>7.5</v>
      </c>
      <c r="I126" s="8">
        <f t="shared" si="30"/>
        <v>0</v>
      </c>
    </row>
    <row r="127" spans="2:12">
      <c r="B127" s="90" t="s">
        <v>274</v>
      </c>
      <c r="C127" s="91"/>
      <c r="D127" s="15" t="str">
        <f t="shared" ref="D127:I127" si="31">D63</f>
        <v>NA</v>
      </c>
      <c r="E127" s="15" t="str">
        <f t="shared" si="31"/>
        <v>NA</v>
      </c>
      <c r="F127" s="15" t="str">
        <f t="shared" si="31"/>
        <v>NA</v>
      </c>
      <c r="G127" s="15" t="str">
        <f t="shared" si="31"/>
        <v>NA</v>
      </c>
      <c r="H127" s="15" t="str">
        <f t="shared" si="31"/>
        <v>NA</v>
      </c>
      <c r="I127" s="15" t="str">
        <f t="shared" si="31"/>
        <v>NA</v>
      </c>
    </row>
    <row r="128" spans="2:12">
      <c r="B128" s="83" t="s">
        <v>259</v>
      </c>
      <c r="C128" s="84"/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</row>
    <row r="129" spans="2:11">
      <c r="B129" s="83" t="s">
        <v>260</v>
      </c>
      <c r="C129" s="84"/>
      <c r="D129" s="8">
        <f t="shared" ref="D129:I129" si="32">D98*D128</f>
        <v>0</v>
      </c>
      <c r="E129" s="8">
        <f t="shared" si="32"/>
        <v>0</v>
      </c>
      <c r="F129" s="8">
        <f t="shared" si="32"/>
        <v>0</v>
      </c>
      <c r="G129" s="8">
        <f t="shared" si="32"/>
        <v>0</v>
      </c>
      <c r="H129" s="8">
        <f t="shared" si="32"/>
        <v>0</v>
      </c>
      <c r="I129" s="8">
        <f t="shared" si="32"/>
        <v>0</v>
      </c>
    </row>
    <row r="130" spans="2:11">
      <c r="B130" s="83" t="s">
        <v>261</v>
      </c>
      <c r="C130" s="84"/>
      <c r="D130" s="8">
        <f t="shared" ref="D130:I130" si="33">D129*30</f>
        <v>0</v>
      </c>
      <c r="E130" s="8">
        <f t="shared" si="33"/>
        <v>0</v>
      </c>
      <c r="F130" s="8">
        <f t="shared" si="33"/>
        <v>0</v>
      </c>
      <c r="G130" s="8">
        <f t="shared" si="33"/>
        <v>0</v>
      </c>
      <c r="H130" s="8">
        <f t="shared" si="33"/>
        <v>0</v>
      </c>
      <c r="I130" s="8">
        <f t="shared" si="33"/>
        <v>0</v>
      </c>
    </row>
    <row r="131" spans="2:11">
      <c r="B131" s="90" t="s">
        <v>275</v>
      </c>
      <c r="C131" s="91"/>
      <c r="D131" s="15" t="str">
        <f t="shared" ref="D131:I131" si="34">D69</f>
        <v>Abricot fruits</v>
      </c>
      <c r="E131" s="15" t="str">
        <f t="shared" si="34"/>
        <v>NA</v>
      </c>
      <c r="F131" s="15" t="str">
        <f t="shared" si="34"/>
        <v>NA</v>
      </c>
      <c r="G131" s="15" t="str">
        <f t="shared" si="34"/>
        <v>NA</v>
      </c>
      <c r="H131" s="15" t="str">
        <f t="shared" si="34"/>
        <v>NA</v>
      </c>
      <c r="I131" s="15" t="str">
        <f t="shared" si="34"/>
        <v>NA</v>
      </c>
    </row>
    <row r="132" spans="2:11">
      <c r="B132" s="83" t="s">
        <v>259</v>
      </c>
      <c r="C132" s="84"/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</row>
    <row r="133" spans="2:11">
      <c r="B133" s="83" t="s">
        <v>260</v>
      </c>
      <c r="C133" s="84"/>
      <c r="D133" s="8">
        <f t="shared" ref="D133:I133" si="35">D98*D132</f>
        <v>0</v>
      </c>
      <c r="E133" s="8">
        <f t="shared" si="35"/>
        <v>0</v>
      </c>
      <c r="F133" s="8">
        <f t="shared" si="35"/>
        <v>0</v>
      </c>
      <c r="G133" s="8">
        <f t="shared" si="35"/>
        <v>0</v>
      </c>
      <c r="H133" s="8">
        <f t="shared" si="35"/>
        <v>0</v>
      </c>
      <c r="I133" s="8">
        <f t="shared" si="35"/>
        <v>0</v>
      </c>
    </row>
    <row r="134" spans="2:11">
      <c r="B134" s="83" t="s">
        <v>261</v>
      </c>
      <c r="C134" s="84"/>
      <c r="D134" s="8">
        <f t="shared" ref="D134:I134" si="36">D133*30</f>
        <v>0</v>
      </c>
      <c r="E134" s="8">
        <f t="shared" si="36"/>
        <v>0</v>
      </c>
      <c r="F134" s="8">
        <f t="shared" si="36"/>
        <v>0</v>
      </c>
      <c r="G134" s="8">
        <f t="shared" si="36"/>
        <v>0</v>
      </c>
      <c r="H134" s="8">
        <f t="shared" si="36"/>
        <v>0</v>
      </c>
      <c r="I134" s="8">
        <f t="shared" si="36"/>
        <v>0</v>
      </c>
    </row>
    <row r="135" spans="2:11">
      <c r="B135" s="85" t="s">
        <v>276</v>
      </c>
      <c r="C135" s="86"/>
      <c r="D135" s="16" t="str">
        <f t="shared" ref="D135:I135" si="37">D77</f>
        <v>N/A</v>
      </c>
      <c r="E135" s="16" t="str">
        <f t="shared" si="37"/>
        <v>N/A</v>
      </c>
      <c r="F135" s="16" t="str">
        <f t="shared" si="37"/>
        <v>N/A</v>
      </c>
      <c r="G135" s="16" t="str">
        <f t="shared" si="37"/>
        <v>N/A</v>
      </c>
      <c r="H135" s="16" t="str">
        <f t="shared" si="37"/>
        <v>N/A</v>
      </c>
      <c r="I135" s="16" t="str">
        <f t="shared" si="37"/>
        <v>N/A</v>
      </c>
    </row>
    <row r="136" spans="2:11">
      <c r="B136" s="83" t="s">
        <v>259</v>
      </c>
      <c r="C136" s="84"/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</row>
    <row r="137" spans="2:11">
      <c r="B137" s="83" t="s">
        <v>260</v>
      </c>
      <c r="C137" s="84"/>
      <c r="D137" s="8">
        <f t="shared" ref="D137:I137" si="38">D98*D136</f>
        <v>0</v>
      </c>
      <c r="E137" s="8">
        <f t="shared" si="38"/>
        <v>0</v>
      </c>
      <c r="F137" s="8">
        <f t="shared" si="38"/>
        <v>0</v>
      </c>
      <c r="G137" s="8">
        <f t="shared" si="38"/>
        <v>0</v>
      </c>
      <c r="H137" s="8">
        <f t="shared" si="38"/>
        <v>0</v>
      </c>
      <c r="I137" s="8">
        <f t="shared" si="38"/>
        <v>0</v>
      </c>
      <c r="K137" s="11"/>
    </row>
    <row r="138" spans="2:11">
      <c r="B138" s="83" t="s">
        <v>261</v>
      </c>
      <c r="C138" s="84"/>
      <c r="D138" s="8">
        <f t="shared" ref="D138:I138" si="39">D137*30</f>
        <v>0</v>
      </c>
      <c r="E138" s="8">
        <f t="shared" si="39"/>
        <v>0</v>
      </c>
      <c r="F138" s="8">
        <f t="shared" si="39"/>
        <v>0</v>
      </c>
      <c r="G138" s="8">
        <f t="shared" si="39"/>
        <v>0</v>
      </c>
      <c r="H138" s="8">
        <f t="shared" si="39"/>
        <v>0</v>
      </c>
      <c r="I138" s="8">
        <f t="shared" si="39"/>
        <v>0</v>
      </c>
    </row>
    <row r="139" spans="2:11">
      <c r="B139" s="85" t="s">
        <v>277</v>
      </c>
      <c r="C139" s="86"/>
      <c r="D139" s="16" t="str">
        <f t="shared" ref="D139:I139" si="40">D82</f>
        <v>N/A</v>
      </c>
      <c r="E139" s="16" t="str">
        <f t="shared" si="40"/>
        <v>N/A</v>
      </c>
      <c r="F139" s="16" t="str">
        <f t="shared" si="40"/>
        <v>N/A</v>
      </c>
      <c r="G139" s="16" t="str">
        <f t="shared" si="40"/>
        <v>N/A</v>
      </c>
      <c r="H139" s="16" t="str">
        <f t="shared" si="40"/>
        <v>N/A</v>
      </c>
      <c r="I139" s="16" t="str">
        <f t="shared" si="40"/>
        <v>N/A</v>
      </c>
    </row>
    <row r="140" spans="2:11">
      <c r="B140" s="83" t="s">
        <v>259</v>
      </c>
      <c r="C140" s="84"/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</row>
    <row r="141" spans="2:11">
      <c r="B141" s="83" t="s">
        <v>260</v>
      </c>
      <c r="C141" s="84"/>
      <c r="D141" s="8">
        <f>D98*D140</f>
        <v>0</v>
      </c>
      <c r="E141" s="8">
        <f t="shared" ref="E141:I141" si="41">E98*E140</f>
        <v>0</v>
      </c>
      <c r="F141" s="8">
        <f>F98*F140</f>
        <v>0</v>
      </c>
      <c r="G141" s="8">
        <f t="shared" si="41"/>
        <v>0</v>
      </c>
      <c r="H141" s="8">
        <f t="shared" si="41"/>
        <v>0</v>
      </c>
      <c r="I141" s="8">
        <f t="shared" si="41"/>
        <v>0</v>
      </c>
    </row>
    <row r="142" spans="2:11">
      <c r="B142" s="83" t="s">
        <v>261</v>
      </c>
      <c r="C142" s="84"/>
      <c r="D142" s="8">
        <f t="shared" ref="D142:I142" si="42">D141*30</f>
        <v>0</v>
      </c>
      <c r="E142" s="8">
        <f t="shared" si="42"/>
        <v>0</v>
      </c>
      <c r="F142" s="8">
        <f t="shared" si="42"/>
        <v>0</v>
      </c>
      <c r="G142" s="8">
        <f t="shared" si="42"/>
        <v>0</v>
      </c>
      <c r="H142" s="8">
        <f t="shared" si="42"/>
        <v>0</v>
      </c>
      <c r="I142" s="8">
        <f t="shared" si="42"/>
        <v>0</v>
      </c>
    </row>
    <row r="143" spans="2:11">
      <c r="B143" s="85" t="s">
        <v>278</v>
      </c>
      <c r="C143" s="86"/>
      <c r="D143" s="16" t="str">
        <f t="shared" ref="D143:I143" si="43">D87</f>
        <v>N/A</v>
      </c>
      <c r="E143" s="16" t="str">
        <f t="shared" si="43"/>
        <v>N/A</v>
      </c>
      <c r="F143" s="16" t="str">
        <f t="shared" si="43"/>
        <v>N/A</v>
      </c>
      <c r="G143" s="16" t="str">
        <f t="shared" si="43"/>
        <v>N/A</v>
      </c>
      <c r="H143" s="16" t="str">
        <f t="shared" si="43"/>
        <v>N/A</v>
      </c>
      <c r="I143" s="16" t="str">
        <f t="shared" si="43"/>
        <v>N/A</v>
      </c>
    </row>
    <row r="144" spans="2:11">
      <c r="B144" s="83" t="s">
        <v>259</v>
      </c>
      <c r="C144" s="84"/>
      <c r="D144" s="9">
        <v>0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</row>
    <row r="145" spans="2:9">
      <c r="B145" s="83" t="s">
        <v>260</v>
      </c>
      <c r="C145" s="84"/>
      <c r="D145" s="8">
        <f t="shared" ref="D145:I145" si="44">D98*D144</f>
        <v>0</v>
      </c>
      <c r="E145" s="8">
        <f t="shared" si="44"/>
        <v>0</v>
      </c>
      <c r="F145" s="8">
        <f t="shared" si="44"/>
        <v>0</v>
      </c>
      <c r="G145" s="8">
        <f t="shared" si="44"/>
        <v>0</v>
      </c>
      <c r="H145" s="8">
        <f t="shared" si="44"/>
        <v>0</v>
      </c>
      <c r="I145" s="8">
        <f t="shared" si="44"/>
        <v>0</v>
      </c>
    </row>
    <row r="146" spans="2:9">
      <c r="B146" s="83" t="s">
        <v>261</v>
      </c>
      <c r="C146" s="84"/>
      <c r="D146" s="8">
        <f t="shared" ref="D146:I146" si="45">D145*30</f>
        <v>0</v>
      </c>
      <c r="E146" s="8">
        <f t="shared" si="45"/>
        <v>0</v>
      </c>
      <c r="F146" s="8">
        <f t="shared" si="45"/>
        <v>0</v>
      </c>
      <c r="G146" s="8">
        <f t="shared" si="45"/>
        <v>0</v>
      </c>
      <c r="H146" s="8">
        <f t="shared" si="45"/>
        <v>0</v>
      </c>
      <c r="I146" s="8">
        <f t="shared" si="45"/>
        <v>0</v>
      </c>
    </row>
    <row r="147" spans="2:9">
      <c r="B147" s="85" t="s">
        <v>279</v>
      </c>
      <c r="C147" s="86"/>
      <c r="D147" s="16" t="str">
        <f t="shared" ref="D147:I147" si="46">D92</f>
        <v>N/A</v>
      </c>
      <c r="E147" s="16" t="str">
        <f t="shared" si="46"/>
        <v>N/A</v>
      </c>
      <c r="F147" s="16" t="str">
        <f t="shared" si="46"/>
        <v>N/A</v>
      </c>
      <c r="G147" s="16" t="str">
        <f t="shared" si="46"/>
        <v>N/A</v>
      </c>
      <c r="H147" s="16" t="str">
        <f t="shared" si="46"/>
        <v>N/A</v>
      </c>
      <c r="I147" s="16" t="str">
        <f t="shared" si="46"/>
        <v>N/A</v>
      </c>
    </row>
    <row r="148" spans="2:9">
      <c r="B148" s="83" t="s">
        <v>259</v>
      </c>
      <c r="C148" s="84"/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</row>
    <row r="149" spans="2:9">
      <c r="B149" s="83" t="s">
        <v>260</v>
      </c>
      <c r="C149" s="84"/>
      <c r="D149" s="8">
        <f t="shared" ref="D149:I149" si="47">D98*D148</f>
        <v>0</v>
      </c>
      <c r="E149" s="8">
        <f t="shared" si="47"/>
        <v>0</v>
      </c>
      <c r="F149" s="8">
        <f t="shared" si="47"/>
        <v>0</v>
      </c>
      <c r="G149" s="8">
        <f t="shared" si="47"/>
        <v>0</v>
      </c>
      <c r="H149" s="8">
        <f t="shared" si="47"/>
        <v>0</v>
      </c>
      <c r="I149" s="8">
        <f t="shared" si="47"/>
        <v>0</v>
      </c>
    </row>
    <row r="150" spans="2:9">
      <c r="B150" s="83" t="s">
        <v>261</v>
      </c>
      <c r="C150" s="84"/>
      <c r="D150" s="8">
        <f t="shared" ref="D150:I150" si="48">D149*30</f>
        <v>0</v>
      </c>
      <c r="E150" s="8">
        <f t="shared" si="48"/>
        <v>0</v>
      </c>
      <c r="F150" s="8">
        <f t="shared" si="48"/>
        <v>0</v>
      </c>
      <c r="G150" s="8">
        <f t="shared" si="48"/>
        <v>0</v>
      </c>
      <c r="H150" s="8">
        <f t="shared" si="48"/>
        <v>0</v>
      </c>
      <c r="I150" s="8">
        <f t="shared" si="48"/>
        <v>0</v>
      </c>
    </row>
    <row r="151" spans="2:9">
      <c r="B151" s="87"/>
      <c r="C151" s="88"/>
      <c r="D151" s="88"/>
      <c r="E151" s="88"/>
      <c r="F151" s="88"/>
      <c r="G151" s="88"/>
      <c r="H151" s="88"/>
      <c r="I151" s="89"/>
    </row>
    <row r="152" spans="2:9">
      <c r="B152" s="77" t="s">
        <v>280</v>
      </c>
      <c r="C152" s="78"/>
      <c r="D152" s="13">
        <f t="shared" ref="D152:I152" si="49">D99</f>
        <v>50</v>
      </c>
      <c r="E152" s="13">
        <f t="shared" si="49"/>
        <v>10</v>
      </c>
      <c r="F152" s="13">
        <f t="shared" si="49"/>
        <v>42.65</v>
      </c>
      <c r="G152" s="13">
        <f t="shared" si="49"/>
        <v>43.5</v>
      </c>
      <c r="H152" s="13">
        <f t="shared" si="49"/>
        <v>43.25</v>
      </c>
      <c r="I152" s="13">
        <f t="shared" si="49"/>
        <v>44.5</v>
      </c>
    </row>
    <row r="153" spans="2:9">
      <c r="B153" s="77" t="s">
        <v>281</v>
      </c>
      <c r="C153" s="78"/>
      <c r="D153" s="50">
        <f t="shared" ref="D153:I154" si="50">D104+D108+D112+D116+D120+D124+D128+D132+D136+D140+D144+D148</f>
        <v>0</v>
      </c>
      <c r="E153" s="50">
        <f t="shared" si="50"/>
        <v>0</v>
      </c>
      <c r="F153" s="50">
        <f t="shared" si="50"/>
        <v>0.14699999999999999</v>
      </c>
      <c r="G153" s="50">
        <f t="shared" si="50"/>
        <v>0.13</v>
      </c>
      <c r="H153" s="50">
        <f t="shared" si="50"/>
        <v>0.13500000000000001</v>
      </c>
      <c r="I153" s="50">
        <f t="shared" si="50"/>
        <v>0.11000000000000001</v>
      </c>
    </row>
    <row r="154" spans="2:9">
      <c r="B154" s="77" t="s">
        <v>282</v>
      </c>
      <c r="C154" s="78"/>
      <c r="D154" s="51">
        <f t="shared" si="50"/>
        <v>0</v>
      </c>
      <c r="E154" s="13">
        <f t="shared" si="50"/>
        <v>0</v>
      </c>
      <c r="F154" s="13">
        <f t="shared" si="50"/>
        <v>7.35</v>
      </c>
      <c r="G154" s="13">
        <f t="shared" si="50"/>
        <v>6.5</v>
      </c>
      <c r="H154" s="13">
        <f t="shared" si="50"/>
        <v>6.75</v>
      </c>
      <c r="I154" s="13">
        <f t="shared" si="50"/>
        <v>5.5</v>
      </c>
    </row>
    <row r="155" spans="2:9">
      <c r="B155" s="79" t="s">
        <v>283</v>
      </c>
      <c r="C155" s="80"/>
      <c r="D155" s="6"/>
      <c r="E155" s="6"/>
      <c r="F155" s="6"/>
      <c r="G155" s="6"/>
      <c r="H155" s="6"/>
      <c r="I155" s="6"/>
    </row>
    <row r="156" spans="2:9">
      <c r="B156" s="81" t="s">
        <v>284</v>
      </c>
      <c r="C156" s="82"/>
      <c r="D156" s="44">
        <f t="shared" ref="D156:I156" si="51">(D105*D30/12)+(D109*D36/12)+(D113*D42/12)+(D117*D48/12)+(D121*D54/12)+(D125*D60/12)+(D129*D66/12)+(D133*D72/12)+(D137*D80/12)+(D141*D85/12)+(D145*D90/12)+(D149*D95/12)*D154</f>
        <v>0</v>
      </c>
      <c r="E156" s="44">
        <f t="shared" si="51"/>
        <v>0</v>
      </c>
      <c r="F156" s="44">
        <f t="shared" si="51"/>
        <v>2.4720833333333334</v>
      </c>
      <c r="G156" s="44">
        <f t="shared" si="51"/>
        <v>2.3208333333333333</v>
      </c>
      <c r="H156" s="44">
        <f t="shared" si="51"/>
        <v>1.8604166666666666</v>
      </c>
      <c r="I156" s="44">
        <f t="shared" si="51"/>
        <v>1.7458333333333333</v>
      </c>
    </row>
    <row r="157" spans="2:9">
      <c r="B157" s="127" t="s">
        <v>285</v>
      </c>
      <c r="C157" s="128"/>
      <c r="D157" s="52">
        <f t="shared" ref="D157:I157" si="52">D156+D24</f>
        <v>3.6180000000000003</v>
      </c>
      <c r="E157" s="53">
        <f t="shared" si="52"/>
        <v>1.3199999999999998</v>
      </c>
      <c r="F157" s="53">
        <f t="shared" si="52"/>
        <v>5.9777333333333331</v>
      </c>
      <c r="G157" s="53">
        <f t="shared" si="52"/>
        <v>4.5393333333333334</v>
      </c>
      <c r="H157" s="53">
        <f t="shared" si="52"/>
        <v>5.3447666666666667</v>
      </c>
      <c r="I157" s="53">
        <f t="shared" si="52"/>
        <v>5.2549333333333337</v>
      </c>
    </row>
  </sheetData>
  <sheetProtection selectLockedCells="1"/>
  <mergeCells count="158">
    <mergeCell ref="K106:L106"/>
    <mergeCell ref="M106:N106"/>
    <mergeCell ref="K111:L111"/>
    <mergeCell ref="B157:C157"/>
    <mergeCell ref="B10:C10"/>
    <mergeCell ref="B11:C11"/>
    <mergeCell ref="B12:I12"/>
    <mergeCell ref="B13:C13"/>
    <mergeCell ref="B14:C14"/>
    <mergeCell ref="B16:C16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3:I5"/>
    <mergeCell ref="B8:C8"/>
    <mergeCell ref="B9:C9"/>
    <mergeCell ref="B15:C15"/>
    <mergeCell ref="B25:I25"/>
    <mergeCell ref="B26:C26"/>
    <mergeCell ref="B27:C27"/>
    <mergeCell ref="B28:C28"/>
    <mergeCell ref="B17:C17"/>
    <mergeCell ref="B18:I18"/>
    <mergeCell ref="B20:C20"/>
    <mergeCell ref="B22:C22"/>
    <mergeCell ref="B23:C23"/>
    <mergeCell ref="B24:C24"/>
    <mergeCell ref="B19:C19"/>
    <mergeCell ref="B21:C21"/>
    <mergeCell ref="B6:C6"/>
    <mergeCell ref="B7:C7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I75"/>
    <mergeCell ref="B65:C65"/>
    <mergeCell ref="B66:C66"/>
    <mergeCell ref="B67:C67"/>
    <mergeCell ref="B68:C68"/>
    <mergeCell ref="B69:C69"/>
    <mergeCell ref="B70:C70"/>
    <mergeCell ref="B81:C81"/>
    <mergeCell ref="B82:C82"/>
    <mergeCell ref="B83:C83"/>
    <mergeCell ref="B84:C84"/>
    <mergeCell ref="B85:C85"/>
    <mergeCell ref="B86:C86"/>
    <mergeCell ref="B76:C76"/>
    <mergeCell ref="D76:I76"/>
    <mergeCell ref="B77:C77"/>
    <mergeCell ref="B78:C78"/>
    <mergeCell ref="B79:C79"/>
    <mergeCell ref="B80:C80"/>
    <mergeCell ref="D102:I102"/>
    <mergeCell ref="B103:C103"/>
    <mergeCell ref="B93:C93"/>
    <mergeCell ref="B94:C94"/>
    <mergeCell ref="B95:C95"/>
    <mergeCell ref="B96:C96"/>
    <mergeCell ref="B97:I97"/>
    <mergeCell ref="B98:C98"/>
    <mergeCell ref="B87:C87"/>
    <mergeCell ref="B88:C88"/>
    <mergeCell ref="B89:C89"/>
    <mergeCell ref="B90:C90"/>
    <mergeCell ref="B91:C91"/>
    <mergeCell ref="B92:C92"/>
    <mergeCell ref="B104:C104"/>
    <mergeCell ref="B105:C105"/>
    <mergeCell ref="B106:C106"/>
    <mergeCell ref="B107:C107"/>
    <mergeCell ref="B108:C108"/>
    <mergeCell ref="B109:C109"/>
    <mergeCell ref="B99:C99"/>
    <mergeCell ref="B100:C100"/>
    <mergeCell ref="B101:C101"/>
    <mergeCell ref="B102:C102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4:C154"/>
    <mergeCell ref="B155:C155"/>
    <mergeCell ref="B156:C156"/>
    <mergeCell ref="B153:C153"/>
    <mergeCell ref="B146:C146"/>
    <mergeCell ref="B147:C147"/>
    <mergeCell ref="B148:C148"/>
    <mergeCell ref="B149:C149"/>
    <mergeCell ref="B150:C150"/>
    <mergeCell ref="B151:I151"/>
  </mergeCells>
  <dataValidations count="3">
    <dataValidation type="list" allowBlank="1" showInputMessage="1" showErrorMessage="1" sqref="D10:I10" xr:uid="{00000000-0002-0000-0400-000000000000}">
      <formula1>"100,200,500,1000"</formula1>
    </dataValidation>
    <dataValidation type="list" allowBlank="1" showInputMessage="1" showErrorMessage="1" sqref="D31:I31 D37:I37 D43:I43 D49:I49 D55:I55 D61:I61 D67:I67 D73:I73 D81:I81 D86:I86 D91:I91 D96:I96" xr:uid="{00000000-0002-0000-0400-000001000000}">
      <mc:AlternateContent xmlns:x12ac="http://schemas.microsoft.com/office/spreadsheetml/2011/1/ac" xmlns:mc="http://schemas.openxmlformats.org/markup-compatibility/2006">
        <mc:Choice Requires="x12ac">
          <x12ac:list>0,"1,5",10,12,30,50,100</x12ac:list>
        </mc:Choice>
        <mc:Fallback>
          <formula1>"0,1,5,10,12,30,50,100"</formula1>
        </mc:Fallback>
      </mc:AlternateContent>
    </dataValidation>
    <dataValidation type="list" allowBlank="1" showInputMessage="1" showErrorMessage="1" sqref="D6:I6" xr:uid="{00000000-0002-0000-0400-000002000000}">
      <formula1>recettes</formula1>
    </dataValidation>
  </dataValidations>
  <pageMargins left="0.7" right="0.7" top="0.75" bottom="0.75" header="0.3" footer="0.3"/>
  <pageSetup paperSize="9" orientation="portrait" r:id="rId1"/>
  <ignoredErrors>
    <ignoredError sqref="D156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3000000}">
          <x14:formula1>
            <xm:f>arômes!$B$4:$B$154</xm:f>
          </x14:formula1>
          <xm:sqref>D27:I27 D69:I69 D63:I63 D57:I57 D51:I51 D45:I45 D39:I39 D33:I33</xm:sqref>
        </x14:dataValidation>
        <x14:dataValidation type="list" allowBlank="1" showInputMessage="1" showErrorMessage="1" xr:uid="{00000000-0002-0000-0400-000004000000}">
          <x14:formula1>
            <xm:f>additifs!$B$4:$B$16</xm:f>
          </x14:formula1>
          <xm:sqref>D77:I77 D82:I82 D87:I87 D92:I92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7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9.140625" defaultRowHeight="24" customHeight="1"/>
  <cols>
    <col min="1" max="1" width="9.140625" style="28"/>
    <col min="2" max="2" width="32.28515625" style="28" customWidth="1"/>
    <col min="3" max="16384" width="9.140625" style="28"/>
  </cols>
  <sheetData>
    <row r="1" spans="1:16" s="152" customFormat="1" ht="48" customHeight="1">
      <c r="A1" s="151"/>
      <c r="B1" s="152" t="s">
        <v>398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</row>
    <row r="3" spans="1:16" ht="24" customHeight="1">
      <c r="B3" s="28" t="s">
        <v>383</v>
      </c>
    </row>
    <row r="4" spans="1:16" ht="24" customHeight="1">
      <c r="B4" s="61" t="s">
        <v>288</v>
      </c>
    </row>
    <row r="5" spans="1:16" ht="24" customHeight="1">
      <c r="B5" s="61" t="s">
        <v>289</v>
      </c>
    </row>
    <row r="6" spans="1:16" ht="24" customHeight="1">
      <c r="B6" s="61" t="s">
        <v>292</v>
      </c>
    </row>
    <row r="7" spans="1:16" ht="24" customHeight="1">
      <c r="B7" s="61" t="s">
        <v>291</v>
      </c>
    </row>
    <row r="8" spans="1:16" ht="24" customHeight="1">
      <c r="B8" s="61" t="s">
        <v>295</v>
      </c>
    </row>
    <row r="9" spans="1:16" ht="24" customHeight="1">
      <c r="B9" s="61" t="s">
        <v>290</v>
      </c>
    </row>
    <row r="10" spans="1:16" ht="24" customHeight="1">
      <c r="B10" s="61" t="s">
        <v>287</v>
      </c>
    </row>
    <row r="11" spans="1:16" ht="24" customHeight="1">
      <c r="B11" s="61" t="s">
        <v>294</v>
      </c>
    </row>
    <row r="12" spans="1:16" ht="24" customHeight="1">
      <c r="B12" s="61" t="s">
        <v>293</v>
      </c>
    </row>
    <row r="13" spans="1:16" ht="24" customHeight="1">
      <c r="B13" s="61" t="s">
        <v>286</v>
      </c>
    </row>
    <row r="14" spans="1:16" ht="24" customHeight="1">
      <c r="B14" s="61" t="s">
        <v>301</v>
      </c>
    </row>
    <row r="15" spans="1:16" ht="24" customHeight="1">
      <c r="B15" s="61" t="s">
        <v>297</v>
      </c>
    </row>
    <row r="16" spans="1:16" ht="24" customHeight="1">
      <c r="B16" s="61" t="s">
        <v>305</v>
      </c>
    </row>
    <row r="17" spans="2:2" ht="24" customHeight="1">
      <c r="B17" s="61" t="s">
        <v>299</v>
      </c>
    </row>
    <row r="18" spans="2:2" ht="24" customHeight="1">
      <c r="B18" s="61" t="s">
        <v>296</v>
      </c>
    </row>
    <row r="19" spans="2:2" ht="24" customHeight="1">
      <c r="B19" s="61" t="s">
        <v>302</v>
      </c>
    </row>
    <row r="20" spans="2:2" ht="24" customHeight="1">
      <c r="B20" s="61" t="s">
        <v>303</v>
      </c>
    </row>
    <row r="21" spans="2:2" ht="24" customHeight="1">
      <c r="B21" s="61" t="s">
        <v>300</v>
      </c>
    </row>
    <row r="22" spans="2:2" ht="24" customHeight="1">
      <c r="B22" s="61" t="s">
        <v>298</v>
      </c>
    </row>
    <row r="23" spans="2:2" ht="24" customHeight="1">
      <c r="B23" s="61" t="s">
        <v>304</v>
      </c>
    </row>
    <row r="24" spans="2:2" ht="24" customHeight="1">
      <c r="B24" s="61" t="s">
        <v>310</v>
      </c>
    </row>
    <row r="25" spans="2:2" ht="24" customHeight="1">
      <c r="B25" s="61" t="s">
        <v>308</v>
      </c>
    </row>
    <row r="26" spans="2:2" ht="24" customHeight="1">
      <c r="B26" s="61" t="s">
        <v>307</v>
      </c>
    </row>
    <row r="27" spans="2:2" ht="24" customHeight="1">
      <c r="B27" s="61" t="s">
        <v>309</v>
      </c>
    </row>
    <row r="28" spans="2:2" ht="24" customHeight="1">
      <c r="B28" s="61" t="s">
        <v>216</v>
      </c>
    </row>
    <row r="29" spans="2:2" ht="24" customHeight="1">
      <c r="B29" s="61" t="s">
        <v>306</v>
      </c>
    </row>
    <row r="30" spans="2:2" ht="24" customHeight="1">
      <c r="B30" s="61" t="s">
        <v>313</v>
      </c>
    </row>
    <row r="31" spans="2:2" ht="24" customHeight="1">
      <c r="B31" s="61" t="s">
        <v>315</v>
      </c>
    </row>
    <row r="32" spans="2:2" ht="24" customHeight="1">
      <c r="B32" s="61" t="s">
        <v>311</v>
      </c>
    </row>
    <row r="33" spans="2:2" ht="24" customHeight="1">
      <c r="B33" s="61" t="s">
        <v>311</v>
      </c>
    </row>
    <row r="34" spans="2:2" ht="24" customHeight="1">
      <c r="B34" s="61" t="s">
        <v>314</v>
      </c>
    </row>
    <row r="35" spans="2:2" ht="24" customHeight="1">
      <c r="B35" s="61" t="s">
        <v>312</v>
      </c>
    </row>
    <row r="36" spans="2:2" ht="24" customHeight="1">
      <c r="B36" s="61" t="s">
        <v>219</v>
      </c>
    </row>
    <row r="37" spans="2:2" ht="24" customHeight="1">
      <c r="B37" s="61" t="s">
        <v>317</v>
      </c>
    </row>
    <row r="38" spans="2:2" ht="24" customHeight="1">
      <c r="B38" s="61" t="s">
        <v>316</v>
      </c>
    </row>
    <row r="39" spans="2:2" ht="24" customHeight="1">
      <c r="B39" s="61" t="s">
        <v>318</v>
      </c>
    </row>
    <row r="40" spans="2:2" ht="24" customHeight="1">
      <c r="B40" s="61" t="s">
        <v>319</v>
      </c>
    </row>
    <row r="41" spans="2:2" ht="24" customHeight="1">
      <c r="B41" s="61" t="s">
        <v>218</v>
      </c>
    </row>
    <row r="42" spans="2:2" ht="24" customHeight="1">
      <c r="B42" s="61" t="s">
        <v>320</v>
      </c>
    </row>
    <row r="43" spans="2:2" ht="24" customHeight="1">
      <c r="B43" s="61" t="s">
        <v>321</v>
      </c>
    </row>
    <row r="44" spans="2:2" ht="24" customHeight="1">
      <c r="B44" s="61" t="s">
        <v>322</v>
      </c>
    </row>
    <row r="45" spans="2:2" ht="24" customHeight="1">
      <c r="B45" s="61" t="s">
        <v>323</v>
      </c>
    </row>
    <row r="46" spans="2:2" ht="24" customHeight="1">
      <c r="B46" s="61" t="s">
        <v>327</v>
      </c>
    </row>
    <row r="47" spans="2:2" ht="24" customHeight="1">
      <c r="B47" s="61" t="s">
        <v>325</v>
      </c>
    </row>
    <row r="48" spans="2:2" ht="24" customHeight="1">
      <c r="B48" s="61" t="s">
        <v>324</v>
      </c>
    </row>
    <row r="49" spans="2:2" ht="24" customHeight="1">
      <c r="B49" s="61" t="s">
        <v>326</v>
      </c>
    </row>
    <row r="50" spans="2:2" ht="24" customHeight="1">
      <c r="B50" s="61" t="s">
        <v>328</v>
      </c>
    </row>
    <row r="51" spans="2:2" ht="24" customHeight="1">
      <c r="B51" s="61" t="s">
        <v>330</v>
      </c>
    </row>
    <row r="52" spans="2:2" ht="24" customHeight="1">
      <c r="B52" s="61" t="s">
        <v>329</v>
      </c>
    </row>
    <row r="53" spans="2:2" ht="24" customHeight="1">
      <c r="B53" s="61" t="s">
        <v>333</v>
      </c>
    </row>
    <row r="54" spans="2:2" ht="24" customHeight="1">
      <c r="B54" s="61" t="s">
        <v>332</v>
      </c>
    </row>
    <row r="55" spans="2:2" ht="24" customHeight="1">
      <c r="B55" s="61" t="s">
        <v>334</v>
      </c>
    </row>
    <row r="56" spans="2:2" ht="24" customHeight="1">
      <c r="B56" s="61" t="s">
        <v>335</v>
      </c>
    </row>
    <row r="57" spans="2:2" ht="24" customHeight="1">
      <c r="B57" s="61" t="s">
        <v>336</v>
      </c>
    </row>
    <row r="58" spans="2:2" ht="24" customHeight="1">
      <c r="B58" s="61" t="s">
        <v>337</v>
      </c>
    </row>
    <row r="59" spans="2:2" ht="24" customHeight="1">
      <c r="B59" s="61" t="s">
        <v>339</v>
      </c>
    </row>
    <row r="60" spans="2:2" ht="24" customHeight="1">
      <c r="B60" s="38" t="s">
        <v>338</v>
      </c>
    </row>
    <row r="61" spans="2:2" ht="24" customHeight="1">
      <c r="B61" s="61" t="s">
        <v>217</v>
      </c>
    </row>
    <row r="62" spans="2:2" ht="24" customHeight="1">
      <c r="B62" s="61" t="s">
        <v>343</v>
      </c>
    </row>
    <row r="63" spans="2:2" ht="24" customHeight="1">
      <c r="B63" s="61" t="s">
        <v>340</v>
      </c>
    </row>
    <row r="64" spans="2:2" ht="24" customHeight="1">
      <c r="B64" s="61" t="s">
        <v>341</v>
      </c>
    </row>
    <row r="65" spans="2:2" ht="24" customHeight="1">
      <c r="B65" s="61" t="s">
        <v>342</v>
      </c>
    </row>
    <row r="66" spans="2:2" ht="24" customHeight="1">
      <c r="B66" s="61" t="s">
        <v>344</v>
      </c>
    </row>
    <row r="67" spans="2:2" ht="24" customHeight="1">
      <c r="B67" s="61" t="s">
        <v>347</v>
      </c>
    </row>
    <row r="68" spans="2:2" ht="24" customHeight="1">
      <c r="B68" s="61" t="s">
        <v>348</v>
      </c>
    </row>
    <row r="69" spans="2:2" ht="24" customHeight="1">
      <c r="B69" s="61" t="s">
        <v>346</v>
      </c>
    </row>
    <row r="70" spans="2:2" ht="24" customHeight="1">
      <c r="B70" s="61" t="s">
        <v>345</v>
      </c>
    </row>
    <row r="71" spans="2:2" ht="24" customHeight="1">
      <c r="B71" s="61" t="s">
        <v>349</v>
      </c>
    </row>
    <row r="72" spans="2:2" ht="24" customHeight="1">
      <c r="B72" s="61" t="s">
        <v>331</v>
      </c>
    </row>
    <row r="73" spans="2:2" ht="24" customHeight="1">
      <c r="B73" s="61" t="s">
        <v>350</v>
      </c>
    </row>
    <row r="74" spans="2:2" ht="24" customHeight="1">
      <c r="B74" s="61" t="s">
        <v>352</v>
      </c>
    </row>
    <row r="75" spans="2:2" ht="24" customHeight="1">
      <c r="B75" s="61" t="s">
        <v>351</v>
      </c>
    </row>
    <row r="76" spans="2:2" ht="24" customHeight="1">
      <c r="B76" s="61" t="s">
        <v>353</v>
      </c>
    </row>
    <row r="77" spans="2:2" ht="24" customHeight="1">
      <c r="B77" s="61" t="s">
        <v>354</v>
      </c>
    </row>
    <row r="78" spans="2:2" ht="24" customHeight="1">
      <c r="B78" s="61" t="s">
        <v>355</v>
      </c>
    </row>
  </sheetData>
  <sortState xmlns:xlrd2="http://schemas.microsoft.com/office/spreadsheetml/2017/richdata2" ref="B4:B78">
    <sortCondition ref="B4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568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ColWidth="11.42578125" defaultRowHeight="15"/>
  <cols>
    <col min="1" max="1" width="22.7109375" style="28" customWidth="1"/>
    <col min="2" max="2" width="27.42578125" style="56" customWidth="1"/>
    <col min="3" max="3" width="25.7109375" style="28" customWidth="1"/>
    <col min="4" max="4" width="11.7109375" style="28" customWidth="1"/>
    <col min="5" max="5" width="23" style="28" customWidth="1"/>
    <col min="6" max="6" width="12" style="28" customWidth="1"/>
    <col min="7" max="7" width="27.42578125" style="28" customWidth="1"/>
    <col min="8" max="8" width="14.85546875" style="28" customWidth="1"/>
    <col min="9" max="9" width="23" style="28" customWidth="1"/>
    <col min="10" max="10" width="11.42578125" style="28"/>
    <col min="11" max="11" width="23.140625" style="28" customWidth="1"/>
    <col min="12" max="12" width="11.42578125" style="28"/>
    <col min="13" max="13" width="22.85546875" style="28" customWidth="1"/>
    <col min="14" max="14" width="11.42578125" style="28"/>
    <col min="15" max="15" width="22.85546875" style="28" customWidth="1"/>
    <col min="16" max="16" width="11.42578125" style="28"/>
    <col min="17" max="16384" width="11.42578125" style="56"/>
  </cols>
  <sheetData>
    <row r="1" spans="1:16" s="66" customFormat="1" ht="48" customHeight="1">
      <c r="A1" s="65"/>
      <c r="B1" s="66" t="str">
        <f>UPPER("Base de données")</f>
        <v>BASE DE DONNÉES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" ht="24" customHeight="1"/>
    <row r="3" spans="1:16" ht="24" customHeight="1">
      <c r="B3" s="56" t="s">
        <v>384</v>
      </c>
      <c r="C3" s="28" t="s">
        <v>385</v>
      </c>
      <c r="D3" s="28" t="s">
        <v>387</v>
      </c>
      <c r="E3" s="28" t="s">
        <v>248</v>
      </c>
      <c r="F3" s="28" t="s">
        <v>386</v>
      </c>
      <c r="G3" s="28" t="s">
        <v>388</v>
      </c>
      <c r="P3" s="56"/>
    </row>
    <row r="4" spans="1:16" ht="24" customHeight="1">
      <c r="B4" s="56" t="s">
        <v>288</v>
      </c>
      <c r="C4" s="28" t="s">
        <v>32</v>
      </c>
      <c r="D4" s="68">
        <v>7.0000000000000007E-2</v>
      </c>
      <c r="G4" s="28">
        <v>0</v>
      </c>
      <c r="P4" s="56"/>
    </row>
    <row r="5" spans="1:16" ht="24" customHeight="1">
      <c r="B5" s="56" t="s">
        <v>288</v>
      </c>
      <c r="C5" s="28" t="s">
        <v>29</v>
      </c>
      <c r="D5" s="68">
        <v>4.4999999999999998E-2</v>
      </c>
      <c r="G5" s="28">
        <v>0</v>
      </c>
      <c r="P5" s="56"/>
    </row>
    <row r="6" spans="1:16" ht="24" customHeight="1">
      <c r="B6" s="56" t="s">
        <v>288</v>
      </c>
      <c r="C6" s="28" t="s">
        <v>31</v>
      </c>
      <c r="D6" s="68">
        <v>0.01</v>
      </c>
      <c r="G6" s="28">
        <v>1</v>
      </c>
      <c r="P6" s="56"/>
    </row>
    <row r="7" spans="1:16" ht="24" customHeight="1">
      <c r="B7" s="56" t="s">
        <v>288</v>
      </c>
      <c r="C7" s="28" t="s">
        <v>146</v>
      </c>
      <c r="D7" s="68">
        <v>0.01</v>
      </c>
      <c r="G7" s="28">
        <v>0</v>
      </c>
      <c r="P7" s="56"/>
    </row>
    <row r="8" spans="1:16" ht="24" customHeight="1">
      <c r="B8" s="56" t="s">
        <v>288</v>
      </c>
      <c r="C8" s="28" t="s">
        <v>112</v>
      </c>
      <c r="D8" s="68">
        <v>0.01</v>
      </c>
      <c r="G8" s="28">
        <v>0</v>
      </c>
      <c r="P8" s="56"/>
    </row>
    <row r="9" spans="1:16" ht="24" customHeight="1">
      <c r="B9" s="56" t="s">
        <v>288</v>
      </c>
      <c r="C9" s="28" t="s">
        <v>153</v>
      </c>
      <c r="D9" s="68">
        <v>3.0000000000000001E-3</v>
      </c>
      <c r="G9" s="28">
        <v>0</v>
      </c>
      <c r="P9" s="56"/>
    </row>
    <row r="10" spans="1:16" ht="24" customHeight="1">
      <c r="B10" s="56" t="s">
        <v>288</v>
      </c>
      <c r="C10" s="28" t="s">
        <v>129</v>
      </c>
      <c r="D10" s="68">
        <v>2E-3</v>
      </c>
      <c r="G10" s="28">
        <v>0</v>
      </c>
      <c r="P10" s="56"/>
    </row>
    <row r="11" spans="1:16" ht="24" customHeight="1">
      <c r="B11" s="56" t="s">
        <v>289</v>
      </c>
      <c r="C11" s="28" t="s">
        <v>89</v>
      </c>
      <c r="D11" s="68">
        <v>7.0000000000000007E-2</v>
      </c>
      <c r="G11" s="28">
        <v>0</v>
      </c>
      <c r="P11" s="56"/>
    </row>
    <row r="12" spans="1:16" ht="24" customHeight="1">
      <c r="B12" s="56" t="s">
        <v>289</v>
      </c>
      <c r="C12" s="28" t="s">
        <v>128</v>
      </c>
      <c r="D12" s="68">
        <v>0.04</v>
      </c>
      <c r="G12" s="28">
        <v>1</v>
      </c>
      <c r="P12" s="56"/>
    </row>
    <row r="13" spans="1:16" ht="24" customHeight="1">
      <c r="B13" s="56" t="s">
        <v>289</v>
      </c>
      <c r="C13" s="28" t="s">
        <v>95</v>
      </c>
      <c r="D13" s="68">
        <v>0.01</v>
      </c>
      <c r="G13" s="28">
        <v>1</v>
      </c>
      <c r="P13" s="56"/>
    </row>
    <row r="14" spans="1:16" ht="24" customHeight="1">
      <c r="B14" s="56" t="s">
        <v>289</v>
      </c>
      <c r="C14" s="28" t="s">
        <v>54</v>
      </c>
      <c r="D14" s="68">
        <v>5.0000000000000001E-3</v>
      </c>
      <c r="G14" s="28">
        <v>0</v>
      </c>
      <c r="P14" s="56"/>
    </row>
    <row r="15" spans="1:16" ht="24" customHeight="1">
      <c r="B15" s="56" t="s">
        <v>289</v>
      </c>
      <c r="D15" s="68"/>
      <c r="E15" s="28" t="s">
        <v>3</v>
      </c>
      <c r="F15" s="73">
        <v>5.0000000000000001E-3</v>
      </c>
      <c r="G15" s="28">
        <v>1</v>
      </c>
      <c r="P15" s="56"/>
    </row>
    <row r="16" spans="1:16" ht="24" customHeight="1">
      <c r="B16" s="56" t="s">
        <v>289</v>
      </c>
      <c r="D16" s="68"/>
      <c r="E16" s="28" t="s">
        <v>9</v>
      </c>
      <c r="F16" s="28" t="s">
        <v>389</v>
      </c>
      <c r="G16" s="28">
        <v>1</v>
      </c>
      <c r="P16" s="56"/>
    </row>
    <row r="17" spans="1:16" ht="24" customHeight="1">
      <c r="B17" s="56" t="s">
        <v>292</v>
      </c>
      <c r="C17" s="28" t="s">
        <v>17</v>
      </c>
      <c r="D17" s="68">
        <v>0.05</v>
      </c>
      <c r="G17" s="28">
        <v>1</v>
      </c>
      <c r="P17" s="56"/>
    </row>
    <row r="18" spans="1:16" ht="24" customHeight="1">
      <c r="B18" s="56" t="s">
        <v>292</v>
      </c>
      <c r="C18" s="28" t="s">
        <v>162</v>
      </c>
      <c r="D18" s="68">
        <v>0.02</v>
      </c>
      <c r="G18" s="28">
        <v>0</v>
      </c>
      <c r="P18" s="56"/>
    </row>
    <row r="19" spans="1:16" ht="24" customHeight="1">
      <c r="B19" s="56" t="s">
        <v>292</v>
      </c>
      <c r="C19" s="28" t="s">
        <v>64</v>
      </c>
      <c r="D19" s="68">
        <v>0.02</v>
      </c>
      <c r="G19" s="28">
        <v>2</v>
      </c>
      <c r="P19" s="56"/>
    </row>
    <row r="20" spans="1:16" ht="24" customHeight="1">
      <c r="A20" s="67"/>
      <c r="B20" s="56" t="s">
        <v>292</v>
      </c>
      <c r="C20" s="28" t="s">
        <v>40</v>
      </c>
      <c r="D20" s="68">
        <v>1.4999999999999999E-2</v>
      </c>
      <c r="G20" s="28">
        <v>1</v>
      </c>
      <c r="P20" s="56"/>
    </row>
    <row r="21" spans="1:16" ht="24" customHeight="1">
      <c r="B21" s="56" t="s">
        <v>292</v>
      </c>
      <c r="C21" s="28" t="s">
        <v>92</v>
      </c>
      <c r="D21" s="68">
        <v>0.01</v>
      </c>
      <c r="G21" s="28">
        <v>0</v>
      </c>
      <c r="P21" s="56"/>
    </row>
    <row r="22" spans="1:16" ht="30" customHeight="1">
      <c r="A22" s="62"/>
      <c r="B22" s="56" t="s">
        <v>292</v>
      </c>
      <c r="C22" s="28" t="s">
        <v>102</v>
      </c>
      <c r="D22" s="68">
        <v>8.0000000000000002E-3</v>
      </c>
      <c r="G22" s="28">
        <v>1</v>
      </c>
      <c r="H22" s="62"/>
      <c r="I22" s="62"/>
      <c r="J22" s="62"/>
      <c r="K22" s="63"/>
      <c r="L22" s="62"/>
      <c r="M22" s="64"/>
      <c r="N22" s="62"/>
      <c r="O22" s="28" t="str">
        <f>IF(AND(AND(AND(AND(AND(AND(AND(Stock!D46&gt;=1),AND(Stock!D130&gt;=1),AND(Stock!D150&gt;=1),AND(Stock!D142&gt;=1),AND(Stock!D15&gt;=1),AND(Stock!D8&gt;=1),AND(Stock!D116&gt;=1))))))),"O","")</f>
        <v/>
      </c>
      <c r="P22" s="56"/>
    </row>
    <row r="23" spans="1:16" ht="30.75" customHeight="1">
      <c r="B23" s="56" t="s">
        <v>292</v>
      </c>
      <c r="D23" s="68"/>
      <c r="E23" s="28" t="s">
        <v>393</v>
      </c>
      <c r="F23" s="28" t="s">
        <v>389</v>
      </c>
      <c r="G23" s="28">
        <v>1</v>
      </c>
      <c r="P23" s="56"/>
    </row>
    <row r="24" spans="1:16" ht="30" customHeight="1">
      <c r="A24" s="29"/>
      <c r="B24" s="56" t="s">
        <v>292</v>
      </c>
      <c r="D24" s="68"/>
      <c r="E24" s="28" t="s">
        <v>9</v>
      </c>
      <c r="F24" s="28" t="s">
        <v>390</v>
      </c>
      <c r="G24" s="28">
        <v>1</v>
      </c>
      <c r="H24" s="29"/>
      <c r="J24" s="29"/>
      <c r="L24" s="29"/>
      <c r="N24" s="29"/>
      <c r="P24" s="56"/>
    </row>
    <row r="25" spans="1:16" ht="29.25" customHeight="1">
      <c r="A25" s="29"/>
      <c r="B25" s="56" t="s">
        <v>291</v>
      </c>
      <c r="C25" s="28" t="s">
        <v>123</v>
      </c>
      <c r="D25" s="68">
        <v>7.0000000000000007E-2</v>
      </c>
      <c r="G25" s="28">
        <v>0</v>
      </c>
      <c r="H25" s="29"/>
      <c r="J25" s="29"/>
      <c r="L25" s="29"/>
      <c r="N25" s="29"/>
      <c r="P25" s="56"/>
    </row>
    <row r="26" spans="1:16" ht="29.25" customHeight="1">
      <c r="A26" s="29"/>
      <c r="B26" s="56" t="s">
        <v>291</v>
      </c>
      <c r="C26" s="28" t="s">
        <v>53</v>
      </c>
      <c r="D26" s="68">
        <v>0.04</v>
      </c>
      <c r="G26" s="28">
        <v>0</v>
      </c>
      <c r="H26" s="29"/>
      <c r="J26" s="29"/>
      <c r="L26" s="29"/>
      <c r="N26" s="29"/>
      <c r="P26" s="56"/>
    </row>
    <row r="27" spans="1:16" ht="30.75" customHeight="1">
      <c r="A27" s="29"/>
      <c r="B27" s="56" t="s">
        <v>291</v>
      </c>
      <c r="C27" s="28" t="s">
        <v>45</v>
      </c>
      <c r="D27" s="68">
        <v>2.4E-2</v>
      </c>
      <c r="G27" s="28">
        <v>0</v>
      </c>
      <c r="H27" s="29"/>
      <c r="J27" s="29"/>
      <c r="L27" s="29"/>
      <c r="N27" s="29"/>
      <c r="P27" s="56"/>
    </row>
    <row r="28" spans="1:16" ht="30" customHeight="1">
      <c r="A28" s="29"/>
      <c r="B28" s="56" t="s">
        <v>291</v>
      </c>
      <c r="C28" s="28" t="s">
        <v>23</v>
      </c>
      <c r="D28" s="68">
        <v>1.6E-2</v>
      </c>
      <c r="G28" s="28">
        <v>0</v>
      </c>
      <c r="H28" s="29"/>
      <c r="L28" s="29"/>
      <c r="N28" s="29"/>
      <c r="P28" s="56"/>
    </row>
    <row r="29" spans="1:16" ht="29.25" customHeight="1">
      <c r="A29" s="29"/>
      <c r="B29" s="56" t="s">
        <v>295</v>
      </c>
      <c r="C29" s="28" t="s">
        <v>61</v>
      </c>
      <c r="D29" s="68">
        <v>0.03</v>
      </c>
      <c r="G29" s="28">
        <v>0</v>
      </c>
      <c r="H29" s="29"/>
      <c r="J29" s="30"/>
      <c r="N29" s="29"/>
      <c r="P29" s="56"/>
    </row>
    <row r="30" spans="1:16" ht="29.25" customHeight="1">
      <c r="B30" s="56" t="s">
        <v>295</v>
      </c>
      <c r="C30" s="28" t="s">
        <v>64</v>
      </c>
      <c r="D30" s="68">
        <v>0.03</v>
      </c>
      <c r="G30" s="28">
        <v>2</v>
      </c>
      <c r="J30" s="29"/>
      <c r="N30" s="29"/>
      <c r="P30" s="56"/>
    </row>
    <row r="31" spans="1:16" ht="30.75" customHeight="1">
      <c r="A31" s="30"/>
      <c r="B31" s="56" t="s">
        <v>295</v>
      </c>
      <c r="C31" s="28" t="s">
        <v>31</v>
      </c>
      <c r="D31" s="68">
        <v>0.02</v>
      </c>
      <c r="G31" s="28">
        <v>1</v>
      </c>
      <c r="J31" s="29"/>
      <c r="P31" s="56"/>
    </row>
    <row r="32" spans="1:16" ht="30.75" customHeight="1">
      <c r="A32" s="29"/>
      <c r="B32" s="56" t="s">
        <v>295</v>
      </c>
      <c r="C32" s="28" t="s">
        <v>146</v>
      </c>
      <c r="D32" s="68">
        <v>0.01</v>
      </c>
      <c r="G32" s="28">
        <v>0</v>
      </c>
      <c r="P32" s="56"/>
    </row>
    <row r="33" spans="1:16" ht="29.25" customHeight="1">
      <c r="B33" s="56" t="s">
        <v>295</v>
      </c>
      <c r="C33" s="28" t="s">
        <v>102</v>
      </c>
      <c r="D33" s="68">
        <v>0.01</v>
      </c>
      <c r="G33" s="28">
        <v>1</v>
      </c>
      <c r="P33" s="56"/>
    </row>
    <row r="34" spans="1:16" ht="33" customHeight="1">
      <c r="B34" s="56" t="s">
        <v>295</v>
      </c>
      <c r="C34" s="28" t="s">
        <v>40</v>
      </c>
      <c r="D34" s="68">
        <v>5.0000000000000001E-3</v>
      </c>
      <c r="G34" s="28">
        <v>1</v>
      </c>
      <c r="P34" s="56"/>
    </row>
    <row r="35" spans="1:16" ht="32.25" customHeight="1">
      <c r="B35" s="56" t="s">
        <v>295</v>
      </c>
      <c r="C35" s="28" t="s">
        <v>85</v>
      </c>
      <c r="D35" s="68">
        <v>5.0000000000000001E-3</v>
      </c>
      <c r="G35" s="28">
        <v>0</v>
      </c>
      <c r="P35" s="56"/>
    </row>
    <row r="36" spans="1:16" ht="28.5" customHeight="1">
      <c r="A36" s="62"/>
      <c r="B36" s="56" t="s">
        <v>295</v>
      </c>
      <c r="C36" s="28" t="s">
        <v>29</v>
      </c>
      <c r="D36" s="68">
        <v>5.0000000000000001E-3</v>
      </c>
      <c r="G36" s="28">
        <v>0</v>
      </c>
      <c r="H36" s="62"/>
      <c r="J36" s="62"/>
      <c r="K36" s="62"/>
      <c r="L36" s="62"/>
      <c r="N36" s="62"/>
      <c r="O36" s="28" t="str">
        <f>IF(AND(AND(AND(AND(AND(Stock!D137&gt;=1),AND(Stock!D45&gt;=1),AND(Stock!D29&gt;=1),AND(Stock!D23&gt;=1),AND(Stock!D25&gt;=1))))),"O","")</f>
        <v/>
      </c>
      <c r="P36" s="56"/>
    </row>
    <row r="37" spans="1:16" ht="30.75" customHeight="1">
      <c r="A37" s="29"/>
      <c r="B37" s="56" t="s">
        <v>295</v>
      </c>
      <c r="D37" s="68"/>
      <c r="E37" s="28" t="s">
        <v>0</v>
      </c>
      <c r="F37" s="73">
        <v>5.0000000000000001E-3</v>
      </c>
      <c r="G37" s="28">
        <v>0</v>
      </c>
      <c r="H37" s="29"/>
      <c r="J37" s="29"/>
      <c r="L37" s="33"/>
      <c r="N37" s="29"/>
      <c r="P37" s="56"/>
    </row>
    <row r="38" spans="1:16" ht="31.5" customHeight="1">
      <c r="A38" s="29"/>
      <c r="B38" s="56" t="s">
        <v>290</v>
      </c>
      <c r="C38" s="28" t="s">
        <v>36</v>
      </c>
      <c r="D38" s="68">
        <v>0.06</v>
      </c>
      <c r="G38" s="28">
        <v>2</v>
      </c>
      <c r="H38" s="29"/>
      <c r="J38" s="29"/>
      <c r="L38" s="33"/>
      <c r="N38" s="29"/>
      <c r="P38" s="56"/>
    </row>
    <row r="39" spans="1:16" ht="29.25" customHeight="1">
      <c r="A39" s="29"/>
      <c r="B39" s="56" t="s">
        <v>290</v>
      </c>
      <c r="C39" s="28" t="s">
        <v>128</v>
      </c>
      <c r="D39" s="68">
        <v>0.04</v>
      </c>
      <c r="G39" s="28">
        <v>1</v>
      </c>
      <c r="H39" s="29"/>
      <c r="J39" s="29"/>
      <c r="L39" s="33"/>
      <c r="N39" s="29"/>
      <c r="P39" s="56"/>
    </row>
    <row r="40" spans="1:16" ht="30.75" customHeight="1">
      <c r="A40" s="29"/>
      <c r="B40" s="56" t="s">
        <v>290</v>
      </c>
      <c r="C40" s="28" t="s">
        <v>95</v>
      </c>
      <c r="D40" s="68">
        <v>0.03</v>
      </c>
      <c r="G40" s="28">
        <v>1</v>
      </c>
      <c r="H40" s="29"/>
      <c r="J40" s="29"/>
      <c r="L40" s="33"/>
      <c r="N40" s="29"/>
      <c r="P40" s="56"/>
    </row>
    <row r="41" spans="1:16" ht="31.5" customHeight="1">
      <c r="B41" s="56" t="s">
        <v>290</v>
      </c>
      <c r="D41" s="68"/>
      <c r="E41" s="28" t="s">
        <v>393</v>
      </c>
      <c r="F41" s="73">
        <v>5.0000000000000001E-3</v>
      </c>
      <c r="G41" s="28">
        <v>1</v>
      </c>
      <c r="H41" s="29"/>
      <c r="J41" s="29"/>
      <c r="L41" s="33"/>
      <c r="N41" s="29"/>
      <c r="P41" s="56"/>
    </row>
    <row r="42" spans="1:16" ht="32.25" customHeight="1">
      <c r="A42" s="30"/>
      <c r="B42" s="56" t="s">
        <v>287</v>
      </c>
      <c r="C42" s="28" t="s">
        <v>57</v>
      </c>
      <c r="D42" s="68">
        <v>0.04</v>
      </c>
      <c r="G42" s="28">
        <v>0</v>
      </c>
      <c r="J42" s="29"/>
      <c r="L42" s="33"/>
      <c r="P42" s="56"/>
    </row>
    <row r="43" spans="1:16" ht="31.5" customHeight="1">
      <c r="A43" s="29"/>
      <c r="B43" s="56" t="s">
        <v>287</v>
      </c>
      <c r="C43" s="28" t="s">
        <v>128</v>
      </c>
      <c r="D43" s="68">
        <v>2.5000000000000001E-2</v>
      </c>
      <c r="G43" s="28">
        <v>1</v>
      </c>
      <c r="J43" s="29"/>
      <c r="L43" s="33"/>
      <c r="P43" s="56"/>
    </row>
    <row r="44" spans="1:16" ht="31.5" customHeight="1">
      <c r="A44" s="29"/>
      <c r="B44" s="56" t="s">
        <v>287</v>
      </c>
      <c r="C44" s="28" t="s">
        <v>148</v>
      </c>
      <c r="D44" s="68">
        <v>0.02</v>
      </c>
      <c r="G44" s="28">
        <v>0</v>
      </c>
      <c r="J44" s="30"/>
      <c r="P44" s="56"/>
    </row>
    <row r="45" spans="1:16" ht="29.25" customHeight="1">
      <c r="B45" s="56" t="s">
        <v>287</v>
      </c>
      <c r="C45" s="28" t="s">
        <v>140</v>
      </c>
      <c r="D45" s="68">
        <v>1.4999999999999999E-2</v>
      </c>
      <c r="G45" s="28">
        <v>0</v>
      </c>
      <c r="J45" s="29"/>
      <c r="P45" s="56"/>
    </row>
    <row r="46" spans="1:16" ht="30" customHeight="1">
      <c r="B46" s="56" t="s">
        <v>287</v>
      </c>
      <c r="C46" s="28" t="s">
        <v>23</v>
      </c>
      <c r="D46" s="68">
        <v>0.01</v>
      </c>
      <c r="G46" s="28">
        <v>0</v>
      </c>
      <c r="J46" s="70"/>
      <c r="P46" s="56"/>
    </row>
    <row r="47" spans="1:16" ht="30" customHeight="1">
      <c r="A47" s="72"/>
      <c r="B47" s="56" t="s">
        <v>287</v>
      </c>
      <c r="C47" s="28" t="s">
        <v>16</v>
      </c>
      <c r="D47" s="68">
        <v>5.0000000000000001E-3</v>
      </c>
      <c r="G47" s="28">
        <v>0</v>
      </c>
      <c r="H47" s="62"/>
      <c r="J47" s="70"/>
      <c r="L47" s="62"/>
      <c r="N47" s="62"/>
      <c r="O47" s="64" t="str">
        <f>IF(AND(AND(AND(AND(AND(AND(Stock!D165&gt;=1),AND(Stock!D23&gt;=1),AND(Stock!D25&gt;=1),AND(Stock!D49&gt;=1),AND(Stock!D52&gt;=1),AND(Stock!D87&gt;=1)))))),"O","")</f>
        <v/>
      </c>
      <c r="P47" s="56"/>
    </row>
    <row r="48" spans="1:16" ht="28.5" customHeight="1">
      <c r="A48" s="29"/>
      <c r="B48" s="56" t="s">
        <v>287</v>
      </c>
      <c r="C48" s="28" t="s">
        <v>114</v>
      </c>
      <c r="D48" s="68">
        <v>4.0000000000000001E-3</v>
      </c>
      <c r="G48" s="28">
        <v>0</v>
      </c>
      <c r="H48" s="29"/>
      <c r="J48" s="29"/>
      <c r="L48" s="29"/>
      <c r="N48" s="27"/>
      <c r="P48" s="56"/>
    </row>
    <row r="49" spans="1:16" ht="29.25" customHeight="1">
      <c r="A49" s="29"/>
      <c r="B49" s="56" t="s">
        <v>294</v>
      </c>
      <c r="C49" s="28" t="s">
        <v>72</v>
      </c>
      <c r="D49" s="68">
        <v>4.4999999999999998E-2</v>
      </c>
      <c r="G49" s="28">
        <v>1</v>
      </c>
      <c r="H49" s="29"/>
      <c r="J49" s="29"/>
      <c r="L49" s="29"/>
      <c r="N49" s="27"/>
      <c r="P49" s="56"/>
    </row>
    <row r="50" spans="1:16" ht="30" customHeight="1">
      <c r="A50" s="29"/>
      <c r="B50" s="56" t="s">
        <v>294</v>
      </c>
      <c r="C50" s="28" t="s">
        <v>89</v>
      </c>
      <c r="D50" s="68">
        <v>4.2000000000000003E-2</v>
      </c>
      <c r="G50" s="28">
        <v>0</v>
      </c>
      <c r="H50" s="29"/>
      <c r="J50" s="29"/>
      <c r="L50" s="29"/>
      <c r="N50" s="27"/>
      <c r="P50" s="56"/>
    </row>
    <row r="51" spans="1:16" ht="30" customHeight="1">
      <c r="B51" s="56" t="s">
        <v>294</v>
      </c>
      <c r="C51" s="28" t="s">
        <v>78</v>
      </c>
      <c r="D51" s="68">
        <v>0.02</v>
      </c>
      <c r="G51" s="28">
        <v>0</v>
      </c>
      <c r="H51" s="29"/>
      <c r="J51" s="29"/>
      <c r="L51" s="29"/>
      <c r="N51" s="27"/>
      <c r="P51" s="56"/>
    </row>
    <row r="52" spans="1:16" ht="30" customHeight="1">
      <c r="A52" s="30"/>
      <c r="B52" s="56" t="s">
        <v>294</v>
      </c>
      <c r="C52" s="28" t="s">
        <v>98</v>
      </c>
      <c r="D52" s="68">
        <v>7.0000000000000001E-3</v>
      </c>
      <c r="G52" s="28">
        <v>0</v>
      </c>
      <c r="H52" s="29"/>
      <c r="J52" s="29"/>
      <c r="L52" s="29"/>
      <c r="N52" s="27"/>
      <c r="P52" s="56"/>
    </row>
    <row r="53" spans="1:16" ht="29.25" customHeight="1">
      <c r="A53" s="29"/>
      <c r="B53" s="56" t="s">
        <v>294</v>
      </c>
      <c r="C53" s="28" t="s">
        <v>73</v>
      </c>
      <c r="D53" s="68">
        <v>5.0000000000000001E-3</v>
      </c>
      <c r="G53" s="28">
        <v>2</v>
      </c>
      <c r="H53" s="29"/>
      <c r="L53" s="29"/>
      <c r="N53" s="71"/>
      <c r="P53" s="56"/>
    </row>
    <row r="54" spans="1:16" ht="29.25" customHeight="1">
      <c r="B54" s="56" t="s">
        <v>294</v>
      </c>
      <c r="D54" s="68"/>
      <c r="E54" s="28" t="s">
        <v>7</v>
      </c>
      <c r="F54" s="28" t="s">
        <v>389</v>
      </c>
      <c r="G54" s="28">
        <v>0</v>
      </c>
      <c r="J54" s="30"/>
      <c r="P54" s="56"/>
    </row>
    <row r="55" spans="1:16" ht="30" customHeight="1">
      <c r="B55" s="56" t="s">
        <v>294</v>
      </c>
      <c r="D55" s="68"/>
      <c r="E55" s="28" t="s">
        <v>9</v>
      </c>
      <c r="F55" s="28" t="s">
        <v>389</v>
      </c>
      <c r="G55" s="28">
        <v>1</v>
      </c>
      <c r="J55" s="29"/>
      <c r="P55" s="56"/>
    </row>
    <row r="56" spans="1:16" ht="30" customHeight="1">
      <c r="B56" s="56" t="s">
        <v>294</v>
      </c>
      <c r="D56" s="68"/>
      <c r="E56" s="28" t="s">
        <v>3</v>
      </c>
      <c r="F56" s="28" t="s">
        <v>389</v>
      </c>
      <c r="G56" s="28">
        <v>1</v>
      </c>
      <c r="J56" s="29"/>
      <c r="P56" s="56"/>
    </row>
    <row r="57" spans="1:16" ht="29.25" customHeight="1">
      <c r="B57" s="56" t="s">
        <v>294</v>
      </c>
      <c r="D57" s="68"/>
      <c r="E57" s="28" t="s">
        <v>393</v>
      </c>
      <c r="F57" s="28" t="s">
        <v>389</v>
      </c>
      <c r="G57" s="28">
        <v>1</v>
      </c>
      <c r="P57" s="56"/>
    </row>
    <row r="58" spans="1:16" ht="34.5" customHeight="1">
      <c r="B58" s="56" t="s">
        <v>293</v>
      </c>
      <c r="C58" s="28" t="s">
        <v>122</v>
      </c>
      <c r="D58" s="68">
        <v>0.04</v>
      </c>
      <c r="G58" s="28">
        <v>1</v>
      </c>
      <c r="P58" s="56"/>
    </row>
    <row r="59" spans="1:16" ht="30.75" customHeight="1">
      <c r="B59" s="56" t="s">
        <v>293</v>
      </c>
      <c r="C59" s="28" t="s">
        <v>40</v>
      </c>
      <c r="D59" s="68">
        <v>0.03</v>
      </c>
      <c r="G59" s="28">
        <v>1</v>
      </c>
      <c r="P59" s="56"/>
    </row>
    <row r="60" spans="1:16" ht="29.25" customHeight="1">
      <c r="A60" s="62"/>
      <c r="B60" s="56" t="s">
        <v>293</v>
      </c>
      <c r="C60" s="28" t="s">
        <v>96</v>
      </c>
      <c r="D60" s="68">
        <v>0.02</v>
      </c>
      <c r="G60" s="28">
        <v>0</v>
      </c>
      <c r="H60" s="62"/>
      <c r="J60" s="62"/>
      <c r="K60" s="64"/>
      <c r="L60" s="62"/>
      <c r="M60" s="38"/>
      <c r="N60" s="62"/>
      <c r="O60" s="38"/>
      <c r="P60" s="56"/>
    </row>
    <row r="61" spans="1:16" ht="32.25" customHeight="1">
      <c r="A61" s="29"/>
      <c r="B61" s="56" t="s">
        <v>293</v>
      </c>
      <c r="C61" s="28" t="s">
        <v>72</v>
      </c>
      <c r="D61" s="68">
        <v>0.02</v>
      </c>
      <c r="G61" s="28">
        <v>1</v>
      </c>
      <c r="H61" s="29"/>
      <c r="J61" s="29"/>
      <c r="L61" s="33"/>
      <c r="N61" s="29"/>
      <c r="P61" s="56"/>
    </row>
    <row r="62" spans="1:16" ht="30" customHeight="1">
      <c r="A62" s="29"/>
      <c r="B62" s="56" t="s">
        <v>293</v>
      </c>
      <c r="C62" s="28" t="s">
        <v>118</v>
      </c>
      <c r="D62" s="68">
        <v>0.02</v>
      </c>
      <c r="G62" s="28">
        <v>0</v>
      </c>
      <c r="H62" s="29"/>
      <c r="J62" s="29"/>
      <c r="L62" s="33"/>
      <c r="N62" s="29"/>
      <c r="P62" s="56"/>
    </row>
    <row r="63" spans="1:16" ht="31.5" customHeight="1">
      <c r="A63" s="29"/>
      <c r="B63" s="56" t="s">
        <v>293</v>
      </c>
      <c r="D63" s="68"/>
      <c r="E63" s="28" t="s">
        <v>9</v>
      </c>
      <c r="F63" s="28" t="s">
        <v>389</v>
      </c>
      <c r="G63" s="28">
        <v>1</v>
      </c>
      <c r="H63" s="29"/>
      <c r="J63" s="29"/>
      <c r="L63" s="33"/>
      <c r="N63" s="29"/>
      <c r="P63" s="56"/>
    </row>
    <row r="64" spans="1:16" ht="32.25" customHeight="1">
      <c r="A64" s="29"/>
      <c r="B64" s="56" t="s">
        <v>286</v>
      </c>
      <c r="C64" s="28" t="s">
        <v>148</v>
      </c>
      <c r="D64" s="68">
        <v>0.06</v>
      </c>
      <c r="G64" s="28">
        <v>0</v>
      </c>
      <c r="H64" s="29"/>
      <c r="J64" s="29"/>
      <c r="L64" s="33"/>
      <c r="N64" s="29"/>
      <c r="P64" s="56"/>
    </row>
    <row r="65" spans="1:16" ht="32.25" customHeight="1">
      <c r="A65" s="29"/>
      <c r="B65" s="56" t="s">
        <v>286</v>
      </c>
      <c r="C65" s="28" t="s">
        <v>57</v>
      </c>
      <c r="D65" s="68">
        <v>0.03</v>
      </c>
      <c r="G65" s="28">
        <v>0</v>
      </c>
      <c r="J65" s="29"/>
      <c r="L65" s="33"/>
      <c r="N65" s="29"/>
      <c r="P65" s="56"/>
    </row>
    <row r="66" spans="1:16" ht="29.25" customHeight="1">
      <c r="B66" s="56" t="s">
        <v>286</v>
      </c>
      <c r="C66" s="28" t="s">
        <v>77</v>
      </c>
      <c r="D66" s="68">
        <v>0.02</v>
      </c>
      <c r="G66" s="28">
        <v>0</v>
      </c>
      <c r="J66" s="29"/>
      <c r="L66" s="33"/>
      <c r="P66" s="56"/>
    </row>
    <row r="67" spans="1:16" ht="30" customHeight="1">
      <c r="A67" s="30"/>
      <c r="B67" s="56" t="s">
        <v>286</v>
      </c>
      <c r="C67" s="28" t="s">
        <v>140</v>
      </c>
      <c r="D67" s="68">
        <v>0.02</v>
      </c>
      <c r="G67" s="28">
        <v>0</v>
      </c>
      <c r="N67" s="30"/>
      <c r="P67" s="56"/>
    </row>
    <row r="68" spans="1:16" ht="30" customHeight="1">
      <c r="A68" s="29"/>
      <c r="B68" s="56" t="s">
        <v>286</v>
      </c>
      <c r="C68" s="28" t="s">
        <v>64</v>
      </c>
      <c r="D68" s="68">
        <v>0.01</v>
      </c>
      <c r="G68" s="28">
        <v>2</v>
      </c>
      <c r="L68" s="34"/>
      <c r="N68" s="29"/>
      <c r="P68" s="56"/>
    </row>
    <row r="69" spans="1:16" ht="30" customHeight="1">
      <c r="B69" s="56" t="s">
        <v>286</v>
      </c>
      <c r="C69" s="28" t="s">
        <v>116</v>
      </c>
      <c r="D69" s="68">
        <v>0.01</v>
      </c>
      <c r="G69" s="28">
        <v>0</v>
      </c>
      <c r="L69" s="33"/>
      <c r="P69" s="56"/>
    </row>
    <row r="70" spans="1:16" ht="30.75" customHeight="1">
      <c r="B70" s="56" t="s">
        <v>286</v>
      </c>
      <c r="D70" s="68"/>
      <c r="E70" s="28" t="s">
        <v>393</v>
      </c>
      <c r="F70" s="28" t="s">
        <v>389</v>
      </c>
      <c r="G70" s="28">
        <v>1</v>
      </c>
      <c r="L70" s="33"/>
      <c r="P70" s="56"/>
    </row>
    <row r="71" spans="1:16" ht="30.75" customHeight="1">
      <c r="B71" s="56" t="s">
        <v>301</v>
      </c>
      <c r="C71" s="28" t="s">
        <v>78</v>
      </c>
      <c r="D71" s="68">
        <v>6.3E-2</v>
      </c>
      <c r="G71" s="28">
        <v>0</v>
      </c>
      <c r="P71" s="56"/>
    </row>
    <row r="72" spans="1:16" ht="30" customHeight="1">
      <c r="A72" s="62"/>
      <c r="B72" s="56" t="s">
        <v>301</v>
      </c>
      <c r="C72" s="28" t="s">
        <v>106</v>
      </c>
      <c r="D72" s="68">
        <v>4.7E-2</v>
      </c>
      <c r="G72" s="28">
        <v>1</v>
      </c>
      <c r="H72" s="62"/>
      <c r="J72" s="62"/>
      <c r="K72" s="62"/>
      <c r="L72" s="62"/>
      <c r="M72" s="62"/>
      <c r="N72" s="62"/>
      <c r="P72" s="56"/>
    </row>
    <row r="73" spans="1:16" ht="32.25" customHeight="1">
      <c r="A73" s="29"/>
      <c r="B73" s="56" t="s">
        <v>301</v>
      </c>
      <c r="C73" s="28" t="s">
        <v>153</v>
      </c>
      <c r="D73" s="68">
        <v>0.03</v>
      </c>
      <c r="G73" s="28">
        <v>0</v>
      </c>
      <c r="H73" s="29"/>
      <c r="J73" s="29"/>
      <c r="L73" s="29"/>
      <c r="N73" s="29"/>
      <c r="P73" s="56"/>
    </row>
    <row r="74" spans="1:16" ht="32.25" customHeight="1">
      <c r="A74" s="29"/>
      <c r="B74" s="56" t="s">
        <v>297</v>
      </c>
      <c r="C74" s="28" t="s">
        <v>392</v>
      </c>
      <c r="D74" s="68">
        <v>0.03</v>
      </c>
      <c r="G74" s="28">
        <v>0</v>
      </c>
      <c r="H74" s="29"/>
      <c r="J74" s="29"/>
      <c r="L74" s="29"/>
      <c r="N74" s="29"/>
      <c r="P74" s="56"/>
    </row>
    <row r="75" spans="1:16" ht="30.75" customHeight="1">
      <c r="A75" s="29"/>
      <c r="B75" s="56" t="s">
        <v>297</v>
      </c>
      <c r="C75" s="28" t="s">
        <v>31</v>
      </c>
      <c r="D75" s="68">
        <v>0.03</v>
      </c>
      <c r="G75" s="28">
        <v>1</v>
      </c>
      <c r="H75" s="29"/>
      <c r="J75" s="29"/>
      <c r="L75" s="29"/>
      <c r="N75" s="29"/>
      <c r="P75" s="56"/>
    </row>
    <row r="76" spans="1:16" ht="28.5" customHeight="1">
      <c r="A76" s="29"/>
      <c r="B76" s="56" t="s">
        <v>297</v>
      </c>
      <c r="C76" s="28" t="s">
        <v>35</v>
      </c>
      <c r="D76" s="68">
        <v>0.02</v>
      </c>
      <c r="G76" s="28">
        <v>0</v>
      </c>
      <c r="H76" s="29"/>
      <c r="J76" s="29"/>
      <c r="L76" s="29"/>
      <c r="N76" s="29"/>
      <c r="P76" s="56"/>
    </row>
    <row r="77" spans="1:16" ht="30" customHeight="1">
      <c r="B77" s="56" t="s">
        <v>297</v>
      </c>
      <c r="C77" s="28" t="s">
        <v>60</v>
      </c>
      <c r="D77" s="68">
        <v>1.4999999999999999E-2</v>
      </c>
      <c r="G77" s="28">
        <v>0</v>
      </c>
      <c r="H77" s="29"/>
      <c r="J77" s="29"/>
      <c r="L77" s="29"/>
      <c r="N77" s="29"/>
      <c r="P77" s="56"/>
    </row>
    <row r="78" spans="1:16" ht="30.75" customHeight="1">
      <c r="A78" s="30"/>
      <c r="B78" s="56" t="s">
        <v>297</v>
      </c>
      <c r="C78" s="28" t="s">
        <v>64</v>
      </c>
      <c r="D78" s="68">
        <v>0.01</v>
      </c>
      <c r="G78" s="28">
        <v>2</v>
      </c>
      <c r="H78" s="29"/>
      <c r="J78" s="29"/>
      <c r="L78" s="29"/>
      <c r="N78" s="29"/>
      <c r="P78" s="56"/>
    </row>
    <row r="79" spans="1:16" ht="29.25" customHeight="1">
      <c r="A79" s="29"/>
      <c r="B79" s="56" t="s">
        <v>297</v>
      </c>
      <c r="C79" s="28" t="s">
        <v>85</v>
      </c>
      <c r="D79" s="68">
        <v>0.01</v>
      </c>
      <c r="G79" s="28">
        <v>0</v>
      </c>
      <c r="L79" s="29"/>
      <c r="P79" s="56"/>
    </row>
    <row r="80" spans="1:16" ht="28.5" customHeight="1">
      <c r="B80" s="56" t="s">
        <v>305</v>
      </c>
      <c r="C80" s="28" t="s">
        <v>72</v>
      </c>
      <c r="D80" s="68">
        <v>5.8999999999999997E-2</v>
      </c>
      <c r="G80" s="28">
        <v>1</v>
      </c>
      <c r="H80" s="30"/>
      <c r="L80" s="29"/>
      <c r="P80" s="56"/>
    </row>
    <row r="81" spans="1:16" ht="30" customHeight="1">
      <c r="B81" s="56" t="s">
        <v>305</v>
      </c>
      <c r="C81" s="28" t="s">
        <v>71</v>
      </c>
      <c r="D81" s="68">
        <v>4.9000000000000002E-2</v>
      </c>
      <c r="G81" s="28">
        <v>1</v>
      </c>
      <c r="H81" s="29"/>
      <c r="P81" s="56"/>
    </row>
    <row r="82" spans="1:16" ht="30" customHeight="1">
      <c r="B82" s="56" t="s">
        <v>305</v>
      </c>
      <c r="C82" s="28" t="s">
        <v>17</v>
      </c>
      <c r="D82" s="68">
        <v>0.02</v>
      </c>
      <c r="G82" s="28">
        <v>1</v>
      </c>
      <c r="H82" s="29"/>
      <c r="L82" s="30"/>
      <c r="P82" s="56"/>
    </row>
    <row r="83" spans="1:16" ht="29.25" customHeight="1">
      <c r="B83" s="56" t="s">
        <v>305</v>
      </c>
      <c r="C83" s="28" t="s">
        <v>95</v>
      </c>
      <c r="D83" s="68">
        <v>0.02</v>
      </c>
      <c r="G83" s="28">
        <v>1</v>
      </c>
      <c r="L83" s="29"/>
      <c r="P83" s="56"/>
    </row>
    <row r="84" spans="1:16" ht="30" customHeight="1">
      <c r="A84" s="62"/>
      <c r="B84" s="56" t="s">
        <v>305</v>
      </c>
      <c r="C84" s="28" t="s">
        <v>73</v>
      </c>
      <c r="D84" s="68">
        <v>5.0000000000000001E-3</v>
      </c>
      <c r="G84" s="28">
        <v>2</v>
      </c>
      <c r="H84" s="62"/>
      <c r="I84" s="38"/>
      <c r="J84" s="62"/>
      <c r="K84" s="62"/>
      <c r="L84" s="70"/>
      <c r="M84" s="62"/>
      <c r="N84" s="62"/>
      <c r="P84" s="56"/>
    </row>
    <row r="85" spans="1:16" ht="35.25" customHeight="1">
      <c r="A85" s="35"/>
      <c r="B85" s="56" t="s">
        <v>305</v>
      </c>
      <c r="C85" s="28" t="s">
        <v>26</v>
      </c>
      <c r="D85" s="68">
        <v>5.0000000000000001E-3</v>
      </c>
      <c r="G85" s="28">
        <v>2</v>
      </c>
      <c r="H85" s="29"/>
      <c r="J85" s="29"/>
      <c r="L85" s="29"/>
      <c r="N85" s="29"/>
      <c r="P85" s="56"/>
    </row>
    <row r="86" spans="1:16" ht="30" customHeight="1">
      <c r="A86" s="35"/>
      <c r="B86" s="56" t="s">
        <v>305</v>
      </c>
      <c r="D86" s="68"/>
      <c r="E86" s="28" t="s">
        <v>393</v>
      </c>
      <c r="F86" s="28" t="s">
        <v>389</v>
      </c>
      <c r="G86" s="28">
        <v>1</v>
      </c>
      <c r="H86" s="29"/>
      <c r="J86" s="29"/>
      <c r="L86" s="29"/>
      <c r="N86" s="29"/>
      <c r="P86" s="56"/>
    </row>
    <row r="87" spans="1:16" ht="29.25" customHeight="1">
      <c r="A87" s="35"/>
      <c r="B87" s="56" t="s">
        <v>305</v>
      </c>
      <c r="D87" s="68"/>
      <c r="E87" s="28" t="s">
        <v>9</v>
      </c>
      <c r="F87" s="28" t="s">
        <v>389</v>
      </c>
      <c r="G87" s="28">
        <v>1</v>
      </c>
      <c r="H87" s="29"/>
      <c r="J87" s="29"/>
      <c r="L87" s="29"/>
      <c r="N87" s="29"/>
      <c r="P87" s="56"/>
    </row>
    <row r="88" spans="1:16" ht="33" customHeight="1">
      <c r="B88" s="56" t="s">
        <v>299</v>
      </c>
      <c r="C88" s="28" t="s">
        <v>133</v>
      </c>
      <c r="D88" s="68">
        <v>0.04</v>
      </c>
      <c r="G88" s="28">
        <v>1</v>
      </c>
      <c r="H88" s="29"/>
      <c r="J88" s="29"/>
      <c r="L88" s="29"/>
      <c r="N88" s="29"/>
      <c r="P88" s="56"/>
    </row>
    <row r="89" spans="1:16" ht="30.75" customHeight="1">
      <c r="B89" s="56" t="s">
        <v>299</v>
      </c>
      <c r="C89" s="28" t="s">
        <v>26</v>
      </c>
      <c r="D89" s="68">
        <v>2.5000000000000001E-2</v>
      </c>
      <c r="G89" s="28">
        <v>2</v>
      </c>
      <c r="H89" s="29"/>
      <c r="L89" s="29"/>
      <c r="N89" s="29"/>
      <c r="P89" s="56"/>
    </row>
    <row r="90" spans="1:16" ht="31.5" customHeight="1">
      <c r="B90" s="56" t="s">
        <v>299</v>
      </c>
      <c r="C90" s="28" t="s">
        <v>72</v>
      </c>
      <c r="D90" s="68">
        <v>0.02</v>
      </c>
      <c r="G90" s="28">
        <v>1</v>
      </c>
      <c r="H90" s="29"/>
      <c r="J90" s="30"/>
      <c r="L90" s="29"/>
      <c r="N90" s="29"/>
      <c r="P90" s="56"/>
    </row>
    <row r="91" spans="1:16" ht="29.25" customHeight="1">
      <c r="B91" s="56" t="s">
        <v>299</v>
      </c>
      <c r="C91" s="28" t="s">
        <v>73</v>
      </c>
      <c r="D91" s="68">
        <v>0.01</v>
      </c>
      <c r="G91" s="28">
        <v>2</v>
      </c>
      <c r="J91" s="29"/>
      <c r="P91" s="56"/>
    </row>
    <row r="92" spans="1:16" ht="30" customHeight="1">
      <c r="B92" s="56" t="s">
        <v>299</v>
      </c>
      <c r="C92" s="28" t="s">
        <v>102</v>
      </c>
      <c r="D92" s="68">
        <v>0.01</v>
      </c>
      <c r="G92" s="28">
        <v>1</v>
      </c>
      <c r="H92" s="30"/>
      <c r="J92" s="29"/>
      <c r="L92" s="30"/>
      <c r="P92" s="56"/>
    </row>
    <row r="93" spans="1:16" ht="29.25" customHeight="1">
      <c r="B93" s="56" t="s">
        <v>299</v>
      </c>
      <c r="C93" s="28" t="s">
        <v>71</v>
      </c>
      <c r="D93" s="68">
        <v>5.0000000000000001E-3</v>
      </c>
      <c r="G93" s="28">
        <v>1</v>
      </c>
      <c r="H93" s="29"/>
      <c r="L93" s="29"/>
      <c r="P93" s="56"/>
    </row>
    <row r="94" spans="1:16" ht="35.25" customHeight="1">
      <c r="B94" s="56" t="s">
        <v>296</v>
      </c>
      <c r="C94" s="28" t="s">
        <v>134</v>
      </c>
      <c r="D94" s="68">
        <v>4.4999999999999998E-2</v>
      </c>
      <c r="G94" s="28">
        <v>1</v>
      </c>
      <c r="P94" s="56"/>
    </row>
    <row r="95" spans="1:16" ht="30" customHeight="1">
      <c r="A95" s="62"/>
      <c r="B95" s="56" t="s">
        <v>296</v>
      </c>
      <c r="C95" s="28" t="s">
        <v>56</v>
      </c>
      <c r="D95" s="68">
        <v>0.03</v>
      </c>
      <c r="G95" s="28">
        <v>0</v>
      </c>
      <c r="H95" s="62"/>
      <c r="I95" s="64"/>
      <c r="J95" s="62"/>
      <c r="L95" s="62"/>
      <c r="N95" s="62"/>
      <c r="P95" s="56"/>
    </row>
    <row r="96" spans="1:16" ht="29.25" customHeight="1">
      <c r="A96" s="29"/>
      <c r="B96" s="56" t="s">
        <v>296</v>
      </c>
      <c r="C96" s="28" t="s">
        <v>40</v>
      </c>
      <c r="D96" s="68">
        <v>1.4999999999999999E-2</v>
      </c>
      <c r="G96" s="28">
        <v>1</v>
      </c>
      <c r="H96" s="29"/>
      <c r="J96" s="29"/>
      <c r="L96" s="29"/>
      <c r="N96" s="29"/>
      <c r="P96" s="56"/>
    </row>
    <row r="97" spans="1:16" ht="31.5" customHeight="1">
      <c r="A97" s="29"/>
      <c r="B97" s="56" t="s">
        <v>296</v>
      </c>
      <c r="C97" s="28" t="s">
        <v>31</v>
      </c>
      <c r="D97" s="68">
        <v>1.4999999999999999E-2</v>
      </c>
      <c r="G97" s="28">
        <v>1</v>
      </c>
      <c r="H97" s="29"/>
      <c r="J97" s="29"/>
      <c r="L97" s="29"/>
      <c r="N97" s="29"/>
      <c r="P97" s="56"/>
    </row>
    <row r="98" spans="1:16" ht="29.25" customHeight="1">
      <c r="A98" s="29"/>
      <c r="B98" s="56" t="s">
        <v>296</v>
      </c>
      <c r="C98" s="28" t="s">
        <v>35</v>
      </c>
      <c r="D98" s="68">
        <v>1.4999999999999999E-2</v>
      </c>
      <c r="G98" s="28">
        <v>0</v>
      </c>
      <c r="H98" s="29"/>
      <c r="J98" s="29"/>
      <c r="L98" s="29"/>
      <c r="N98" s="29"/>
      <c r="P98" s="56"/>
    </row>
    <row r="99" spans="1:16" ht="30" customHeight="1">
      <c r="A99" s="29"/>
      <c r="B99" s="56" t="s">
        <v>302</v>
      </c>
      <c r="C99" s="28" t="s">
        <v>135</v>
      </c>
      <c r="D99" s="68">
        <v>7.4999999999999997E-2</v>
      </c>
      <c r="G99" s="28">
        <v>1</v>
      </c>
      <c r="H99" s="29"/>
      <c r="J99" s="29"/>
      <c r="L99" s="29"/>
      <c r="N99" s="29"/>
      <c r="P99" s="56"/>
    </row>
    <row r="100" spans="1:16" ht="30" customHeight="1">
      <c r="A100" s="29"/>
      <c r="B100" s="56" t="s">
        <v>302</v>
      </c>
      <c r="C100" s="28" t="s">
        <v>36</v>
      </c>
      <c r="D100" s="68">
        <v>0.03</v>
      </c>
      <c r="G100" s="28">
        <v>2</v>
      </c>
      <c r="H100" s="29"/>
      <c r="J100" s="29"/>
      <c r="L100" s="29"/>
      <c r="P100" s="56"/>
    </row>
    <row r="101" spans="1:16" ht="30" customHeight="1">
      <c r="A101" s="29"/>
      <c r="B101" s="56" t="s">
        <v>302</v>
      </c>
      <c r="C101" s="28" t="s">
        <v>18</v>
      </c>
      <c r="D101" s="68">
        <v>0.01</v>
      </c>
      <c r="G101" s="28">
        <v>1</v>
      </c>
      <c r="L101" s="29"/>
      <c r="N101" s="30"/>
      <c r="P101" s="56"/>
    </row>
    <row r="102" spans="1:16" ht="30.75" customHeight="1">
      <c r="A102" s="29"/>
      <c r="B102" s="56" t="s">
        <v>302</v>
      </c>
      <c r="C102" s="28" t="s">
        <v>14</v>
      </c>
      <c r="D102" s="68">
        <v>5.0000000000000001E-3</v>
      </c>
      <c r="G102" s="28">
        <v>1</v>
      </c>
      <c r="H102" s="30"/>
      <c r="J102" s="30"/>
      <c r="L102" s="29"/>
      <c r="N102" s="29"/>
      <c r="P102" s="56"/>
    </row>
    <row r="103" spans="1:16" ht="30.75" customHeight="1">
      <c r="B103" s="56" t="s">
        <v>302</v>
      </c>
      <c r="D103" s="68"/>
      <c r="E103" s="28" t="s">
        <v>393</v>
      </c>
      <c r="F103" s="28" t="s">
        <v>389</v>
      </c>
      <c r="G103" s="28">
        <v>1</v>
      </c>
      <c r="H103" s="29"/>
      <c r="J103" s="29"/>
      <c r="P103" s="56"/>
    </row>
    <row r="104" spans="1:16" ht="30.75" customHeight="1">
      <c r="B104" s="56" t="s">
        <v>303</v>
      </c>
      <c r="C104" s="28" t="s">
        <v>140</v>
      </c>
      <c r="D104" s="68">
        <v>0.06</v>
      </c>
      <c r="G104" s="28">
        <v>0</v>
      </c>
      <c r="H104" s="29"/>
      <c r="L104" s="30"/>
      <c r="P104" s="56"/>
    </row>
    <row r="105" spans="1:16" ht="30" customHeight="1">
      <c r="B105" s="56" t="s">
        <v>303</v>
      </c>
      <c r="C105" s="28" t="s">
        <v>392</v>
      </c>
      <c r="D105" s="68">
        <v>0.04</v>
      </c>
      <c r="G105" s="28">
        <v>0</v>
      </c>
      <c r="L105" s="29"/>
      <c r="P105" s="56"/>
    </row>
    <row r="106" spans="1:16" ht="30" customHeight="1">
      <c r="B106" s="56" t="s">
        <v>303</v>
      </c>
      <c r="C106" s="28" t="s">
        <v>38</v>
      </c>
      <c r="D106" s="68">
        <v>0.01</v>
      </c>
      <c r="G106" s="28">
        <v>1</v>
      </c>
      <c r="L106" s="29"/>
      <c r="P106" s="56"/>
    </row>
    <row r="107" spans="1:16" ht="30.75" customHeight="1">
      <c r="B107" s="56" t="s">
        <v>303</v>
      </c>
      <c r="C107" s="28" t="s">
        <v>106</v>
      </c>
      <c r="D107" s="68">
        <v>0.01</v>
      </c>
      <c r="G107" s="28">
        <v>1</v>
      </c>
      <c r="P107" s="56"/>
    </row>
    <row r="108" spans="1:16" ht="30" customHeight="1">
      <c r="B108" s="56" t="s">
        <v>303</v>
      </c>
      <c r="C108" s="28" t="s">
        <v>42</v>
      </c>
      <c r="D108" s="68">
        <v>0.01</v>
      </c>
      <c r="G108" s="28">
        <v>0</v>
      </c>
      <c r="P108" s="56"/>
    </row>
    <row r="109" spans="1:16" ht="29.25" customHeight="1">
      <c r="A109" s="62"/>
      <c r="B109" s="56" t="s">
        <v>300</v>
      </c>
      <c r="C109" s="28" t="s">
        <v>72</v>
      </c>
      <c r="D109" s="68">
        <v>0.06</v>
      </c>
      <c r="G109" s="28">
        <v>1</v>
      </c>
      <c r="H109" s="62"/>
      <c r="J109" s="62"/>
      <c r="L109" s="62"/>
      <c r="N109" s="62"/>
      <c r="P109" s="56"/>
    </row>
    <row r="110" spans="1:16" ht="31.5" customHeight="1">
      <c r="A110" s="29"/>
      <c r="B110" s="56" t="s">
        <v>300</v>
      </c>
      <c r="C110" s="28" t="s">
        <v>161</v>
      </c>
      <c r="D110" s="68">
        <v>0.03</v>
      </c>
      <c r="G110" s="28">
        <v>0</v>
      </c>
      <c r="H110" s="29"/>
      <c r="J110" s="29"/>
      <c r="L110" s="29"/>
      <c r="N110" s="29"/>
      <c r="P110" s="56"/>
    </row>
    <row r="111" spans="1:16" ht="30" customHeight="1">
      <c r="A111" s="29"/>
      <c r="B111" s="56" t="s">
        <v>300</v>
      </c>
      <c r="C111" s="28" t="s">
        <v>42</v>
      </c>
      <c r="D111" s="68">
        <v>0.03</v>
      </c>
      <c r="G111" s="28">
        <v>0</v>
      </c>
      <c r="H111" s="29"/>
      <c r="J111" s="29"/>
      <c r="L111" s="29"/>
      <c r="N111" s="29"/>
      <c r="P111" s="56"/>
    </row>
    <row r="112" spans="1:16" ht="30.75" customHeight="1">
      <c r="A112" s="29"/>
      <c r="B112" s="56" t="s">
        <v>300</v>
      </c>
      <c r="C112" s="28" t="s">
        <v>40</v>
      </c>
      <c r="D112" s="68">
        <v>1.4999999999999999E-2</v>
      </c>
      <c r="G112" s="28">
        <v>1</v>
      </c>
      <c r="H112" s="29"/>
      <c r="J112" s="29"/>
      <c r="L112" s="29"/>
      <c r="N112" s="29"/>
      <c r="P112" s="56"/>
    </row>
    <row r="113" spans="1:16" ht="29.25" customHeight="1">
      <c r="A113" s="29"/>
      <c r="B113" s="56" t="s">
        <v>300</v>
      </c>
      <c r="C113" s="28" t="s">
        <v>60</v>
      </c>
      <c r="D113" s="68">
        <v>0.01</v>
      </c>
      <c r="G113" s="28">
        <v>0</v>
      </c>
      <c r="H113" s="29"/>
      <c r="J113" s="29"/>
      <c r="L113" s="29"/>
      <c r="N113" s="29"/>
      <c r="P113" s="56"/>
    </row>
    <row r="114" spans="1:16" ht="30.75" customHeight="1">
      <c r="A114" s="29"/>
      <c r="B114" s="56" t="s">
        <v>300</v>
      </c>
      <c r="C114" s="28" t="s">
        <v>102</v>
      </c>
      <c r="D114" s="68">
        <v>5.0000000000000001E-3</v>
      </c>
      <c r="G114" s="28">
        <v>1</v>
      </c>
      <c r="H114" s="29"/>
      <c r="J114" s="29"/>
      <c r="L114" s="29"/>
      <c r="N114" s="29"/>
      <c r="P114" s="56"/>
    </row>
    <row r="115" spans="1:16" ht="30" customHeight="1">
      <c r="A115" s="29"/>
      <c r="B115" s="56" t="s">
        <v>300</v>
      </c>
      <c r="D115" s="68"/>
      <c r="E115" s="28" t="s">
        <v>393</v>
      </c>
      <c r="F115" s="28" t="s">
        <v>389</v>
      </c>
      <c r="G115" s="28">
        <v>1</v>
      </c>
      <c r="H115" s="29"/>
      <c r="J115" s="29"/>
      <c r="L115" s="29"/>
      <c r="P115" s="56"/>
    </row>
    <row r="116" spans="1:16" ht="29.25" customHeight="1">
      <c r="B116" s="56" t="s">
        <v>298</v>
      </c>
      <c r="C116" s="28" t="s">
        <v>140</v>
      </c>
      <c r="D116" s="68">
        <v>0.04</v>
      </c>
      <c r="G116" s="28">
        <v>0</v>
      </c>
      <c r="N116" s="30"/>
      <c r="P116" s="56"/>
    </row>
    <row r="117" spans="1:16" ht="28.5" customHeight="1">
      <c r="B117" s="56" t="s">
        <v>298</v>
      </c>
      <c r="C117" s="28" t="s">
        <v>17</v>
      </c>
      <c r="D117" s="68">
        <v>2.5000000000000001E-2</v>
      </c>
      <c r="G117" s="28">
        <v>1</v>
      </c>
      <c r="H117" s="30"/>
      <c r="J117" s="30"/>
      <c r="L117" s="30"/>
      <c r="N117" s="29"/>
      <c r="P117" s="56"/>
    </row>
    <row r="118" spans="1:16" ht="32.25" customHeight="1">
      <c r="B118" s="56" t="s">
        <v>298</v>
      </c>
      <c r="C118" s="28" t="s">
        <v>76</v>
      </c>
      <c r="D118" s="68">
        <v>2.5000000000000001E-2</v>
      </c>
      <c r="G118" s="28">
        <v>1</v>
      </c>
      <c r="H118" s="29"/>
      <c r="J118" s="29"/>
      <c r="L118" s="29"/>
      <c r="N118" s="29"/>
      <c r="P118" s="56"/>
    </row>
    <row r="119" spans="1:16" ht="29.25" customHeight="1">
      <c r="B119" s="56" t="s">
        <v>298</v>
      </c>
      <c r="C119" s="28" t="s">
        <v>153</v>
      </c>
      <c r="D119" s="68">
        <v>0.02</v>
      </c>
      <c r="G119" s="28">
        <v>0</v>
      </c>
      <c r="H119" s="29"/>
      <c r="J119" s="29"/>
      <c r="L119" s="29"/>
      <c r="P119" s="56"/>
    </row>
    <row r="120" spans="1:16" ht="31.5" customHeight="1">
      <c r="B120" s="56" t="s">
        <v>298</v>
      </c>
      <c r="C120" s="28" t="s">
        <v>95</v>
      </c>
      <c r="D120" s="68">
        <v>0.01</v>
      </c>
      <c r="G120" s="28">
        <v>1</v>
      </c>
      <c r="H120" s="29"/>
      <c r="P120" s="56"/>
    </row>
    <row r="121" spans="1:16" ht="30.75" customHeight="1">
      <c r="B121" s="56" t="s">
        <v>298</v>
      </c>
      <c r="C121" s="28" t="s">
        <v>137</v>
      </c>
      <c r="D121" s="68">
        <v>0.01</v>
      </c>
      <c r="G121" s="28">
        <v>0</v>
      </c>
      <c r="P121" s="56"/>
    </row>
    <row r="122" spans="1:16" ht="30.75" customHeight="1">
      <c r="A122" s="62"/>
      <c r="B122" s="56" t="s">
        <v>310</v>
      </c>
      <c r="C122" s="28" t="s">
        <v>43</v>
      </c>
      <c r="D122" s="68">
        <v>0.06</v>
      </c>
      <c r="G122" s="28">
        <v>0</v>
      </c>
      <c r="H122" s="70"/>
      <c r="J122" s="62"/>
      <c r="L122" s="62"/>
      <c r="N122" s="62"/>
      <c r="P122" s="56"/>
    </row>
    <row r="123" spans="1:16" ht="30" customHeight="1">
      <c r="A123" s="29"/>
      <c r="B123" s="56" t="s">
        <v>310</v>
      </c>
      <c r="C123" s="28" t="s">
        <v>40</v>
      </c>
      <c r="D123" s="68">
        <v>0.06</v>
      </c>
      <c r="G123" s="28">
        <v>1</v>
      </c>
      <c r="H123" s="29"/>
      <c r="J123" s="29"/>
      <c r="L123" s="32"/>
      <c r="N123" s="31"/>
      <c r="P123" s="56"/>
    </row>
    <row r="124" spans="1:16" ht="30.75" customHeight="1">
      <c r="A124" s="29"/>
      <c r="B124" s="56" t="s">
        <v>310</v>
      </c>
      <c r="C124" s="28" t="s">
        <v>77</v>
      </c>
      <c r="D124" s="68">
        <v>0.03</v>
      </c>
      <c r="G124" s="28">
        <v>0</v>
      </c>
      <c r="H124" s="29"/>
      <c r="J124" s="29"/>
      <c r="L124" s="32"/>
      <c r="N124" s="31"/>
      <c r="P124" s="56"/>
    </row>
    <row r="125" spans="1:16" ht="30" customHeight="1">
      <c r="A125" s="29"/>
      <c r="B125" s="56" t="s">
        <v>310</v>
      </c>
      <c r="C125" s="28" t="s">
        <v>102</v>
      </c>
      <c r="D125" s="68">
        <v>7.0000000000000001E-3</v>
      </c>
      <c r="G125" s="28">
        <v>1</v>
      </c>
      <c r="H125" s="29"/>
      <c r="J125" s="29"/>
      <c r="L125" s="32"/>
      <c r="N125" s="31"/>
      <c r="P125" s="56"/>
    </row>
    <row r="126" spans="1:16" ht="30.75" customHeight="1">
      <c r="A126" s="29"/>
      <c r="B126" s="56" t="s">
        <v>310</v>
      </c>
      <c r="D126" s="68"/>
      <c r="E126" s="28" t="s">
        <v>4</v>
      </c>
      <c r="F126" s="28" t="s">
        <v>391</v>
      </c>
      <c r="G126" s="28">
        <v>0</v>
      </c>
      <c r="H126" s="29"/>
      <c r="J126" s="29"/>
      <c r="L126" s="32"/>
      <c r="N126" s="31"/>
      <c r="P126" s="56"/>
    </row>
    <row r="127" spans="1:16" ht="29.25" customHeight="1">
      <c r="A127" s="29"/>
      <c r="B127" s="56" t="s">
        <v>308</v>
      </c>
      <c r="C127" s="28" t="s">
        <v>72</v>
      </c>
      <c r="D127" s="68">
        <v>4.9000000000000002E-2</v>
      </c>
      <c r="G127" s="28">
        <v>1</v>
      </c>
      <c r="J127" s="29"/>
      <c r="L127" s="32"/>
      <c r="N127" s="31"/>
      <c r="P127" s="56"/>
    </row>
    <row r="128" spans="1:16" ht="29.25" customHeight="1">
      <c r="A128" s="29"/>
      <c r="B128" s="56" t="s">
        <v>308</v>
      </c>
      <c r="C128" s="28" t="s">
        <v>128</v>
      </c>
      <c r="D128" s="68">
        <v>3.2000000000000001E-2</v>
      </c>
      <c r="G128" s="28">
        <v>1</v>
      </c>
      <c r="H128" s="30"/>
      <c r="N128" s="31"/>
      <c r="P128" s="56"/>
    </row>
    <row r="129" spans="1:16" ht="30" customHeight="1">
      <c r="A129" s="29"/>
      <c r="B129" s="56" t="s">
        <v>308</v>
      </c>
      <c r="C129" s="28" t="s">
        <v>62</v>
      </c>
      <c r="D129" s="68">
        <v>2.8000000000000001E-2</v>
      </c>
      <c r="G129" s="28">
        <v>0</v>
      </c>
      <c r="H129" s="29"/>
      <c r="J129" s="30"/>
      <c r="P129" s="56"/>
    </row>
    <row r="130" spans="1:16" ht="29.25" customHeight="1">
      <c r="B130" s="56" t="s">
        <v>308</v>
      </c>
      <c r="C130" s="28" t="s">
        <v>40</v>
      </c>
      <c r="D130" s="68">
        <v>1.6E-2</v>
      </c>
      <c r="G130" s="28">
        <v>1</v>
      </c>
      <c r="H130" s="29"/>
      <c r="J130" s="29"/>
      <c r="P130" s="56"/>
    </row>
    <row r="131" spans="1:16" ht="30" customHeight="1">
      <c r="A131" s="30"/>
      <c r="B131" s="56" t="s">
        <v>308</v>
      </c>
      <c r="C131" s="28" t="s">
        <v>64</v>
      </c>
      <c r="D131" s="68">
        <v>1.6E-2</v>
      </c>
      <c r="G131" s="28">
        <v>2</v>
      </c>
      <c r="H131" s="29"/>
      <c r="J131" s="29"/>
      <c r="P131" s="56"/>
    </row>
    <row r="132" spans="1:16" ht="30" customHeight="1">
      <c r="A132" s="29"/>
      <c r="B132" s="56" t="s">
        <v>308</v>
      </c>
      <c r="C132" s="28" t="s">
        <v>122</v>
      </c>
      <c r="D132" s="68">
        <v>8.0000000000000002E-3</v>
      </c>
      <c r="G132" s="28">
        <v>1</v>
      </c>
      <c r="J132" s="29"/>
      <c r="P132" s="56"/>
    </row>
    <row r="133" spans="1:16" ht="29.25" customHeight="1">
      <c r="A133" s="29"/>
      <c r="B133" s="56" t="s">
        <v>307</v>
      </c>
      <c r="C133" s="28" t="s">
        <v>31</v>
      </c>
      <c r="D133" s="68">
        <v>5.3999999999999999E-2</v>
      </c>
      <c r="G133" s="28">
        <v>1</v>
      </c>
      <c r="J133" s="29"/>
      <c r="P133" s="56"/>
    </row>
    <row r="134" spans="1:16" ht="30" customHeight="1">
      <c r="B134" s="56" t="s">
        <v>307</v>
      </c>
      <c r="C134" s="28" t="s">
        <v>57</v>
      </c>
      <c r="D134" s="68">
        <v>3.5999999999999997E-2</v>
      </c>
      <c r="G134" s="28">
        <v>0</v>
      </c>
      <c r="P134" s="56"/>
    </row>
    <row r="135" spans="1:16" ht="30.75" customHeight="1">
      <c r="B135" s="56" t="s">
        <v>307</v>
      </c>
      <c r="C135" s="28" t="s">
        <v>35</v>
      </c>
      <c r="D135" s="68">
        <v>2.7E-2</v>
      </c>
      <c r="G135" s="28">
        <v>0</v>
      </c>
      <c r="P135" s="56"/>
    </row>
    <row r="136" spans="1:16" ht="29.25" customHeight="1">
      <c r="A136" s="62"/>
      <c r="B136" s="56" t="s">
        <v>307</v>
      </c>
      <c r="C136" s="28" t="s">
        <v>32</v>
      </c>
      <c r="D136" s="68">
        <v>1.7999999999999999E-2</v>
      </c>
      <c r="G136" s="28">
        <v>0</v>
      </c>
      <c r="P136" s="56"/>
    </row>
    <row r="137" spans="1:16" ht="31.5" customHeight="1">
      <c r="B137" s="56" t="s">
        <v>307</v>
      </c>
      <c r="C137" s="28" t="s">
        <v>77</v>
      </c>
      <c r="D137" s="68">
        <v>1.4E-2</v>
      </c>
      <c r="G137" s="28">
        <v>0</v>
      </c>
      <c r="P137" s="56"/>
    </row>
    <row r="138" spans="1:16" ht="28.5" customHeight="1">
      <c r="B138" s="56" t="s">
        <v>309</v>
      </c>
      <c r="C138" s="28" t="s">
        <v>59</v>
      </c>
      <c r="D138" s="68">
        <v>4.8000000000000001E-2</v>
      </c>
      <c r="G138" s="28">
        <v>0</v>
      </c>
      <c r="P138" s="56"/>
    </row>
    <row r="139" spans="1:16" ht="28.5" customHeight="1">
      <c r="B139" s="56" t="s">
        <v>309</v>
      </c>
      <c r="C139" s="28" t="s">
        <v>64</v>
      </c>
      <c r="D139" s="68">
        <v>3.6999999999999998E-2</v>
      </c>
      <c r="G139" s="28">
        <v>2</v>
      </c>
      <c r="P139" s="56"/>
    </row>
    <row r="140" spans="1:16" ht="29.25" customHeight="1">
      <c r="B140" s="56" t="s">
        <v>309</v>
      </c>
      <c r="C140" s="28" t="s">
        <v>95</v>
      </c>
      <c r="D140" s="68">
        <v>2.8000000000000001E-2</v>
      </c>
      <c r="G140" s="28">
        <v>1</v>
      </c>
      <c r="P140" s="56"/>
    </row>
    <row r="141" spans="1:16" ht="30.75" customHeight="1">
      <c r="B141" s="56" t="s">
        <v>309</v>
      </c>
      <c r="C141" s="28" t="s">
        <v>138</v>
      </c>
      <c r="D141" s="68">
        <v>2.5999999999999999E-2</v>
      </c>
      <c r="G141" s="28">
        <v>0</v>
      </c>
      <c r="P141" s="56"/>
    </row>
    <row r="142" spans="1:16" ht="28.5" customHeight="1">
      <c r="B142" s="56" t="s">
        <v>309</v>
      </c>
      <c r="C142" s="28" t="s">
        <v>52</v>
      </c>
      <c r="D142" s="68">
        <v>1.2999999999999999E-2</v>
      </c>
      <c r="G142" s="28">
        <v>0</v>
      </c>
      <c r="P142" s="56"/>
    </row>
    <row r="143" spans="1:16" ht="30" customHeight="1">
      <c r="B143" s="56" t="s">
        <v>216</v>
      </c>
      <c r="C143" s="28" t="s">
        <v>134</v>
      </c>
      <c r="D143" s="68">
        <v>4.4999999999999998E-2</v>
      </c>
      <c r="G143" s="28">
        <v>1</v>
      </c>
      <c r="P143" s="56"/>
    </row>
    <row r="144" spans="1:16" ht="29.25" customHeight="1">
      <c r="B144" s="56" t="s">
        <v>216</v>
      </c>
      <c r="C144" s="28" t="s">
        <v>31</v>
      </c>
      <c r="D144" s="68">
        <v>0.03</v>
      </c>
      <c r="G144" s="28">
        <v>1</v>
      </c>
      <c r="P144" s="56"/>
    </row>
    <row r="145" spans="2:16" ht="31.5" customHeight="1">
      <c r="B145" s="56" t="s">
        <v>216</v>
      </c>
      <c r="C145" s="28" t="s">
        <v>40</v>
      </c>
      <c r="D145" s="68">
        <v>1.4999999999999999E-2</v>
      </c>
      <c r="G145" s="28">
        <v>1</v>
      </c>
      <c r="P145" s="56"/>
    </row>
    <row r="146" spans="2:16" ht="30" customHeight="1">
      <c r="B146" s="56" t="s">
        <v>216</v>
      </c>
      <c r="C146" s="28" t="s">
        <v>102</v>
      </c>
      <c r="D146" s="68">
        <v>0.01</v>
      </c>
      <c r="G146" s="28">
        <v>1</v>
      </c>
      <c r="P146" s="56"/>
    </row>
    <row r="147" spans="2:16" ht="30" customHeight="1">
      <c r="B147" s="56" t="s">
        <v>216</v>
      </c>
      <c r="D147" s="68"/>
      <c r="E147" s="28" t="s">
        <v>3</v>
      </c>
      <c r="F147" s="28" t="s">
        <v>389</v>
      </c>
      <c r="G147" s="28">
        <v>1</v>
      </c>
      <c r="P147" s="56"/>
    </row>
    <row r="148" spans="2:16" ht="29.25" customHeight="1">
      <c r="B148" s="56" t="s">
        <v>306</v>
      </c>
      <c r="C148" s="28" t="s">
        <v>72</v>
      </c>
      <c r="D148" s="68">
        <v>7.0000000000000007E-2</v>
      </c>
      <c r="G148" s="28">
        <v>1</v>
      </c>
      <c r="P148" s="56"/>
    </row>
    <row r="149" spans="2:16" ht="29.25" customHeight="1">
      <c r="B149" s="56" t="s">
        <v>306</v>
      </c>
      <c r="C149" s="28" t="s">
        <v>76</v>
      </c>
      <c r="D149" s="68">
        <v>0.04</v>
      </c>
      <c r="G149" s="28">
        <v>1</v>
      </c>
      <c r="P149" s="56"/>
    </row>
    <row r="150" spans="2:16" ht="28.5" customHeight="1">
      <c r="B150" s="56" t="s">
        <v>306</v>
      </c>
      <c r="C150" s="28" t="s">
        <v>40</v>
      </c>
      <c r="D150" s="68">
        <v>0.02</v>
      </c>
      <c r="G150" s="28">
        <v>1</v>
      </c>
      <c r="P150" s="56"/>
    </row>
    <row r="151" spans="2:16" ht="29.25" customHeight="1">
      <c r="B151" s="56" t="s">
        <v>306</v>
      </c>
      <c r="C151" s="28" t="s">
        <v>102</v>
      </c>
      <c r="D151" s="68">
        <v>5.0000000000000001E-3</v>
      </c>
      <c r="G151" s="28">
        <v>1</v>
      </c>
      <c r="P151" s="56"/>
    </row>
    <row r="152" spans="2:16" ht="28.5" customHeight="1">
      <c r="B152" s="56" t="s">
        <v>313</v>
      </c>
      <c r="C152" s="28" t="s">
        <v>95</v>
      </c>
      <c r="D152" s="68">
        <v>5.8999999999999997E-2</v>
      </c>
      <c r="G152" s="28">
        <v>1</v>
      </c>
      <c r="P152" s="56"/>
    </row>
    <row r="153" spans="2:16" ht="29.25" customHeight="1">
      <c r="B153" s="56" t="s">
        <v>313</v>
      </c>
      <c r="C153" s="28" t="s">
        <v>71</v>
      </c>
      <c r="D153" s="68">
        <v>4.5999999999999999E-2</v>
      </c>
      <c r="G153" s="28">
        <v>1</v>
      </c>
      <c r="P153" s="56"/>
    </row>
    <row r="154" spans="2:16" ht="29.25" customHeight="1">
      <c r="B154" s="56" t="s">
        <v>313</v>
      </c>
      <c r="C154" s="28" t="s">
        <v>135</v>
      </c>
      <c r="D154" s="68">
        <v>0.01</v>
      </c>
      <c r="G154" s="28">
        <v>1</v>
      </c>
      <c r="P154" s="56"/>
    </row>
    <row r="155" spans="2:16" ht="27.75" customHeight="1">
      <c r="B155" s="56" t="s">
        <v>313</v>
      </c>
      <c r="C155" s="28" t="s">
        <v>64</v>
      </c>
      <c r="D155" s="68">
        <v>0.01</v>
      </c>
      <c r="G155" s="28">
        <v>2</v>
      </c>
      <c r="P155" s="56"/>
    </row>
    <row r="156" spans="2:16" ht="30" customHeight="1">
      <c r="B156" s="56" t="s">
        <v>313</v>
      </c>
      <c r="D156" s="68"/>
      <c r="E156" s="28" t="s">
        <v>393</v>
      </c>
      <c r="F156" s="73">
        <v>5.0000000000000001E-3</v>
      </c>
      <c r="G156" s="28">
        <v>1</v>
      </c>
      <c r="P156" s="56"/>
    </row>
    <row r="157" spans="2:16" ht="30" customHeight="1">
      <c r="B157" s="56" t="s">
        <v>313</v>
      </c>
      <c r="D157" s="68"/>
      <c r="E157" s="28" t="s">
        <v>9</v>
      </c>
      <c r="F157" s="28" t="s">
        <v>389</v>
      </c>
      <c r="G157" s="28">
        <v>1</v>
      </c>
      <c r="P157" s="56"/>
    </row>
    <row r="158" spans="2:16" ht="31.5" customHeight="1">
      <c r="B158" s="56" t="s">
        <v>315</v>
      </c>
      <c r="C158" s="28" t="s">
        <v>62</v>
      </c>
      <c r="D158" s="68">
        <v>0.04</v>
      </c>
      <c r="G158" s="28">
        <v>0</v>
      </c>
      <c r="P158" s="56"/>
    </row>
    <row r="159" spans="2:16" ht="31.5" customHeight="1">
      <c r="B159" s="56" t="s">
        <v>315</v>
      </c>
      <c r="C159" s="28" t="s">
        <v>137</v>
      </c>
      <c r="D159" s="68">
        <v>0.03</v>
      </c>
      <c r="G159" s="28">
        <v>0</v>
      </c>
      <c r="P159" s="56"/>
    </row>
    <row r="160" spans="2:16" ht="30" customHeight="1">
      <c r="B160" s="56" t="s">
        <v>315</v>
      </c>
      <c r="C160" s="28" t="s">
        <v>45</v>
      </c>
      <c r="D160" s="68">
        <v>0.03</v>
      </c>
      <c r="G160" s="28">
        <v>0</v>
      </c>
      <c r="P160" s="56"/>
    </row>
    <row r="161" spans="2:16" ht="31.5" customHeight="1">
      <c r="B161" s="56" t="s">
        <v>315</v>
      </c>
      <c r="C161" s="28" t="s">
        <v>17</v>
      </c>
      <c r="D161" s="68">
        <v>0.02</v>
      </c>
      <c r="G161" s="28">
        <v>1</v>
      </c>
      <c r="P161" s="56"/>
    </row>
    <row r="162" spans="2:16" ht="28.5" customHeight="1">
      <c r="B162" s="56" t="s">
        <v>315</v>
      </c>
      <c r="C162" s="28" t="s">
        <v>153</v>
      </c>
      <c r="D162" s="68">
        <v>0.02</v>
      </c>
      <c r="G162" s="28">
        <v>0</v>
      </c>
      <c r="P162" s="56"/>
    </row>
    <row r="163" spans="2:16" ht="29.25" customHeight="1">
      <c r="B163" s="56" t="s">
        <v>315</v>
      </c>
      <c r="C163" s="28" t="s">
        <v>27</v>
      </c>
      <c r="D163" s="68">
        <v>0.01</v>
      </c>
      <c r="G163" s="28">
        <v>0</v>
      </c>
      <c r="P163" s="56"/>
    </row>
    <row r="164" spans="2:16" ht="29.25" customHeight="1">
      <c r="B164" s="56" t="s">
        <v>311</v>
      </c>
      <c r="C164" s="28" t="s">
        <v>95</v>
      </c>
      <c r="D164" s="68">
        <v>3.5999999999999997E-2</v>
      </c>
      <c r="G164" s="28">
        <v>1</v>
      </c>
      <c r="P164" s="56"/>
    </row>
    <row r="165" spans="2:16" ht="31.5" customHeight="1">
      <c r="B165" s="56" t="s">
        <v>311</v>
      </c>
      <c r="C165" s="28" t="s">
        <v>60</v>
      </c>
      <c r="D165" s="68">
        <v>2.7E-2</v>
      </c>
      <c r="G165" s="28">
        <v>0</v>
      </c>
      <c r="P165" s="56"/>
    </row>
    <row r="166" spans="2:16" ht="29.25" customHeight="1">
      <c r="B166" s="56" t="s">
        <v>311</v>
      </c>
      <c r="C166" s="28" t="s">
        <v>64</v>
      </c>
      <c r="D166" s="68">
        <v>2.7E-2</v>
      </c>
      <c r="G166" s="28">
        <v>2</v>
      </c>
      <c r="P166" s="56"/>
    </row>
    <row r="167" spans="2:16" ht="28.5" customHeight="1">
      <c r="B167" s="56" t="s">
        <v>311</v>
      </c>
      <c r="C167" s="28" t="s">
        <v>120</v>
      </c>
      <c r="D167" s="68">
        <v>2.1999999999999999E-2</v>
      </c>
      <c r="G167" s="28">
        <v>1</v>
      </c>
      <c r="P167" s="56"/>
    </row>
    <row r="168" spans="2:16" ht="29.25" customHeight="1">
      <c r="B168" s="56" t="s">
        <v>311</v>
      </c>
      <c r="C168" s="28" t="s">
        <v>40</v>
      </c>
      <c r="D168" s="68">
        <v>2.1999999999999999E-2</v>
      </c>
      <c r="G168" s="28">
        <v>1</v>
      </c>
      <c r="P168" s="56"/>
    </row>
    <row r="169" spans="2:16" ht="29.25" customHeight="1">
      <c r="B169" s="56" t="s">
        <v>311</v>
      </c>
      <c r="C169" s="28" t="s">
        <v>102</v>
      </c>
      <c r="D169" s="68">
        <v>1.4999999999999999E-2</v>
      </c>
      <c r="G169" s="28">
        <v>1</v>
      </c>
      <c r="P169" s="56"/>
    </row>
    <row r="170" spans="2:16" ht="30" customHeight="1">
      <c r="B170" s="56" t="s">
        <v>314</v>
      </c>
      <c r="C170" s="28" t="s">
        <v>120</v>
      </c>
      <c r="D170" s="68">
        <v>5.5E-2</v>
      </c>
      <c r="G170" s="28">
        <v>1</v>
      </c>
      <c r="P170" s="56"/>
    </row>
    <row r="171" spans="2:16" ht="30" customHeight="1">
      <c r="B171" s="56" t="s">
        <v>314</v>
      </c>
      <c r="C171" s="28" t="s">
        <v>73</v>
      </c>
      <c r="D171" s="68">
        <v>5.5E-2</v>
      </c>
      <c r="G171" s="28">
        <v>2</v>
      </c>
      <c r="P171" s="56"/>
    </row>
    <row r="172" spans="2:16" ht="29.25" customHeight="1">
      <c r="B172" s="56" t="s">
        <v>314</v>
      </c>
      <c r="C172" s="28" t="s">
        <v>64</v>
      </c>
      <c r="D172" s="68">
        <v>0.03</v>
      </c>
      <c r="G172" s="28">
        <v>2</v>
      </c>
      <c r="P172" s="56"/>
    </row>
    <row r="173" spans="2:16" ht="30.75" customHeight="1">
      <c r="B173" s="56" t="s">
        <v>314</v>
      </c>
      <c r="D173" s="68"/>
      <c r="E173" s="28" t="s">
        <v>3</v>
      </c>
      <c r="F173" s="75">
        <v>0.01</v>
      </c>
      <c r="G173" s="28">
        <v>1</v>
      </c>
      <c r="P173" s="56"/>
    </row>
    <row r="174" spans="2:16" ht="29.25" customHeight="1">
      <c r="B174" s="56" t="s">
        <v>314</v>
      </c>
      <c r="D174" s="68"/>
      <c r="E174" s="28" t="s">
        <v>9</v>
      </c>
      <c r="F174" s="28" t="s">
        <v>389</v>
      </c>
      <c r="G174" s="28">
        <v>1</v>
      </c>
      <c r="P174" s="56"/>
    </row>
    <row r="175" spans="2:16" ht="30" customHeight="1">
      <c r="B175" s="56" t="s">
        <v>314</v>
      </c>
      <c r="C175" s="28" t="s">
        <v>28</v>
      </c>
      <c r="D175" s="68">
        <v>0.01</v>
      </c>
      <c r="G175" s="28">
        <v>0</v>
      </c>
      <c r="P175" s="56"/>
    </row>
    <row r="176" spans="2:16" ht="29.25" customHeight="1">
      <c r="B176" s="56" t="s">
        <v>312</v>
      </c>
      <c r="C176" s="28" t="s">
        <v>151</v>
      </c>
      <c r="D176" s="68">
        <v>0.05</v>
      </c>
      <c r="G176" s="28">
        <v>0</v>
      </c>
      <c r="P176" s="56"/>
    </row>
    <row r="177" spans="2:16" ht="30.75" customHeight="1">
      <c r="B177" s="56" t="s">
        <v>312</v>
      </c>
      <c r="C177" s="28" t="s">
        <v>20</v>
      </c>
      <c r="D177" s="68">
        <v>0.04</v>
      </c>
      <c r="G177" s="28">
        <v>0</v>
      </c>
      <c r="P177" s="56"/>
    </row>
    <row r="178" spans="2:16" ht="29.25" customHeight="1">
      <c r="B178" s="56" t="s">
        <v>312</v>
      </c>
      <c r="C178" s="28" t="s">
        <v>42</v>
      </c>
      <c r="D178" s="68">
        <v>0.03</v>
      </c>
      <c r="G178" s="28">
        <v>0</v>
      </c>
      <c r="P178" s="56"/>
    </row>
    <row r="179" spans="2:16" ht="29.25" customHeight="1">
      <c r="B179" s="56" t="s">
        <v>312</v>
      </c>
      <c r="C179" s="28" t="s">
        <v>64</v>
      </c>
      <c r="D179" s="68">
        <v>1.7000000000000001E-2</v>
      </c>
      <c r="G179" s="28">
        <v>2</v>
      </c>
      <c r="P179" s="56"/>
    </row>
    <row r="180" spans="2:16" ht="29.25" customHeight="1">
      <c r="B180" s="56" t="s">
        <v>312</v>
      </c>
      <c r="C180" s="28" t="s">
        <v>23</v>
      </c>
      <c r="D180" s="68">
        <v>8.0000000000000002E-3</v>
      </c>
      <c r="G180" s="28">
        <v>0</v>
      </c>
      <c r="P180" s="56"/>
    </row>
    <row r="181" spans="2:16" ht="28.5" customHeight="1">
      <c r="B181" s="56" t="s">
        <v>312</v>
      </c>
      <c r="C181" s="28" t="s">
        <v>32</v>
      </c>
      <c r="D181" s="68">
        <v>5.0000000000000001E-3</v>
      </c>
      <c r="G181" s="28">
        <v>0</v>
      </c>
      <c r="P181" s="56"/>
    </row>
    <row r="182" spans="2:16" ht="28.5" customHeight="1">
      <c r="B182" s="56" t="s">
        <v>219</v>
      </c>
      <c r="C182" s="28" t="s">
        <v>72</v>
      </c>
      <c r="D182" s="68">
        <v>7.0000000000000007E-2</v>
      </c>
      <c r="G182" s="28">
        <v>1</v>
      </c>
      <c r="P182" s="56"/>
    </row>
    <row r="183" spans="2:16" ht="29.25" customHeight="1">
      <c r="B183" s="56" t="s">
        <v>219</v>
      </c>
      <c r="C183" s="28" t="s">
        <v>71</v>
      </c>
      <c r="D183" s="68">
        <v>0.03</v>
      </c>
      <c r="G183" s="28">
        <v>1</v>
      </c>
      <c r="P183" s="56"/>
    </row>
    <row r="184" spans="2:16" ht="30.75" customHeight="1">
      <c r="B184" s="56" t="s">
        <v>219</v>
      </c>
      <c r="C184" s="28" t="s">
        <v>104</v>
      </c>
      <c r="D184" s="68">
        <v>5.0000000000000001E-3</v>
      </c>
      <c r="G184" s="28">
        <v>1</v>
      </c>
      <c r="P184" s="56"/>
    </row>
    <row r="185" spans="2:16" ht="29.25" customHeight="1">
      <c r="B185" s="56" t="s">
        <v>219</v>
      </c>
      <c r="C185" s="28" t="s">
        <v>36</v>
      </c>
      <c r="D185" s="68">
        <v>5.0000000000000001E-3</v>
      </c>
      <c r="G185" s="28">
        <v>2</v>
      </c>
      <c r="P185" s="56"/>
    </row>
    <row r="186" spans="2:16" ht="29.25" customHeight="1">
      <c r="B186" s="56" t="s">
        <v>219</v>
      </c>
      <c r="D186" s="68"/>
      <c r="E186" s="28" t="s">
        <v>3</v>
      </c>
      <c r="F186" s="75">
        <v>0.01</v>
      </c>
      <c r="G186" s="28">
        <v>1</v>
      </c>
      <c r="P186" s="56"/>
    </row>
    <row r="187" spans="2:16" ht="30.75" customHeight="1">
      <c r="B187" s="56" t="s">
        <v>219</v>
      </c>
      <c r="D187" s="68"/>
      <c r="E187" s="28" t="s">
        <v>9</v>
      </c>
      <c r="F187" s="28" t="s">
        <v>389</v>
      </c>
      <c r="G187" s="28">
        <v>1</v>
      </c>
      <c r="P187" s="56"/>
    </row>
    <row r="188" spans="2:16" ht="30" customHeight="1">
      <c r="B188" s="56" t="s">
        <v>317</v>
      </c>
      <c r="C188" s="28" t="s">
        <v>72</v>
      </c>
      <c r="D188" s="68">
        <v>4.4999999999999998E-2</v>
      </c>
      <c r="G188" s="28">
        <v>1</v>
      </c>
      <c r="P188" s="56"/>
    </row>
    <row r="189" spans="2:16" ht="28.5" customHeight="1">
      <c r="B189" s="56" t="s">
        <v>317</v>
      </c>
      <c r="C189" s="28" t="s">
        <v>40</v>
      </c>
      <c r="D189" s="68">
        <v>0.03</v>
      </c>
      <c r="G189" s="28">
        <v>1</v>
      </c>
      <c r="P189" s="56"/>
    </row>
    <row r="190" spans="2:16" ht="30.75" customHeight="1">
      <c r="B190" s="56" t="s">
        <v>317</v>
      </c>
      <c r="C190" s="28" t="s">
        <v>17</v>
      </c>
      <c r="D190" s="68">
        <v>0.02</v>
      </c>
      <c r="G190" s="28">
        <v>1</v>
      </c>
      <c r="P190" s="56"/>
    </row>
    <row r="191" spans="2:16" ht="30" customHeight="1">
      <c r="B191" s="56" t="s">
        <v>317</v>
      </c>
      <c r="C191" s="28" t="s">
        <v>95</v>
      </c>
      <c r="D191" s="68">
        <v>1.4999999999999999E-2</v>
      </c>
      <c r="G191" s="28">
        <v>1</v>
      </c>
      <c r="P191" s="56"/>
    </row>
    <row r="192" spans="2:16" ht="30.75" customHeight="1">
      <c r="B192" s="56" t="s">
        <v>317</v>
      </c>
      <c r="C192" s="28" t="s">
        <v>64</v>
      </c>
      <c r="D192" s="68">
        <v>0.01</v>
      </c>
      <c r="G192" s="28">
        <v>2</v>
      </c>
      <c r="P192" s="56"/>
    </row>
    <row r="193" spans="2:16" ht="30.75" customHeight="1">
      <c r="B193" s="56" t="s">
        <v>317</v>
      </c>
      <c r="C193" s="28" t="s">
        <v>102</v>
      </c>
      <c r="D193" s="68">
        <v>5.0000000000000001E-3</v>
      </c>
      <c r="G193" s="28">
        <v>1</v>
      </c>
      <c r="P193" s="56"/>
    </row>
    <row r="194" spans="2:16" ht="29.25" customHeight="1">
      <c r="B194" s="56" t="s">
        <v>317</v>
      </c>
      <c r="D194" s="68"/>
      <c r="E194" s="28" t="s">
        <v>3</v>
      </c>
      <c r="F194" s="28" t="s">
        <v>389</v>
      </c>
      <c r="G194" s="28">
        <v>1</v>
      </c>
      <c r="P194" s="56"/>
    </row>
    <row r="195" spans="2:16" ht="29.25" customHeight="1">
      <c r="B195" s="56" t="s">
        <v>317</v>
      </c>
      <c r="D195" s="68"/>
      <c r="E195" s="28" t="s">
        <v>9</v>
      </c>
      <c r="F195" s="28" t="s">
        <v>389</v>
      </c>
      <c r="G195" s="28">
        <v>1</v>
      </c>
      <c r="P195" s="56"/>
    </row>
    <row r="196" spans="2:16" ht="30.75" customHeight="1">
      <c r="B196" s="56" t="s">
        <v>316</v>
      </c>
      <c r="C196" s="28" t="s">
        <v>72</v>
      </c>
      <c r="D196" s="68">
        <v>7.0000000000000007E-2</v>
      </c>
      <c r="G196" s="28">
        <v>1</v>
      </c>
      <c r="P196" s="56"/>
    </row>
    <row r="197" spans="2:16" ht="29.25" customHeight="1">
      <c r="B197" s="56" t="s">
        <v>316</v>
      </c>
      <c r="C197" s="28" t="s">
        <v>140</v>
      </c>
      <c r="D197" s="68">
        <v>0.02</v>
      </c>
      <c r="G197" s="28">
        <v>0</v>
      </c>
      <c r="P197" s="56"/>
    </row>
    <row r="198" spans="2:16" ht="28.5" customHeight="1">
      <c r="B198" s="56" t="s">
        <v>316</v>
      </c>
      <c r="C198" s="28" t="s">
        <v>124</v>
      </c>
      <c r="D198" s="68">
        <v>0.01</v>
      </c>
      <c r="G198" s="28">
        <v>0</v>
      </c>
      <c r="P198" s="56"/>
    </row>
    <row r="199" spans="2:16" ht="30.75" customHeight="1">
      <c r="B199" s="56" t="s">
        <v>316</v>
      </c>
      <c r="C199" s="28" t="s">
        <v>71</v>
      </c>
      <c r="D199" s="68">
        <v>0.01</v>
      </c>
      <c r="G199" s="28">
        <v>1</v>
      </c>
      <c r="P199" s="56"/>
    </row>
    <row r="200" spans="2:16" ht="29.25" customHeight="1">
      <c r="B200" s="56" t="s">
        <v>316</v>
      </c>
      <c r="C200" s="28" t="s">
        <v>153</v>
      </c>
      <c r="D200" s="68">
        <v>0.01</v>
      </c>
      <c r="G200" s="28">
        <v>0</v>
      </c>
      <c r="P200" s="56"/>
    </row>
    <row r="201" spans="2:16" ht="31.5" customHeight="1">
      <c r="B201" s="56" t="s">
        <v>316</v>
      </c>
      <c r="C201" s="28" t="s">
        <v>64</v>
      </c>
      <c r="D201" s="68">
        <v>0.01</v>
      </c>
      <c r="G201" s="28">
        <v>2</v>
      </c>
      <c r="P201" s="56"/>
    </row>
    <row r="202" spans="2:16" ht="29.25" customHeight="1">
      <c r="B202" s="56" t="s">
        <v>318</v>
      </c>
      <c r="C202" s="28" t="s">
        <v>95</v>
      </c>
      <c r="D202" s="68">
        <v>6.5000000000000002E-2</v>
      </c>
      <c r="G202" s="28">
        <v>1</v>
      </c>
      <c r="P202" s="56"/>
    </row>
    <row r="203" spans="2:16" ht="30.75" customHeight="1">
      <c r="B203" s="56" t="s">
        <v>318</v>
      </c>
      <c r="C203" s="28" t="s">
        <v>120</v>
      </c>
      <c r="D203" s="68">
        <v>0.03</v>
      </c>
      <c r="G203" s="28">
        <v>1</v>
      </c>
      <c r="P203" s="56"/>
    </row>
    <row r="204" spans="2:16" ht="30" customHeight="1">
      <c r="B204" s="56" t="s">
        <v>318</v>
      </c>
      <c r="C204" s="28" t="s">
        <v>17</v>
      </c>
      <c r="D204" s="68">
        <v>2.5000000000000001E-2</v>
      </c>
      <c r="G204" s="28">
        <v>1</v>
      </c>
      <c r="P204" s="56"/>
    </row>
    <row r="205" spans="2:16" ht="30" customHeight="1">
      <c r="B205" s="56" t="s">
        <v>318</v>
      </c>
      <c r="C205" s="28" t="s">
        <v>115</v>
      </c>
      <c r="D205" s="68">
        <v>0.01</v>
      </c>
      <c r="G205" s="28">
        <v>0</v>
      </c>
      <c r="P205" s="56"/>
    </row>
    <row r="206" spans="2:16" ht="29.25" customHeight="1">
      <c r="B206" s="56" t="s">
        <v>319</v>
      </c>
      <c r="C206" s="28" t="s">
        <v>44</v>
      </c>
      <c r="D206" s="68">
        <v>4.2000000000000003E-2</v>
      </c>
      <c r="G206" s="28">
        <v>0</v>
      </c>
      <c r="P206" s="56"/>
    </row>
    <row r="207" spans="2:16" ht="31.5" customHeight="1">
      <c r="B207" s="56" t="s">
        <v>319</v>
      </c>
      <c r="C207" s="28" t="s">
        <v>31</v>
      </c>
      <c r="D207" s="68">
        <v>2.8000000000000001E-2</v>
      </c>
      <c r="G207" s="28">
        <v>1</v>
      </c>
      <c r="P207" s="56"/>
    </row>
    <row r="208" spans="2:16" ht="27.75" customHeight="1">
      <c r="B208" s="56" t="s">
        <v>319</v>
      </c>
      <c r="C208" s="28" t="s">
        <v>63</v>
      </c>
      <c r="D208" s="68">
        <v>2.1000000000000001E-2</v>
      </c>
      <c r="G208" s="28">
        <v>0</v>
      </c>
      <c r="P208" s="56"/>
    </row>
    <row r="209" spans="2:16" ht="28.5" customHeight="1">
      <c r="B209" s="56" t="s">
        <v>319</v>
      </c>
      <c r="C209" s="28" t="s">
        <v>57</v>
      </c>
      <c r="D209" s="68">
        <v>2.1000000000000001E-2</v>
      </c>
      <c r="G209" s="28">
        <v>0</v>
      </c>
      <c r="P209" s="56"/>
    </row>
    <row r="210" spans="2:16" ht="28.5" customHeight="1">
      <c r="B210" s="56" t="s">
        <v>319</v>
      </c>
      <c r="C210" s="28" t="s">
        <v>40</v>
      </c>
      <c r="D210" s="68">
        <v>2.1000000000000001E-2</v>
      </c>
      <c r="G210" s="28">
        <v>1</v>
      </c>
      <c r="P210" s="56"/>
    </row>
    <row r="211" spans="2:16" ht="30.75" customHeight="1">
      <c r="B211" s="56" t="s">
        <v>218</v>
      </c>
      <c r="C211" s="28" t="s">
        <v>17</v>
      </c>
      <c r="D211" s="68">
        <v>0.04</v>
      </c>
      <c r="G211" s="28">
        <v>1</v>
      </c>
      <c r="P211" s="56"/>
    </row>
    <row r="212" spans="2:16" ht="28.5" customHeight="1">
      <c r="B212" s="56" t="s">
        <v>218</v>
      </c>
      <c r="C212" s="28" t="s">
        <v>120</v>
      </c>
      <c r="D212" s="68">
        <v>0.04</v>
      </c>
      <c r="G212" s="28">
        <v>1</v>
      </c>
      <c r="P212" s="56"/>
    </row>
    <row r="213" spans="2:16" ht="28.5" customHeight="1">
      <c r="B213" s="56" t="s">
        <v>218</v>
      </c>
      <c r="C213" s="28" t="s">
        <v>95</v>
      </c>
      <c r="D213" s="68">
        <v>2.5000000000000001E-2</v>
      </c>
      <c r="G213" s="28">
        <v>1</v>
      </c>
      <c r="P213" s="56"/>
    </row>
    <row r="214" spans="2:16" ht="29.25" customHeight="1">
      <c r="B214" s="56" t="s">
        <v>218</v>
      </c>
      <c r="C214" s="28" t="s">
        <v>72</v>
      </c>
      <c r="D214" s="68">
        <v>0.01</v>
      </c>
      <c r="G214" s="28">
        <v>1</v>
      </c>
      <c r="P214" s="56"/>
    </row>
    <row r="215" spans="2:16" ht="30.75" customHeight="1">
      <c r="B215" s="56" t="s">
        <v>218</v>
      </c>
      <c r="C215" s="28" t="s">
        <v>125</v>
      </c>
      <c r="D215" s="68">
        <v>5.0000000000000001E-3</v>
      </c>
      <c r="G215" s="28">
        <v>1</v>
      </c>
      <c r="P215" s="56"/>
    </row>
    <row r="216" spans="2:16" ht="29.25" customHeight="1">
      <c r="B216" s="56" t="s">
        <v>218</v>
      </c>
      <c r="D216" s="68"/>
      <c r="E216" s="28" t="s">
        <v>3</v>
      </c>
      <c r="F216" s="75">
        <v>0.01</v>
      </c>
      <c r="G216" s="28">
        <v>1</v>
      </c>
      <c r="P216" s="56"/>
    </row>
    <row r="217" spans="2:16" ht="30.75" customHeight="1">
      <c r="B217" s="56" t="s">
        <v>320</v>
      </c>
      <c r="C217" s="28" t="s">
        <v>72</v>
      </c>
      <c r="D217" s="68">
        <v>5.7000000000000002E-2</v>
      </c>
      <c r="G217" s="28">
        <v>1</v>
      </c>
      <c r="P217" s="56"/>
    </row>
    <row r="218" spans="2:16" ht="28.5" customHeight="1">
      <c r="B218" s="56" t="s">
        <v>320</v>
      </c>
      <c r="C218" s="28" t="s">
        <v>71</v>
      </c>
      <c r="D218" s="68">
        <v>0.05</v>
      </c>
      <c r="G218" s="28">
        <v>1</v>
      </c>
      <c r="P218" s="56"/>
    </row>
    <row r="219" spans="2:16" ht="30.75" customHeight="1">
      <c r="B219" s="56" t="s">
        <v>320</v>
      </c>
      <c r="C219" s="28" t="s">
        <v>95</v>
      </c>
      <c r="D219" s="68">
        <v>2.1000000000000001E-2</v>
      </c>
      <c r="G219" s="28">
        <v>1</v>
      </c>
      <c r="P219" s="56"/>
    </row>
    <row r="220" spans="2:16" ht="29.25" customHeight="1">
      <c r="B220" s="56" t="s">
        <v>320</v>
      </c>
      <c r="C220" s="28" t="s">
        <v>17</v>
      </c>
      <c r="D220" s="68">
        <v>2.1000000000000001E-2</v>
      </c>
      <c r="G220" s="28">
        <v>1</v>
      </c>
      <c r="P220" s="56"/>
    </row>
    <row r="221" spans="2:16" ht="29.25" customHeight="1">
      <c r="B221" s="56" t="s">
        <v>321</v>
      </c>
      <c r="C221" s="28" t="s">
        <v>35</v>
      </c>
      <c r="D221" s="68">
        <v>0.03</v>
      </c>
      <c r="G221" s="28">
        <v>0</v>
      </c>
      <c r="P221" s="56"/>
    </row>
    <row r="222" spans="2:16" ht="30.75" customHeight="1">
      <c r="B222" s="56" t="s">
        <v>321</v>
      </c>
      <c r="C222" s="28" t="s">
        <v>153</v>
      </c>
      <c r="D222" s="68">
        <v>2.5000000000000001E-2</v>
      </c>
      <c r="G222" s="28">
        <v>0</v>
      </c>
      <c r="P222" s="56"/>
    </row>
    <row r="223" spans="2:16" ht="29.25" customHeight="1">
      <c r="B223" s="56" t="s">
        <v>321</v>
      </c>
      <c r="C223" s="28" t="s">
        <v>103</v>
      </c>
      <c r="D223" s="68">
        <v>0.02</v>
      </c>
      <c r="G223" s="28">
        <v>0</v>
      </c>
      <c r="P223" s="56"/>
    </row>
    <row r="224" spans="2:16" ht="27.75" customHeight="1">
      <c r="B224" s="56" t="s">
        <v>321</v>
      </c>
      <c r="C224" s="28" t="s">
        <v>40</v>
      </c>
      <c r="D224" s="68">
        <v>1.4999999999999999E-2</v>
      </c>
      <c r="G224" s="28">
        <v>1</v>
      </c>
      <c r="P224" s="56"/>
    </row>
    <row r="225" spans="2:16" ht="30" customHeight="1">
      <c r="B225" s="56" t="s">
        <v>321</v>
      </c>
      <c r="C225" s="28" t="s">
        <v>102</v>
      </c>
      <c r="D225" s="68">
        <v>5.0000000000000001E-3</v>
      </c>
      <c r="G225" s="28">
        <v>1</v>
      </c>
      <c r="P225" s="56"/>
    </row>
    <row r="226" spans="2:16" ht="30" customHeight="1">
      <c r="B226" s="56" t="s">
        <v>321</v>
      </c>
      <c r="C226" s="28" t="s">
        <v>129</v>
      </c>
      <c r="D226" s="68">
        <v>5.0000000000000001E-3</v>
      </c>
      <c r="G226" s="28">
        <v>0</v>
      </c>
      <c r="P226" s="56"/>
    </row>
    <row r="227" spans="2:16" ht="30" customHeight="1">
      <c r="B227" s="56" t="s">
        <v>322</v>
      </c>
      <c r="C227" s="28" t="s">
        <v>95</v>
      </c>
      <c r="D227" s="68">
        <v>0.06</v>
      </c>
      <c r="G227" s="28">
        <v>1</v>
      </c>
      <c r="P227" s="56"/>
    </row>
    <row r="228" spans="2:16" ht="30.75" customHeight="1">
      <c r="B228" s="56" t="s">
        <v>322</v>
      </c>
      <c r="C228" s="28" t="s">
        <v>17</v>
      </c>
      <c r="D228" s="68">
        <v>0.04</v>
      </c>
      <c r="G228" s="28">
        <v>1</v>
      </c>
      <c r="P228" s="56"/>
    </row>
    <row r="229" spans="2:16" ht="28.5" customHeight="1">
      <c r="B229" s="56" t="s">
        <v>322</v>
      </c>
      <c r="C229" s="28" t="s">
        <v>48</v>
      </c>
      <c r="D229" s="68">
        <v>1.4999999999999999E-2</v>
      </c>
      <c r="G229" s="28">
        <v>0</v>
      </c>
      <c r="P229" s="56"/>
    </row>
    <row r="230" spans="2:16" ht="29.25" customHeight="1">
      <c r="B230" s="56" t="s">
        <v>322</v>
      </c>
      <c r="C230" s="28" t="s">
        <v>52</v>
      </c>
      <c r="D230" s="68">
        <v>0.01</v>
      </c>
      <c r="G230" s="28">
        <v>0</v>
      </c>
      <c r="P230" s="56"/>
    </row>
    <row r="231" spans="2:16" ht="28.5" customHeight="1">
      <c r="B231" s="56" t="s">
        <v>322</v>
      </c>
      <c r="D231" s="68"/>
      <c r="E231" s="28" t="s">
        <v>3</v>
      </c>
      <c r="F231" s="73">
        <v>5.0000000000000001E-3</v>
      </c>
      <c r="G231" s="28">
        <v>1</v>
      </c>
      <c r="P231" s="56"/>
    </row>
    <row r="232" spans="2:16" ht="30" customHeight="1">
      <c r="B232" s="56" t="s">
        <v>322</v>
      </c>
      <c r="D232" s="68"/>
      <c r="E232" s="28" t="s">
        <v>9</v>
      </c>
      <c r="F232" s="28" t="s">
        <v>390</v>
      </c>
      <c r="G232" s="28">
        <v>1</v>
      </c>
      <c r="P232" s="56"/>
    </row>
    <row r="233" spans="2:16" ht="29.25" customHeight="1">
      <c r="B233" s="56" t="s">
        <v>323</v>
      </c>
      <c r="C233" s="28" t="s">
        <v>106</v>
      </c>
      <c r="D233" s="68">
        <v>0.05</v>
      </c>
      <c r="G233" s="28">
        <v>1</v>
      </c>
      <c r="P233" s="56"/>
    </row>
    <row r="234" spans="2:16" ht="28.5" customHeight="1">
      <c r="B234" s="56" t="s">
        <v>323</v>
      </c>
      <c r="C234" s="28" t="s">
        <v>120</v>
      </c>
      <c r="D234" s="68">
        <v>0.05</v>
      </c>
      <c r="G234" s="28">
        <v>1</v>
      </c>
      <c r="P234" s="56"/>
    </row>
    <row r="235" spans="2:16" ht="30" customHeight="1">
      <c r="B235" s="56" t="s">
        <v>323</v>
      </c>
      <c r="C235" s="28" t="s">
        <v>140</v>
      </c>
      <c r="D235" s="68">
        <v>0.03</v>
      </c>
      <c r="G235" s="28">
        <v>0</v>
      </c>
      <c r="P235" s="56"/>
    </row>
    <row r="236" spans="2:16" ht="30" customHeight="1">
      <c r="B236" s="56" t="s">
        <v>323</v>
      </c>
      <c r="C236" s="28" t="s">
        <v>149</v>
      </c>
      <c r="D236" s="68">
        <v>0.02</v>
      </c>
      <c r="G236" s="28">
        <v>0</v>
      </c>
      <c r="P236" s="56"/>
    </row>
    <row r="237" spans="2:16" ht="29.25" customHeight="1">
      <c r="B237" s="56" t="s">
        <v>323</v>
      </c>
      <c r="D237" s="68"/>
      <c r="E237" s="28" t="s">
        <v>9</v>
      </c>
      <c r="F237" s="28" t="s">
        <v>389</v>
      </c>
      <c r="G237" s="28">
        <v>1</v>
      </c>
      <c r="P237" s="56"/>
    </row>
    <row r="238" spans="2:16" ht="27.75" customHeight="1">
      <c r="B238" s="56" t="s">
        <v>323</v>
      </c>
      <c r="D238" s="68"/>
      <c r="E238" s="28" t="s">
        <v>3</v>
      </c>
      <c r="F238" s="28" t="s">
        <v>389</v>
      </c>
      <c r="G238" s="28">
        <v>1</v>
      </c>
      <c r="P238" s="56"/>
    </row>
    <row r="239" spans="2:16" ht="29.25" customHeight="1">
      <c r="B239" s="56" t="s">
        <v>323</v>
      </c>
      <c r="D239" s="68"/>
      <c r="E239" s="28" t="s">
        <v>393</v>
      </c>
      <c r="F239" s="28" t="s">
        <v>390</v>
      </c>
      <c r="G239" s="28">
        <v>1</v>
      </c>
      <c r="P239" s="56"/>
    </row>
    <row r="240" spans="2:16" ht="28.5" customHeight="1">
      <c r="B240" s="56" t="s">
        <v>327</v>
      </c>
      <c r="C240" s="28" t="s">
        <v>122</v>
      </c>
      <c r="D240" s="68">
        <v>0.06</v>
      </c>
      <c r="G240" s="28">
        <v>1</v>
      </c>
      <c r="P240" s="56"/>
    </row>
    <row r="241" spans="2:16" ht="29.25" customHeight="1">
      <c r="B241" s="56" t="s">
        <v>327</v>
      </c>
      <c r="C241" s="28" t="s">
        <v>52</v>
      </c>
      <c r="D241" s="68">
        <v>0.02</v>
      </c>
      <c r="G241" s="28">
        <v>0</v>
      </c>
      <c r="P241" s="56"/>
    </row>
    <row r="242" spans="2:16" ht="28.5" customHeight="1">
      <c r="B242" s="56" t="s">
        <v>327</v>
      </c>
      <c r="C242" s="28" t="s">
        <v>95</v>
      </c>
      <c r="D242" s="68">
        <v>0.02</v>
      </c>
      <c r="G242" s="28">
        <v>1</v>
      </c>
      <c r="P242" s="56"/>
    </row>
    <row r="243" spans="2:16" ht="28.5" customHeight="1">
      <c r="B243" s="56" t="s">
        <v>327</v>
      </c>
      <c r="C243" s="28" t="s">
        <v>40</v>
      </c>
      <c r="D243" s="68">
        <v>0.02</v>
      </c>
      <c r="G243" s="28">
        <v>1</v>
      </c>
      <c r="P243" s="56"/>
    </row>
    <row r="244" spans="2:16" ht="31.5" customHeight="1">
      <c r="B244" s="56" t="s">
        <v>327</v>
      </c>
      <c r="C244" s="28" t="s">
        <v>71</v>
      </c>
      <c r="D244" s="68">
        <v>0.02</v>
      </c>
      <c r="G244" s="28">
        <v>1</v>
      </c>
      <c r="P244" s="56"/>
    </row>
    <row r="245" spans="2:16" ht="30.75" customHeight="1">
      <c r="B245" s="56" t="s">
        <v>327</v>
      </c>
      <c r="D245" s="68"/>
      <c r="E245" s="28" t="s">
        <v>393</v>
      </c>
      <c r="F245" s="28" t="s">
        <v>389</v>
      </c>
      <c r="G245" s="28">
        <v>1</v>
      </c>
      <c r="P245" s="56"/>
    </row>
    <row r="246" spans="2:16" ht="28.5" customHeight="1">
      <c r="B246" s="56" t="s">
        <v>327</v>
      </c>
      <c r="D246" s="68"/>
      <c r="E246" s="28" t="s">
        <v>9</v>
      </c>
      <c r="F246" s="28" t="s">
        <v>389</v>
      </c>
      <c r="G246" s="28">
        <v>1</v>
      </c>
      <c r="P246" s="56"/>
    </row>
    <row r="247" spans="2:16" ht="30" customHeight="1">
      <c r="B247" s="56" t="s">
        <v>325</v>
      </c>
      <c r="C247" s="28" t="s">
        <v>72</v>
      </c>
      <c r="D247" s="68">
        <v>7.0000000000000007E-2</v>
      </c>
      <c r="G247" s="28">
        <v>1</v>
      </c>
      <c r="P247" s="56"/>
    </row>
    <row r="248" spans="2:16" ht="30" customHeight="1">
      <c r="B248" s="56" t="s">
        <v>325</v>
      </c>
      <c r="C248" s="28" t="s">
        <v>128</v>
      </c>
      <c r="D248" s="68">
        <v>0.05</v>
      </c>
      <c r="G248" s="28">
        <v>1</v>
      </c>
      <c r="P248" s="56"/>
    </row>
    <row r="249" spans="2:16" ht="29.25" customHeight="1">
      <c r="B249" s="56" t="s">
        <v>325</v>
      </c>
      <c r="C249" s="28" t="s">
        <v>120</v>
      </c>
      <c r="D249" s="68">
        <v>0.04</v>
      </c>
      <c r="G249" s="28">
        <v>1</v>
      </c>
      <c r="P249" s="56"/>
    </row>
    <row r="250" spans="2:16" ht="28.5" customHeight="1">
      <c r="B250" s="56" t="s">
        <v>325</v>
      </c>
      <c r="C250" s="28" t="s">
        <v>20</v>
      </c>
      <c r="D250" s="68">
        <v>5.0000000000000001E-3</v>
      </c>
      <c r="G250" s="28">
        <v>0</v>
      </c>
      <c r="P250" s="56"/>
    </row>
    <row r="251" spans="2:16" ht="29.25" customHeight="1">
      <c r="B251" s="56" t="s">
        <v>325</v>
      </c>
      <c r="D251" s="68"/>
      <c r="E251" s="28" t="s">
        <v>3</v>
      </c>
      <c r="F251" s="73">
        <v>5.0000000000000001E-3</v>
      </c>
      <c r="G251" s="28">
        <v>1</v>
      </c>
      <c r="P251" s="56"/>
    </row>
    <row r="252" spans="2:16" ht="28.5" customHeight="1">
      <c r="B252" s="56" t="s">
        <v>324</v>
      </c>
      <c r="C252" s="28" t="s">
        <v>46</v>
      </c>
      <c r="D252" s="68">
        <v>0.04</v>
      </c>
      <c r="G252" s="28">
        <v>0</v>
      </c>
      <c r="P252" s="56"/>
    </row>
    <row r="253" spans="2:16" ht="30" customHeight="1">
      <c r="B253" s="56" t="s">
        <v>324</v>
      </c>
      <c r="C253" s="28" t="s">
        <v>73</v>
      </c>
      <c r="D253" s="68">
        <v>0.02</v>
      </c>
      <c r="G253" s="28">
        <v>2</v>
      </c>
      <c r="P253" s="56"/>
    </row>
    <row r="254" spans="2:16" ht="29.25" customHeight="1">
      <c r="B254" s="56" t="s">
        <v>324</v>
      </c>
      <c r="C254" s="28" t="s">
        <v>26</v>
      </c>
      <c r="D254" s="68">
        <v>0.01</v>
      </c>
      <c r="G254" s="28">
        <v>2</v>
      </c>
      <c r="P254" s="56"/>
    </row>
    <row r="255" spans="2:16" ht="29.25" customHeight="1">
      <c r="B255" s="56" t="s">
        <v>324</v>
      </c>
      <c r="C255" s="28" t="s">
        <v>128</v>
      </c>
      <c r="D255" s="68">
        <v>5.0000000000000001E-3</v>
      </c>
      <c r="G255" s="28">
        <v>1</v>
      </c>
      <c r="P255" s="56"/>
    </row>
    <row r="256" spans="2:16" ht="29.25" customHeight="1">
      <c r="B256" s="56" t="s">
        <v>324</v>
      </c>
      <c r="C256" s="28" t="s">
        <v>76</v>
      </c>
      <c r="D256" s="68">
        <v>5.0000000000000001E-3</v>
      </c>
      <c r="G256" s="28">
        <v>1</v>
      </c>
      <c r="P256" s="56"/>
    </row>
    <row r="257" spans="2:16" ht="30" customHeight="1">
      <c r="B257" s="56" t="s">
        <v>324</v>
      </c>
      <c r="C257" s="28" t="s">
        <v>47</v>
      </c>
      <c r="D257" s="68">
        <v>5.0000000000000001E-3</v>
      </c>
      <c r="G257" s="28">
        <v>0</v>
      </c>
      <c r="P257" s="56"/>
    </row>
    <row r="258" spans="2:16" ht="30" customHeight="1">
      <c r="B258" s="56" t="s">
        <v>324</v>
      </c>
      <c r="D258" s="68"/>
      <c r="E258" s="28" t="s">
        <v>393</v>
      </c>
      <c r="F258" s="73">
        <v>5.0000000000000001E-3</v>
      </c>
      <c r="G258" s="28">
        <v>1</v>
      </c>
      <c r="P258" s="56"/>
    </row>
    <row r="259" spans="2:16" ht="30.75" customHeight="1">
      <c r="B259" s="56" t="s">
        <v>324</v>
      </c>
      <c r="D259" s="68"/>
      <c r="E259" s="28" t="s">
        <v>9</v>
      </c>
      <c r="F259" s="28" t="s">
        <v>389</v>
      </c>
      <c r="G259" s="28">
        <v>1</v>
      </c>
      <c r="P259" s="56"/>
    </row>
    <row r="260" spans="2:16" ht="28.5" customHeight="1">
      <c r="B260" s="56" t="s">
        <v>326</v>
      </c>
      <c r="C260" s="28" t="s">
        <v>106</v>
      </c>
      <c r="D260" s="68">
        <v>0.03</v>
      </c>
      <c r="G260" s="28">
        <v>1</v>
      </c>
      <c r="P260" s="56"/>
    </row>
    <row r="261" spans="2:16" ht="29.25" customHeight="1">
      <c r="B261" s="56" t="s">
        <v>326</v>
      </c>
      <c r="C261" s="28" t="s">
        <v>104</v>
      </c>
      <c r="D261" s="68">
        <v>0.03</v>
      </c>
      <c r="G261" s="28">
        <v>1</v>
      </c>
      <c r="P261" s="56"/>
    </row>
    <row r="262" spans="2:16" ht="30" customHeight="1">
      <c r="B262" s="56" t="s">
        <v>326</v>
      </c>
      <c r="C262" s="28" t="s">
        <v>72</v>
      </c>
      <c r="D262" s="68">
        <v>0.03</v>
      </c>
      <c r="G262" s="28">
        <v>1</v>
      </c>
      <c r="P262" s="56"/>
    </row>
    <row r="263" spans="2:16" ht="29.25" customHeight="1">
      <c r="B263" s="56" t="s">
        <v>326</v>
      </c>
      <c r="C263" s="28" t="s">
        <v>71</v>
      </c>
      <c r="D263" s="68">
        <v>0.02</v>
      </c>
      <c r="G263" s="28">
        <v>1</v>
      </c>
      <c r="P263" s="56"/>
    </row>
    <row r="264" spans="2:16" ht="28.5" customHeight="1">
      <c r="B264" s="56" t="s">
        <v>326</v>
      </c>
      <c r="C264" s="28" t="s">
        <v>135</v>
      </c>
      <c r="D264" s="68">
        <v>0.02</v>
      </c>
      <c r="G264" s="28">
        <v>1</v>
      </c>
      <c r="P264" s="56"/>
    </row>
    <row r="265" spans="2:16" ht="30" customHeight="1">
      <c r="B265" s="56" t="s">
        <v>326</v>
      </c>
      <c r="C265" s="28" t="s">
        <v>18</v>
      </c>
      <c r="D265" s="68">
        <v>5.0000000000000001E-3</v>
      </c>
      <c r="G265" s="28">
        <v>1</v>
      </c>
      <c r="P265" s="56"/>
    </row>
    <row r="266" spans="2:16" ht="28.5" customHeight="1">
      <c r="B266" s="56" t="s">
        <v>326</v>
      </c>
      <c r="D266" s="68"/>
      <c r="E266" s="28" t="s">
        <v>393</v>
      </c>
      <c r="F266" s="73">
        <v>5.0000000000000001E-3</v>
      </c>
      <c r="G266" s="28">
        <v>1</v>
      </c>
      <c r="P266" s="56"/>
    </row>
    <row r="267" spans="2:16" ht="30.75" customHeight="1">
      <c r="B267" s="56" t="s">
        <v>328</v>
      </c>
      <c r="C267" s="28" t="s">
        <v>118</v>
      </c>
      <c r="D267" s="68">
        <v>0.08</v>
      </c>
      <c r="G267" s="28">
        <v>0</v>
      </c>
      <c r="P267" s="56"/>
    </row>
    <row r="268" spans="2:16" ht="30" customHeight="1">
      <c r="B268" s="56" t="s">
        <v>328</v>
      </c>
      <c r="C268" s="28" t="s">
        <v>72</v>
      </c>
      <c r="D268" s="68">
        <v>0.05</v>
      </c>
      <c r="G268" s="28">
        <v>1</v>
      </c>
      <c r="P268" s="56"/>
    </row>
    <row r="269" spans="2:16" ht="28.5" customHeight="1">
      <c r="B269" s="56" t="s">
        <v>328</v>
      </c>
      <c r="C269" s="28" t="s">
        <v>96</v>
      </c>
      <c r="D269" s="68">
        <v>0.01</v>
      </c>
      <c r="G269" s="28">
        <v>0</v>
      </c>
      <c r="P269" s="56"/>
    </row>
    <row r="270" spans="2:16" ht="28.5" customHeight="1">
      <c r="B270" s="56" t="s">
        <v>328</v>
      </c>
      <c r="C270" s="28" t="s">
        <v>98</v>
      </c>
      <c r="D270" s="68">
        <v>0.01</v>
      </c>
      <c r="G270" s="28">
        <v>0</v>
      </c>
      <c r="P270" s="56"/>
    </row>
    <row r="271" spans="2:16" ht="30.75" customHeight="1">
      <c r="B271" s="56" t="s">
        <v>328</v>
      </c>
      <c r="D271" s="68"/>
      <c r="E271" s="28" t="s">
        <v>7</v>
      </c>
      <c r="F271" s="75">
        <v>0.01</v>
      </c>
      <c r="G271" s="28">
        <v>0</v>
      </c>
      <c r="P271" s="56"/>
    </row>
    <row r="272" spans="2:16" ht="29.25" customHeight="1">
      <c r="B272" s="56" t="s">
        <v>328</v>
      </c>
      <c r="D272" s="68"/>
      <c r="E272" s="28" t="s">
        <v>4</v>
      </c>
      <c r="F272" s="28" t="s">
        <v>391</v>
      </c>
      <c r="G272" s="28">
        <v>0</v>
      </c>
      <c r="P272" s="56"/>
    </row>
    <row r="273" spans="2:16" ht="31.5" customHeight="1">
      <c r="B273" s="56" t="s">
        <v>328</v>
      </c>
      <c r="D273" s="68"/>
      <c r="E273" s="28" t="s">
        <v>9</v>
      </c>
      <c r="F273" s="28" t="s">
        <v>389</v>
      </c>
      <c r="G273" s="28">
        <v>1</v>
      </c>
      <c r="P273" s="56"/>
    </row>
    <row r="274" spans="2:16" ht="28.5" customHeight="1">
      <c r="B274" s="56" t="s">
        <v>329</v>
      </c>
      <c r="C274" s="28" t="s">
        <v>140</v>
      </c>
      <c r="D274" s="68">
        <v>4.4999999999999998E-2</v>
      </c>
      <c r="G274" s="28">
        <v>0</v>
      </c>
      <c r="P274" s="56"/>
    </row>
    <row r="275" spans="2:16" ht="30.75" customHeight="1">
      <c r="B275" s="56" t="s">
        <v>329</v>
      </c>
      <c r="C275" s="28" t="s">
        <v>42</v>
      </c>
      <c r="D275" s="68">
        <v>4.4999999999999998E-2</v>
      </c>
      <c r="G275" s="28">
        <v>0</v>
      </c>
      <c r="P275" s="56"/>
    </row>
    <row r="276" spans="2:16" ht="30.75" customHeight="1">
      <c r="B276" s="56" t="s">
        <v>329</v>
      </c>
      <c r="C276" s="28" t="s">
        <v>71</v>
      </c>
      <c r="D276" s="68">
        <v>0.03</v>
      </c>
      <c r="G276" s="28">
        <v>1</v>
      </c>
      <c r="P276" s="56"/>
    </row>
    <row r="277" spans="2:16" ht="30.75" customHeight="1">
      <c r="B277" s="56" t="s">
        <v>329</v>
      </c>
      <c r="C277" s="28" t="s">
        <v>64</v>
      </c>
      <c r="D277" s="68">
        <v>1.4999999999999999E-2</v>
      </c>
      <c r="G277" s="28">
        <v>2</v>
      </c>
      <c r="P277" s="56"/>
    </row>
    <row r="278" spans="2:16" ht="30" customHeight="1">
      <c r="B278" s="56" t="s">
        <v>329</v>
      </c>
      <c r="C278" s="28" t="s">
        <v>40</v>
      </c>
      <c r="D278" s="68">
        <v>0.01</v>
      </c>
      <c r="G278" s="28">
        <v>1</v>
      </c>
      <c r="P278" s="56"/>
    </row>
    <row r="279" spans="2:16" ht="32.25" customHeight="1">
      <c r="B279" s="56" t="s">
        <v>329</v>
      </c>
      <c r="C279" s="28" t="s">
        <v>31</v>
      </c>
      <c r="D279" s="68">
        <v>5.0000000000000001E-3</v>
      </c>
      <c r="G279" s="28">
        <v>1</v>
      </c>
      <c r="P279" s="56"/>
    </row>
    <row r="280" spans="2:16" ht="30.75" customHeight="1">
      <c r="B280" s="56" t="s">
        <v>333</v>
      </c>
      <c r="C280" s="28" t="s">
        <v>162</v>
      </c>
      <c r="D280" s="68">
        <v>0.03</v>
      </c>
      <c r="G280" s="28">
        <v>0</v>
      </c>
      <c r="P280" s="56"/>
    </row>
    <row r="281" spans="2:16" ht="30" customHeight="1">
      <c r="B281" s="56" t="s">
        <v>333</v>
      </c>
      <c r="C281" s="28" t="s">
        <v>95</v>
      </c>
      <c r="D281" s="68">
        <v>0.02</v>
      </c>
      <c r="G281" s="28">
        <v>1</v>
      </c>
      <c r="P281" s="56"/>
    </row>
    <row r="282" spans="2:16" ht="28.5" customHeight="1">
      <c r="B282" s="56" t="s">
        <v>333</v>
      </c>
      <c r="C282" s="28" t="s">
        <v>139</v>
      </c>
      <c r="D282" s="68">
        <v>0.02</v>
      </c>
      <c r="G282" s="28">
        <v>0</v>
      </c>
      <c r="P282" s="56"/>
    </row>
    <row r="283" spans="2:16" ht="30" customHeight="1">
      <c r="B283" s="56" t="s">
        <v>333</v>
      </c>
      <c r="C283" s="28" t="s">
        <v>71</v>
      </c>
      <c r="D283" s="68">
        <v>1.4999999999999999E-2</v>
      </c>
      <c r="G283" s="28">
        <v>1</v>
      </c>
      <c r="P283" s="56"/>
    </row>
    <row r="284" spans="2:16" ht="29.25" customHeight="1">
      <c r="B284" s="56" t="s">
        <v>333</v>
      </c>
      <c r="C284" s="28" t="s">
        <v>78</v>
      </c>
      <c r="D284" s="68">
        <v>0.01</v>
      </c>
      <c r="G284" s="28">
        <v>0</v>
      </c>
      <c r="P284" s="56"/>
    </row>
    <row r="285" spans="2:16" ht="30" customHeight="1">
      <c r="B285" s="56" t="s">
        <v>333</v>
      </c>
      <c r="C285" s="28" t="s">
        <v>92</v>
      </c>
      <c r="D285" s="68">
        <v>6.0000000000000001E-3</v>
      </c>
      <c r="G285" s="28">
        <v>0</v>
      </c>
      <c r="P285" s="56"/>
    </row>
    <row r="286" spans="2:16" ht="29.25" customHeight="1">
      <c r="B286" s="56" t="s">
        <v>333</v>
      </c>
      <c r="D286" s="68"/>
      <c r="E286" s="28" t="s">
        <v>393</v>
      </c>
      <c r="F286" s="28" t="s">
        <v>391</v>
      </c>
      <c r="G286" s="28">
        <v>1</v>
      </c>
      <c r="P286" s="56"/>
    </row>
    <row r="287" spans="2:16" ht="29.25" customHeight="1">
      <c r="B287" s="56" t="s">
        <v>333</v>
      </c>
      <c r="D287" s="68"/>
      <c r="E287" s="28" t="s">
        <v>9</v>
      </c>
      <c r="F287" s="28" t="s">
        <v>389</v>
      </c>
      <c r="G287" s="28">
        <v>1</v>
      </c>
      <c r="P287" s="56"/>
    </row>
    <row r="288" spans="2:16" ht="31.5" customHeight="1">
      <c r="B288" s="56" t="s">
        <v>332</v>
      </c>
      <c r="C288" s="28" t="s">
        <v>95</v>
      </c>
      <c r="D288" s="68">
        <v>0.02</v>
      </c>
      <c r="G288" s="28">
        <v>1</v>
      </c>
      <c r="P288" s="56"/>
    </row>
    <row r="289" spans="2:16" ht="29.25" customHeight="1">
      <c r="B289" s="56" t="s">
        <v>332</v>
      </c>
      <c r="C289" s="28" t="s">
        <v>16</v>
      </c>
      <c r="D289" s="68">
        <v>0.02</v>
      </c>
      <c r="G289" s="28">
        <v>0</v>
      </c>
      <c r="P289" s="56"/>
    </row>
    <row r="290" spans="2:16" ht="28.5" customHeight="1">
      <c r="B290" s="56" t="s">
        <v>332</v>
      </c>
      <c r="C290" s="28" t="s">
        <v>102</v>
      </c>
      <c r="D290" s="68">
        <v>0.02</v>
      </c>
      <c r="G290" s="28">
        <v>1</v>
      </c>
      <c r="P290" s="56"/>
    </row>
    <row r="291" spans="2:16" ht="29.25" customHeight="1">
      <c r="B291" s="56" t="s">
        <v>332</v>
      </c>
      <c r="C291" s="28" t="s">
        <v>23</v>
      </c>
      <c r="D291" s="68">
        <v>0.02</v>
      </c>
      <c r="G291" s="28">
        <v>0</v>
      </c>
      <c r="P291" s="56"/>
    </row>
    <row r="292" spans="2:16" ht="28.5" customHeight="1">
      <c r="B292" s="56" t="s">
        <v>332</v>
      </c>
      <c r="C292" s="28" t="s">
        <v>64</v>
      </c>
      <c r="D292" s="68">
        <v>0.01</v>
      </c>
      <c r="G292" s="28">
        <v>2</v>
      </c>
      <c r="P292" s="56"/>
    </row>
    <row r="293" spans="2:16" ht="28.5" customHeight="1">
      <c r="B293" s="56" t="s">
        <v>332</v>
      </c>
      <c r="C293" s="28" t="s">
        <v>59</v>
      </c>
      <c r="D293" s="68">
        <v>0.01</v>
      </c>
      <c r="G293" s="28">
        <v>0</v>
      </c>
      <c r="P293" s="56"/>
    </row>
    <row r="294" spans="2:16" ht="30" customHeight="1">
      <c r="B294" s="56" t="s">
        <v>332</v>
      </c>
      <c r="C294" s="28" t="s">
        <v>40</v>
      </c>
      <c r="D294" s="68">
        <v>0.01</v>
      </c>
      <c r="G294" s="28">
        <v>1</v>
      </c>
      <c r="P294" s="56"/>
    </row>
    <row r="295" spans="2:16" ht="30.75" customHeight="1">
      <c r="B295" s="56" t="s">
        <v>332</v>
      </c>
      <c r="D295" s="68"/>
      <c r="E295" s="28" t="s">
        <v>393</v>
      </c>
      <c r="F295" s="73">
        <v>5.0000000000000001E-3</v>
      </c>
      <c r="G295" s="28">
        <v>1</v>
      </c>
      <c r="P295" s="56"/>
    </row>
    <row r="296" spans="2:16" ht="30" customHeight="1">
      <c r="B296" s="56" t="s">
        <v>332</v>
      </c>
      <c r="D296" s="69"/>
      <c r="E296" s="28" t="s">
        <v>4</v>
      </c>
      <c r="F296" s="73">
        <v>5.0000000000000001E-3</v>
      </c>
      <c r="G296" s="28">
        <v>0</v>
      </c>
      <c r="P296" s="56"/>
    </row>
    <row r="297" spans="2:16" ht="28.5" customHeight="1">
      <c r="B297" s="56" t="s">
        <v>334</v>
      </c>
      <c r="C297" s="28" t="s">
        <v>96</v>
      </c>
      <c r="D297" s="68">
        <v>0.04</v>
      </c>
      <c r="G297" s="28">
        <v>0</v>
      </c>
      <c r="P297" s="56"/>
    </row>
    <row r="298" spans="2:16" ht="30" customHeight="1">
      <c r="B298" s="56" t="s">
        <v>334</v>
      </c>
      <c r="C298" s="28" t="s">
        <v>118</v>
      </c>
      <c r="D298" s="68">
        <v>0.04</v>
      </c>
      <c r="G298" s="28">
        <v>0</v>
      </c>
      <c r="P298" s="56"/>
    </row>
    <row r="299" spans="2:16" ht="30" customHeight="1">
      <c r="B299" s="56" t="s">
        <v>334</v>
      </c>
      <c r="C299" s="28" t="s">
        <v>64</v>
      </c>
      <c r="D299" s="68">
        <v>0.04</v>
      </c>
      <c r="G299" s="28">
        <v>2</v>
      </c>
      <c r="P299" s="56"/>
    </row>
    <row r="300" spans="2:16" ht="28.5" customHeight="1">
      <c r="B300" s="56" t="s">
        <v>334</v>
      </c>
      <c r="C300" s="28" t="s">
        <v>92</v>
      </c>
      <c r="D300" s="68">
        <v>0.01</v>
      </c>
      <c r="G300" s="28">
        <v>0</v>
      </c>
      <c r="P300" s="56"/>
    </row>
    <row r="301" spans="2:16" ht="30.75" customHeight="1">
      <c r="B301" s="56" t="s">
        <v>334</v>
      </c>
      <c r="C301" s="28" t="s">
        <v>76</v>
      </c>
      <c r="D301" s="68">
        <v>0.01</v>
      </c>
      <c r="G301" s="28">
        <v>1</v>
      </c>
      <c r="P301" s="56"/>
    </row>
    <row r="302" spans="2:16" ht="30" customHeight="1">
      <c r="B302" s="56" t="s">
        <v>334</v>
      </c>
      <c r="C302" s="28" t="s">
        <v>52</v>
      </c>
      <c r="D302" s="68">
        <v>0.01</v>
      </c>
      <c r="G302" s="28">
        <v>0</v>
      </c>
      <c r="P302" s="56"/>
    </row>
    <row r="303" spans="2:16" ht="29.25" customHeight="1">
      <c r="B303" s="56" t="s">
        <v>335</v>
      </c>
      <c r="C303" s="28" t="s">
        <v>118</v>
      </c>
      <c r="D303" s="68">
        <v>5.8000000000000003E-2</v>
      </c>
      <c r="G303" s="28">
        <v>0</v>
      </c>
      <c r="P303" s="56"/>
    </row>
    <row r="304" spans="2:16" ht="30" customHeight="1">
      <c r="B304" s="56" t="s">
        <v>335</v>
      </c>
      <c r="C304" s="28" t="s">
        <v>96</v>
      </c>
      <c r="D304" s="68">
        <v>0.03</v>
      </c>
      <c r="G304" s="28">
        <v>0</v>
      </c>
      <c r="P304" s="56"/>
    </row>
    <row r="305" spans="2:16" ht="30" customHeight="1">
      <c r="B305" s="56" t="s">
        <v>335</v>
      </c>
      <c r="C305" s="28" t="s">
        <v>72</v>
      </c>
      <c r="D305" s="68">
        <v>0.03</v>
      </c>
      <c r="G305" s="28">
        <v>1</v>
      </c>
      <c r="P305" s="56"/>
    </row>
    <row r="306" spans="2:16" ht="30.75" customHeight="1">
      <c r="B306" s="56" t="s">
        <v>335</v>
      </c>
      <c r="C306" s="28" t="s">
        <v>73</v>
      </c>
      <c r="D306" s="68">
        <v>0.02</v>
      </c>
      <c r="G306" s="28">
        <v>2</v>
      </c>
      <c r="P306" s="56"/>
    </row>
    <row r="307" spans="2:16" ht="30.75" customHeight="1">
      <c r="B307" s="56" t="s">
        <v>335</v>
      </c>
      <c r="C307" s="28" t="s">
        <v>38</v>
      </c>
      <c r="D307" s="68">
        <v>0.01</v>
      </c>
      <c r="G307" s="28">
        <v>1</v>
      </c>
      <c r="P307" s="56"/>
    </row>
    <row r="308" spans="2:16" ht="29.25" customHeight="1">
      <c r="B308" s="56" t="s">
        <v>336</v>
      </c>
      <c r="C308" s="28" t="s">
        <v>392</v>
      </c>
      <c r="D308" s="68">
        <v>0.04</v>
      </c>
      <c r="G308" s="28">
        <v>0</v>
      </c>
      <c r="P308" s="56"/>
    </row>
    <row r="309" spans="2:16" ht="30.75" customHeight="1">
      <c r="B309" s="56" t="s">
        <v>336</v>
      </c>
      <c r="C309" s="28" t="s">
        <v>63</v>
      </c>
      <c r="D309" s="68">
        <v>0.03</v>
      </c>
      <c r="G309" s="28">
        <v>0</v>
      </c>
      <c r="P309" s="56"/>
    </row>
    <row r="310" spans="2:16" ht="29.25" customHeight="1">
      <c r="B310" s="56" t="s">
        <v>336</v>
      </c>
      <c r="C310" s="28" t="s">
        <v>140</v>
      </c>
      <c r="D310" s="68">
        <v>0.03</v>
      </c>
      <c r="G310" s="28">
        <v>0</v>
      </c>
      <c r="P310" s="56"/>
    </row>
    <row r="311" spans="2:16" ht="29.25" customHeight="1">
      <c r="B311" s="56" t="s">
        <v>336</v>
      </c>
      <c r="C311" s="28" t="s">
        <v>77</v>
      </c>
      <c r="D311" s="68">
        <v>0.02</v>
      </c>
      <c r="G311" s="28">
        <v>0</v>
      </c>
      <c r="P311" s="56"/>
    </row>
    <row r="312" spans="2:16" ht="28.5" customHeight="1">
      <c r="B312" s="56" t="s">
        <v>336</v>
      </c>
      <c r="C312" s="28" t="s">
        <v>33</v>
      </c>
      <c r="D312" s="68">
        <v>0.01</v>
      </c>
      <c r="G312" s="28">
        <v>0</v>
      </c>
      <c r="P312" s="56"/>
    </row>
    <row r="313" spans="2:16" ht="29.25" customHeight="1">
      <c r="B313" s="56" t="s">
        <v>336</v>
      </c>
      <c r="C313" s="28" t="s">
        <v>153</v>
      </c>
      <c r="D313" s="68">
        <v>0.01</v>
      </c>
      <c r="G313" s="28">
        <v>0</v>
      </c>
      <c r="P313" s="56"/>
    </row>
    <row r="314" spans="2:16" ht="28.5" customHeight="1">
      <c r="B314" s="56" t="s">
        <v>336</v>
      </c>
      <c r="C314" s="28" t="s">
        <v>56</v>
      </c>
      <c r="D314" s="68">
        <v>5.0000000000000001E-3</v>
      </c>
      <c r="G314" s="28">
        <v>0</v>
      </c>
      <c r="P314" s="56"/>
    </row>
    <row r="315" spans="2:16" ht="30.75" customHeight="1">
      <c r="B315" s="56" t="s">
        <v>336</v>
      </c>
      <c r="D315" s="69"/>
      <c r="E315" s="28" t="s">
        <v>0</v>
      </c>
      <c r="F315" s="75">
        <v>0.01</v>
      </c>
      <c r="G315" s="28">
        <v>0</v>
      </c>
      <c r="P315" s="56"/>
    </row>
    <row r="316" spans="2:16" ht="29.25" customHeight="1">
      <c r="B316" s="56" t="s">
        <v>336</v>
      </c>
      <c r="D316" s="69"/>
      <c r="E316" s="28" t="s">
        <v>393</v>
      </c>
      <c r="F316" s="74">
        <v>2.5000000000000001E-3</v>
      </c>
      <c r="G316" s="28">
        <v>1</v>
      </c>
      <c r="P316" s="56"/>
    </row>
    <row r="317" spans="2:16" ht="29.25" customHeight="1">
      <c r="B317" s="56" t="s">
        <v>339</v>
      </c>
      <c r="C317" s="28" t="s">
        <v>128</v>
      </c>
      <c r="D317" s="68">
        <v>0.04</v>
      </c>
      <c r="G317" s="28">
        <v>1</v>
      </c>
      <c r="P317" s="56"/>
    </row>
    <row r="318" spans="2:16" ht="30" customHeight="1">
      <c r="B318" s="56" t="s">
        <v>339</v>
      </c>
      <c r="C318" s="28" t="s">
        <v>72</v>
      </c>
      <c r="D318" s="68">
        <v>0.03</v>
      </c>
      <c r="G318" s="28">
        <v>1</v>
      </c>
      <c r="P318" s="56"/>
    </row>
    <row r="319" spans="2:16" ht="30" customHeight="1">
      <c r="B319" s="56" t="s">
        <v>339</v>
      </c>
      <c r="C319" s="28" t="s">
        <v>76</v>
      </c>
      <c r="D319" s="68">
        <v>0.03</v>
      </c>
      <c r="G319" s="28">
        <v>1</v>
      </c>
      <c r="P319" s="56"/>
    </row>
    <row r="320" spans="2:16" ht="30" customHeight="1">
      <c r="B320" s="56" t="s">
        <v>339</v>
      </c>
      <c r="C320" s="28" t="s">
        <v>93</v>
      </c>
      <c r="D320" s="68">
        <v>0.03</v>
      </c>
      <c r="G320" s="28">
        <v>1</v>
      </c>
      <c r="P320" s="56"/>
    </row>
    <row r="321" spans="2:16" ht="30.75" customHeight="1">
      <c r="B321" s="56" t="s">
        <v>339</v>
      </c>
      <c r="C321" s="28" t="s">
        <v>40</v>
      </c>
      <c r="D321" s="68">
        <v>1.4999999999999999E-2</v>
      </c>
      <c r="G321" s="28">
        <v>1</v>
      </c>
      <c r="P321" s="56"/>
    </row>
    <row r="322" spans="2:16" ht="29.25" customHeight="1">
      <c r="B322" s="56" t="s">
        <v>339</v>
      </c>
      <c r="C322" s="28" t="s">
        <v>73</v>
      </c>
      <c r="D322" s="68">
        <v>5.0000000000000001E-3</v>
      </c>
      <c r="G322" s="28">
        <v>2</v>
      </c>
      <c r="P322" s="56"/>
    </row>
    <row r="323" spans="2:16" ht="30" customHeight="1">
      <c r="B323" s="56" t="s">
        <v>339</v>
      </c>
      <c r="D323" s="68"/>
      <c r="E323" s="28" t="s">
        <v>9</v>
      </c>
      <c r="F323" s="28" t="s">
        <v>389</v>
      </c>
      <c r="G323" s="28">
        <v>1</v>
      </c>
      <c r="P323" s="56"/>
    </row>
    <row r="324" spans="2:16" ht="30" customHeight="1">
      <c r="B324" s="56" t="s">
        <v>338</v>
      </c>
      <c r="C324" s="28" t="s">
        <v>140</v>
      </c>
      <c r="D324" s="68">
        <v>4.2000000000000003E-2</v>
      </c>
      <c r="G324" s="28">
        <v>0</v>
      </c>
      <c r="P324" s="56"/>
    </row>
    <row r="325" spans="2:16" ht="30" customHeight="1">
      <c r="B325" s="56" t="s">
        <v>338</v>
      </c>
      <c r="C325" s="28" t="s">
        <v>77</v>
      </c>
      <c r="D325" s="68">
        <v>3.3000000000000002E-2</v>
      </c>
      <c r="G325" s="28">
        <v>0</v>
      </c>
      <c r="P325" s="56"/>
    </row>
    <row r="326" spans="2:16" ht="29.25" customHeight="1">
      <c r="B326" s="56" t="s">
        <v>338</v>
      </c>
      <c r="C326" s="28" t="s">
        <v>42</v>
      </c>
      <c r="D326" s="68">
        <v>2.5000000000000001E-2</v>
      </c>
      <c r="G326" s="28">
        <v>0</v>
      </c>
      <c r="P326" s="56"/>
    </row>
    <row r="327" spans="2:16" ht="30" customHeight="1">
      <c r="B327" s="56" t="s">
        <v>338</v>
      </c>
      <c r="C327" s="28" t="s">
        <v>153</v>
      </c>
      <c r="D327" s="68">
        <v>2.5000000000000001E-2</v>
      </c>
      <c r="G327" s="28">
        <v>0</v>
      </c>
      <c r="P327" s="56"/>
    </row>
    <row r="328" spans="2:16" ht="29.25" customHeight="1">
      <c r="B328" s="56" t="s">
        <v>338</v>
      </c>
      <c r="C328" s="28" t="s">
        <v>63</v>
      </c>
      <c r="D328" s="68">
        <v>1.7000000000000001E-2</v>
      </c>
      <c r="G328" s="28">
        <v>0</v>
      </c>
      <c r="P328" s="56"/>
    </row>
    <row r="329" spans="2:16" ht="30" customHeight="1">
      <c r="B329" s="56" t="s">
        <v>338</v>
      </c>
      <c r="C329" s="28" t="s">
        <v>40</v>
      </c>
      <c r="D329" s="68">
        <v>8.0000000000000002E-3</v>
      </c>
      <c r="G329" s="28">
        <v>1</v>
      </c>
      <c r="P329" s="56"/>
    </row>
    <row r="330" spans="2:16" ht="30.75" customHeight="1">
      <c r="B330" s="56" t="s">
        <v>217</v>
      </c>
      <c r="C330" s="28" t="s">
        <v>38</v>
      </c>
      <c r="D330" s="68">
        <v>3.9E-2</v>
      </c>
      <c r="G330" s="28">
        <v>1</v>
      </c>
      <c r="P330" s="56"/>
    </row>
    <row r="331" spans="2:16" ht="30.75" customHeight="1">
      <c r="B331" s="56" t="s">
        <v>217</v>
      </c>
      <c r="C331" s="28" t="s">
        <v>72</v>
      </c>
      <c r="D331" s="68">
        <v>3.9E-2</v>
      </c>
      <c r="G331" s="28">
        <v>1</v>
      </c>
      <c r="P331" s="56"/>
    </row>
    <row r="332" spans="2:16" ht="30.75" customHeight="1">
      <c r="B332" s="56" t="s">
        <v>217</v>
      </c>
      <c r="C332" s="28" t="s">
        <v>80</v>
      </c>
      <c r="D332" s="68">
        <v>0.02</v>
      </c>
      <c r="G332" s="28">
        <v>1</v>
      </c>
      <c r="P332" s="56"/>
    </row>
    <row r="333" spans="2:16" ht="31.5" customHeight="1">
      <c r="B333" s="56" t="s">
        <v>217</v>
      </c>
      <c r="C333" s="28" t="s">
        <v>71</v>
      </c>
      <c r="D333" s="68">
        <v>0.02</v>
      </c>
      <c r="G333" s="28">
        <v>1</v>
      </c>
      <c r="P333" s="56"/>
    </row>
    <row r="334" spans="2:16" ht="31.5" customHeight="1">
      <c r="B334" s="56" t="s">
        <v>217</v>
      </c>
      <c r="C334" s="28" t="s">
        <v>36</v>
      </c>
      <c r="D334" s="68">
        <v>1.0999999999999999E-2</v>
      </c>
      <c r="G334" s="28">
        <v>2</v>
      </c>
      <c r="P334" s="56"/>
    </row>
    <row r="335" spans="2:16" ht="32.25" customHeight="1">
      <c r="B335" s="56" t="s">
        <v>217</v>
      </c>
      <c r="D335" s="68"/>
      <c r="E335" s="28" t="s">
        <v>3</v>
      </c>
      <c r="F335" s="75">
        <v>0.01</v>
      </c>
      <c r="G335" s="28">
        <v>1</v>
      </c>
      <c r="P335" s="56"/>
    </row>
    <row r="336" spans="2:16" ht="28.5" customHeight="1">
      <c r="B336" s="56" t="s">
        <v>217</v>
      </c>
      <c r="D336" s="68"/>
      <c r="E336" s="28" t="s">
        <v>9</v>
      </c>
      <c r="F336" s="28" t="s">
        <v>389</v>
      </c>
      <c r="G336" s="28">
        <v>1</v>
      </c>
      <c r="P336" s="56"/>
    </row>
    <row r="337" spans="2:16" ht="28.5" customHeight="1">
      <c r="B337" s="56" t="s">
        <v>343</v>
      </c>
      <c r="C337" s="28" t="s">
        <v>72</v>
      </c>
      <c r="D337" s="68">
        <v>9.1999999999999998E-2</v>
      </c>
      <c r="G337" s="28">
        <v>1</v>
      </c>
      <c r="P337" s="56"/>
    </row>
    <row r="338" spans="2:16" ht="32.25" customHeight="1">
      <c r="B338" s="56" t="s">
        <v>343</v>
      </c>
      <c r="C338" s="28" t="s">
        <v>118</v>
      </c>
      <c r="D338" s="68">
        <v>4.5999999999999999E-2</v>
      </c>
      <c r="G338" s="28">
        <v>0</v>
      </c>
      <c r="P338" s="56"/>
    </row>
    <row r="339" spans="2:16" ht="29.25" customHeight="1">
      <c r="B339" s="56" t="s">
        <v>343</v>
      </c>
      <c r="C339" s="28" t="s">
        <v>52</v>
      </c>
      <c r="D339" s="68">
        <v>1.0999999999999999E-2</v>
      </c>
      <c r="G339" s="28">
        <v>0</v>
      </c>
      <c r="P339" s="56"/>
    </row>
    <row r="340" spans="2:16" ht="29.25" customHeight="1">
      <c r="B340" s="56" t="s">
        <v>343</v>
      </c>
      <c r="C340" s="28" t="s">
        <v>73</v>
      </c>
      <c r="D340" s="68">
        <v>8.0000000000000002E-3</v>
      </c>
      <c r="G340" s="28">
        <v>2</v>
      </c>
      <c r="P340" s="56"/>
    </row>
    <row r="341" spans="2:16" ht="30" customHeight="1">
      <c r="B341" s="56" t="s">
        <v>343</v>
      </c>
      <c r="C341" s="28" t="s">
        <v>40</v>
      </c>
      <c r="D341" s="68">
        <v>5.0000000000000001E-3</v>
      </c>
      <c r="G341" s="28">
        <v>1</v>
      </c>
      <c r="P341" s="56"/>
    </row>
    <row r="342" spans="2:16" ht="28.5" customHeight="1">
      <c r="B342" s="56" t="s">
        <v>343</v>
      </c>
      <c r="D342" s="68"/>
      <c r="E342" s="28" t="s">
        <v>393</v>
      </c>
      <c r="F342" s="73">
        <v>5.0000000000000001E-3</v>
      </c>
      <c r="G342" s="28">
        <v>1</v>
      </c>
      <c r="P342" s="56"/>
    </row>
    <row r="343" spans="2:16" ht="30.75" customHeight="1">
      <c r="B343" s="56" t="s">
        <v>340</v>
      </c>
      <c r="C343" s="28" t="s">
        <v>79</v>
      </c>
      <c r="D343" s="68">
        <v>6.5000000000000002E-2</v>
      </c>
      <c r="G343" s="28">
        <v>1</v>
      </c>
      <c r="P343" s="56"/>
    </row>
    <row r="344" spans="2:16" ht="29.25" customHeight="1">
      <c r="B344" s="56" t="s">
        <v>340</v>
      </c>
      <c r="C344" s="28" t="s">
        <v>72</v>
      </c>
      <c r="D344" s="68">
        <v>4.4999999999999998E-2</v>
      </c>
      <c r="G344" s="28">
        <v>1</v>
      </c>
      <c r="P344" s="56"/>
    </row>
    <row r="345" spans="2:16" ht="30" customHeight="1">
      <c r="B345" s="56" t="s">
        <v>340</v>
      </c>
      <c r="C345" s="28" t="s">
        <v>38</v>
      </c>
      <c r="D345" s="68">
        <v>2.5000000000000001E-2</v>
      </c>
      <c r="G345" s="28">
        <v>1</v>
      </c>
      <c r="P345" s="56"/>
    </row>
    <row r="346" spans="2:16" ht="29.25" customHeight="1">
      <c r="B346" s="56" t="s">
        <v>340</v>
      </c>
      <c r="C346" s="28" t="s">
        <v>122</v>
      </c>
      <c r="D346" s="68">
        <v>5.0000000000000001E-3</v>
      </c>
      <c r="G346" s="28">
        <v>1</v>
      </c>
      <c r="P346" s="56"/>
    </row>
    <row r="347" spans="2:16" ht="28.5" customHeight="1">
      <c r="B347" s="56" t="s">
        <v>341</v>
      </c>
      <c r="C347" s="28" t="s">
        <v>62</v>
      </c>
      <c r="D347" s="68">
        <v>0.01</v>
      </c>
      <c r="G347" s="28">
        <v>0</v>
      </c>
      <c r="P347" s="56"/>
    </row>
    <row r="348" spans="2:16" ht="31.5" customHeight="1">
      <c r="B348" s="56" t="s">
        <v>341</v>
      </c>
      <c r="C348" s="28" t="s">
        <v>137</v>
      </c>
      <c r="D348" s="68">
        <v>0.03</v>
      </c>
      <c r="G348" s="28">
        <v>0</v>
      </c>
      <c r="P348" s="56"/>
    </row>
    <row r="349" spans="2:16" ht="30.75" customHeight="1">
      <c r="B349" s="56" t="s">
        <v>341</v>
      </c>
      <c r="C349" s="28" t="s">
        <v>153</v>
      </c>
      <c r="D349" s="68">
        <v>0.02</v>
      </c>
      <c r="G349" s="28">
        <v>0</v>
      </c>
      <c r="P349" s="56"/>
    </row>
    <row r="350" spans="2:16" ht="30" customHeight="1">
      <c r="B350" s="56" t="s">
        <v>341</v>
      </c>
      <c r="C350" s="28" t="s">
        <v>19</v>
      </c>
      <c r="D350" s="68">
        <v>0.03</v>
      </c>
      <c r="G350" s="28">
        <v>0</v>
      </c>
      <c r="P350" s="56"/>
    </row>
    <row r="351" spans="2:16" ht="29.25" customHeight="1">
      <c r="B351" s="56" t="s">
        <v>342</v>
      </c>
      <c r="C351" s="28" t="s">
        <v>72</v>
      </c>
      <c r="D351" s="68">
        <v>7.4999999999999997E-2</v>
      </c>
      <c r="G351" s="28">
        <v>1</v>
      </c>
      <c r="P351" s="56"/>
    </row>
    <row r="352" spans="2:16" ht="29.25" customHeight="1">
      <c r="B352" s="56" t="s">
        <v>342</v>
      </c>
      <c r="C352" s="28" t="s">
        <v>140</v>
      </c>
      <c r="D352" s="68">
        <v>0.05</v>
      </c>
      <c r="G352" s="28">
        <v>0</v>
      </c>
      <c r="P352" s="56"/>
    </row>
    <row r="353" spans="2:16" ht="30" customHeight="1">
      <c r="B353" s="56" t="s">
        <v>342</v>
      </c>
      <c r="C353" s="28" t="s">
        <v>64</v>
      </c>
      <c r="D353" s="68">
        <v>1.4E-2</v>
      </c>
      <c r="G353" s="28">
        <v>2</v>
      </c>
      <c r="P353" s="56"/>
    </row>
    <row r="354" spans="2:16" ht="28.5" customHeight="1">
      <c r="B354" s="56" t="s">
        <v>342</v>
      </c>
      <c r="C354" s="28" t="s">
        <v>73</v>
      </c>
      <c r="D354" s="68">
        <v>0.01</v>
      </c>
      <c r="G354" s="28">
        <v>2</v>
      </c>
      <c r="P354" s="56"/>
    </row>
    <row r="355" spans="2:16" ht="29.25" customHeight="1">
      <c r="B355" s="56" t="s">
        <v>342</v>
      </c>
      <c r="C355" s="28" t="s">
        <v>102</v>
      </c>
      <c r="D355" s="68">
        <v>6.0000000000000001E-3</v>
      </c>
      <c r="G355" s="28">
        <v>1</v>
      </c>
      <c r="P355" s="56"/>
    </row>
    <row r="356" spans="2:16" ht="30" customHeight="1">
      <c r="B356" s="56" t="s">
        <v>342</v>
      </c>
      <c r="D356" s="69"/>
      <c r="E356" s="28" t="s">
        <v>3</v>
      </c>
      <c r="F356" s="73">
        <v>5.0000000000000001E-3</v>
      </c>
      <c r="G356" s="28">
        <v>1</v>
      </c>
      <c r="P356" s="56"/>
    </row>
    <row r="357" spans="2:16" ht="28.5" customHeight="1">
      <c r="B357" s="56" t="s">
        <v>342</v>
      </c>
      <c r="D357" s="69"/>
      <c r="E357" s="28" t="s">
        <v>9</v>
      </c>
      <c r="F357" s="28" t="s">
        <v>389</v>
      </c>
      <c r="G357" s="28">
        <v>1</v>
      </c>
      <c r="P357" s="56"/>
    </row>
    <row r="358" spans="2:16" ht="28.5" customHeight="1">
      <c r="B358" s="56" t="s">
        <v>344</v>
      </c>
      <c r="C358" s="28" t="s">
        <v>140</v>
      </c>
      <c r="D358" s="68">
        <v>0.05</v>
      </c>
      <c r="G358" s="28">
        <v>0</v>
      </c>
      <c r="P358" s="56"/>
    </row>
    <row r="359" spans="2:16" ht="30.75" customHeight="1">
      <c r="B359" s="56" t="s">
        <v>344</v>
      </c>
      <c r="C359" s="28" t="s">
        <v>71</v>
      </c>
      <c r="D359" s="68">
        <v>0.02</v>
      </c>
      <c r="G359" s="28">
        <v>1</v>
      </c>
      <c r="P359" s="56"/>
    </row>
    <row r="360" spans="2:16" ht="29.25" customHeight="1">
      <c r="B360" s="56" t="s">
        <v>344</v>
      </c>
      <c r="C360" s="28" t="s">
        <v>106</v>
      </c>
      <c r="D360" s="68">
        <v>0.01</v>
      </c>
      <c r="G360" s="28">
        <v>1</v>
      </c>
      <c r="P360" s="56"/>
    </row>
    <row r="361" spans="2:16" ht="28.5" customHeight="1">
      <c r="B361" s="56" t="s">
        <v>344</v>
      </c>
      <c r="C361" s="28" t="s">
        <v>148</v>
      </c>
      <c r="D361" s="68">
        <v>0.01</v>
      </c>
      <c r="G361" s="28">
        <v>0</v>
      </c>
      <c r="P361" s="56"/>
    </row>
    <row r="362" spans="2:16" ht="28.5" customHeight="1">
      <c r="B362" s="56" t="s">
        <v>344</v>
      </c>
      <c r="C362" s="28" t="s">
        <v>23</v>
      </c>
      <c r="D362" s="68">
        <v>0.01</v>
      </c>
      <c r="G362" s="28">
        <v>0</v>
      </c>
      <c r="P362" s="56"/>
    </row>
    <row r="363" spans="2:16" ht="28.5" customHeight="1">
      <c r="B363" s="56" t="s">
        <v>344</v>
      </c>
      <c r="C363" s="28" t="s">
        <v>64</v>
      </c>
      <c r="D363" s="68">
        <v>0.01</v>
      </c>
      <c r="G363" s="28">
        <v>2</v>
      </c>
      <c r="P363" s="56"/>
    </row>
    <row r="364" spans="2:16" ht="29.25" customHeight="1">
      <c r="B364" s="56" t="s">
        <v>344</v>
      </c>
      <c r="C364" s="28" t="s">
        <v>102</v>
      </c>
      <c r="D364" s="68">
        <v>0.01</v>
      </c>
      <c r="G364" s="28">
        <v>1</v>
      </c>
      <c r="P364" s="56"/>
    </row>
    <row r="365" spans="2:16" ht="30" customHeight="1">
      <c r="B365" s="56" t="s">
        <v>347</v>
      </c>
      <c r="C365" s="28" t="s">
        <v>13</v>
      </c>
      <c r="D365" s="68">
        <v>0.06</v>
      </c>
      <c r="G365" s="28">
        <v>0</v>
      </c>
      <c r="P365" s="56"/>
    </row>
    <row r="366" spans="2:16" ht="30" customHeight="1">
      <c r="B366" s="56" t="s">
        <v>347</v>
      </c>
      <c r="C366" s="28" t="s">
        <v>95</v>
      </c>
      <c r="D366" s="68">
        <v>0.04</v>
      </c>
      <c r="G366" s="28">
        <v>1</v>
      </c>
      <c r="P366" s="56"/>
    </row>
    <row r="367" spans="2:16" ht="31.5" customHeight="1">
      <c r="B367" s="56" t="s">
        <v>347</v>
      </c>
      <c r="C367" s="28" t="s">
        <v>52</v>
      </c>
      <c r="D367" s="68">
        <v>0.03</v>
      </c>
      <c r="G367" s="28">
        <v>0</v>
      </c>
      <c r="P367" s="56"/>
    </row>
    <row r="368" spans="2:16" ht="28.5" customHeight="1">
      <c r="B368" s="56" t="s">
        <v>347</v>
      </c>
      <c r="C368" s="28" t="s">
        <v>153</v>
      </c>
      <c r="D368" s="68">
        <v>0.02</v>
      </c>
      <c r="G368" s="28">
        <v>0</v>
      </c>
      <c r="P368" s="56"/>
    </row>
    <row r="369" spans="2:16" ht="31.5" customHeight="1">
      <c r="B369" s="56" t="s">
        <v>347</v>
      </c>
      <c r="D369" s="68"/>
      <c r="E369" s="28" t="s">
        <v>393</v>
      </c>
      <c r="F369" s="28" t="s">
        <v>389</v>
      </c>
      <c r="G369" s="28">
        <v>1</v>
      </c>
      <c r="P369" s="56"/>
    </row>
    <row r="370" spans="2:16" ht="28.5" customHeight="1">
      <c r="B370" s="56" t="s">
        <v>348</v>
      </c>
      <c r="C370" s="28" t="s">
        <v>72</v>
      </c>
      <c r="D370" s="68">
        <v>0.05</v>
      </c>
      <c r="G370" s="28">
        <v>1</v>
      </c>
      <c r="P370" s="56"/>
    </row>
    <row r="371" spans="2:16" ht="30" customHeight="1">
      <c r="B371" s="56" t="s">
        <v>348</v>
      </c>
      <c r="C371" s="28" t="s">
        <v>61</v>
      </c>
      <c r="D371" s="68">
        <v>0.03</v>
      </c>
      <c r="G371" s="28">
        <v>0</v>
      </c>
      <c r="P371" s="56"/>
    </row>
    <row r="372" spans="2:16" ht="28.5" customHeight="1">
      <c r="B372" s="56" t="s">
        <v>348</v>
      </c>
      <c r="C372" s="28" t="s">
        <v>148</v>
      </c>
      <c r="D372" s="68">
        <v>0.02</v>
      </c>
      <c r="G372" s="28">
        <v>0</v>
      </c>
      <c r="P372" s="56"/>
    </row>
    <row r="373" spans="2:16" ht="30.75" customHeight="1">
      <c r="B373" s="56" t="s">
        <v>348</v>
      </c>
      <c r="C373" s="28" t="s">
        <v>102</v>
      </c>
      <c r="D373" s="68">
        <v>0.02</v>
      </c>
      <c r="G373" s="28">
        <v>1</v>
      </c>
      <c r="P373" s="56"/>
    </row>
    <row r="374" spans="2:16" ht="31.5" customHeight="1">
      <c r="B374" s="56" t="s">
        <v>348</v>
      </c>
      <c r="C374" s="28" t="s">
        <v>23</v>
      </c>
      <c r="D374" s="68">
        <v>0.01</v>
      </c>
      <c r="G374" s="28">
        <v>0</v>
      </c>
      <c r="P374" s="56"/>
    </row>
    <row r="375" spans="2:16" ht="30.75" customHeight="1">
      <c r="B375" s="56" t="s">
        <v>348</v>
      </c>
      <c r="C375" s="28" t="s">
        <v>64</v>
      </c>
      <c r="D375" s="68">
        <v>0.01</v>
      </c>
      <c r="G375" s="28">
        <v>2</v>
      </c>
      <c r="P375" s="56"/>
    </row>
    <row r="376" spans="2:16" ht="28.5" customHeight="1">
      <c r="B376" s="56" t="s">
        <v>348</v>
      </c>
      <c r="C376" s="28" t="s">
        <v>140</v>
      </c>
      <c r="D376" s="68">
        <v>5.0000000000000001E-3</v>
      </c>
      <c r="G376" s="28">
        <v>0</v>
      </c>
      <c r="P376" s="56"/>
    </row>
    <row r="377" spans="2:16" ht="31.5" customHeight="1">
      <c r="B377" s="56" t="s">
        <v>348</v>
      </c>
      <c r="D377" s="68"/>
      <c r="E377" s="28" t="s">
        <v>9</v>
      </c>
      <c r="F377" s="28" t="s">
        <v>389</v>
      </c>
      <c r="G377" s="28">
        <v>1</v>
      </c>
      <c r="P377" s="56"/>
    </row>
    <row r="378" spans="2:16" ht="30.75" customHeight="1">
      <c r="B378" s="56" t="s">
        <v>348</v>
      </c>
      <c r="D378" s="69"/>
      <c r="E378" s="28" t="s">
        <v>3</v>
      </c>
      <c r="F378" s="28" t="s">
        <v>390</v>
      </c>
      <c r="G378" s="28">
        <v>1</v>
      </c>
      <c r="P378" s="56"/>
    </row>
    <row r="379" spans="2:16" ht="28.5" customHeight="1">
      <c r="B379" s="56" t="s">
        <v>346</v>
      </c>
      <c r="C379" s="28" t="s">
        <v>72</v>
      </c>
      <c r="D379" s="68">
        <v>0.05</v>
      </c>
      <c r="G379" s="28">
        <v>1</v>
      </c>
      <c r="P379" s="56"/>
    </row>
    <row r="380" spans="2:16" ht="30.75" customHeight="1">
      <c r="B380" s="56" t="s">
        <v>346</v>
      </c>
      <c r="C380" s="28" t="s">
        <v>42</v>
      </c>
      <c r="D380" s="68">
        <v>0.04</v>
      </c>
      <c r="G380" s="28">
        <v>0</v>
      </c>
      <c r="P380" s="56"/>
    </row>
    <row r="381" spans="2:16" ht="30" customHeight="1">
      <c r="B381" s="56" t="s">
        <v>346</v>
      </c>
      <c r="C381" s="28" t="s">
        <v>77</v>
      </c>
      <c r="D381" s="68">
        <v>1.4999999999999999E-2</v>
      </c>
      <c r="G381" s="28">
        <v>0</v>
      </c>
      <c r="P381" s="56"/>
    </row>
    <row r="382" spans="2:16" ht="29.25" customHeight="1">
      <c r="B382" s="56" t="s">
        <v>346</v>
      </c>
      <c r="C382" s="28" t="s">
        <v>64</v>
      </c>
      <c r="D382" s="68">
        <v>0.01</v>
      </c>
      <c r="G382" s="28">
        <v>2</v>
      </c>
      <c r="P382" s="56"/>
    </row>
    <row r="383" spans="2:16" ht="28.5" customHeight="1">
      <c r="B383" s="56" t="s">
        <v>346</v>
      </c>
      <c r="C383" s="28" t="s">
        <v>116</v>
      </c>
      <c r="D383" s="68">
        <v>0.01</v>
      </c>
      <c r="G383" s="28">
        <v>0</v>
      </c>
      <c r="P383" s="56"/>
    </row>
    <row r="384" spans="2:16" ht="28.5" customHeight="1">
      <c r="B384" s="56" t="s">
        <v>346</v>
      </c>
      <c r="C384" s="28" t="s">
        <v>23</v>
      </c>
      <c r="D384" s="68">
        <v>0.01</v>
      </c>
      <c r="G384" s="28">
        <v>0</v>
      </c>
      <c r="P384" s="56"/>
    </row>
    <row r="385" spans="2:16" ht="28.5" customHeight="1">
      <c r="B385" s="56" t="s">
        <v>346</v>
      </c>
      <c r="D385" s="69"/>
      <c r="E385" s="28" t="s">
        <v>393</v>
      </c>
      <c r="F385" s="28" t="s">
        <v>389</v>
      </c>
      <c r="G385" s="28">
        <v>1</v>
      </c>
      <c r="P385" s="56"/>
    </row>
    <row r="386" spans="2:16" ht="29.25" customHeight="1">
      <c r="B386" s="56" t="s">
        <v>346</v>
      </c>
      <c r="D386" s="69"/>
      <c r="E386" s="28" t="s">
        <v>3</v>
      </c>
      <c r="F386" s="28" t="s">
        <v>389</v>
      </c>
      <c r="G386" s="28">
        <v>1</v>
      </c>
      <c r="P386" s="56"/>
    </row>
    <row r="387" spans="2:16" ht="32.25" customHeight="1">
      <c r="B387" s="56" t="s">
        <v>346</v>
      </c>
      <c r="D387" s="69"/>
      <c r="E387" s="28" t="s">
        <v>9</v>
      </c>
      <c r="F387" s="28" t="s">
        <v>390</v>
      </c>
      <c r="G387" s="28">
        <v>1</v>
      </c>
      <c r="P387" s="56"/>
    </row>
    <row r="388" spans="2:16" ht="28.5" customHeight="1">
      <c r="B388" s="56" t="s">
        <v>345</v>
      </c>
      <c r="C388" s="28" t="s">
        <v>95</v>
      </c>
      <c r="D388" s="68">
        <v>4.8000000000000001E-2</v>
      </c>
      <c r="G388" s="28">
        <v>1</v>
      </c>
      <c r="P388" s="56"/>
    </row>
    <row r="389" spans="2:16" ht="31.5" customHeight="1">
      <c r="B389" s="56" t="s">
        <v>345</v>
      </c>
      <c r="C389" s="28" t="s">
        <v>61</v>
      </c>
      <c r="D389" s="68">
        <v>3.5999999999999997E-2</v>
      </c>
      <c r="G389" s="28">
        <v>0</v>
      </c>
      <c r="P389" s="56"/>
    </row>
    <row r="390" spans="2:16" ht="30" customHeight="1">
      <c r="B390" s="56" t="s">
        <v>345</v>
      </c>
      <c r="C390" s="28" t="s">
        <v>40</v>
      </c>
      <c r="D390" s="68">
        <v>1.2E-2</v>
      </c>
      <c r="G390" s="28">
        <v>1</v>
      </c>
      <c r="P390" s="56"/>
    </row>
    <row r="391" spans="2:16" ht="30.75" customHeight="1">
      <c r="B391" s="56" t="s">
        <v>345</v>
      </c>
      <c r="C391" s="28" t="s">
        <v>102</v>
      </c>
      <c r="D391" s="68">
        <v>1.2E-2</v>
      </c>
      <c r="G391" s="28">
        <v>1</v>
      </c>
      <c r="P391" s="56"/>
    </row>
    <row r="392" spans="2:16" ht="31.5" customHeight="1">
      <c r="B392" s="56" t="s">
        <v>345</v>
      </c>
      <c r="C392" s="28" t="s">
        <v>73</v>
      </c>
      <c r="D392" s="68">
        <v>6.0000000000000001E-3</v>
      </c>
      <c r="G392" s="28">
        <v>2</v>
      </c>
      <c r="P392" s="56"/>
    </row>
    <row r="393" spans="2:16" ht="31.5" customHeight="1">
      <c r="B393" s="56" t="s">
        <v>345</v>
      </c>
      <c r="C393" s="28" t="s">
        <v>96</v>
      </c>
      <c r="D393" s="68">
        <v>6.0000000000000001E-3</v>
      </c>
      <c r="G393" s="28">
        <v>0</v>
      </c>
      <c r="P393" s="56"/>
    </row>
    <row r="394" spans="2:16" ht="29.25" customHeight="1">
      <c r="B394" s="56" t="s">
        <v>345</v>
      </c>
      <c r="D394" s="69"/>
      <c r="E394" s="28" t="s">
        <v>393</v>
      </c>
      <c r="F394" s="28" t="s">
        <v>389</v>
      </c>
      <c r="G394" s="28">
        <v>1</v>
      </c>
      <c r="P394" s="56"/>
    </row>
    <row r="395" spans="2:16" ht="28.5" customHeight="1">
      <c r="B395" s="56" t="s">
        <v>345</v>
      </c>
      <c r="D395" s="69"/>
      <c r="E395" s="28" t="s">
        <v>3</v>
      </c>
      <c r="F395" s="28" t="s">
        <v>389</v>
      </c>
      <c r="G395" s="28">
        <v>1</v>
      </c>
      <c r="P395" s="56"/>
    </row>
    <row r="396" spans="2:16" ht="30" customHeight="1">
      <c r="B396" s="56" t="s">
        <v>345</v>
      </c>
      <c r="D396" s="69"/>
      <c r="E396" s="28" t="s">
        <v>9</v>
      </c>
      <c r="F396" s="28" t="s">
        <v>390</v>
      </c>
      <c r="G396" s="28">
        <v>1</v>
      </c>
      <c r="P396" s="56"/>
    </row>
    <row r="397" spans="2:16" ht="29.25" customHeight="1">
      <c r="B397" s="56" t="s">
        <v>349</v>
      </c>
      <c r="C397" s="28" t="s">
        <v>59</v>
      </c>
      <c r="D397" s="68">
        <v>0.05</v>
      </c>
      <c r="G397" s="28">
        <v>0</v>
      </c>
      <c r="P397" s="56"/>
    </row>
    <row r="398" spans="2:16" ht="30" customHeight="1">
      <c r="B398" s="56" t="s">
        <v>349</v>
      </c>
      <c r="C398" s="28" t="s">
        <v>392</v>
      </c>
      <c r="D398" s="68">
        <v>0.04</v>
      </c>
      <c r="G398" s="28">
        <v>0</v>
      </c>
      <c r="P398" s="56"/>
    </row>
    <row r="399" spans="2:16" ht="30" customHeight="1">
      <c r="B399" s="56" t="s">
        <v>349</v>
      </c>
      <c r="C399" s="28" t="s">
        <v>95</v>
      </c>
      <c r="D399" s="68">
        <v>2.5000000000000001E-2</v>
      </c>
      <c r="G399" s="28">
        <v>1</v>
      </c>
      <c r="P399" s="56"/>
    </row>
    <row r="400" spans="2:16" ht="30.75" customHeight="1">
      <c r="B400" s="56" t="s">
        <v>349</v>
      </c>
      <c r="C400" s="28" t="s">
        <v>17</v>
      </c>
      <c r="D400" s="68">
        <v>1.4999999999999999E-2</v>
      </c>
      <c r="G400" s="28">
        <v>1</v>
      </c>
      <c r="P400" s="56"/>
    </row>
    <row r="401" spans="2:16" ht="30" customHeight="1">
      <c r="B401" s="56" t="s">
        <v>349</v>
      </c>
      <c r="C401" s="28" t="s">
        <v>26</v>
      </c>
      <c r="D401" s="68">
        <v>5.0000000000000001E-3</v>
      </c>
      <c r="G401" s="28">
        <v>2</v>
      </c>
      <c r="P401" s="56"/>
    </row>
    <row r="402" spans="2:16" ht="29.25" customHeight="1">
      <c r="B402" s="56" t="s">
        <v>349</v>
      </c>
      <c r="D402" s="68"/>
      <c r="E402" s="28" t="s">
        <v>393</v>
      </c>
      <c r="F402" s="28" t="s">
        <v>389</v>
      </c>
      <c r="G402" s="28">
        <v>1</v>
      </c>
      <c r="P402" s="56"/>
    </row>
    <row r="403" spans="2:16" ht="29.25" customHeight="1">
      <c r="B403" s="56" t="s">
        <v>349</v>
      </c>
      <c r="D403" s="68"/>
      <c r="E403" s="28" t="s">
        <v>9</v>
      </c>
      <c r="F403" s="28" t="s">
        <v>390</v>
      </c>
      <c r="G403" s="28">
        <v>1</v>
      </c>
      <c r="P403" s="56"/>
    </row>
    <row r="404" spans="2:16" ht="30.75" customHeight="1">
      <c r="B404" s="56" t="s">
        <v>331</v>
      </c>
      <c r="C404" s="28" t="s">
        <v>42</v>
      </c>
      <c r="D404" s="68">
        <v>0.04</v>
      </c>
      <c r="G404" s="28">
        <v>0</v>
      </c>
      <c r="P404" s="56"/>
    </row>
    <row r="405" spans="2:16" ht="31.5" customHeight="1">
      <c r="B405" s="56" t="s">
        <v>331</v>
      </c>
      <c r="C405" s="28" t="s">
        <v>35</v>
      </c>
      <c r="D405" s="68">
        <v>0.03</v>
      </c>
      <c r="G405" s="28">
        <v>0</v>
      </c>
      <c r="P405" s="56"/>
    </row>
    <row r="406" spans="2:16" ht="30.75" customHeight="1">
      <c r="B406" s="56" t="s">
        <v>331</v>
      </c>
      <c r="C406" s="28" t="s">
        <v>140</v>
      </c>
      <c r="D406" s="68">
        <v>1.2E-2</v>
      </c>
      <c r="G406" s="28">
        <v>0</v>
      </c>
      <c r="P406" s="56"/>
    </row>
    <row r="407" spans="2:16" ht="29.25" customHeight="1">
      <c r="B407" s="56" t="s">
        <v>331</v>
      </c>
      <c r="C407" s="28" t="s">
        <v>153</v>
      </c>
      <c r="D407" s="68">
        <v>0.01</v>
      </c>
      <c r="G407" s="28">
        <v>0</v>
      </c>
      <c r="P407" s="56"/>
    </row>
    <row r="408" spans="2:16" ht="30" customHeight="1">
      <c r="B408" s="56" t="s">
        <v>331</v>
      </c>
      <c r="C408" s="28" t="s">
        <v>56</v>
      </c>
      <c r="D408" s="68">
        <v>0.01</v>
      </c>
      <c r="G408" s="28">
        <v>0</v>
      </c>
      <c r="P408" s="56"/>
    </row>
    <row r="409" spans="2:16" ht="29.25" customHeight="1">
      <c r="B409" s="56" t="s">
        <v>331</v>
      </c>
      <c r="C409" s="28" t="s">
        <v>31</v>
      </c>
      <c r="D409" s="68">
        <v>0.01</v>
      </c>
      <c r="G409" s="28">
        <v>1</v>
      </c>
      <c r="P409" s="56"/>
    </row>
    <row r="410" spans="2:16" ht="29.25" customHeight="1">
      <c r="B410" s="56" t="s">
        <v>331</v>
      </c>
      <c r="C410" s="28" t="s">
        <v>40</v>
      </c>
      <c r="D410" s="68">
        <v>8.0000000000000002E-3</v>
      </c>
      <c r="G410" s="28">
        <v>1</v>
      </c>
      <c r="P410" s="56"/>
    </row>
    <row r="411" spans="2:16" ht="29.25" customHeight="1">
      <c r="B411" s="56" t="s">
        <v>350</v>
      </c>
      <c r="C411" s="28" t="s">
        <v>65</v>
      </c>
      <c r="D411" s="68">
        <v>3.5000000000000003E-2</v>
      </c>
      <c r="G411" s="28">
        <v>0</v>
      </c>
      <c r="P411" s="56"/>
    </row>
    <row r="412" spans="2:16" ht="29.25" customHeight="1">
      <c r="B412" s="56" t="s">
        <v>350</v>
      </c>
      <c r="C412" s="28" t="s">
        <v>35</v>
      </c>
      <c r="D412" s="68">
        <v>0.03</v>
      </c>
      <c r="G412" s="28">
        <v>0</v>
      </c>
      <c r="P412" s="56"/>
    </row>
    <row r="413" spans="2:16" ht="30" customHeight="1">
      <c r="B413" s="56" t="s">
        <v>350</v>
      </c>
      <c r="C413" s="28" t="s">
        <v>75</v>
      </c>
      <c r="D413" s="68">
        <v>2.5000000000000001E-2</v>
      </c>
      <c r="G413" s="28">
        <v>0</v>
      </c>
      <c r="P413" s="56"/>
    </row>
    <row r="414" spans="2:16" ht="29.25" customHeight="1">
      <c r="B414" s="56" t="s">
        <v>350</v>
      </c>
      <c r="C414" s="28" t="s">
        <v>140</v>
      </c>
      <c r="D414" s="68">
        <v>1.4999999999999999E-2</v>
      </c>
      <c r="G414" s="28">
        <v>0</v>
      </c>
      <c r="P414" s="56"/>
    </row>
    <row r="415" spans="2:16" ht="31.5" customHeight="1">
      <c r="B415" s="56" t="s">
        <v>350</v>
      </c>
      <c r="C415" s="28" t="s">
        <v>138</v>
      </c>
      <c r="D415" s="68">
        <v>1.4999999999999999E-2</v>
      </c>
      <c r="G415" s="28">
        <v>0</v>
      </c>
      <c r="P415" s="56"/>
    </row>
    <row r="416" spans="2:16" ht="28.5" customHeight="1">
      <c r="B416" s="56" t="s">
        <v>350</v>
      </c>
      <c r="C416" s="28" t="s">
        <v>40</v>
      </c>
      <c r="D416" s="68">
        <v>0.01</v>
      </c>
      <c r="G416" s="28">
        <v>1</v>
      </c>
      <c r="P416" s="56"/>
    </row>
    <row r="417" spans="2:16" ht="30" customHeight="1">
      <c r="B417" s="56" t="s">
        <v>350</v>
      </c>
      <c r="C417" s="28" t="s">
        <v>102</v>
      </c>
      <c r="D417" s="68">
        <v>5.0000000000000001E-3</v>
      </c>
      <c r="G417" s="28">
        <v>1</v>
      </c>
      <c r="P417" s="56"/>
    </row>
    <row r="418" spans="2:16" ht="29.25" customHeight="1">
      <c r="B418" s="56" t="s">
        <v>350</v>
      </c>
      <c r="D418" s="68"/>
      <c r="E418" s="28" t="s">
        <v>3</v>
      </c>
      <c r="F418" s="28" t="s">
        <v>390</v>
      </c>
      <c r="G418" s="28">
        <v>1</v>
      </c>
      <c r="P418" s="56"/>
    </row>
    <row r="419" spans="2:16" ht="30" customHeight="1">
      <c r="B419" s="56" t="s">
        <v>352</v>
      </c>
      <c r="C419" s="28" t="s">
        <v>124</v>
      </c>
      <c r="D419" s="68">
        <v>0.08</v>
      </c>
      <c r="G419" s="28">
        <v>0</v>
      </c>
      <c r="P419" s="56"/>
    </row>
    <row r="420" spans="2:16" ht="31.5" customHeight="1">
      <c r="B420" s="56" t="s">
        <v>352</v>
      </c>
      <c r="C420" s="28" t="s">
        <v>52</v>
      </c>
      <c r="D420" s="68">
        <v>3.5999999999999997E-2</v>
      </c>
      <c r="G420" s="28">
        <v>0</v>
      </c>
      <c r="P420" s="56"/>
    </row>
    <row r="421" spans="2:16" ht="30.75" customHeight="1">
      <c r="B421" s="56" t="s">
        <v>352</v>
      </c>
      <c r="C421" s="28" t="s">
        <v>101</v>
      </c>
      <c r="D421" s="68">
        <v>1.4999999999999999E-2</v>
      </c>
      <c r="G421" s="28">
        <v>0</v>
      </c>
      <c r="P421" s="56"/>
    </row>
    <row r="422" spans="2:16" ht="29.25" customHeight="1">
      <c r="B422" s="56" t="s">
        <v>352</v>
      </c>
      <c r="C422" s="28" t="s">
        <v>18</v>
      </c>
      <c r="D422" s="68">
        <v>1.2E-2</v>
      </c>
      <c r="G422" s="28">
        <v>1</v>
      </c>
      <c r="P422" s="56"/>
    </row>
    <row r="423" spans="2:16" ht="30.75" customHeight="1">
      <c r="B423" s="56" t="s">
        <v>352</v>
      </c>
      <c r="C423" s="28" t="s">
        <v>28</v>
      </c>
      <c r="D423" s="68">
        <v>7.0000000000000001E-3</v>
      </c>
      <c r="G423" s="28">
        <v>0</v>
      </c>
      <c r="P423" s="56"/>
    </row>
    <row r="424" spans="2:16" ht="32.25" customHeight="1">
      <c r="B424" s="56" t="s">
        <v>352</v>
      </c>
      <c r="D424" s="69"/>
      <c r="E424" s="28" t="s">
        <v>3</v>
      </c>
      <c r="F424" s="28" t="s">
        <v>389</v>
      </c>
      <c r="G424" s="28">
        <v>1</v>
      </c>
      <c r="P424" s="56"/>
    </row>
    <row r="425" spans="2:16" ht="30.75" customHeight="1">
      <c r="B425" s="56" t="s">
        <v>351</v>
      </c>
      <c r="C425" s="28" t="s">
        <v>72</v>
      </c>
      <c r="D425" s="68">
        <v>0.09</v>
      </c>
      <c r="G425" s="28">
        <v>1</v>
      </c>
      <c r="P425" s="56"/>
    </row>
    <row r="426" spans="2:16" ht="30.75" customHeight="1">
      <c r="B426" s="56" t="s">
        <v>351</v>
      </c>
      <c r="C426" s="28" t="s">
        <v>13</v>
      </c>
      <c r="D426" s="68">
        <v>0.04</v>
      </c>
      <c r="G426" s="28">
        <v>0</v>
      </c>
      <c r="P426" s="56"/>
    </row>
    <row r="427" spans="2:16" ht="30" customHeight="1">
      <c r="B427" s="56" t="s">
        <v>351</v>
      </c>
      <c r="C427" s="28" t="s">
        <v>95</v>
      </c>
      <c r="D427" s="68">
        <v>1.4999999999999999E-2</v>
      </c>
      <c r="G427" s="28">
        <v>1</v>
      </c>
      <c r="P427" s="56"/>
    </row>
    <row r="428" spans="2:16" ht="29.25" customHeight="1">
      <c r="B428" s="56" t="s">
        <v>351</v>
      </c>
      <c r="C428" s="28" t="s">
        <v>124</v>
      </c>
      <c r="D428" s="68">
        <v>0.01</v>
      </c>
      <c r="G428" s="28">
        <v>0</v>
      </c>
      <c r="P428" s="56"/>
    </row>
    <row r="429" spans="2:16" ht="29.25" customHeight="1">
      <c r="B429" s="56" t="s">
        <v>351</v>
      </c>
      <c r="C429" s="28" t="s">
        <v>21</v>
      </c>
      <c r="D429" s="68">
        <v>0.01</v>
      </c>
      <c r="G429" s="28">
        <v>1</v>
      </c>
      <c r="P429" s="56"/>
    </row>
    <row r="430" spans="2:16" ht="31.5" customHeight="1">
      <c r="B430" s="56" t="s">
        <v>351</v>
      </c>
      <c r="C430" s="28" t="s">
        <v>98</v>
      </c>
      <c r="D430" s="68">
        <v>5.0000000000000001E-3</v>
      </c>
      <c r="G430" s="28">
        <v>0</v>
      </c>
      <c r="P430" s="56"/>
    </row>
    <row r="431" spans="2:16" ht="31.5" customHeight="1">
      <c r="B431" s="56" t="s">
        <v>353</v>
      </c>
      <c r="C431" s="28" t="s">
        <v>135</v>
      </c>
      <c r="D431" s="68">
        <v>5.0999999999999997E-2</v>
      </c>
      <c r="G431" s="28">
        <v>1</v>
      </c>
      <c r="P431" s="56"/>
    </row>
    <row r="432" spans="2:16" ht="28.5" customHeight="1">
      <c r="B432" s="56" t="s">
        <v>353</v>
      </c>
      <c r="C432" s="28" t="s">
        <v>72</v>
      </c>
      <c r="D432" s="68">
        <v>4.2999999999999997E-2</v>
      </c>
      <c r="G432" s="28">
        <v>1</v>
      </c>
      <c r="P432" s="56"/>
    </row>
    <row r="433" spans="2:16" ht="30.75" customHeight="1">
      <c r="B433" s="56" t="s">
        <v>353</v>
      </c>
      <c r="C433" s="28" t="s">
        <v>40</v>
      </c>
      <c r="D433" s="68">
        <v>8.9999999999999993E-3</v>
      </c>
      <c r="G433" s="28">
        <v>1</v>
      </c>
      <c r="P433" s="56"/>
    </row>
    <row r="434" spans="2:16" ht="31.5" customHeight="1">
      <c r="B434" s="56" t="s">
        <v>353</v>
      </c>
      <c r="C434" s="28" t="s">
        <v>36</v>
      </c>
      <c r="D434" s="68">
        <v>5.0000000000000001E-3</v>
      </c>
      <c r="G434" s="28">
        <v>2</v>
      </c>
      <c r="P434" s="56"/>
    </row>
    <row r="435" spans="2:16" ht="30" customHeight="1">
      <c r="B435" s="56" t="s">
        <v>353</v>
      </c>
      <c r="C435" s="28" t="s">
        <v>125</v>
      </c>
      <c r="D435" s="68">
        <v>5.0000000000000001E-3</v>
      </c>
      <c r="G435" s="28">
        <v>1</v>
      </c>
      <c r="P435" s="56"/>
    </row>
    <row r="436" spans="2:16" ht="29.25" customHeight="1">
      <c r="B436" s="56" t="s">
        <v>353</v>
      </c>
      <c r="D436" s="68"/>
      <c r="E436" s="28" t="s">
        <v>393</v>
      </c>
      <c r="F436" s="73">
        <v>7.0000000000000001E-3</v>
      </c>
      <c r="G436" s="28">
        <v>1</v>
      </c>
      <c r="P436" s="56"/>
    </row>
    <row r="437" spans="2:16" ht="31.5" customHeight="1">
      <c r="B437" s="56" t="s">
        <v>353</v>
      </c>
      <c r="D437" s="69"/>
      <c r="E437" s="28" t="s">
        <v>3</v>
      </c>
      <c r="F437" s="28" t="s">
        <v>389</v>
      </c>
      <c r="G437" s="28">
        <v>1</v>
      </c>
      <c r="P437" s="56"/>
    </row>
    <row r="438" spans="2:16" ht="30" customHeight="1">
      <c r="B438" s="56" t="s">
        <v>353</v>
      </c>
      <c r="D438" s="69"/>
      <c r="E438" s="28" t="s">
        <v>9</v>
      </c>
      <c r="F438" s="28" t="s">
        <v>390</v>
      </c>
      <c r="G438" s="28">
        <v>1</v>
      </c>
      <c r="P438" s="56"/>
    </row>
    <row r="439" spans="2:16" ht="29.25" customHeight="1">
      <c r="B439" s="56" t="s">
        <v>354</v>
      </c>
      <c r="C439" s="28" t="s">
        <v>72</v>
      </c>
      <c r="D439" s="68">
        <v>6.0999999999999999E-2</v>
      </c>
      <c r="G439" s="28">
        <v>1</v>
      </c>
      <c r="P439" s="56"/>
    </row>
    <row r="440" spans="2:16" ht="30" customHeight="1">
      <c r="B440" s="56" t="s">
        <v>354</v>
      </c>
      <c r="C440" s="28" t="s">
        <v>106</v>
      </c>
      <c r="D440" s="68">
        <v>3.5000000000000003E-2</v>
      </c>
      <c r="G440" s="28">
        <v>1</v>
      </c>
      <c r="P440" s="56"/>
    </row>
    <row r="441" spans="2:16" ht="31.5" customHeight="1">
      <c r="B441" s="56" t="s">
        <v>354</v>
      </c>
      <c r="C441" s="28" t="s">
        <v>38</v>
      </c>
      <c r="D441" s="68">
        <v>1.7999999999999999E-2</v>
      </c>
      <c r="G441" s="28">
        <v>1</v>
      </c>
      <c r="P441" s="56"/>
    </row>
    <row r="442" spans="2:16" ht="30.75" customHeight="1">
      <c r="B442" s="56" t="s">
        <v>354</v>
      </c>
      <c r="C442" s="28" t="s">
        <v>104</v>
      </c>
      <c r="D442" s="68">
        <v>1.7999999999999999E-2</v>
      </c>
      <c r="G442" s="28">
        <v>1</v>
      </c>
      <c r="P442" s="56"/>
    </row>
    <row r="443" spans="2:16" ht="30" customHeight="1">
      <c r="B443" s="56" t="s">
        <v>354</v>
      </c>
      <c r="C443" s="28" t="s">
        <v>71</v>
      </c>
      <c r="D443" s="68">
        <v>1.7999999999999999E-2</v>
      </c>
      <c r="G443" s="28">
        <v>1</v>
      </c>
      <c r="P443" s="56"/>
    </row>
    <row r="444" spans="2:16" ht="30" customHeight="1">
      <c r="B444" s="56" t="s">
        <v>354</v>
      </c>
      <c r="D444" s="69"/>
      <c r="E444" s="28" t="s">
        <v>3</v>
      </c>
      <c r="F444" s="28" t="s">
        <v>389</v>
      </c>
      <c r="G444" s="28">
        <v>1</v>
      </c>
      <c r="P444" s="56"/>
    </row>
    <row r="445" spans="2:16" ht="28.5" customHeight="1">
      <c r="B445" s="56" t="s">
        <v>354</v>
      </c>
      <c r="D445" s="69"/>
      <c r="E445" s="28" t="s">
        <v>9</v>
      </c>
      <c r="F445" s="28" t="s">
        <v>389</v>
      </c>
      <c r="G445" s="28">
        <v>1</v>
      </c>
      <c r="P445" s="56"/>
    </row>
    <row r="446" spans="2:16" ht="30.75" customHeight="1">
      <c r="B446" s="56" t="s">
        <v>355</v>
      </c>
      <c r="C446" s="28" t="s">
        <v>140</v>
      </c>
      <c r="D446" s="68">
        <v>0.05</v>
      </c>
      <c r="G446" s="28">
        <v>0</v>
      </c>
      <c r="P446" s="56"/>
    </row>
    <row r="447" spans="2:16" ht="30.75" customHeight="1">
      <c r="B447" s="56" t="s">
        <v>355</v>
      </c>
      <c r="C447" s="28" t="s">
        <v>61</v>
      </c>
      <c r="D447" s="68">
        <v>4.4999999999999998E-2</v>
      </c>
      <c r="G447" s="28">
        <v>0</v>
      </c>
      <c r="P447" s="56"/>
    </row>
    <row r="448" spans="2:16" ht="30" customHeight="1">
      <c r="B448" s="56" t="s">
        <v>355</v>
      </c>
      <c r="C448" s="28" t="s">
        <v>77</v>
      </c>
      <c r="D448" s="68">
        <v>0.02</v>
      </c>
      <c r="G448" s="28">
        <v>0</v>
      </c>
      <c r="P448" s="56"/>
    </row>
    <row r="449" spans="2:16" ht="30" customHeight="1">
      <c r="B449" s="56" t="s">
        <v>355</v>
      </c>
      <c r="C449" s="28" t="s">
        <v>57</v>
      </c>
      <c r="D449" s="68">
        <v>1.4999999999999999E-2</v>
      </c>
      <c r="G449" s="28">
        <v>0</v>
      </c>
      <c r="P449" s="56"/>
    </row>
    <row r="450" spans="2:16" ht="30" customHeight="1">
      <c r="B450" s="56" t="s">
        <v>355</v>
      </c>
      <c r="C450" s="28" t="s">
        <v>64</v>
      </c>
      <c r="D450" s="68">
        <v>1.4999999999999999E-2</v>
      </c>
      <c r="G450" s="28">
        <v>2</v>
      </c>
      <c r="P450" s="56"/>
    </row>
    <row r="451" spans="2:16" ht="29.25" customHeight="1">
      <c r="B451" s="56" t="s">
        <v>355</v>
      </c>
      <c r="C451" s="28" t="s">
        <v>116</v>
      </c>
      <c r="D451" s="68">
        <v>8.0000000000000002E-3</v>
      </c>
      <c r="G451" s="28">
        <v>0</v>
      </c>
      <c r="P451" s="56"/>
    </row>
    <row r="452" spans="2:16" ht="29.25" customHeight="1">
      <c r="B452" s="56" t="s">
        <v>355</v>
      </c>
      <c r="C452" s="28" t="s">
        <v>56</v>
      </c>
      <c r="D452" s="68">
        <v>5.0000000000000001E-3</v>
      </c>
      <c r="G452" s="28">
        <v>0</v>
      </c>
      <c r="P452" s="56"/>
    </row>
    <row r="453" spans="2:16" ht="29.25" customHeight="1">
      <c r="B453" s="56" t="s">
        <v>355</v>
      </c>
      <c r="D453" s="69"/>
      <c r="E453" s="28" t="s">
        <v>393</v>
      </c>
      <c r="F453" s="28" t="s">
        <v>389</v>
      </c>
      <c r="G453" s="28">
        <v>1</v>
      </c>
      <c r="P453" s="56"/>
    </row>
    <row r="454" spans="2:16">
      <c r="B454" s="28"/>
      <c r="C454" s="62"/>
      <c r="E454" s="62"/>
      <c r="G454" s="62"/>
    </row>
    <row r="455" spans="2:16">
      <c r="B455" s="28"/>
    </row>
    <row r="456" spans="2:16">
      <c r="B456" s="28"/>
      <c r="C456" s="29"/>
      <c r="E456" s="29"/>
      <c r="G456" s="29"/>
    </row>
    <row r="457" spans="2:16">
      <c r="B457" s="28"/>
      <c r="C457" s="29"/>
      <c r="E457" s="29"/>
      <c r="G457" s="29"/>
      <c r="H457" s="38"/>
    </row>
    <row r="458" spans="2:16">
      <c r="B458" s="28"/>
      <c r="C458" s="29"/>
      <c r="E458" s="29"/>
      <c r="G458" s="29"/>
    </row>
    <row r="459" spans="2:16">
      <c r="B459" s="28"/>
      <c r="C459" s="29"/>
      <c r="E459" s="29"/>
      <c r="G459" s="29"/>
    </row>
    <row r="460" spans="2:16">
      <c r="B460" s="28"/>
      <c r="C460" s="29"/>
      <c r="E460" s="29"/>
    </row>
    <row r="461" spans="2:16">
      <c r="B461" s="28"/>
      <c r="C461" s="29"/>
      <c r="E461" s="29"/>
    </row>
    <row r="462" spans="2:16">
      <c r="B462" s="28"/>
      <c r="C462" s="29"/>
      <c r="E462" s="29"/>
    </row>
    <row r="463" spans="2:16">
      <c r="B463" s="28"/>
    </row>
    <row r="464" spans="2:16">
      <c r="B464" s="28"/>
      <c r="C464" s="30"/>
    </row>
    <row r="465" spans="2:8">
      <c r="B465" s="28"/>
      <c r="C465" s="29"/>
    </row>
    <row r="466" spans="2:8">
      <c r="B466" s="28"/>
    </row>
    <row r="467" spans="2:8">
      <c r="B467" s="28"/>
    </row>
    <row r="468" spans="2:8">
      <c r="B468" s="28"/>
      <c r="C468" s="62"/>
      <c r="E468" s="62"/>
      <c r="G468" s="62"/>
    </row>
    <row r="469" spans="2:8">
      <c r="B469" s="28"/>
      <c r="C469" s="29"/>
      <c r="E469" s="29"/>
      <c r="G469" s="35"/>
      <c r="H469" s="38"/>
    </row>
    <row r="470" spans="2:8">
      <c r="B470" s="28"/>
      <c r="C470" s="29"/>
      <c r="E470" s="29"/>
      <c r="G470" s="35"/>
    </row>
    <row r="471" spans="2:8">
      <c r="B471" s="28"/>
      <c r="C471" s="29"/>
      <c r="E471" s="29"/>
      <c r="G471" s="35"/>
    </row>
    <row r="472" spans="2:8">
      <c r="B472" s="28"/>
      <c r="C472" s="29"/>
      <c r="G472" s="35"/>
    </row>
    <row r="473" spans="2:8">
      <c r="B473" s="28"/>
    </row>
    <row r="474" spans="2:8">
      <c r="B474" s="28"/>
      <c r="C474" s="30"/>
      <c r="E474" s="30"/>
    </row>
    <row r="475" spans="2:8">
      <c r="B475" s="28"/>
      <c r="C475" s="29"/>
      <c r="E475" s="29"/>
    </row>
    <row r="476" spans="2:8">
      <c r="B476" s="28"/>
      <c r="E476" s="29"/>
    </row>
    <row r="477" spans="2:8">
      <c r="B477" s="28"/>
      <c r="E477" s="29"/>
    </row>
    <row r="478" spans="2:8">
      <c r="B478" s="28"/>
    </row>
    <row r="479" spans="2:8">
      <c r="B479" s="38"/>
      <c r="C479" s="62"/>
      <c r="D479" s="38"/>
      <c r="E479" s="70"/>
      <c r="F479" s="38"/>
      <c r="G479" s="62"/>
    </row>
    <row r="480" spans="2:8">
      <c r="B480" s="28"/>
      <c r="C480" s="29"/>
      <c r="E480" s="29"/>
      <c r="G480" s="29"/>
    </row>
    <row r="481" spans="2:7">
      <c r="B481" s="28"/>
      <c r="C481" s="29"/>
      <c r="E481" s="29"/>
      <c r="G481" s="29"/>
    </row>
    <row r="482" spans="2:7">
      <c r="B482" s="28"/>
      <c r="C482" s="29"/>
      <c r="E482" s="29"/>
      <c r="G482" s="29"/>
    </row>
    <row r="483" spans="2:7">
      <c r="B483" s="28"/>
      <c r="C483" s="29"/>
      <c r="E483" s="29"/>
      <c r="G483" s="29"/>
    </row>
    <row r="484" spans="2:7">
      <c r="B484" s="28"/>
      <c r="C484" s="29"/>
      <c r="E484" s="29"/>
      <c r="G484" s="29"/>
    </row>
    <row r="485" spans="2:7">
      <c r="B485" s="28"/>
      <c r="E485" s="29"/>
    </row>
    <row r="486" spans="2:7">
      <c r="B486" s="28"/>
      <c r="C486" s="30"/>
    </row>
    <row r="487" spans="2:7">
      <c r="B487" s="28"/>
      <c r="C487" s="29"/>
      <c r="E487" s="30"/>
    </row>
    <row r="488" spans="2:7">
      <c r="B488" s="28"/>
      <c r="C488" s="29"/>
      <c r="E488" s="29"/>
    </row>
    <row r="489" spans="2:7">
      <c r="B489" s="28"/>
      <c r="C489" s="29"/>
    </row>
    <row r="490" spans="2:7">
      <c r="B490" s="28"/>
    </row>
    <row r="491" spans="2:7">
      <c r="B491" s="28"/>
    </row>
    <row r="492" spans="2:7">
      <c r="B492" s="28"/>
      <c r="C492" s="70"/>
      <c r="E492" s="62"/>
      <c r="F492" s="38"/>
      <c r="G492" s="62"/>
    </row>
    <row r="493" spans="2:7">
      <c r="B493" s="28"/>
      <c r="C493" s="29"/>
      <c r="E493" s="29"/>
      <c r="G493" s="29"/>
    </row>
    <row r="494" spans="2:7">
      <c r="B494" s="28"/>
      <c r="C494" s="29"/>
      <c r="E494" s="29"/>
      <c r="G494" s="29"/>
    </row>
    <row r="495" spans="2:7">
      <c r="B495" s="28"/>
      <c r="C495" s="29"/>
      <c r="E495" s="29"/>
      <c r="G495" s="29"/>
    </row>
    <row r="496" spans="2:7">
      <c r="B496" s="28"/>
      <c r="C496" s="29"/>
      <c r="E496" s="29"/>
      <c r="G496" s="29"/>
    </row>
    <row r="497" spans="2:7">
      <c r="B497" s="28"/>
      <c r="C497" s="29"/>
      <c r="E497" s="29"/>
      <c r="G497" s="29"/>
    </row>
    <row r="498" spans="2:7">
      <c r="B498" s="28"/>
      <c r="E498" s="29"/>
    </row>
    <row r="499" spans="2:7">
      <c r="B499" s="28"/>
      <c r="G499" s="30"/>
    </row>
    <row r="500" spans="2:7">
      <c r="B500" s="28"/>
      <c r="G500" s="29"/>
    </row>
    <row r="501" spans="2:7">
      <c r="B501" s="28"/>
      <c r="G501" s="29"/>
    </row>
    <row r="502" spans="2:7">
      <c r="B502" s="28"/>
    </row>
    <row r="503" spans="2:7">
      <c r="B503" s="28"/>
    </row>
    <row r="504" spans="2:7">
      <c r="B504" s="38"/>
      <c r="C504" s="62"/>
      <c r="D504" s="38"/>
      <c r="E504" s="62"/>
      <c r="F504" s="38"/>
      <c r="G504" s="62"/>
    </row>
    <row r="505" spans="2:7">
      <c r="B505" s="28"/>
      <c r="C505" s="29"/>
      <c r="E505" s="29"/>
      <c r="G505" s="29"/>
    </row>
    <row r="506" spans="2:7">
      <c r="B506" s="28"/>
      <c r="C506" s="29"/>
      <c r="E506" s="29"/>
      <c r="G506" s="29"/>
    </row>
    <row r="507" spans="2:7">
      <c r="B507" s="28"/>
      <c r="C507" s="29"/>
      <c r="E507" s="29"/>
      <c r="G507" s="29"/>
    </row>
    <row r="508" spans="2:7">
      <c r="B508" s="28"/>
      <c r="C508" s="29"/>
      <c r="E508" s="29"/>
      <c r="G508" s="29"/>
    </row>
    <row r="509" spans="2:7">
      <c r="B509" s="28"/>
      <c r="E509" s="29"/>
    </row>
    <row r="510" spans="2:7">
      <c r="B510" s="28"/>
      <c r="C510" s="30"/>
      <c r="G510" s="30"/>
    </row>
    <row r="511" spans="2:7">
      <c r="B511" s="28"/>
      <c r="C511" s="29"/>
      <c r="E511" s="30"/>
      <c r="G511" s="29"/>
    </row>
    <row r="512" spans="2:7">
      <c r="B512" s="28"/>
      <c r="C512" s="29"/>
      <c r="E512" s="29"/>
    </row>
    <row r="513" spans="2:7">
      <c r="B513" s="28"/>
      <c r="E513" s="29"/>
    </row>
    <row r="514" spans="2:7">
      <c r="B514" s="28"/>
    </row>
    <row r="515" spans="2:7">
      <c r="B515" s="28"/>
    </row>
    <row r="516" spans="2:7">
      <c r="B516" s="28"/>
      <c r="C516" s="62"/>
      <c r="E516" s="62"/>
      <c r="G516" s="62"/>
    </row>
    <row r="517" spans="2:7">
      <c r="B517" s="28"/>
      <c r="C517" s="35"/>
      <c r="E517" s="29"/>
      <c r="G517" s="29"/>
    </row>
    <row r="518" spans="2:7">
      <c r="B518" s="28"/>
      <c r="C518" s="35"/>
      <c r="E518" s="29"/>
      <c r="G518" s="29"/>
    </row>
    <row r="519" spans="2:7">
      <c r="B519" s="28"/>
      <c r="C519" s="35"/>
      <c r="E519" s="29"/>
      <c r="G519" s="29"/>
    </row>
    <row r="520" spans="2:7">
      <c r="B520" s="28"/>
      <c r="C520" s="35"/>
      <c r="E520" s="29"/>
      <c r="G520" s="29"/>
    </row>
    <row r="521" spans="2:7">
      <c r="B521" s="28"/>
      <c r="C521" s="35"/>
      <c r="E521" s="29"/>
    </row>
    <row r="522" spans="2:7">
      <c r="B522" s="28"/>
      <c r="C522" s="35"/>
      <c r="E522" s="29"/>
    </row>
    <row r="523" spans="2:7">
      <c r="B523" s="28"/>
    </row>
    <row r="524" spans="2:7">
      <c r="B524" s="28"/>
    </row>
    <row r="525" spans="2:7">
      <c r="B525" s="28"/>
    </row>
    <row r="526" spans="2:7">
      <c r="B526" s="28"/>
    </row>
    <row r="527" spans="2:7">
      <c r="B527" s="28"/>
      <c r="C527" s="62"/>
      <c r="D527" s="64"/>
      <c r="E527" s="62"/>
      <c r="F527" s="64"/>
      <c r="G527" s="62"/>
    </row>
    <row r="528" spans="2:7">
      <c r="B528" s="28"/>
      <c r="C528" s="29"/>
      <c r="E528" s="29"/>
      <c r="G528" s="29"/>
    </row>
    <row r="529" spans="2:7">
      <c r="B529" s="28"/>
      <c r="C529" s="29"/>
      <c r="E529" s="29"/>
      <c r="G529" s="29"/>
    </row>
    <row r="530" spans="2:7">
      <c r="B530" s="28"/>
      <c r="C530" s="29"/>
      <c r="E530" s="29"/>
      <c r="G530" s="29"/>
    </row>
    <row r="531" spans="2:7">
      <c r="B531" s="28"/>
      <c r="C531" s="29"/>
      <c r="E531" s="29"/>
      <c r="G531" s="29"/>
    </row>
    <row r="532" spans="2:7">
      <c r="B532" s="28"/>
      <c r="C532" s="29"/>
    </row>
    <row r="533" spans="2:7">
      <c r="B533" s="28"/>
      <c r="C533" s="29"/>
      <c r="E533" s="30"/>
      <c r="G533" s="30"/>
    </row>
    <row r="534" spans="2:7">
      <c r="C534" s="29"/>
      <c r="E534" s="29"/>
      <c r="G534" s="29"/>
    </row>
    <row r="535" spans="2:7">
      <c r="E535" s="29"/>
    </row>
    <row r="536" spans="2:7">
      <c r="C536" s="30"/>
      <c r="E536" s="29"/>
    </row>
    <row r="537" spans="2:7">
      <c r="C537" s="29"/>
    </row>
    <row r="538" spans="2:7">
      <c r="C538" s="29"/>
    </row>
    <row r="541" spans="2:7">
      <c r="B541" s="28"/>
      <c r="C541" s="62"/>
      <c r="D541" s="62"/>
      <c r="E541" s="62"/>
      <c r="F541" s="62"/>
      <c r="G541" s="62"/>
    </row>
    <row r="542" spans="2:7">
      <c r="C542" s="29"/>
      <c r="D542" s="62"/>
      <c r="E542" s="29"/>
      <c r="G542" s="29"/>
    </row>
    <row r="543" spans="2:7">
      <c r="C543" s="29"/>
      <c r="E543" s="29"/>
      <c r="G543" s="29"/>
    </row>
    <row r="544" spans="2:7">
      <c r="C544" s="29"/>
      <c r="E544" s="29"/>
      <c r="G544" s="29"/>
    </row>
    <row r="545" spans="2:7">
      <c r="C545" s="29"/>
      <c r="E545" s="29"/>
      <c r="G545" s="29"/>
    </row>
    <row r="546" spans="2:7">
      <c r="C546" s="29"/>
      <c r="E546" s="29"/>
      <c r="G546" s="29"/>
    </row>
    <row r="547" spans="2:7">
      <c r="E547" s="29"/>
      <c r="G547" s="29"/>
    </row>
    <row r="548" spans="2:7">
      <c r="C548" s="30"/>
      <c r="E548" s="29"/>
    </row>
    <row r="549" spans="2:7">
      <c r="C549" s="29"/>
      <c r="G549" s="30"/>
    </row>
    <row r="550" spans="2:7">
      <c r="E550" s="30"/>
      <c r="G550" s="29"/>
    </row>
    <row r="551" spans="2:7">
      <c r="E551" s="29"/>
      <c r="G551" s="29"/>
    </row>
    <row r="552" spans="2:7">
      <c r="E552" s="29"/>
    </row>
    <row r="554" spans="2:7">
      <c r="B554" s="62"/>
      <c r="C554" s="62"/>
      <c r="E554" s="62"/>
      <c r="G554" s="62"/>
    </row>
    <row r="555" spans="2:7">
      <c r="C555" s="29"/>
      <c r="E555" s="29"/>
      <c r="G555" s="29"/>
    </row>
    <row r="556" spans="2:7">
      <c r="C556" s="29"/>
      <c r="E556" s="29"/>
      <c r="G556" s="29"/>
    </row>
    <row r="557" spans="2:7">
      <c r="C557" s="29"/>
      <c r="E557" s="29"/>
      <c r="G557" s="29"/>
    </row>
    <row r="558" spans="2:7">
      <c r="C558" s="29"/>
      <c r="E558" s="29"/>
      <c r="G558" s="29"/>
    </row>
    <row r="559" spans="2:7">
      <c r="C559" s="29"/>
      <c r="E559" s="29"/>
      <c r="G559" s="29"/>
    </row>
    <row r="560" spans="2:7">
      <c r="C560" s="29"/>
      <c r="E560" s="29"/>
      <c r="G560" s="29"/>
    </row>
    <row r="561" spans="2:7">
      <c r="E561" s="29"/>
      <c r="G561" s="29"/>
    </row>
    <row r="562" spans="2:7">
      <c r="C562" s="30"/>
    </row>
    <row r="563" spans="2:7">
      <c r="C563" s="29"/>
      <c r="E563" s="30"/>
      <c r="G563" s="30"/>
    </row>
    <row r="564" spans="2:7">
      <c r="C564" s="29"/>
      <c r="E564" s="29"/>
      <c r="G564" s="29"/>
    </row>
    <row r="565" spans="2:7">
      <c r="C565" s="29"/>
      <c r="E565" s="29"/>
    </row>
    <row r="568" spans="2:7">
      <c r="B568" s="28"/>
      <c r="C568" s="70"/>
      <c r="D568" s="38"/>
      <c r="E568" s="62"/>
    </row>
  </sheetData>
  <dataValidations count="3">
    <dataValidation type="list" allowBlank="1" showInputMessage="1" showErrorMessage="1" sqref="C4:C453" xr:uid="{00000000-0002-0000-0600-000000000000}">
      <formula1>ListeArômes</formula1>
    </dataValidation>
    <dataValidation type="list" allowBlank="1" showInputMessage="1" showErrorMessage="1" sqref="B4:B453" xr:uid="{00000000-0002-0000-0600-000001000000}">
      <formula1>ListeRecettes</formula1>
    </dataValidation>
    <dataValidation type="list" allowBlank="1" showInputMessage="1" showErrorMessage="1" sqref="E4:E453" xr:uid="{00000000-0002-0000-0600-000002000000}">
      <formula1>ListeAdditifs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917B54FD-E264-4D66-9999-B3414E36538D}">
            <xm:f>NOT(ISERROR(SEARCH("O",H506)))</xm:f>
            <xm:f>"O"</xm:f>
            <x14:dxf>
              <fill>
                <patternFill>
                  <bgColor rgb="FFFFC7CE"/>
                </patternFill>
              </fill>
            </x14:dxf>
          </x14:cfRule>
          <xm:sqref>H506</xm:sqref>
        </x14:conditionalFormatting>
        <x14:conditionalFormatting xmlns:xm="http://schemas.microsoft.com/office/excel/2006/main">
          <x14:cfRule type="containsText" priority="67" operator="containsText" id="{E76242D9-01C1-47FA-9E93-B260DCD2A3F7}">
            <xm:f>NOT(ISERROR(SEARCH("O",B454)))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B454</xm:sqref>
        </x14:conditionalFormatting>
        <x14:conditionalFormatting xmlns:xm="http://schemas.microsoft.com/office/excel/2006/main">
          <x14:cfRule type="containsText" priority="66" operator="containsText" id="{370D3448-D5B3-4A28-A8AF-10E5CC068A3F}">
            <xm:f>NOT(ISERROR(SEARCH("O",D454)))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D454</xm:sqref>
        </x14:conditionalFormatting>
        <x14:conditionalFormatting xmlns:xm="http://schemas.microsoft.com/office/excel/2006/main">
          <x14:cfRule type="containsText" priority="65" operator="containsText" id="{C451F5BB-B518-437A-B278-6F80A0EDB421}">
            <xm:f>NOT(ISERROR(SEARCH("O",F454)))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F454</xm:sqref>
        </x14:conditionalFormatting>
        <x14:conditionalFormatting xmlns:xm="http://schemas.microsoft.com/office/excel/2006/main">
          <x14:cfRule type="containsText" priority="63" operator="containsText" id="{CD2A1063-051E-44A3-A698-4402A6FC4536}">
            <xm:f>NOT(ISERROR(SEARCH("O",I22)))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containsText" priority="62" operator="containsText" id="{B997116C-92F5-4DF0-A1BC-379E75BD81F6}">
            <xm:f>NOT(ISERROR(SEARCH("O",K22)))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containsText" priority="61" operator="containsText" id="{164DB9DC-D17D-4EA1-91CF-42F0888A4B1E}">
            <xm:f>NOT(ISERROR(SEARCH("O",M22)))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M22</xm:sqref>
        </x14:conditionalFormatting>
        <x14:conditionalFormatting xmlns:xm="http://schemas.microsoft.com/office/excel/2006/main">
          <x14:cfRule type="containsText" priority="60" operator="containsText" id="{3356CD15-1071-415A-8CFF-2BEB3E78A669}">
            <xm:f>NOT(ISERROR(SEARCH("O",O22)))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O22</xm:sqref>
        </x14:conditionalFormatting>
        <x14:conditionalFormatting xmlns:xm="http://schemas.microsoft.com/office/excel/2006/main">
          <x14:cfRule type="containsText" priority="59" operator="containsText" id="{6DA0149A-DE6F-47F7-B3B6-71C37FF92058}">
            <xm:f>NOT(ISERROR(SEARCH("O",O36)))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O36</xm:sqref>
        </x14:conditionalFormatting>
        <x14:conditionalFormatting xmlns:xm="http://schemas.microsoft.com/office/excel/2006/main">
          <x14:cfRule type="containsText" priority="58" operator="containsText" id="{AA3416EA-D099-41CA-BAB5-5276B5AEFF6D}">
            <xm:f>NOT(ISERROR(SEARCH("O",M36)))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M36</xm:sqref>
        </x14:conditionalFormatting>
        <x14:conditionalFormatting xmlns:xm="http://schemas.microsoft.com/office/excel/2006/main">
          <x14:cfRule type="containsText" priority="57" operator="containsText" id="{BC004377-C092-4F95-880A-8DA7F573B9A3}">
            <xm:f>NOT(ISERROR(SEARCH("O",I36)))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containsText" priority="55" operator="containsText" id="{DFCADCBB-83C5-43B0-BD19-36B8BA4E1D04}">
            <xm:f>NOT(ISERROR(SEARCH("O",F468)))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F468</xm:sqref>
        </x14:conditionalFormatting>
        <x14:conditionalFormatting xmlns:xm="http://schemas.microsoft.com/office/excel/2006/main">
          <x14:cfRule type="containsText" priority="54" operator="containsText" id="{D7B8FCFB-C586-439E-A49E-FDC7B550346C}">
            <xm:f>NOT(ISERROR(SEARCH("O",D468)))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D468</xm:sqref>
        </x14:conditionalFormatting>
        <x14:conditionalFormatting xmlns:xm="http://schemas.microsoft.com/office/excel/2006/main">
          <x14:cfRule type="containsText" priority="53" operator="containsText" id="{C905F711-8A4F-4C51-BD18-3407EC7988FE}">
            <xm:f>NOT(ISERROR(SEARCH("O",B468)))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B468</xm:sqref>
        </x14:conditionalFormatting>
        <x14:conditionalFormatting xmlns:xm="http://schemas.microsoft.com/office/excel/2006/main">
          <x14:cfRule type="containsText" priority="52" operator="containsText" id="{D8458247-33D0-4354-AE90-EF9126004217}">
            <xm:f>NOT(ISERROR(SEARCH("O",B479)))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B479</xm:sqref>
        </x14:conditionalFormatting>
        <x14:conditionalFormatting xmlns:xm="http://schemas.microsoft.com/office/excel/2006/main">
          <x14:cfRule type="containsText" priority="51" operator="containsText" id="{4BC17F74-23E6-4B09-A690-5E828A015038}">
            <xm:f>NOT(ISERROR(SEARCH("O",D479)))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D479</xm:sqref>
        </x14:conditionalFormatting>
        <x14:conditionalFormatting xmlns:xm="http://schemas.microsoft.com/office/excel/2006/main">
          <x14:cfRule type="containsText" priority="50" operator="containsText" id="{35A76D9B-9D73-4B93-88E6-2C36D9156D6C}">
            <xm:f>NOT(ISERROR(SEARCH("O",F479)))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F479</xm:sqref>
        </x14:conditionalFormatting>
        <x14:conditionalFormatting xmlns:xm="http://schemas.microsoft.com/office/excel/2006/main">
          <x14:cfRule type="containsText" priority="48" operator="containsText" id="{9E4A1991-FAB0-4A6A-AB0D-09A7A80ED5AE}">
            <xm:f>NOT(ISERROR(SEARCH("O",I47)))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I47</xm:sqref>
        </x14:conditionalFormatting>
        <x14:conditionalFormatting xmlns:xm="http://schemas.microsoft.com/office/excel/2006/main">
          <x14:cfRule type="containsText" priority="47" operator="containsText" id="{4911586C-FC90-452B-B8BD-9C7D4A5DE0F5}">
            <xm:f>NOT(ISERROR(SEARCH("O",K47)))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K47</xm:sqref>
        </x14:conditionalFormatting>
        <x14:conditionalFormatting xmlns:xm="http://schemas.microsoft.com/office/excel/2006/main">
          <x14:cfRule type="containsText" priority="46" operator="containsText" id="{4A90B3EE-67E6-4606-81F9-BC58B0688AB5}">
            <xm:f>NOT(ISERROR(SEARCH("O",M47)))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M47</xm:sqref>
        </x14:conditionalFormatting>
        <x14:conditionalFormatting xmlns:xm="http://schemas.microsoft.com/office/excel/2006/main">
          <x14:cfRule type="containsText" priority="45" operator="containsText" id="{131D1FF8-9F5F-43C7-A99B-540E027F2543}">
            <xm:f>NOT(ISERROR(SEARCH("O",O47)))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O47</xm:sqref>
        </x14:conditionalFormatting>
        <x14:conditionalFormatting xmlns:xm="http://schemas.microsoft.com/office/excel/2006/main">
          <x14:cfRule type="containsText" priority="44" operator="containsText" id="{0D91C71A-2CE3-47FE-9CC1-6A0DD6E75F3F}">
            <xm:f>NOT(ISERROR(SEARCH("O",O60)))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O60</xm:sqref>
        </x14:conditionalFormatting>
        <x14:conditionalFormatting xmlns:xm="http://schemas.microsoft.com/office/excel/2006/main">
          <x14:cfRule type="containsText" priority="43" operator="containsText" id="{1C533BD2-2CF2-48F4-BC94-B4E365FBE978}">
            <xm:f>NOT(ISERROR(SEARCH("O",M60)))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M60</xm:sqref>
        </x14:conditionalFormatting>
        <x14:conditionalFormatting xmlns:xm="http://schemas.microsoft.com/office/excel/2006/main">
          <x14:cfRule type="containsText" priority="42" operator="containsText" id="{A3CD0155-B088-4639-91CB-EF6EFE234512}">
            <xm:f>NOT(ISERROR(SEARCH("O",K60)))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K60</xm:sqref>
        </x14:conditionalFormatting>
        <x14:conditionalFormatting xmlns:xm="http://schemas.microsoft.com/office/excel/2006/main">
          <x14:cfRule type="containsText" priority="41" operator="containsText" id="{80E1A9D3-721F-4701-99C9-BFA0040974E7}">
            <xm:f>NOT(ISERROR(SEARCH("O",I60)))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containsText" priority="40" operator="containsText" id="{E9CF54D9-9E0B-4243-96BC-43F3DA38099D}">
            <xm:f>NOT(ISERROR(SEARCH("O",H457)))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H457</xm:sqref>
        </x14:conditionalFormatting>
        <x14:conditionalFormatting xmlns:xm="http://schemas.microsoft.com/office/excel/2006/main">
          <x14:cfRule type="containsText" priority="39" operator="containsText" id="{D6BC96F0-2D82-41BD-AA24-9B2CBD0380F8}">
            <xm:f>NOT(ISERROR(SEARCH("O",F492)))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F492</xm:sqref>
        </x14:conditionalFormatting>
        <x14:conditionalFormatting xmlns:xm="http://schemas.microsoft.com/office/excel/2006/main">
          <x14:cfRule type="containsText" priority="38" operator="containsText" id="{132E7A82-6E60-4E74-BB50-4D68ED98DAD6}">
            <xm:f>NOT(ISERROR(SEARCH("O",D492)))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D492</xm:sqref>
        </x14:conditionalFormatting>
        <x14:conditionalFormatting xmlns:xm="http://schemas.microsoft.com/office/excel/2006/main">
          <x14:cfRule type="containsText" priority="37" operator="containsText" id="{D3BD3A92-0D4F-4E38-9F48-6F633EE23724}">
            <xm:f>NOT(ISERROR(SEARCH("O",B492)))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B492</xm:sqref>
        </x14:conditionalFormatting>
        <x14:conditionalFormatting xmlns:xm="http://schemas.microsoft.com/office/excel/2006/main">
          <x14:cfRule type="containsText" priority="36" operator="containsText" id="{5DB1D14F-5A61-425B-B798-1A12B12E01BC}">
            <xm:f>NOT(ISERROR(SEARCH("O",B504)))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B504</xm:sqref>
        </x14:conditionalFormatting>
        <x14:conditionalFormatting xmlns:xm="http://schemas.microsoft.com/office/excel/2006/main">
          <x14:cfRule type="containsText" priority="35" operator="containsText" id="{FD67FB3E-EC2F-4BC1-9968-8BC773683786}">
            <xm:f>NOT(ISERROR(SEARCH("O",D504)))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D504</xm:sqref>
        </x14:conditionalFormatting>
        <x14:conditionalFormatting xmlns:xm="http://schemas.microsoft.com/office/excel/2006/main">
          <x14:cfRule type="containsText" priority="34" operator="containsText" id="{EF8A93AA-D5AF-4E30-B82C-D4B4B301A789}">
            <xm:f>NOT(ISERROR(SEARCH("O",F504)))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F504</xm:sqref>
        </x14:conditionalFormatting>
        <x14:conditionalFormatting xmlns:xm="http://schemas.microsoft.com/office/excel/2006/main">
          <x14:cfRule type="containsText" priority="33" operator="containsText" id="{E64BD6B7-BA60-44CC-BC26-DD59AD277717}">
            <xm:f>NOT(ISERROR(SEARCH("O",H469)))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H469</xm:sqref>
        </x14:conditionalFormatting>
        <x14:conditionalFormatting xmlns:xm="http://schemas.microsoft.com/office/excel/2006/main">
          <x14:cfRule type="containsText" priority="32" operator="containsText" id="{50EFCE2B-3B51-4EC0-B89A-BD98C483C6BC}">
            <xm:f>NOT(ISERROR(SEARCH("O",I72)))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containsText" priority="31" operator="containsText" id="{C8537FD2-390C-4E99-A549-722048A6CD36}">
            <xm:f>NOT(ISERROR(SEARCH("O",O72)))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containsText" priority="30" operator="containsText" id="{EB792179-7574-45C6-B534-71C5A696EE41}">
            <xm:f>NOT(ISERROR(SEARCH("O",O84)))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O84</xm:sqref>
        </x14:conditionalFormatting>
        <x14:conditionalFormatting xmlns:xm="http://schemas.microsoft.com/office/excel/2006/main">
          <x14:cfRule type="containsText" priority="29" operator="containsText" id="{22456EDA-6C8A-47D7-9D09-1312A33CD6EB}">
            <xm:f>NOT(ISERROR(SEARCH("O",I84)))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I84</xm:sqref>
        </x14:conditionalFormatting>
        <x14:conditionalFormatting xmlns:xm="http://schemas.microsoft.com/office/excel/2006/main">
          <x14:cfRule type="containsText" priority="28" operator="containsText" id="{3ECAD5EC-9674-4550-86F1-A6A27FF3DB40}">
            <xm:f>NOT(ISERROR(SEARCH("O",H481)))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H481</xm:sqref>
        </x14:conditionalFormatting>
        <x14:conditionalFormatting xmlns:xm="http://schemas.microsoft.com/office/excel/2006/main">
          <x14:cfRule type="containsText" priority="27" operator="containsText" id="{1AB083B8-B018-42DE-9E89-6F23F0C61B5A}">
            <xm:f>NOT(ISERROR(SEARCH("O",F516)))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F516</xm:sqref>
        </x14:conditionalFormatting>
        <x14:conditionalFormatting xmlns:xm="http://schemas.microsoft.com/office/excel/2006/main">
          <x14:cfRule type="containsText" priority="26" operator="containsText" id="{3595FA54-9823-46DE-89D8-CA858BF49AFC}">
            <xm:f>NOT(ISERROR(SEARCH("O",D516)))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D516</xm:sqref>
        </x14:conditionalFormatting>
        <x14:conditionalFormatting xmlns:xm="http://schemas.microsoft.com/office/excel/2006/main">
          <x14:cfRule type="containsText" priority="25" operator="containsText" id="{35B001FB-52E3-4DC7-97C3-B716515C447A}">
            <xm:f>NOT(ISERROR(SEARCH("O",B516)))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B516</xm:sqref>
        </x14:conditionalFormatting>
        <x14:conditionalFormatting xmlns:xm="http://schemas.microsoft.com/office/excel/2006/main">
          <x14:cfRule type="containsText" priority="24" operator="containsText" id="{08A6E80C-B279-40CD-874C-6EBF3B780715}">
            <xm:f>NOT(ISERROR(SEARCH("O",B527)))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B527</xm:sqref>
        </x14:conditionalFormatting>
        <x14:conditionalFormatting xmlns:xm="http://schemas.microsoft.com/office/excel/2006/main">
          <x14:cfRule type="containsText" priority="23" operator="containsText" id="{F220345E-3255-4C25-B601-046F05BBAC9C}">
            <xm:f>NOT(ISERROR(SEARCH("O",D527)))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D527</xm:sqref>
        </x14:conditionalFormatting>
        <x14:conditionalFormatting xmlns:xm="http://schemas.microsoft.com/office/excel/2006/main">
          <x14:cfRule type="containsText" priority="22" operator="containsText" id="{543EB6B4-A34A-48B6-BE20-9CE3F6CC712F}">
            <xm:f>NOT(ISERROR(SEARCH("O",F527)))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F527</xm:sqref>
        </x14:conditionalFormatting>
        <x14:conditionalFormatting xmlns:xm="http://schemas.microsoft.com/office/excel/2006/main">
          <x14:cfRule type="containsText" priority="21" operator="containsText" id="{DD93AF94-DF2F-4B59-A529-F1C85F58206A}">
            <xm:f>NOT(ISERROR(SEARCH("O",H492)))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H492</xm:sqref>
        </x14:conditionalFormatting>
        <x14:conditionalFormatting xmlns:xm="http://schemas.microsoft.com/office/excel/2006/main">
          <x14:cfRule type="containsText" priority="20" operator="containsText" id="{6377ACF4-3DBC-442C-84C6-7F07ECD2D771}">
            <xm:f>NOT(ISERROR(SEARCH("O",I95)))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containsText" priority="19" operator="containsText" id="{F55DACA0-32DD-4594-AC0A-078519E16487}">
            <xm:f>NOT(ISERROR(SEARCH("O",K95)))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K95</xm:sqref>
        </x14:conditionalFormatting>
        <x14:conditionalFormatting xmlns:xm="http://schemas.microsoft.com/office/excel/2006/main">
          <x14:cfRule type="containsText" priority="18" operator="containsText" id="{CB2B59A2-89D5-4FD9-8E59-341729E1C691}">
            <xm:f>NOT(ISERROR(SEARCH("O",M95)))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M95</xm:sqref>
        </x14:conditionalFormatting>
        <x14:conditionalFormatting xmlns:xm="http://schemas.microsoft.com/office/excel/2006/main">
          <x14:cfRule type="containsText" priority="17" operator="containsText" id="{ADA2F4C6-BFED-4EB0-A854-CF1AC98B4C66}">
            <xm:f>NOT(ISERROR(SEARCH("O",O95)))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O95</xm:sqref>
        </x14:conditionalFormatting>
        <x14:conditionalFormatting xmlns:xm="http://schemas.microsoft.com/office/excel/2006/main">
          <x14:cfRule type="containsText" priority="16" operator="containsText" id="{7D1349D0-F577-4F68-AEC4-EA264EAAC9AA}">
            <xm:f>NOT(ISERROR(SEARCH("O",O109)))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O109</xm:sqref>
        </x14:conditionalFormatting>
        <x14:conditionalFormatting xmlns:xm="http://schemas.microsoft.com/office/excel/2006/main">
          <x14:cfRule type="containsText" priority="15" operator="containsText" id="{3F41B421-4DF9-4BFC-9656-1382C8018524}">
            <xm:f>NOT(ISERROR(SEARCH("O",M109)))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M109</xm:sqref>
        </x14:conditionalFormatting>
        <x14:conditionalFormatting xmlns:xm="http://schemas.microsoft.com/office/excel/2006/main">
          <x14:cfRule type="containsText" priority="14" operator="containsText" id="{7187E846-B594-43A8-B6D1-32BED456A3E1}">
            <xm:f>NOT(ISERROR(SEARCH("O",K109)))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K109</xm:sqref>
        </x14:conditionalFormatting>
        <x14:conditionalFormatting xmlns:xm="http://schemas.microsoft.com/office/excel/2006/main">
          <x14:cfRule type="containsText" priority="13" operator="containsText" id="{7BEDB195-D996-4CB9-890C-9E10706AC4D2}">
            <xm:f>NOT(ISERROR(SEARCH("O",I109)))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containsText" priority="12" operator="containsText" id="{E65F67DA-8668-494C-85B6-44AC06331BF3}">
            <xm:f>NOT(ISERROR(SEARCH("O",H506)))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H506</xm:sqref>
        </x14:conditionalFormatting>
        <x14:conditionalFormatting xmlns:xm="http://schemas.microsoft.com/office/excel/2006/main">
          <x14:cfRule type="containsText" priority="11" operator="containsText" id="{4A92DE04-1A75-4F16-BCF7-24FD8D4B3E59}">
            <xm:f>NOT(ISERROR(SEARCH("O",B541)))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B541</xm:sqref>
        </x14:conditionalFormatting>
        <x14:conditionalFormatting xmlns:xm="http://schemas.microsoft.com/office/excel/2006/main">
          <x14:cfRule type="containsText" priority="10" operator="containsText" id="{20BEA8FF-24C5-4CC5-A6CC-F0E36F462E91}">
            <xm:f>NOT(ISERROR(SEARCH("O",D554)))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D554</xm:sqref>
        </x14:conditionalFormatting>
        <x14:conditionalFormatting xmlns:xm="http://schemas.microsoft.com/office/excel/2006/main">
          <x14:cfRule type="containsText" priority="9" operator="containsText" id="{4ACE5B5B-A67E-4F15-9247-536AD8E7484C}">
            <xm:f>NOT(ISERROR(SEARCH("O",F554)))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F554</xm:sqref>
        </x14:conditionalFormatting>
        <x14:conditionalFormatting xmlns:xm="http://schemas.microsoft.com/office/excel/2006/main">
          <x14:cfRule type="containsText" priority="8" operator="containsText" id="{01ABD56C-921E-4711-BA2D-11FD249287EA}">
            <xm:f>NOT(ISERROR(SEARCH("O",H519)))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H519</xm:sqref>
        </x14:conditionalFormatting>
        <x14:conditionalFormatting xmlns:xm="http://schemas.microsoft.com/office/excel/2006/main">
          <x14:cfRule type="containsText" priority="7" operator="containsText" id="{233D2E83-2AE1-4B0D-802E-49E294C818D2}">
            <xm:f>NOT(ISERROR(SEARCH("O",I122)))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I122</xm:sqref>
        </x14:conditionalFormatting>
        <x14:conditionalFormatting xmlns:xm="http://schemas.microsoft.com/office/excel/2006/main">
          <x14:cfRule type="containsText" priority="6" operator="containsText" id="{DB3DED77-1B9C-4409-89AE-2E6FD589E602}">
            <xm:f>NOT(ISERROR(SEARCH("O",K122)))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K122</xm:sqref>
        </x14:conditionalFormatting>
        <x14:conditionalFormatting xmlns:xm="http://schemas.microsoft.com/office/excel/2006/main">
          <x14:cfRule type="containsText" priority="5" operator="containsText" id="{F129F300-1FDE-4B1C-943F-A75B6F2F5D1C}">
            <xm:f>NOT(ISERROR(SEARCH("O",M122)))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M122</xm:sqref>
        </x14:conditionalFormatting>
        <x14:conditionalFormatting xmlns:xm="http://schemas.microsoft.com/office/excel/2006/main">
          <x14:cfRule type="containsText" priority="4" operator="containsText" id="{C0AFC82B-B6C3-4015-B30D-E9F66552322A}">
            <xm:f>NOT(ISERROR(SEARCH("O",O122)))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O122</xm:sqref>
        </x14:conditionalFormatting>
        <x14:conditionalFormatting xmlns:xm="http://schemas.microsoft.com/office/excel/2006/main">
          <x14:cfRule type="containsText" priority="3" operator="containsText" id="{BAE310E6-1D7E-4FA6-ADE8-B5B7988D80A9}">
            <xm:f>NOT(ISERROR(SEARCH("O",F568)))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F568</xm:sqref>
        </x14:conditionalFormatting>
        <x14:conditionalFormatting xmlns:xm="http://schemas.microsoft.com/office/excel/2006/main">
          <x14:cfRule type="containsText" priority="2" operator="containsText" id="{D17EA92E-9EE6-4076-85F3-5AF575BB6A42}">
            <xm:f>NOT(ISERROR(SEARCH("O",D568)))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D568</xm:sqref>
        </x14:conditionalFormatting>
        <x14:conditionalFormatting xmlns:xm="http://schemas.microsoft.com/office/excel/2006/main">
          <x14:cfRule type="containsText" priority="1" operator="containsText" id="{27A86CFA-3E5D-4BA1-A52B-DBF247CE9019}">
            <xm:f>NOT(ISERROR(SEARCH("O",B568)))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B568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3"/>
  <sheetViews>
    <sheetView topLeftCell="A13" workbookViewId="0">
      <selection activeCell="B5" sqref="B5"/>
    </sheetView>
  </sheetViews>
  <sheetFormatPr baseColWidth="10" defaultRowHeight="24" customHeight="1"/>
  <cols>
    <col min="1" max="1" width="11.42578125" style="56"/>
    <col min="2" max="3" width="23" style="56" customWidth="1"/>
    <col min="4" max="4" width="14.42578125" style="56" customWidth="1"/>
    <col min="5" max="5" width="11.7109375" style="28" customWidth="1"/>
    <col min="6" max="6" width="11.42578125" style="56"/>
    <col min="7" max="8" width="22.7109375" style="28" customWidth="1"/>
    <col min="9" max="9" width="11.42578125" style="28"/>
    <col min="10" max="16384" width="11.42578125" style="56"/>
  </cols>
  <sheetData>
    <row r="1" spans="1:16" s="154" customFormat="1" ht="48" customHeight="1">
      <c r="A1" s="153"/>
      <c r="B1" s="154" t="s">
        <v>399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</row>
    <row r="4" spans="1:16" ht="24" customHeight="1">
      <c r="B4" s="149" t="s">
        <v>357</v>
      </c>
      <c r="C4" s="142" t="s">
        <v>358</v>
      </c>
      <c r="D4" s="142" t="s">
        <v>359</v>
      </c>
      <c r="E4" s="146" t="s">
        <v>367</v>
      </c>
      <c r="G4" s="149" t="s">
        <v>370</v>
      </c>
      <c r="H4" s="142" t="s">
        <v>371</v>
      </c>
      <c r="I4" s="143" t="s">
        <v>372</v>
      </c>
    </row>
    <row r="5" spans="1:16" ht="24" customHeight="1">
      <c r="B5" s="145" t="s">
        <v>360</v>
      </c>
      <c r="C5" s="54" t="s">
        <v>178</v>
      </c>
      <c r="D5" s="54" t="s">
        <v>365</v>
      </c>
      <c r="E5" s="130" t="s">
        <v>368</v>
      </c>
      <c r="G5" s="145" t="s">
        <v>373</v>
      </c>
      <c r="H5" s="54" t="s">
        <v>375</v>
      </c>
      <c r="I5" s="148">
        <v>11.7</v>
      </c>
    </row>
    <row r="6" spans="1:16" ht="24" customHeight="1">
      <c r="B6" s="145" t="s">
        <v>361</v>
      </c>
      <c r="C6" s="54" t="s">
        <v>363</v>
      </c>
      <c r="D6" s="54" t="s">
        <v>365</v>
      </c>
      <c r="E6" s="130" t="s">
        <v>368</v>
      </c>
      <c r="G6" s="145" t="s">
        <v>374</v>
      </c>
      <c r="H6" s="54" t="s">
        <v>376</v>
      </c>
      <c r="I6" s="148">
        <v>7.8</v>
      </c>
    </row>
    <row r="7" spans="1:16" ht="24" customHeight="1">
      <c r="B7" s="145" t="s">
        <v>362</v>
      </c>
      <c r="C7" s="54" t="s">
        <v>363</v>
      </c>
      <c r="D7" s="54" t="s">
        <v>366</v>
      </c>
      <c r="E7" s="130" t="s">
        <v>368</v>
      </c>
      <c r="G7" s="145" t="s">
        <v>106</v>
      </c>
      <c r="H7" s="54" t="s">
        <v>377</v>
      </c>
      <c r="I7" s="148">
        <v>2.9</v>
      </c>
    </row>
    <row r="8" spans="1:16" ht="24" customHeight="1">
      <c r="B8" s="145" t="s">
        <v>362</v>
      </c>
      <c r="C8" s="54" t="s">
        <v>179</v>
      </c>
      <c r="D8" s="54" t="s">
        <v>366</v>
      </c>
      <c r="E8" s="130" t="s">
        <v>368</v>
      </c>
      <c r="G8" s="145" t="s">
        <v>104</v>
      </c>
      <c r="H8" s="54" t="s">
        <v>377</v>
      </c>
      <c r="I8" s="148">
        <v>2.9</v>
      </c>
    </row>
    <row r="9" spans="1:16" ht="24" customHeight="1">
      <c r="B9" s="145" t="s">
        <v>364</v>
      </c>
      <c r="C9" s="54" t="s">
        <v>177</v>
      </c>
      <c r="D9" s="54" t="s">
        <v>366</v>
      </c>
      <c r="E9" s="130" t="s">
        <v>369</v>
      </c>
      <c r="G9" s="145" t="s">
        <v>378</v>
      </c>
      <c r="H9" s="54" t="s">
        <v>380</v>
      </c>
      <c r="I9" s="148">
        <v>20</v>
      </c>
    </row>
    <row r="10" spans="1:16" ht="24" customHeight="1">
      <c r="B10" s="145" t="s">
        <v>364</v>
      </c>
      <c r="C10" s="54" t="s">
        <v>363</v>
      </c>
      <c r="D10" s="54" t="s">
        <v>366</v>
      </c>
      <c r="E10" s="130" t="s">
        <v>369</v>
      </c>
      <c r="G10" s="145" t="s">
        <v>379</v>
      </c>
      <c r="H10" s="54" t="s">
        <v>381</v>
      </c>
      <c r="I10" s="148">
        <v>7.95</v>
      </c>
    </row>
    <row r="11" spans="1:16" ht="24" customHeight="1">
      <c r="B11" s="145" t="s">
        <v>364</v>
      </c>
      <c r="C11" s="54" t="s">
        <v>179</v>
      </c>
      <c r="D11" s="54" t="s">
        <v>366</v>
      </c>
      <c r="E11" s="130" t="s">
        <v>369</v>
      </c>
      <c r="G11" s="147"/>
      <c r="H11" s="139"/>
      <c r="I11" s="150">
        <v>53.25</v>
      </c>
    </row>
    <row r="12" spans="1:16" ht="24" customHeight="1">
      <c r="B12" s="145"/>
      <c r="C12" s="54"/>
      <c r="D12" s="54"/>
      <c r="E12" s="130"/>
    </row>
    <row r="13" spans="1:16" ht="24" customHeight="1">
      <c r="B13" s="145"/>
      <c r="C13" s="54"/>
      <c r="D13" s="54"/>
      <c r="E13" s="130"/>
    </row>
    <row r="14" spans="1:16" ht="24" customHeight="1">
      <c r="B14" s="145"/>
      <c r="C14" s="54"/>
      <c r="D14" s="54"/>
      <c r="E14" s="130"/>
    </row>
    <row r="15" spans="1:16" ht="24" customHeight="1">
      <c r="B15" s="145"/>
      <c r="C15" s="54"/>
      <c r="D15" s="54"/>
      <c r="E15" s="130"/>
    </row>
    <row r="16" spans="1:16" ht="24" customHeight="1">
      <c r="B16" s="145"/>
      <c r="C16" s="54"/>
      <c r="D16" s="54"/>
      <c r="E16" s="130"/>
    </row>
    <row r="17" spans="2:5" ht="24" customHeight="1">
      <c r="B17" s="145"/>
      <c r="C17" s="54"/>
      <c r="D17" s="54"/>
      <c r="E17" s="130"/>
    </row>
    <row r="18" spans="2:5" ht="24" customHeight="1">
      <c r="B18" s="145"/>
      <c r="C18" s="54"/>
      <c r="D18" s="54"/>
      <c r="E18" s="130"/>
    </row>
    <row r="19" spans="2:5" ht="24" customHeight="1">
      <c r="B19" s="145"/>
      <c r="C19" s="54"/>
      <c r="D19" s="54"/>
      <c r="E19" s="130"/>
    </row>
    <row r="20" spans="2:5" ht="24" customHeight="1">
      <c r="B20" s="145"/>
      <c r="C20" s="54"/>
      <c r="D20" s="54"/>
      <c r="E20" s="130"/>
    </row>
    <row r="21" spans="2:5" ht="24" customHeight="1">
      <c r="B21" s="145"/>
      <c r="C21" s="54"/>
      <c r="D21" s="54"/>
      <c r="E21" s="130"/>
    </row>
    <row r="22" spans="2:5" ht="24" customHeight="1">
      <c r="B22" s="145"/>
      <c r="C22" s="54"/>
      <c r="D22" s="54"/>
      <c r="E22" s="130"/>
    </row>
    <row r="23" spans="2:5" ht="24" customHeight="1">
      <c r="B23" s="147"/>
      <c r="C23" s="139"/>
      <c r="D23" s="139"/>
      <c r="E23" s="144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additifs</vt:lpstr>
      <vt:lpstr>arômes</vt:lpstr>
      <vt:lpstr>Dosage arômes</vt:lpstr>
      <vt:lpstr>Stock</vt:lpstr>
      <vt:lpstr>Recettes</vt:lpstr>
      <vt:lpstr>Liste recettes</vt:lpstr>
      <vt:lpstr>recettes et ingredients</vt:lpstr>
      <vt:lpstr>Commandes</vt:lpstr>
      <vt:lpstr>add</vt:lpstr>
      <vt:lpstr>additifs</vt:lpstr>
      <vt:lpstr>Aromes</vt:lpstr>
      <vt:lpstr>ListeAdditifs</vt:lpstr>
      <vt:lpstr>ListeArômes</vt:lpstr>
      <vt:lpstr>ListeRecettes</vt:lpstr>
      <vt:lpstr>recettes</vt:lpstr>
    </vt:vector>
  </TitlesOfParts>
  <Manager/>
  <Company>TOTAL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 ALLEN</dc:creator>
  <cp:keywords/>
  <dc:description/>
  <cp:lastModifiedBy>Tux</cp:lastModifiedBy>
  <cp:revision/>
  <dcterms:created xsi:type="dcterms:W3CDTF">2019-12-03T15:35:27Z</dcterms:created>
  <dcterms:modified xsi:type="dcterms:W3CDTF">2020-02-05T08:23:12Z</dcterms:modified>
  <cp:category/>
  <cp:contentStatus/>
</cp:coreProperties>
</file>