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filterPrivacy="1" codeName="ThisWorkbook"/>
  <xr:revisionPtr revIDLastSave="0" documentId="8_{A0379E8D-56F3-4EBF-A28A-855997647F84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Liste de courses" sheetId="1" r:id="rId1"/>
    <sheet name="calculs" sheetId="2" state="hidden" r:id="rId2"/>
  </sheets>
  <definedNames>
    <definedName name="AncreTable">Liste[[#Headers],[OK]]</definedName>
    <definedName name="_xlnm.Print_Titles" localSheetId="0">'Liste de courses'!$3:$3</definedName>
    <definedName name="TitreColonne1">Liste[[#Headers],[OK]]</definedName>
    <definedName name="TotalCourses">calculs!$L$4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6" i="1" l="1"/>
  <c r="M13" i="1" l="1"/>
  <c r="E6" i="2" l="1" a="1"/>
  <c r="E6" i="2" s="1"/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E7" i="2" l="1" a="1"/>
  <c r="E7" i="2" s="1"/>
  <c r="F6" i="2"/>
  <c r="G6" i="2" s="1"/>
  <c r="L4" i="2"/>
  <c r="M17" i="1" s="1"/>
  <c r="E8" i="2" l="1" a="1"/>
  <c r="E8" i="2" s="1"/>
  <c r="F8" i="2" s="1"/>
  <c r="G8" i="2" s="1"/>
  <c r="F7" i="2"/>
  <c r="G7" i="2" s="1"/>
  <c r="E9" i="2" l="1" a="1"/>
  <c r="E9" i="2" s="1"/>
  <c r="F9" i="2" s="1"/>
  <c r="G9" i="2" s="1"/>
  <c r="E10" i="2" l="1" a="1"/>
  <c r="E10" i="2" s="1"/>
  <c r="E11" i="2" s="1" a="1"/>
  <c r="E11" i="2" s="1"/>
  <c r="F11" i="2" s="1"/>
  <c r="G11" i="2" s="1"/>
  <c r="E12" i="2" l="1" a="1"/>
  <c r="E12" i="2" s="1"/>
  <c r="F12" i="2" s="1"/>
  <c r="G12" i="2" s="1"/>
  <c r="F10" i="2"/>
  <c r="G10" i="2" s="1"/>
  <c r="E13" i="2" l="1" a="1"/>
  <c r="E13" i="2" s="1"/>
  <c r="F13" i="2" s="1"/>
  <c r="G13" i="2" s="1"/>
  <c r="E14" i="2" l="1" a="1"/>
  <c r="E14" i="2" s="1"/>
  <c r="F14" i="2" s="1"/>
  <c r="G14" i="2" s="1"/>
  <c r="E15" i="2" l="1" a="1"/>
  <c r="E15" i="2" s="1"/>
  <c r="F15" i="2" s="1"/>
  <c r="G15" i="2" s="1"/>
  <c r="E16" i="2" l="1" a="1"/>
  <c r="E16" i="2" s="1"/>
  <c r="F16" i="2" s="1"/>
  <c r="G16" i="2" s="1"/>
  <c r="E17" i="2" l="1" a="1"/>
  <c r="E17" i="2" s="1"/>
  <c r="F17" i="2" s="1"/>
  <c r="G17" i="2" s="1"/>
  <c r="E18" i="2" l="1" a="1"/>
  <c r="E18" i="2" s="1"/>
  <c r="F18" i="2" s="1"/>
  <c r="G18" i="2" s="1"/>
  <c r="E19" i="2" l="1" a="1"/>
  <c r="E19" i="2" s="1"/>
  <c r="F19" i="2" s="1"/>
  <c r="G19" i="2" s="1"/>
  <c r="E20" i="2" l="1" a="1"/>
  <c r="E20" i="2" s="1"/>
  <c r="F20" i="2" s="1"/>
  <c r="G20" i="2" s="1"/>
  <c r="E21" i="2" l="1" a="1"/>
  <c r="E21" i="2" s="1"/>
  <c r="F21" i="2" s="1"/>
  <c r="G21" i="2" s="1"/>
  <c r="H9" i="2" s="1"/>
  <c r="I9" i="2" s="1"/>
  <c r="K9" i="2" s="1"/>
  <c r="L9" i="2" s="1"/>
  <c r="M3" i="1" s="1"/>
  <c r="J9" i="2" l="1"/>
  <c r="M9" i="2" s="1"/>
  <c r="M1" i="1" s="1"/>
  <c r="H6" i="2"/>
  <c r="I6" i="2" s="1"/>
  <c r="K6" i="2" s="1"/>
  <c r="L6" i="2" s="1"/>
  <c r="M11" i="1" s="1"/>
  <c r="H8" i="2"/>
  <c r="I8" i="2" s="1"/>
  <c r="J8" i="2" s="1"/>
  <c r="M8" i="2" s="1"/>
  <c r="M4" i="1" s="1"/>
  <c r="H7" i="2"/>
  <c r="I7" i="2" s="1"/>
  <c r="K7" i="2" s="1"/>
  <c r="L7" i="2" s="1"/>
  <c r="M8" i="1" s="1"/>
  <c r="J6" i="2" l="1"/>
  <c r="M6" i="2" s="1"/>
  <c r="M10" i="1" s="1"/>
  <c r="J7" i="2"/>
  <c r="M7" i="2" s="1"/>
  <c r="M7" i="1" s="1"/>
  <c r="K8" i="2"/>
  <c r="L8" i="2" s="1"/>
  <c r="M5" i="1" s="1"/>
  <c r="K3" i="2" l="1"/>
  <c r="L3" i="2" s="1"/>
  <c r="M14" i="1" s="1"/>
</calcChain>
</file>

<file path=xl/sharedStrings.xml><?xml version="1.0" encoding="utf-8"?>
<sst xmlns="http://schemas.openxmlformats.org/spreadsheetml/2006/main" count="90" uniqueCount="53">
  <si>
    <t xml:space="preserve"> Liste de courses</t>
  </si>
  <si>
    <t>OK</t>
  </si>
  <si>
    <t>ARTICLE</t>
  </si>
  <si>
    <t>Oranges</t>
  </si>
  <si>
    <t>Pommes</t>
  </si>
  <si>
    <t>Bananes</t>
  </si>
  <si>
    <t>Laitue</t>
  </si>
  <si>
    <t>Tomates</t>
  </si>
  <si>
    <t>Courge</t>
  </si>
  <si>
    <t>Céleri</t>
  </si>
  <si>
    <t>Concombre</t>
  </si>
  <si>
    <t>Champignons</t>
  </si>
  <si>
    <t xml:space="preserve">Lait </t>
  </si>
  <si>
    <t>Fromage</t>
  </si>
  <si>
    <t>Œufs</t>
  </si>
  <si>
    <t>Fromage blanc</t>
  </si>
  <si>
    <t>Crème</t>
  </si>
  <si>
    <t>Yaourt</t>
  </si>
  <si>
    <t>Bœuf</t>
  </si>
  <si>
    <t>Saumon sauvage</t>
  </si>
  <si>
    <t>Pinces de crabe</t>
  </si>
  <si>
    <t>MAGASIN</t>
  </si>
  <si>
    <t>Épicerie</t>
  </si>
  <si>
    <t>Verger</t>
  </si>
  <si>
    <t>Marché</t>
  </si>
  <si>
    <t>Livraison à domicile</t>
  </si>
  <si>
    <t>Marché aux poissons</t>
  </si>
  <si>
    <t>CATÉGORIE</t>
  </si>
  <si>
    <t>Produit</t>
  </si>
  <si>
    <t>Produits laitiers</t>
  </si>
  <si>
    <t>Viande</t>
  </si>
  <si>
    <t>Fruits de mer</t>
  </si>
  <si>
    <t>QTÉ</t>
  </si>
  <si>
    <t>UNITÉ</t>
  </si>
  <si>
    <t>kilos</t>
  </si>
  <si>
    <t>lot</t>
  </si>
  <si>
    <t>tête</t>
  </si>
  <si>
    <t>unité</t>
  </si>
  <si>
    <t>litres</t>
  </si>
  <si>
    <t>douzaine</t>
  </si>
  <si>
    <t>16 grammes</t>
  </si>
  <si>
    <t>8 grammes</t>
  </si>
  <si>
    <t>PRIX UNITAIRE</t>
  </si>
  <si>
    <t>TOTAL</t>
  </si>
  <si>
    <t>COMMENTAIRE</t>
  </si>
  <si>
    <t>Bon de réduction</t>
  </si>
  <si>
    <t>Grands champignons de Paris</t>
  </si>
  <si>
    <t>Assortiment de fromages à la coupe</t>
  </si>
  <si>
    <t>Grec avec du miel</t>
  </si>
  <si>
    <t>Filet mignon et bacon</t>
  </si>
  <si>
    <t>*** La feuille doit rester masquée ***</t>
  </si>
  <si>
    <t>TOTAL AUTRES</t>
  </si>
  <si>
    <t>TOTAL COURSES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</si>
</sst>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 &quot;₹&quot;\ * #,##0_ ;_ &quot;₹&quot;\ * \-#,##0_ ;_ &quot;₹&quot;\ * &quot;-&quot;_ ;_ @_ "/>
    <numFmt numFmtId="165" formatCode="_ * #,##0_ ;_ * \-#,##0_ ;_ * &quot;-&quot;_ ;_ @_ "/>
    <numFmt numFmtId="166" formatCode="_ &quot;₹&quot;\ * #,##0.00_ ;_ &quot;₹&quot;\ * \-#,##0.00_ ;_ &quot;₹&quot;\ * &quot;-&quot;??_ ;_ @_ "/>
    <numFmt numFmtId="167" formatCode="_ * #,##0.00_ ;_ * \-#,##0.00_ ;_ * &quot;-&quot;??_ ;_ @_ "/>
    <numFmt numFmtId="168" formatCode="#,##0.00\ &quot;€&quot;"/>
    <numFmt numFmtId="169" formatCode="#,##0\ &quot;€&quot;"/>
    <numFmt numFmtId="170" formatCode="&quot; OK&quot;;&quot;&quot;;&quot;&quot;"/>
  </numFmts>
  <fonts count="22" x14ac:knownFonts="1">
    <font>
      <sz val="11"/>
      <color theme="3"/>
      <name val="Euphemia"/>
      <family val="2"/>
      <scheme val="minor"/>
    </font>
    <font>
      <sz val="11"/>
      <color theme="1"/>
      <name val="Euphemia"/>
      <family val="2"/>
      <scheme val="minor"/>
    </font>
    <font>
      <sz val="36"/>
      <color theme="8"/>
      <name val="Franklin Gothic Medium"/>
      <family val="2"/>
      <scheme val="major"/>
    </font>
    <font>
      <b/>
      <sz val="13"/>
      <color theme="3"/>
      <name val="Euphemia"/>
      <family val="2"/>
      <scheme val="minor"/>
    </font>
    <font>
      <b/>
      <sz val="11"/>
      <color theme="3"/>
      <name val="Euphemia"/>
      <family val="2"/>
      <scheme val="minor"/>
    </font>
    <font>
      <b/>
      <sz val="11"/>
      <color theme="1"/>
      <name val="Euphemia"/>
      <family val="2"/>
      <scheme val="minor"/>
    </font>
    <font>
      <sz val="11"/>
      <color theme="3"/>
      <name val="Euphemia"/>
      <family val="2"/>
      <scheme val="minor"/>
    </font>
    <font>
      <i/>
      <sz val="11"/>
      <color theme="1" tint="0.34998626667073579"/>
      <name val="Euphemia"/>
      <family val="2"/>
      <scheme val="minor"/>
    </font>
    <font>
      <sz val="11"/>
      <color theme="8" tint="0.89992980742820516"/>
      <name val="Euphemia"/>
      <family val="2"/>
      <scheme val="minor"/>
    </font>
    <font>
      <sz val="11"/>
      <color theme="3"/>
      <name val="Franklin Gothic Medium"/>
      <family val="2"/>
      <scheme val="major"/>
    </font>
    <font>
      <sz val="11"/>
      <color theme="3" tint="0.59999389629810485"/>
      <name val="Euphemia"/>
      <family val="2"/>
      <scheme val="minor"/>
    </font>
    <font>
      <sz val="18"/>
      <color theme="3"/>
      <name val="Franklin Gothic Medium"/>
      <family val="2"/>
      <scheme val="major"/>
    </font>
    <font>
      <sz val="11"/>
      <color rgb="FF006100"/>
      <name val="Euphemia"/>
      <family val="2"/>
      <scheme val="minor"/>
    </font>
    <font>
      <sz val="11"/>
      <color rgb="FF9C0006"/>
      <name val="Euphemia"/>
      <family val="2"/>
      <scheme val="minor"/>
    </font>
    <font>
      <sz val="11"/>
      <color rgb="FF9C5700"/>
      <name val="Euphemia"/>
      <family val="2"/>
      <scheme val="minor"/>
    </font>
    <font>
      <sz val="11"/>
      <color rgb="FF3F3F76"/>
      <name val="Euphemia"/>
      <family val="2"/>
      <scheme val="minor"/>
    </font>
    <font>
      <b/>
      <sz val="11"/>
      <color rgb="FF3F3F3F"/>
      <name val="Euphemia"/>
      <family val="2"/>
      <scheme val="minor"/>
    </font>
    <font>
      <b/>
      <sz val="11"/>
      <color rgb="FFFA7D00"/>
      <name val="Euphemia"/>
      <family val="2"/>
      <scheme val="minor"/>
    </font>
    <font>
      <sz val="11"/>
      <color rgb="FFFA7D00"/>
      <name val="Euphemia"/>
      <family val="2"/>
      <scheme val="minor"/>
    </font>
    <font>
      <b/>
      <sz val="11"/>
      <color theme="0"/>
      <name val="Euphemia"/>
      <family val="2"/>
      <scheme val="minor"/>
    </font>
    <font>
      <sz val="11"/>
      <color rgb="FFFF0000"/>
      <name val="Euphemia"/>
      <family val="2"/>
      <scheme val="minor"/>
    </font>
    <font>
      <sz val="11"/>
      <color theme="0"/>
      <name val="Euphemi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/>
      <bottom style="thick">
        <color theme="4" tint="-0.499984740745262"/>
      </bottom>
      <diagonal/>
    </border>
    <border>
      <left/>
      <right/>
      <top style="thin">
        <color theme="4" tint="-0.499984740745262"/>
      </top>
      <bottom style="double">
        <color theme="4" tint="-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3">
    <xf numFmtId="0" fontId="0" fillId="0" borderId="0" applyNumberFormat="0" applyFill="0" applyBorder="0" applyAlignment="0" applyProtection="0"/>
    <xf numFmtId="168" fontId="1" fillId="0" borderId="0" applyFont="0" applyFill="0" applyBorder="0" applyProtection="0">
      <alignment horizontal="right"/>
    </xf>
    <xf numFmtId="0" fontId="2" fillId="0" borderId="0" applyNumberFormat="0" applyFill="0" applyBorder="0" applyProtection="0"/>
    <xf numFmtId="0" fontId="9" fillId="0" borderId="0" applyNumberFormat="0" applyFill="0" applyBorder="0" applyAlignment="0" applyProtection="0"/>
    <xf numFmtId="0" fontId="4" fillId="0" borderId="0" applyNumberFormat="0" applyFill="0" applyBorder="0" applyProtection="0">
      <alignment horizontal="left"/>
    </xf>
    <xf numFmtId="0" fontId="6" fillId="3" borderId="0" applyNumberFormat="0" applyBorder="0" applyAlignment="0" applyProtection="0"/>
    <xf numFmtId="0" fontId="8" fillId="2" borderId="0" applyNumberFormat="0" applyBorder="0" applyAlignment="0" applyProtection="0"/>
    <xf numFmtId="0" fontId="6" fillId="0" borderId="0" applyNumberFormat="0" applyFill="0" applyBorder="0" applyProtection="0">
      <alignment horizontal="left" indent="1"/>
    </xf>
    <xf numFmtId="167" fontId="6" fillId="0" borderId="0" applyFill="0" applyBorder="0" applyAlignment="0" applyProtection="0"/>
    <xf numFmtId="165" fontId="6" fillId="0" borderId="0" applyFill="0" applyBorder="0" applyAlignment="0" applyProtection="0"/>
    <xf numFmtId="166" fontId="6" fillId="0" borderId="0" applyFill="0" applyBorder="0" applyAlignment="0" applyProtection="0"/>
    <xf numFmtId="164" fontId="6" fillId="0" borderId="0" applyFill="0" applyBorder="0" applyAlignment="0" applyProtection="0"/>
    <xf numFmtId="9" fontId="6" fillId="0" borderId="0" applyFill="0" applyBorder="0" applyAlignment="0" applyProtection="0"/>
    <xf numFmtId="0" fontId="3" fillId="0" borderId="3" applyNumberFormat="0" applyFill="0" applyAlignment="0" applyProtection="0"/>
    <xf numFmtId="0" fontId="4" fillId="0" borderId="2" applyNumberFormat="0" applyFill="0" applyAlignment="0" applyProtection="0"/>
    <xf numFmtId="0" fontId="6" fillId="5" borderId="1" applyNumberFormat="0" applyAlignment="0" applyProtection="0"/>
    <xf numFmtId="0" fontId="7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10" borderId="5" applyNumberFormat="0" applyAlignment="0" applyProtection="0"/>
    <xf numFmtId="0" fontId="16" fillId="11" borderId="6" applyNumberFormat="0" applyAlignment="0" applyProtection="0"/>
    <xf numFmtId="0" fontId="17" fillId="11" borderId="5" applyNumberFormat="0" applyAlignment="0" applyProtection="0"/>
    <xf numFmtId="0" fontId="18" fillId="0" borderId="7" applyNumberFormat="0" applyFill="0" applyAlignment="0" applyProtection="0"/>
    <xf numFmtId="0" fontId="19" fillId="12" borderId="8" applyNumberFormat="0" applyAlignment="0" applyProtection="0"/>
    <xf numFmtId="0" fontId="20" fillId="0" borderId="0" applyNumberFormat="0" applyFill="0" applyBorder="0" applyAlignment="0" applyProtection="0"/>
    <xf numFmtId="0" fontId="2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</cellStyleXfs>
  <cellXfs count="20">
    <xf numFmtId="0" fontId="0" fillId="0" borderId="0" xfId="0"/>
    <xf numFmtId="168" fontId="0" fillId="0" borderId="0" xfId="1" applyFont="1">
      <alignment horizontal="right"/>
    </xf>
    <xf numFmtId="0" fontId="4" fillId="3" borderId="0" xfId="4" applyFill="1">
      <alignment horizontal="left"/>
    </xf>
    <xf numFmtId="0" fontId="0" fillId="3" borderId="0" xfId="5" applyFont="1"/>
    <xf numFmtId="0" fontId="0" fillId="3" borderId="0" xfId="7" applyFont="1" applyFill="1">
      <alignment horizontal="left" indent="1"/>
    </xf>
    <xf numFmtId="0" fontId="0" fillId="4" borderId="0" xfId="0" applyFill="1"/>
    <xf numFmtId="0" fontId="9" fillId="3" borderId="0" xfId="0" applyFont="1" applyFill="1" applyAlignment="1">
      <alignment horizontal="left"/>
    </xf>
    <xf numFmtId="0" fontId="9" fillId="3" borderId="0" xfId="0" applyFont="1" applyFill="1"/>
    <xf numFmtId="0" fontId="9" fillId="3" borderId="0" xfId="0" applyFont="1" applyFill="1" applyAlignment="1">
      <alignment horizontal="left" indent="1"/>
    </xf>
    <xf numFmtId="0" fontId="0" fillId="6" borderId="0" xfId="0" applyFill="1"/>
    <xf numFmtId="0" fontId="2" fillId="6" borderId="0" xfId="2" applyFill="1"/>
    <xf numFmtId="0" fontId="10" fillId="6" borderId="0" xfId="0" applyFont="1" applyFill="1"/>
    <xf numFmtId="0" fontId="10" fillId="6" borderId="0" xfId="0" applyFont="1" applyFill="1" applyAlignment="1"/>
    <xf numFmtId="168" fontId="0" fillId="0" borderId="0" xfId="0" applyNumberFormat="1"/>
    <xf numFmtId="169" fontId="0" fillId="0" borderId="0" xfId="0" applyNumberFormat="1"/>
    <xf numFmtId="170" fontId="0" fillId="3" borderId="0" xfId="0" applyNumberFormat="1" applyFill="1" applyAlignment="1">
      <alignment horizontal="left"/>
    </xf>
    <xf numFmtId="168" fontId="6" fillId="3" borderId="0" xfId="1" applyFont="1" applyFill="1">
      <alignment horizontal="right"/>
    </xf>
    <xf numFmtId="0" fontId="10" fillId="6" borderId="0" xfId="0" applyFont="1" applyFill="1" applyAlignment="1">
      <alignment horizontal="center"/>
    </xf>
    <xf numFmtId="0" fontId="0" fillId="2" borderId="0" xfId="6" applyFont="1"/>
    <xf numFmtId="0" fontId="2" fillId="3" borderId="0" xfId="5" applyFont="1"/>
  </cellXfs>
  <cellStyles count="53">
    <cellStyle name="20 % - Accent1" xfId="30" builtinId="30" customBuiltin="1"/>
    <cellStyle name="20 % - Accent2" xfId="34" builtinId="34" customBuiltin="1"/>
    <cellStyle name="20 % - Accent3" xfId="38" builtinId="38" customBuiltin="1"/>
    <cellStyle name="20 % - Accent4" xfId="42" builtinId="42" customBuiltin="1"/>
    <cellStyle name="20 % - Accent5" xfId="46" builtinId="46" customBuiltin="1"/>
    <cellStyle name="20 % - Accent6" xfId="50" builtinId="50" customBuiltin="1"/>
    <cellStyle name="40 % - Accent1" xfId="31" builtinId="31" customBuiltin="1"/>
    <cellStyle name="40 % - Accent2" xfId="35" builtinId="35" customBuiltin="1"/>
    <cellStyle name="40 % - Accent3" xfId="39" builtinId="39" customBuiltin="1"/>
    <cellStyle name="40 % - Accent4" xfId="43" builtinId="43" customBuiltin="1"/>
    <cellStyle name="40 % - Accent5" xfId="47" builtinId="47" customBuiltin="1"/>
    <cellStyle name="40 % - Accent6" xfId="51" builtinId="51" customBuiltin="1"/>
    <cellStyle name="60 % - Accent1" xfId="32" builtinId="32" customBuiltin="1"/>
    <cellStyle name="60 % - Accent2" xfId="36" builtinId="36" customBuiltin="1"/>
    <cellStyle name="60 % - Accent3" xfId="40" builtinId="40" customBuiltin="1"/>
    <cellStyle name="60 % - Accent4" xfId="44" builtinId="44" customBuiltin="1"/>
    <cellStyle name="60 % - Accent5" xfId="48" builtinId="48" customBuiltin="1"/>
    <cellStyle name="60 % - Accent6" xfId="52" builtinId="52" customBuiltin="1"/>
    <cellStyle name="Accent1" xfId="29" builtinId="29" customBuiltin="1"/>
    <cellStyle name="Accent2" xfId="33" builtinId="33" customBuiltin="1"/>
    <cellStyle name="Accent3" xfId="37" builtinId="37" customBuiltin="1"/>
    <cellStyle name="Accent4" xfId="41" builtinId="41" customBuiltin="1"/>
    <cellStyle name="Accent5" xfId="45" builtinId="45" customBuiltin="1"/>
    <cellStyle name="Accent6" xfId="49" builtinId="49" customBuiltin="1"/>
    <cellStyle name="Arrière-plan blanc" xfId="5" xr:uid="{00000000-0005-0000-0000-000011000000}"/>
    <cellStyle name="Arrière-plan violet" xfId="6" xr:uid="{00000000-0005-0000-0000-00000E000000}"/>
    <cellStyle name="Article" xfId="4" xr:uid="{00000000-0005-0000-0000-00000A000000}"/>
    <cellStyle name="Avertissement" xfId="28" builtinId="11" customBuiltin="1"/>
    <cellStyle name="Calcul" xfId="25" builtinId="22" customBuiltin="1"/>
    <cellStyle name="Cellule liée" xfId="26" builtinId="24" customBuiltin="1"/>
    <cellStyle name="Devise personnalisée" xfId="1" xr:uid="{00000000-0005-0000-0000-000004000000}"/>
    <cellStyle name="En-têtes de la table" xfId="3" xr:uid="{00000000-0005-0000-0000-00000F000000}"/>
    <cellStyle name="Entrée" xfId="23" builtinId="20" customBuiltin="1"/>
    <cellStyle name="Insatisfaisant" xfId="21" builtinId="27" customBuiltin="1"/>
    <cellStyle name="Milliers" xfId="8" builtinId="3" customBuiltin="1"/>
    <cellStyle name="Milliers [0]" xfId="9" builtinId="6" customBuiltin="1"/>
    <cellStyle name="Monétaire" xfId="10" builtinId="4" customBuiltin="1"/>
    <cellStyle name="Monétaire [0]" xfId="11" builtinId="7" customBuiltin="1"/>
    <cellStyle name="Neutre" xfId="22" builtinId="28" customBuiltin="1"/>
    <cellStyle name="Normal" xfId="0" builtinId="0" customBuiltin="1"/>
    <cellStyle name="Note" xfId="15" builtinId="10" customBuiltin="1"/>
    <cellStyle name="Pourcentage" xfId="12" builtinId="5" customBuiltin="1"/>
    <cellStyle name="Retrait" xfId="7" xr:uid="{00000000-0005-0000-0000-000009000000}"/>
    <cellStyle name="Satisfaisant" xfId="20" builtinId="26" customBuiltin="1"/>
    <cellStyle name="Sortie" xfId="24" builtinId="21" customBuiltin="1"/>
    <cellStyle name="Texte explicatif" xfId="16" builtinId="53" customBuiltin="1"/>
    <cellStyle name="Titre" xfId="18" builtinId="15" customBuiltin="1"/>
    <cellStyle name="Titre 1" xfId="2" builtinId="16" customBuiltin="1"/>
    <cellStyle name="Titre 2" xfId="13" builtinId="17" customBuiltin="1"/>
    <cellStyle name="Titre 3" xfId="14" builtinId="18" customBuiltin="1"/>
    <cellStyle name="Titre 4" xfId="19" builtinId="19" customBuiltin="1"/>
    <cellStyle name="Total" xfId="17" builtinId="25" customBuiltin="1"/>
    <cellStyle name="Vérification" xfId="27" builtinId="23" customBuiltin="1"/>
  </cellStyles>
  <dxfs count="5">
    <dxf>
      <numFmt numFmtId="170" formatCode="&quot; OK&quot;;&quot;&quot;;&quot;&quot;"/>
      <alignment horizontal="left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8"/>
      </font>
      <border>
        <bottom style="medium">
          <color theme="8"/>
        </bottom>
      </border>
    </dxf>
    <dxf>
      <fill>
        <patternFill>
          <bgColor theme="0"/>
        </patternFill>
      </fill>
    </dxf>
  </dxfs>
  <tableStyles count="1" defaultPivotStyle="PivotStyleLight8">
    <tableStyle name="Liste de courses" pivot="0" count="3" xr9:uid="{00000000-0011-0000-FFFF-FFFF00000000}">
      <tableStyleElement type="wholeTable" dxfId="4"/>
      <tableStyleElement type="headerRow" dxfId="3"/>
      <tableStyleElement type="first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1</xdr:row>
      <xdr:rowOff>323851</xdr:rowOff>
    </xdr:from>
    <xdr:to>
      <xdr:col>14</xdr:col>
      <xdr:colOff>66675</xdr:colOff>
      <xdr:row>2</xdr:row>
      <xdr:rowOff>180975</xdr:rowOff>
    </xdr:to>
    <xdr:grpSp>
      <xdr:nvGrpSpPr>
        <xdr:cNvPr id="6" name="Groupe 5" descr="Category and amount spent for fourth highest category, such as Dairy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2811125" y="419101"/>
          <a:ext cx="2114550" cy="609599"/>
          <a:chOff x="8886823" y="2943226"/>
          <a:chExt cx="1362075" cy="609599"/>
        </a:xfrm>
      </xdr:grpSpPr>
      <xdr:sp macro="" textlink="calculs!L9">
        <xdr:nvSpPr>
          <xdr:cNvPr id="4" name="Rectangle à coins arrondis du même côté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1">
              <a:lumMod val="50000"/>
            </a:schemeClr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 rtl="0"/>
            <a:fld id="{9F0A4A92-1DF7-4E13-BC49-A4C066B67B74}" type="TxLink">
              <a:rPr lang="en-US" sz="240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pPr algn="l" rtl="0"/>
              <a:t>37 €</a:t>
            </a:fld>
            <a:endParaRPr lang="en-US" sz="2400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  <xdr:sp macro="" textlink="calculs!M9">
        <xdr:nvSpPr>
          <xdr:cNvPr id="5" name="Zone de text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8954559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rtl="0"/>
            <a:fld id="{B45E0FCF-C8E7-46B0-B929-8395459FB68F}" type="TxLink">
              <a:rPr lang="en-US" sz="110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pPr rtl="0"/>
              <a:t>PRODUITS LAITIERS TOTAL</a:t>
            </a:fld>
            <a:endParaRPr lang="en-US" sz="1100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</xdr:grpSp>
    <xdr:clientData/>
  </xdr:twoCellAnchor>
  <xdr:twoCellAnchor editAs="oneCell">
    <xdr:from>
      <xdr:col>12</xdr:col>
      <xdr:colOff>9525</xdr:colOff>
      <xdr:row>3</xdr:row>
      <xdr:rowOff>85726</xdr:rowOff>
    </xdr:from>
    <xdr:to>
      <xdr:col>14</xdr:col>
      <xdr:colOff>67125</xdr:colOff>
      <xdr:row>5</xdr:row>
      <xdr:rowOff>161925</xdr:rowOff>
    </xdr:to>
    <xdr:grpSp>
      <xdr:nvGrpSpPr>
        <xdr:cNvPr id="11" name="Groupe 10" descr="Category and amount spent for third highest category, such as Produc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2811125" y="1200151"/>
          <a:ext cx="2115000" cy="609599"/>
          <a:chOff x="8886823" y="2943226"/>
          <a:chExt cx="1362075" cy="609599"/>
        </a:xfrm>
      </xdr:grpSpPr>
      <xdr:sp macro="" textlink="calculs!L8">
        <xdr:nvSpPr>
          <xdr:cNvPr id="12" name="Rectangle à coins arrondis du même côté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2">
              <a:lumMod val="50000"/>
            </a:schemeClr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 rtl="0"/>
            <a:fld id="{93E3754E-A921-406B-BAA6-78E79D229D11}" type="TxLink">
              <a:rPr lang="en-US" sz="240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pPr algn="l" rtl="0"/>
              <a:t>45 €</a:t>
            </a:fld>
            <a:endParaRPr lang="en-US" sz="2400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  <xdr:sp macro="" textlink="calculs!M8">
        <xdr:nvSpPr>
          <xdr:cNvPr id="13" name="Zone de text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8954566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rtl="0"/>
            <a:fld id="{22DB030F-3302-4301-BA84-014D0BC47E01}" type="TxLink">
              <a:rPr lang="en-US" sz="110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pPr rtl="0"/>
              <a:t>PRODUIT TOTAL</a:t>
            </a:fld>
            <a:endParaRPr lang="en-US" sz="1100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</xdr:grpSp>
    <xdr:clientData/>
  </xdr:twoCellAnchor>
  <xdr:twoCellAnchor editAs="oneCell">
    <xdr:from>
      <xdr:col>12</xdr:col>
      <xdr:colOff>9525</xdr:colOff>
      <xdr:row>6</xdr:row>
      <xdr:rowOff>66675</xdr:rowOff>
    </xdr:from>
    <xdr:to>
      <xdr:col>14</xdr:col>
      <xdr:colOff>67125</xdr:colOff>
      <xdr:row>8</xdr:row>
      <xdr:rowOff>142874</xdr:rowOff>
    </xdr:to>
    <xdr:grpSp>
      <xdr:nvGrpSpPr>
        <xdr:cNvPr id="14" name="Groupe 13" descr="Category and amount spent for third highest category, such as Meat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2811125" y="1981200"/>
          <a:ext cx="2115000" cy="609599"/>
          <a:chOff x="8886823" y="2943226"/>
          <a:chExt cx="1362075" cy="609599"/>
        </a:xfrm>
      </xdr:grpSpPr>
      <xdr:sp macro="" textlink="calculs!L7">
        <xdr:nvSpPr>
          <xdr:cNvPr id="15" name="Rectangle à coins arrondis du même côté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3">
              <a:lumMod val="75000"/>
            </a:schemeClr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 rtl="0"/>
            <a:fld id="{328CF805-E61F-4E35-991F-043E0E5543D7}" type="TxLink">
              <a:rPr lang="en-US" sz="240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pPr algn="l" rtl="0"/>
              <a:t>80 €</a:t>
            </a:fld>
            <a:endParaRPr lang="en-US" sz="2400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  <xdr:sp macro="" textlink="calculs!M7">
        <xdr:nvSpPr>
          <xdr:cNvPr id="16" name="Zone de text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8954566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rtl="0"/>
            <a:fld id="{95AEA9C9-2D15-4E50-A32F-6D63865ECC60}" type="TxLink">
              <a:rPr lang="en-US" sz="110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pPr rtl="0"/>
              <a:t>VIANDE TOTAL</a:t>
            </a:fld>
            <a:endParaRPr lang="en-US" sz="1100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</xdr:grpSp>
    <xdr:clientData/>
  </xdr:twoCellAnchor>
  <xdr:twoCellAnchor editAs="oneCell">
    <xdr:from>
      <xdr:col>12</xdr:col>
      <xdr:colOff>9525</xdr:colOff>
      <xdr:row>9</xdr:row>
      <xdr:rowOff>38100</xdr:rowOff>
    </xdr:from>
    <xdr:to>
      <xdr:col>14</xdr:col>
      <xdr:colOff>67125</xdr:colOff>
      <xdr:row>11</xdr:row>
      <xdr:rowOff>114299</xdr:rowOff>
    </xdr:to>
    <xdr:grpSp>
      <xdr:nvGrpSpPr>
        <xdr:cNvPr id="17" name="Groupe 16" descr="Category and amount spent for third highest category, such as Seafood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12811125" y="2752725"/>
          <a:ext cx="2115000" cy="609599"/>
          <a:chOff x="8886823" y="2943226"/>
          <a:chExt cx="1362075" cy="609599"/>
        </a:xfrm>
      </xdr:grpSpPr>
      <xdr:sp macro="" textlink="calculs!L6">
        <xdr:nvSpPr>
          <xdr:cNvPr id="18" name="Rectangle à coins arrondis du même côté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4">
              <a:lumMod val="75000"/>
            </a:schemeClr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 rtl="0"/>
            <a:fld id="{FB4445DB-7788-4F40-8816-135696710186}" type="TxLink">
              <a:rPr lang="en-US" sz="240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pPr algn="l" rtl="0"/>
              <a:t>109 €</a:t>
            </a:fld>
            <a:endParaRPr lang="en-US" sz="2400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  <xdr:sp macro="" textlink="calculs!M6">
        <xdr:nvSpPr>
          <xdr:cNvPr id="19" name="Zone de texte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 txBox="1"/>
        </xdr:nvSpPr>
        <xdr:spPr>
          <a:xfrm>
            <a:off x="8954566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rtl="0"/>
            <a:fld id="{E0073663-6A31-458A-A71B-3FB4570E543D}" type="TxLink">
              <a:rPr lang="en-US" sz="105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pPr rtl="0"/>
              <a:t>FRUITS DE MER TOTAL</a:t>
            </a:fld>
            <a:endParaRPr lang="en-US" sz="1100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</xdr:grpSp>
    <xdr:clientData/>
  </xdr:twoCellAnchor>
  <xdr:twoCellAnchor editAs="oneCell">
    <xdr:from>
      <xdr:col>12</xdr:col>
      <xdr:colOff>9525</xdr:colOff>
      <xdr:row>12</xdr:row>
      <xdr:rowOff>9525</xdr:rowOff>
    </xdr:from>
    <xdr:to>
      <xdr:col>14</xdr:col>
      <xdr:colOff>67125</xdr:colOff>
      <xdr:row>14</xdr:row>
      <xdr:rowOff>85724</xdr:rowOff>
    </xdr:to>
    <xdr:grpSp>
      <xdr:nvGrpSpPr>
        <xdr:cNvPr id="20" name="Groupe 19" descr="Total amount for all other categories not listed in the five highest total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/>
      </xdr:nvGrpSpPr>
      <xdr:grpSpPr>
        <a:xfrm>
          <a:off x="12811125" y="3524250"/>
          <a:ext cx="2115000" cy="609599"/>
          <a:chOff x="8886823" y="2943226"/>
          <a:chExt cx="1362075" cy="609599"/>
        </a:xfrm>
      </xdr:grpSpPr>
      <xdr:sp macro="" textlink="calculs!L3">
        <xdr:nvSpPr>
          <xdr:cNvPr id="21" name="Rectangle à coins arrondis du même côté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4">
              <a:lumMod val="50000"/>
            </a:schemeClr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 rtl="0"/>
            <a:fld id="{44C25FBE-EF92-462C-A476-7BD186BCFC7F}" type="TxLink">
              <a:rPr lang="en-US" sz="240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pPr algn="l" rtl="0"/>
              <a:t>0 €</a:t>
            </a:fld>
            <a:endParaRPr lang="en-US" sz="2400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  <xdr:sp macro="" textlink="calculs!M3">
        <xdr:nvSpPr>
          <xdr:cNvPr id="22" name="Zone de texte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 txBox="1"/>
        </xdr:nvSpPr>
        <xdr:spPr>
          <a:xfrm>
            <a:off x="8954566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rtl="0"/>
            <a:fld id="{79659E04-BD5E-4572-B6F4-89EEEE6536AE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 rtl="0"/>
              <a:t>TOTAL AUTRES</a:t>
            </a:fld>
            <a:endParaRPr lang="fr" sz="105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 editAs="oneCell">
    <xdr:from>
      <xdr:col>12</xdr:col>
      <xdr:colOff>9525</xdr:colOff>
      <xdr:row>14</xdr:row>
      <xdr:rowOff>247650</xdr:rowOff>
    </xdr:from>
    <xdr:to>
      <xdr:col>14</xdr:col>
      <xdr:colOff>67125</xdr:colOff>
      <xdr:row>17</xdr:row>
      <xdr:rowOff>57149</xdr:rowOff>
    </xdr:to>
    <xdr:grpSp>
      <xdr:nvGrpSpPr>
        <xdr:cNvPr id="23" name="Groupe 22" descr="Total of all grocery item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2811125" y="4295775"/>
          <a:ext cx="2115000" cy="609599"/>
          <a:chOff x="8886823" y="2943226"/>
          <a:chExt cx="1362075" cy="609599"/>
        </a:xfrm>
        <a:solidFill>
          <a:schemeClr val="accent5"/>
        </a:solidFill>
      </xdr:grpSpPr>
      <xdr:sp macro="" textlink="TotalCourses">
        <xdr:nvSpPr>
          <xdr:cNvPr id="24" name="Rectangle à coins arrondis du même côté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grpFill/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 rtl="0"/>
            <a:fld id="{B31B0A54-00E2-4957-AA17-61705B9750AA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 rtl="0"/>
              <a:t>271 €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s!M4">
        <xdr:nvSpPr>
          <xdr:cNvPr id="25" name="Zone de texte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 txBox="1"/>
        </xdr:nvSpPr>
        <xdr:spPr>
          <a:xfrm>
            <a:off x="8954562" y="2981324"/>
            <a:ext cx="1238250" cy="190501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rtl="0"/>
            <a:fld id="{8F50EC89-F3EE-47BC-AEFD-274934AC4717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 rtl="0"/>
              <a:t>TOTAL COURSES</a:t>
            </a:fld>
            <a:endParaRPr lang="fr" sz="105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" displayName="Liste" ref="C3:K21" totalsRowShown="0" headerRowCellStyle="Normal">
  <autoFilter ref="C3:K21" xr:uid="{00000000-0009-0000-0100-000001000000}"/>
  <tableColumns count="9">
    <tableColumn id="1" xr3:uid="{00000000-0010-0000-0000-000001000000}" name="OK" dataDxfId="0" dataCellStyle="Normal"/>
    <tableColumn id="2" xr3:uid="{00000000-0010-0000-0000-000002000000}" name="ARTICLE" dataCellStyle="Article"/>
    <tableColumn id="9" xr3:uid="{00000000-0010-0000-0000-000009000000}" name="MAGASIN" dataCellStyle="Arrière-plan blanc"/>
    <tableColumn id="3" xr3:uid="{00000000-0010-0000-0000-000003000000}" name="CATÉGORIE" dataCellStyle="Arrière-plan blanc"/>
    <tableColumn id="4" xr3:uid="{00000000-0010-0000-0000-000004000000}" name="QTÉ" dataCellStyle="Arrière-plan blanc"/>
    <tableColumn id="8" xr3:uid="{00000000-0010-0000-0000-000008000000}" name="UNITÉ" dataCellStyle="Arrière-plan blanc"/>
    <tableColumn id="5" xr3:uid="{00000000-0010-0000-0000-000005000000}" name="PRIX UNITAIRE" dataCellStyle="Devise personnalisée"/>
    <tableColumn id="6" xr3:uid="{00000000-0010-0000-0000-000006000000}" name="TOTAL" dataCellStyle="Devise personnalisée">
      <calculatedColumnFormula>IFERROR(Liste[[#This Row],[QTÉ]]*Liste[[#This Row],[PRIX UNITAIRE]],"")</calculatedColumnFormula>
    </tableColumn>
    <tableColumn id="7" xr3:uid="{00000000-0010-0000-0000-000007000000}" name="COMMENTAIRE" dataCellStyle="Retrait"/>
  </tableColumns>
  <tableStyleInfo name="Liste de courses" showFirstColumn="0" showLastColumn="0" showRowStripes="1" showColumnStripes="0"/>
  <extLst>
    <ext xmlns:x14="http://schemas.microsoft.com/office/spreadsheetml/2009/9/main" uri="{504A1905-F514-4f6f-8877-14C23A59335A}">
      <x14:table altTextSummary="Entrez l’article, le type de magasin, la catégorie, la quantité, l’unité, le prix unitaire et des commentaire dans cette table. Le total est calculé automatiquement."/>
    </ext>
  </extLst>
</table>
</file>

<file path=xl/theme/theme1.xml><?xml version="1.0" encoding="utf-8"?>
<a:theme xmlns:a="http://schemas.openxmlformats.org/drawingml/2006/main" name="Office Theme">
  <a:themeElements>
    <a:clrScheme name="151">
      <a:dk1>
        <a:sysClr val="windowText" lastClr="000000"/>
      </a:dk1>
      <a:lt1>
        <a:sysClr val="window" lastClr="FFFFFF"/>
      </a:lt1>
      <a:dk2>
        <a:srgbClr val="554527"/>
      </a:dk2>
      <a:lt2>
        <a:srgbClr val="FAF8F4"/>
      </a:lt2>
      <a:accent1>
        <a:srgbClr val="F4B224"/>
      </a:accent1>
      <a:accent2>
        <a:srgbClr val="F4900B"/>
      </a:accent2>
      <a:accent3>
        <a:srgbClr val="E66B10"/>
      </a:accent3>
      <a:accent4>
        <a:srgbClr val="D64C16"/>
      </a:accent4>
      <a:accent5>
        <a:srgbClr val="4E1747"/>
      </a:accent5>
      <a:accent6>
        <a:srgbClr val="09AA97"/>
      </a:accent6>
      <a:hlink>
        <a:srgbClr val="09AA97"/>
      </a:hlink>
      <a:folHlink>
        <a:srgbClr val="4E1747"/>
      </a:folHlink>
    </a:clrScheme>
    <a:fontScheme name="151">
      <a:majorFont>
        <a:latin typeface="Franklin Gothic Medium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fitToPage="1"/>
  </sheetPr>
  <dimension ref="B1:M21"/>
  <sheetViews>
    <sheetView showGridLines="0" tabSelected="1" zoomScaleNormal="100" workbookViewId="0"/>
  </sheetViews>
  <sheetFormatPr baseColWidth="10" defaultColWidth="8.88671875" defaultRowHeight="21" customHeight="1" x14ac:dyDescent="0.4"/>
  <cols>
    <col min="1" max="1" width="2.44140625" style="9" customWidth="1"/>
    <col min="2" max="2" width="2.44140625" style="3" customWidth="1"/>
    <col min="3" max="3" width="8.77734375" style="3" customWidth="1"/>
    <col min="4" max="4" width="24.44140625" style="3" customWidth="1"/>
    <col min="5" max="5" width="20.33203125" style="3" customWidth="1"/>
    <col min="6" max="6" width="13.109375" style="3" customWidth="1"/>
    <col min="7" max="7" width="6.77734375" style="3" customWidth="1"/>
    <col min="8" max="8" width="12.109375" style="3" customWidth="1"/>
    <col min="9" max="9" width="15.21875" style="3" customWidth="1"/>
    <col min="10" max="10" width="9.44140625" style="3" customWidth="1"/>
    <col min="11" max="11" width="31.77734375" style="3" customWidth="1"/>
    <col min="12" max="12" width="2.44140625" style="3" customWidth="1"/>
    <col min="13" max="13" width="15.109375" style="11" customWidth="1"/>
    <col min="14" max="16384" width="8.88671875" style="9"/>
  </cols>
  <sheetData>
    <row r="1" spans="2:13" ht="7.5" customHeight="1" x14ac:dyDescent="0.4"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7" t="str">
        <f>calculs!M9</f>
        <v>PRODUITS LAITIERS TOTAL</v>
      </c>
    </row>
    <row r="2" spans="2:13" s="10" customFormat="1" ht="59.25" customHeight="1" x14ac:dyDescent="0.8"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7"/>
    </row>
    <row r="3" spans="2:13" ht="21" customHeight="1" x14ac:dyDescent="0.4">
      <c r="C3" s="6" t="s">
        <v>1</v>
      </c>
      <c r="D3" s="6" t="s">
        <v>2</v>
      </c>
      <c r="E3" s="7" t="s">
        <v>21</v>
      </c>
      <c r="F3" s="7" t="s">
        <v>27</v>
      </c>
      <c r="G3" s="7" t="s">
        <v>32</v>
      </c>
      <c r="H3" s="7" t="s">
        <v>33</v>
      </c>
      <c r="I3" s="7" t="s">
        <v>42</v>
      </c>
      <c r="J3" s="7" t="s">
        <v>43</v>
      </c>
      <c r="K3" s="8" t="s">
        <v>44</v>
      </c>
      <c r="M3" s="11">
        <f>calculs!L9</f>
        <v>37</v>
      </c>
    </row>
    <row r="4" spans="2:13" ht="21" customHeight="1" x14ac:dyDescent="0.4">
      <c r="C4" s="15">
        <v>1</v>
      </c>
      <c r="D4" s="2" t="s">
        <v>3</v>
      </c>
      <c r="E4" s="3" t="s">
        <v>22</v>
      </c>
      <c r="F4" s="3" t="s">
        <v>28</v>
      </c>
      <c r="G4" s="3">
        <v>2</v>
      </c>
      <c r="H4" s="3" t="s">
        <v>34</v>
      </c>
      <c r="I4" s="16">
        <v>2.99</v>
      </c>
      <c r="J4" s="16">
        <f>IFERROR(Liste[[#This Row],[QTÉ]]*Liste[[#This Row],[PRIX UNITAIRE]],"")</f>
        <v>5.98</v>
      </c>
      <c r="K4" s="4"/>
      <c r="M4" s="11" t="str">
        <f>calculs!M8</f>
        <v>PRODUIT TOTAL</v>
      </c>
    </row>
    <row r="5" spans="2:13" ht="21" customHeight="1" x14ac:dyDescent="0.4">
      <c r="C5" s="15"/>
      <c r="D5" s="2" t="s">
        <v>4</v>
      </c>
      <c r="E5" s="3" t="s">
        <v>23</v>
      </c>
      <c r="F5" s="3" t="s">
        <v>28</v>
      </c>
      <c r="G5" s="3">
        <v>3</v>
      </c>
      <c r="H5" s="3" t="s">
        <v>34</v>
      </c>
      <c r="I5" s="16">
        <v>1.99</v>
      </c>
      <c r="J5" s="16">
        <f>IFERROR(Liste[[#This Row],[QTÉ]]*Liste[[#This Row],[PRIX UNITAIRE]],"")</f>
        <v>5.97</v>
      </c>
      <c r="K5" s="4" t="s">
        <v>45</v>
      </c>
      <c r="M5" s="17">
        <f>calculs!L8</f>
        <v>45</v>
      </c>
    </row>
    <row r="6" spans="2:13" ht="21" customHeight="1" x14ac:dyDescent="0.4">
      <c r="C6" s="15"/>
      <c r="D6" s="2" t="s">
        <v>5</v>
      </c>
      <c r="E6" s="3" t="s">
        <v>22</v>
      </c>
      <c r="F6" s="3" t="s">
        <v>28</v>
      </c>
      <c r="G6" s="3">
        <v>1</v>
      </c>
      <c r="H6" s="3" t="s">
        <v>35</v>
      </c>
      <c r="I6" s="16">
        <v>3.99</v>
      </c>
      <c r="J6" s="16">
        <f>IFERROR(Liste[[#This Row],[QTÉ]]*Liste[[#This Row],[PRIX UNITAIRE]],"")</f>
        <v>3.99</v>
      </c>
      <c r="K6" s="4"/>
      <c r="M6" s="17"/>
    </row>
    <row r="7" spans="2:13" ht="21" customHeight="1" x14ac:dyDescent="0.4">
      <c r="C7" s="15"/>
      <c r="D7" s="2" t="s">
        <v>6</v>
      </c>
      <c r="E7" s="3" t="s">
        <v>24</v>
      </c>
      <c r="F7" s="3" t="s">
        <v>28</v>
      </c>
      <c r="G7" s="3">
        <v>2</v>
      </c>
      <c r="H7" s="3" t="s">
        <v>36</v>
      </c>
      <c r="I7" s="16">
        <v>2.29</v>
      </c>
      <c r="J7" s="16">
        <f>IFERROR(Liste[[#This Row],[QTÉ]]*Liste[[#This Row],[PRIX UNITAIRE]],"")</f>
        <v>4.58</v>
      </c>
      <c r="K7" s="4"/>
      <c r="M7" s="11" t="str">
        <f>calculs!M7</f>
        <v>VIANDE TOTAL</v>
      </c>
    </row>
    <row r="8" spans="2:13" ht="21" customHeight="1" x14ac:dyDescent="0.4">
      <c r="C8" s="15"/>
      <c r="D8" s="2" t="s">
        <v>7</v>
      </c>
      <c r="E8" s="3" t="s">
        <v>24</v>
      </c>
      <c r="F8" s="3" t="s">
        <v>28</v>
      </c>
      <c r="G8" s="3">
        <v>4</v>
      </c>
      <c r="H8" s="3" t="s">
        <v>34</v>
      </c>
      <c r="I8" s="16">
        <v>3.49</v>
      </c>
      <c r="J8" s="16">
        <f>IFERROR(Liste[[#This Row],[QTÉ]]*Liste[[#This Row],[PRIX UNITAIRE]],"")</f>
        <v>13.96</v>
      </c>
      <c r="K8" s="4"/>
      <c r="M8" s="17">
        <f>calculs!L7</f>
        <v>80</v>
      </c>
    </row>
    <row r="9" spans="2:13" ht="21" customHeight="1" x14ac:dyDescent="0.4">
      <c r="C9" s="15"/>
      <c r="D9" s="2" t="s">
        <v>8</v>
      </c>
      <c r="E9" s="3" t="s">
        <v>24</v>
      </c>
      <c r="F9" s="3" t="s">
        <v>28</v>
      </c>
      <c r="G9" s="3">
        <v>2</v>
      </c>
      <c r="H9" s="3" t="s">
        <v>37</v>
      </c>
      <c r="I9" s="16">
        <v>1.5</v>
      </c>
      <c r="J9" s="16">
        <f>IFERROR(Liste[[#This Row],[QTÉ]]*Liste[[#This Row],[PRIX UNITAIRE]],"")</f>
        <v>3</v>
      </c>
      <c r="K9" s="4"/>
      <c r="M9" s="17"/>
    </row>
    <row r="10" spans="2:13" ht="21" customHeight="1" x14ac:dyDescent="0.4">
      <c r="C10" s="15"/>
      <c r="D10" s="2" t="s">
        <v>9</v>
      </c>
      <c r="E10" s="3" t="s">
        <v>22</v>
      </c>
      <c r="F10" s="3" t="s">
        <v>28</v>
      </c>
      <c r="G10" s="3">
        <v>2</v>
      </c>
      <c r="H10" s="3" t="s">
        <v>35</v>
      </c>
      <c r="I10" s="16">
        <v>1.99</v>
      </c>
      <c r="J10" s="16">
        <f>IFERROR(Liste[[#This Row],[QTÉ]]*Liste[[#This Row],[PRIX UNITAIRE]],"")</f>
        <v>3.98</v>
      </c>
      <c r="K10" s="4"/>
      <c r="M10" s="11" t="str">
        <f>calculs!M6</f>
        <v>FRUITS DE MER TOTAL</v>
      </c>
    </row>
    <row r="11" spans="2:13" ht="21" customHeight="1" x14ac:dyDescent="0.4">
      <c r="C11" s="15"/>
      <c r="D11" s="2" t="s">
        <v>10</v>
      </c>
      <c r="E11" s="3" t="s">
        <v>24</v>
      </c>
      <c r="F11" s="3" t="s">
        <v>28</v>
      </c>
      <c r="G11" s="3">
        <v>1</v>
      </c>
      <c r="H11" s="3" t="s">
        <v>34</v>
      </c>
      <c r="I11" s="16">
        <v>2.29</v>
      </c>
      <c r="J11" s="16">
        <f>IFERROR(Liste[[#This Row],[QTÉ]]*Liste[[#This Row],[PRIX UNITAIRE]],"")</f>
        <v>2.29</v>
      </c>
      <c r="K11" s="4"/>
      <c r="M11" s="17">
        <f>calculs!L6</f>
        <v>109</v>
      </c>
    </row>
    <row r="12" spans="2:13" ht="21" customHeight="1" x14ac:dyDescent="0.4">
      <c r="C12" s="15"/>
      <c r="D12" s="2" t="s">
        <v>11</v>
      </c>
      <c r="E12" s="3" t="s">
        <v>22</v>
      </c>
      <c r="F12" s="3" t="s">
        <v>28</v>
      </c>
      <c r="G12" s="3">
        <v>0.5</v>
      </c>
      <c r="H12" s="3" t="s">
        <v>34</v>
      </c>
      <c r="I12" s="16">
        <v>2.25</v>
      </c>
      <c r="J12" s="16">
        <f>IFERROR(Liste[[#This Row],[QTÉ]]*Liste[[#This Row],[PRIX UNITAIRE]],"")</f>
        <v>1.125</v>
      </c>
      <c r="K12" s="4" t="s">
        <v>46</v>
      </c>
      <c r="M12" s="17"/>
    </row>
    <row r="13" spans="2:13" ht="21" customHeight="1" x14ac:dyDescent="0.4">
      <c r="C13" s="15"/>
      <c r="D13" s="2" t="s">
        <v>12</v>
      </c>
      <c r="E13" s="3" t="s">
        <v>25</v>
      </c>
      <c r="F13" s="3" t="s">
        <v>29</v>
      </c>
      <c r="G13" s="3">
        <v>2</v>
      </c>
      <c r="H13" s="3" t="s">
        <v>38</v>
      </c>
      <c r="I13" s="16">
        <v>3.99</v>
      </c>
      <c r="J13" s="16">
        <f>IFERROR(Liste[[#This Row],[QTÉ]]*Liste[[#This Row],[PRIX UNITAIRE]],"")</f>
        <v>7.98</v>
      </c>
      <c r="K13" s="4"/>
      <c r="M13" s="11" t="str">
        <f>calculs!M3</f>
        <v>TOTAL AUTRES</v>
      </c>
    </row>
    <row r="14" spans="2:13" ht="21" customHeight="1" x14ac:dyDescent="0.4">
      <c r="C14" s="15"/>
      <c r="D14" s="2" t="s">
        <v>13</v>
      </c>
      <c r="E14" s="3" t="s">
        <v>25</v>
      </c>
      <c r="F14" s="3" t="s">
        <v>29</v>
      </c>
      <c r="G14" s="3">
        <v>1</v>
      </c>
      <c r="H14" s="3" t="s">
        <v>34</v>
      </c>
      <c r="I14" s="16">
        <v>9.99</v>
      </c>
      <c r="J14" s="16">
        <f>IFERROR(Liste[[#This Row],[QTÉ]]*Liste[[#This Row],[PRIX UNITAIRE]],"")</f>
        <v>9.99</v>
      </c>
      <c r="K14" s="4" t="s">
        <v>47</v>
      </c>
      <c r="M14" s="17">
        <f>calculs!L3</f>
        <v>0</v>
      </c>
    </row>
    <row r="15" spans="2:13" ht="21" customHeight="1" x14ac:dyDescent="0.4">
      <c r="C15" s="15"/>
      <c r="D15" s="2" t="s">
        <v>14</v>
      </c>
      <c r="E15" s="3" t="s">
        <v>25</v>
      </c>
      <c r="F15" s="3" t="s">
        <v>29</v>
      </c>
      <c r="G15" s="3">
        <v>2</v>
      </c>
      <c r="H15" s="3" t="s">
        <v>39</v>
      </c>
      <c r="I15" s="16">
        <v>3.5</v>
      </c>
      <c r="J15" s="16">
        <f>IFERROR(Liste[[#This Row],[QTÉ]]*Liste[[#This Row],[PRIX UNITAIRE]],"")</f>
        <v>7</v>
      </c>
      <c r="K15" s="4"/>
      <c r="M15" s="17"/>
    </row>
    <row r="16" spans="2:13" ht="21" customHeight="1" x14ac:dyDescent="0.4">
      <c r="C16" s="15"/>
      <c r="D16" s="2" t="s">
        <v>15</v>
      </c>
      <c r="E16" s="3" t="s">
        <v>25</v>
      </c>
      <c r="F16" s="3" t="s">
        <v>29</v>
      </c>
      <c r="G16" s="3">
        <v>1</v>
      </c>
      <c r="H16" s="3" t="s">
        <v>40</v>
      </c>
      <c r="I16" s="16">
        <v>3.89</v>
      </c>
      <c r="J16" s="16">
        <f>IFERROR(Liste[[#This Row],[QTÉ]]*Liste[[#This Row],[PRIX UNITAIRE]],"")</f>
        <v>3.89</v>
      </c>
      <c r="K16" s="4"/>
      <c r="M16" s="12" t="str">
        <f>calculs!M4</f>
        <v>TOTAL COURSES</v>
      </c>
    </row>
    <row r="17" spans="3:13" ht="21" customHeight="1" x14ac:dyDescent="0.4">
      <c r="C17" s="15"/>
      <c r="D17" s="2" t="s">
        <v>16</v>
      </c>
      <c r="E17" s="3" t="s">
        <v>25</v>
      </c>
      <c r="F17" s="3" t="s">
        <v>29</v>
      </c>
      <c r="G17" s="3">
        <v>1</v>
      </c>
      <c r="H17" s="3" t="s">
        <v>41</v>
      </c>
      <c r="I17" s="16">
        <v>2.99</v>
      </c>
      <c r="J17" s="16">
        <f>IFERROR(Liste[[#This Row],[QTÉ]]*Liste[[#This Row],[PRIX UNITAIRE]],"")</f>
        <v>2.99</v>
      </c>
      <c r="K17" s="4"/>
      <c r="M17" s="12">
        <f>TotalCourses</f>
        <v>271</v>
      </c>
    </row>
    <row r="18" spans="3:13" ht="21" customHeight="1" x14ac:dyDescent="0.4">
      <c r="C18" s="15"/>
      <c r="D18" s="2" t="s">
        <v>17</v>
      </c>
      <c r="E18" s="3" t="s">
        <v>22</v>
      </c>
      <c r="F18" s="3" t="s">
        <v>29</v>
      </c>
      <c r="G18" s="3">
        <v>1</v>
      </c>
      <c r="H18" s="3" t="s">
        <v>40</v>
      </c>
      <c r="I18" s="16">
        <v>4.99</v>
      </c>
      <c r="J18" s="16">
        <f>IFERROR(Liste[[#This Row],[QTÉ]]*Liste[[#This Row],[PRIX UNITAIRE]],"")</f>
        <v>4.99</v>
      </c>
      <c r="K18" s="4" t="s">
        <v>48</v>
      </c>
    </row>
    <row r="19" spans="3:13" ht="21" customHeight="1" x14ac:dyDescent="0.4">
      <c r="C19" s="15"/>
      <c r="D19" s="2" t="s">
        <v>18</v>
      </c>
      <c r="E19" s="3" t="s">
        <v>24</v>
      </c>
      <c r="F19" s="3" t="s">
        <v>30</v>
      </c>
      <c r="G19" s="3">
        <v>10</v>
      </c>
      <c r="H19" s="3" t="s">
        <v>34</v>
      </c>
      <c r="I19" s="16">
        <v>7.99</v>
      </c>
      <c r="J19" s="16">
        <f>IFERROR(Liste[[#This Row],[QTÉ]]*Liste[[#This Row],[PRIX UNITAIRE]],"")</f>
        <v>79.900000000000006</v>
      </c>
      <c r="K19" s="4" t="s">
        <v>49</v>
      </c>
    </row>
    <row r="20" spans="3:13" ht="21" customHeight="1" x14ac:dyDescent="0.4">
      <c r="C20" s="15"/>
      <c r="D20" s="2" t="s">
        <v>19</v>
      </c>
      <c r="E20" s="3" t="s">
        <v>26</v>
      </c>
      <c r="F20" s="3" t="s">
        <v>31</v>
      </c>
      <c r="G20" s="3">
        <v>6</v>
      </c>
      <c r="H20" s="3" t="s">
        <v>34</v>
      </c>
      <c r="I20" s="16">
        <v>8.99</v>
      </c>
      <c r="J20" s="16">
        <f>IFERROR(Liste[[#This Row],[QTÉ]]*Liste[[#This Row],[PRIX UNITAIRE]],"")</f>
        <v>53.94</v>
      </c>
      <c r="K20" s="4"/>
    </row>
    <row r="21" spans="3:13" ht="21" customHeight="1" x14ac:dyDescent="0.4">
      <c r="C21" s="15"/>
      <c r="D21" s="2" t="s">
        <v>20</v>
      </c>
      <c r="E21" s="3" t="s">
        <v>26</v>
      </c>
      <c r="F21" s="3" t="s">
        <v>31</v>
      </c>
      <c r="G21" s="3">
        <v>5</v>
      </c>
      <c r="H21" s="3" t="s">
        <v>34</v>
      </c>
      <c r="I21" s="16">
        <v>10.99</v>
      </c>
      <c r="J21" s="16">
        <f>IFERROR(Liste[[#This Row],[QTÉ]]*Liste[[#This Row],[PRIX UNITAIRE]],"")</f>
        <v>54.95</v>
      </c>
      <c r="K21" s="4"/>
    </row>
  </sheetData>
  <mergeCells count="7">
    <mergeCell ref="M11:M12"/>
    <mergeCell ref="M14:M15"/>
    <mergeCell ref="B1:L1"/>
    <mergeCell ref="B2:L2"/>
    <mergeCell ref="M1:M2"/>
    <mergeCell ref="M5:M6"/>
    <mergeCell ref="M8:M9"/>
  </mergeCells>
  <conditionalFormatting sqref="C4:K21">
    <cfRule type="expression" dxfId="1" priority="2">
      <formula>ISODD(ROW(AncreTable))&lt;&gt;ISODD(ROW(C4))</formula>
    </cfRule>
  </conditionalFormatting>
  <dataValidations count="11">
    <dataValidation allowBlank="1" showInputMessage="1" showErrorMessage="1" prompt="Créez une liste de courses dans cette feuille de calcul. Entrez les détails dans la table Liste. Les totaux sont calculés automatiquement." sqref="A1" xr:uid="{00000000-0002-0000-0000-000000000000}"/>
    <dataValidation allowBlank="1" showInputMessage="1" showErrorMessage="1" prompt="Le titre de la feuille de calcul figure dans cette cellule. Entrez les détails de la liste de courses dans la table ci-dessous. Les totaux des catégories sont mis à jour automatiquement dans la colonne M." sqref="B2:L2" xr:uid="{00000000-0002-0000-0000-000001000000}"/>
    <dataValidation allowBlank="1" showInputMessage="1" showErrorMessage="1" prompt="Entrez un chiffre supérieur à 0 dans cette colonne sous ce titre pour marquer l’article comme acheté. Utilisez les filtres de titre pour trouver des entrées spécifiques." sqref="C3" xr:uid="{00000000-0002-0000-0000-000002000000}"/>
    <dataValidation allowBlank="1" showInputMessage="1" showErrorMessage="1" prompt="Entrez l’article dans cette colonne sous ce titre." sqref="D3" xr:uid="{00000000-0002-0000-0000-000003000000}"/>
    <dataValidation allowBlank="1" showInputMessage="1" showErrorMessage="1" prompt="Entrez le type de magasin dans cette colonne sous ce titre." sqref="E3" xr:uid="{00000000-0002-0000-0000-000004000000}"/>
    <dataValidation allowBlank="1" showInputMessage="1" showErrorMessage="1" prompt="Entrez la catégorie dans cette colonne sous ce titre." sqref="F3" xr:uid="{00000000-0002-0000-0000-000005000000}"/>
    <dataValidation allowBlank="1" showInputMessage="1" showErrorMessage="1" prompt="Entrez la quantité dans cette colonne sous ce titre." sqref="G3" xr:uid="{00000000-0002-0000-0000-000006000000}"/>
    <dataValidation allowBlank="1" showInputMessage="1" showErrorMessage="1" prompt="Entrez l’unité dans cette colonne sous ce titre." sqref="H3" xr:uid="{00000000-0002-0000-0000-000007000000}"/>
    <dataValidation allowBlank="1" showInputMessage="1" showErrorMessage="1" prompt="Entrez le prix unitaire dans cette colonne sous ce titre." sqref="I3" xr:uid="{00000000-0002-0000-0000-000008000000}"/>
    <dataValidation allowBlank="1" showInputMessage="1" showErrorMessage="1" prompt="Le total est calculé automatiquement dans cette colonne sous ce titre." sqref="J3" xr:uid="{00000000-0002-0000-0000-000009000000}"/>
    <dataValidation allowBlank="1" showInputMessage="1" showErrorMessage="1" prompt="Entrez un commentaire dans cette colonne sous ce titre." sqref="K3" xr:uid="{00000000-0002-0000-0000-00000A000000}"/>
  </dataValidations>
  <printOptions horizontalCentered="1"/>
  <pageMargins left="0.3" right="0.3" top="0.5" bottom="0.5" header="0.3" footer="0.3"/>
  <pageSetup paperSize="9" scale="53" fitToHeight="0" orientation="portrait" r:id="rId1"/>
  <headerFooter differentFirst="1">
    <oddFooter>Page &amp;P of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7DFC9C84-28BF-44D2-94EA-43F4C08E96CD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C4:C21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21"/>
  <sheetViews>
    <sheetView workbookViewId="0"/>
  </sheetViews>
  <sheetFormatPr baseColWidth="10" defaultColWidth="9" defaultRowHeight="18.75" x14ac:dyDescent="0.4"/>
  <cols>
    <col min="5" max="5" width="18.88671875" customWidth="1"/>
    <col min="10" max="10" width="14.109375" customWidth="1"/>
    <col min="11" max="12" width="12.44140625" customWidth="1"/>
    <col min="13" max="13" width="25.44140625" customWidth="1"/>
  </cols>
  <sheetData>
    <row r="1" spans="1:13" x14ac:dyDescent="0.4">
      <c r="A1" t="s">
        <v>50</v>
      </c>
    </row>
    <row r="3" spans="1:13" x14ac:dyDescent="0.4">
      <c r="K3" s="13">
        <f>SUM(Liste[TOTAL])-SUM(K6:K9)</f>
        <v>0</v>
      </c>
      <c r="L3" s="14">
        <f>ROUND(K3,0)</f>
        <v>0</v>
      </c>
      <c r="M3" t="s">
        <v>51</v>
      </c>
    </row>
    <row r="4" spans="1:13" x14ac:dyDescent="0.4">
      <c r="L4" s="14">
        <f>ROUNDUP(SUM(Liste[TOTAL]),0)</f>
        <v>271</v>
      </c>
      <c r="M4" t="s">
        <v>52</v>
      </c>
    </row>
    <row r="6" spans="1:13" x14ac:dyDescent="0.4">
      <c r="E6" s="5" t="str">
        <f t="array" ref="E6">IFERROR(INDEX(Liste[CATÉGORIE],MATCH(,COUNTIF($E$5:E5,Liste[CATÉGORIE]),)),"")</f>
        <v>Produit</v>
      </c>
      <c r="F6">
        <f>SUMIFS(Liste[TOTAL],Liste[CATÉGORIE],E6)</f>
        <v>44.875</v>
      </c>
      <c r="G6">
        <f>F6+ROW()/1000000</f>
        <v>44.875005999999999</v>
      </c>
      <c r="H6">
        <f>LARGE($G$6:$G$21,1)</f>
        <v>108.89000900000001</v>
      </c>
      <c r="I6">
        <f>MATCH(H6,$G$6:$G$21,0)</f>
        <v>4</v>
      </c>
      <c r="J6" t="str">
        <f>INDEX($E$6:$E$21,$I6)</f>
        <v>Fruits de mer</v>
      </c>
      <c r="K6" s="1">
        <f>INDEX($F$6:$F$21,$I6)</f>
        <v>108.89</v>
      </c>
      <c r="L6" s="14">
        <f>ROUND(K6,0)</f>
        <v>109</v>
      </c>
      <c r="M6" t="str">
        <f>UPPER(J6) &amp; " TOTAL"</f>
        <v>FRUITS DE MER TOTAL</v>
      </c>
    </row>
    <row r="7" spans="1:13" x14ac:dyDescent="0.4">
      <c r="E7" s="5" t="str">
        <f t="array" ref="E7">IFERROR(INDEX(Liste[CATÉGORIE],MATCH(,COUNTIF($E$5:E6,Liste[CATÉGORIE]),)),"")</f>
        <v>Produits laitiers</v>
      </c>
      <c r="F7">
        <f>SUMIFS(Liste[TOTAL],Liste[CATÉGORIE],E7)</f>
        <v>36.840000000000003</v>
      </c>
      <c r="G7">
        <f t="shared" ref="G7:G21" si="0">F7+ROW()/1000000</f>
        <v>36.840007</v>
      </c>
      <c r="H7">
        <f>LARGE($G$6:$G$21,2)</f>
        <v>79.900008</v>
      </c>
      <c r="I7">
        <f>MATCH(H7,$G$6:$G$21,0)</f>
        <v>3</v>
      </c>
      <c r="J7" t="str">
        <f>INDEX($E$6:$E$21,$I7)</f>
        <v>Viande</v>
      </c>
      <c r="K7" s="1">
        <f>INDEX($F$6:$F$21,$I7)</f>
        <v>79.900000000000006</v>
      </c>
      <c r="L7" s="14">
        <f>ROUND(K7,0)</f>
        <v>80</v>
      </c>
      <c r="M7" t="str">
        <f>UPPER(J7) &amp; " TOTAL"</f>
        <v>VIANDE TOTAL</v>
      </c>
    </row>
    <row r="8" spans="1:13" x14ac:dyDescent="0.4">
      <c r="E8" s="5" t="str">
        <f t="array" ref="E8">IFERROR(INDEX(Liste[CATÉGORIE],MATCH(,COUNTIF($E$5:E7,Liste[CATÉGORIE]),)),"")</f>
        <v>Viande</v>
      </c>
      <c r="F8">
        <f>SUMIFS(Liste[TOTAL],Liste[CATÉGORIE],E8)</f>
        <v>79.900000000000006</v>
      </c>
      <c r="G8">
        <f t="shared" si="0"/>
        <v>79.900008</v>
      </c>
      <c r="H8">
        <f>LARGE($G$6:$G$21,3)</f>
        <v>44.875005999999999</v>
      </c>
      <c r="I8">
        <f>MATCH(H8,$G$6:$G$21,0)</f>
        <v>1</v>
      </c>
      <c r="J8" t="str">
        <f>INDEX($E$6:$E$21,$I8)</f>
        <v>Produit</v>
      </c>
      <c r="K8" s="1">
        <f>INDEX($F$6:$F$21,$I8)</f>
        <v>44.875</v>
      </c>
      <c r="L8" s="14">
        <f>ROUND(K8,0)</f>
        <v>45</v>
      </c>
      <c r="M8" t="str">
        <f>UPPER(J8) &amp; " TOTAL"</f>
        <v>PRODUIT TOTAL</v>
      </c>
    </row>
    <row r="9" spans="1:13" x14ac:dyDescent="0.4">
      <c r="E9" s="5" t="str">
        <f t="array" ref="E9">IFERROR(INDEX(Liste[CATÉGORIE],MATCH(,COUNTIF($E$5:E8,Liste[CATÉGORIE]),)),"")</f>
        <v>Fruits de mer</v>
      </c>
      <c r="F9">
        <f>SUMIFS(Liste[TOTAL],Liste[CATÉGORIE],E9)</f>
        <v>108.89</v>
      </c>
      <c r="G9">
        <f t="shared" si="0"/>
        <v>108.89000900000001</v>
      </c>
      <c r="H9">
        <f>LARGE($G$6:$G$21,4)</f>
        <v>36.840007</v>
      </c>
      <c r="I9">
        <f>MATCH(H9,$G$6:$G$21,0)</f>
        <v>2</v>
      </c>
      <c r="J9" t="str">
        <f>INDEX($E$6:$E$21,$I9)</f>
        <v>Produits laitiers</v>
      </c>
      <c r="K9" s="1">
        <f>INDEX($F$6:$F$21,$I9)</f>
        <v>36.840000000000003</v>
      </c>
      <c r="L9" s="14">
        <f>ROUND(K9,0)</f>
        <v>37</v>
      </c>
      <c r="M9" t="str">
        <f>UPPER(J9) &amp; " TOTAL"</f>
        <v>PRODUITS LAITIERS TOTAL</v>
      </c>
    </row>
    <row r="10" spans="1:13" x14ac:dyDescent="0.4">
      <c r="E10" s="5" t="str">
        <f t="array" ref="E10">IFERROR(INDEX(Liste[CATÉGORIE],MATCH(,COUNTIF($E$5:E9,Liste[CATÉGORIE]),)),"")</f>
        <v/>
      </c>
      <c r="F10">
        <f>SUMIFS(Liste[TOTAL],Liste[CATÉGORIE],E10)</f>
        <v>0</v>
      </c>
      <c r="G10">
        <f t="shared" si="0"/>
        <v>1.0000000000000001E-5</v>
      </c>
      <c r="K10" s="1"/>
      <c r="L10" s="1"/>
    </row>
    <row r="11" spans="1:13" x14ac:dyDescent="0.4">
      <c r="E11" s="5" t="str">
        <f t="array" ref="E11">IFERROR(INDEX(Liste[CATÉGORIE],MATCH(,COUNTIF($E$5:E10,Liste[CATÉGORIE]),)),"")</f>
        <v/>
      </c>
      <c r="F11">
        <f>SUMIFS(Liste[TOTAL],Liste[CATÉGORIE],E11)</f>
        <v>0</v>
      </c>
      <c r="G11">
        <f t="shared" si="0"/>
        <v>1.1E-5</v>
      </c>
      <c r="K11" s="1"/>
      <c r="L11" s="1"/>
    </row>
    <row r="12" spans="1:13" x14ac:dyDescent="0.4">
      <c r="E12" s="5" t="str">
        <f t="array" ref="E12">IFERROR(INDEX(Liste[CATÉGORIE],MATCH(,COUNTIF($E$5:E11,Liste[CATÉGORIE]),)),"")</f>
        <v/>
      </c>
      <c r="F12">
        <f>SUMIFS(Liste[TOTAL],Liste[CATÉGORIE],E12)</f>
        <v>0</v>
      </c>
      <c r="G12">
        <f t="shared" si="0"/>
        <v>1.2E-5</v>
      </c>
      <c r="K12" s="1"/>
      <c r="L12" s="1"/>
    </row>
    <row r="13" spans="1:13" x14ac:dyDescent="0.4">
      <c r="E13" s="5" t="str">
        <f t="array" ref="E13">IFERROR(INDEX(Liste[CATÉGORIE],MATCH(,COUNTIF($E$5:E12,Liste[CATÉGORIE]),)),"")</f>
        <v/>
      </c>
      <c r="F13">
        <f>SUMIFS(Liste[TOTAL],Liste[CATÉGORIE],E13)</f>
        <v>0</v>
      </c>
      <c r="G13">
        <f t="shared" si="0"/>
        <v>1.2999999999999999E-5</v>
      </c>
      <c r="K13" s="1"/>
      <c r="L13" s="1"/>
    </row>
    <row r="14" spans="1:13" x14ac:dyDescent="0.4">
      <c r="E14" s="5" t="str">
        <f t="array" ref="E14">IFERROR(INDEX(Liste[CATÉGORIE],MATCH(,COUNTIF($E$5:E13,Liste[CATÉGORIE]),)),"")</f>
        <v/>
      </c>
      <c r="F14">
        <f>SUMIFS(Liste[TOTAL],Liste[CATÉGORIE],E14)</f>
        <v>0</v>
      </c>
      <c r="G14">
        <f t="shared" si="0"/>
        <v>1.4E-5</v>
      </c>
      <c r="K14" s="1"/>
      <c r="L14" s="1"/>
    </row>
    <row r="15" spans="1:13" x14ac:dyDescent="0.4">
      <c r="E15" s="5" t="str">
        <f t="array" ref="E15">IFERROR(INDEX(Liste[CATÉGORIE],MATCH(,COUNTIF($E$5:E14,Liste[CATÉGORIE]),)),"")</f>
        <v/>
      </c>
      <c r="F15">
        <f>SUMIFS(Liste[TOTAL],Liste[CATÉGORIE],E15)</f>
        <v>0</v>
      </c>
      <c r="G15">
        <f t="shared" si="0"/>
        <v>1.5E-5</v>
      </c>
      <c r="K15" s="1"/>
      <c r="L15" s="1"/>
    </row>
    <row r="16" spans="1:13" x14ac:dyDescent="0.4">
      <c r="E16" s="5" t="str">
        <f t="array" ref="E16">IFERROR(INDEX(Liste[CATÉGORIE],MATCH(,COUNTIF($E$5:E15,Liste[CATÉGORIE]),)),"")</f>
        <v/>
      </c>
      <c r="F16">
        <f>SUMIFS(Liste[TOTAL],Liste[CATÉGORIE],E16)</f>
        <v>0</v>
      </c>
      <c r="G16">
        <f t="shared" si="0"/>
        <v>1.5999999999999999E-5</v>
      </c>
      <c r="K16" s="1"/>
      <c r="L16" s="1"/>
    </row>
    <row r="17" spans="5:12" x14ac:dyDescent="0.4">
      <c r="E17" s="5" t="str">
        <f t="array" ref="E17">IFERROR(INDEX(Liste[CATÉGORIE],MATCH(,COUNTIF($E$5:E16,Liste[CATÉGORIE]),)),"")</f>
        <v/>
      </c>
      <c r="F17">
        <f>SUMIFS(Liste[TOTAL],Liste[CATÉGORIE],E17)</f>
        <v>0</v>
      </c>
      <c r="G17">
        <f t="shared" si="0"/>
        <v>1.7E-5</v>
      </c>
      <c r="K17" s="1"/>
      <c r="L17" s="1"/>
    </row>
    <row r="18" spans="5:12" x14ac:dyDescent="0.4">
      <c r="E18" s="5" t="str">
        <f t="array" ref="E18">IFERROR(INDEX(Liste[CATÉGORIE],MATCH(,COUNTIF($E$5:E17,Liste[CATÉGORIE]),)),"")</f>
        <v/>
      </c>
      <c r="F18">
        <f>SUMIFS(Liste[TOTAL],Liste[CATÉGORIE],E18)</f>
        <v>0</v>
      </c>
      <c r="G18">
        <f t="shared" si="0"/>
        <v>1.8E-5</v>
      </c>
      <c r="K18" s="1"/>
      <c r="L18" s="1"/>
    </row>
    <row r="19" spans="5:12" x14ac:dyDescent="0.4">
      <c r="E19" s="5" t="str">
        <f t="array" ref="E19">IFERROR(INDEX(Liste[CATÉGORIE],MATCH(,COUNTIF($E$5:E18,Liste[CATÉGORIE]),)),"")</f>
        <v/>
      </c>
      <c r="F19">
        <f>SUMIFS(Liste[TOTAL],Liste[CATÉGORIE],E19)</f>
        <v>0</v>
      </c>
      <c r="G19">
        <f t="shared" si="0"/>
        <v>1.9000000000000001E-5</v>
      </c>
      <c r="K19" s="1"/>
      <c r="L19" s="1"/>
    </row>
    <row r="20" spans="5:12" x14ac:dyDescent="0.4">
      <c r="E20" s="5" t="str">
        <f t="array" ref="E20">IFERROR(INDEX(Liste[CATÉGORIE],MATCH(,COUNTIF($E$5:E19,Liste[CATÉGORIE]),)),"")</f>
        <v/>
      </c>
      <c r="F20">
        <f>SUMIFS(Liste[TOTAL],Liste[CATÉGORIE],E20)</f>
        <v>0</v>
      </c>
      <c r="G20">
        <f t="shared" si="0"/>
        <v>2.0000000000000002E-5</v>
      </c>
      <c r="K20" s="1"/>
      <c r="L20" s="1"/>
    </row>
    <row r="21" spans="5:12" x14ac:dyDescent="0.4">
      <c r="E21" s="5" t="str">
        <f t="array" ref="E21">IFERROR(INDEX(Liste[CATÉGORIE],MATCH(,COUNTIF($E$5:E20,Liste[CATÉGORIE]),)),"")</f>
        <v/>
      </c>
      <c r="F21">
        <f>SUMIFS(Liste[TOTAL],Liste[CATÉGORIE],E21)</f>
        <v>0</v>
      </c>
      <c r="G21">
        <f t="shared" si="0"/>
        <v>2.0999999999999999E-5</v>
      </c>
      <c r="K21" s="1"/>
      <c r="L2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 de courses</vt:lpstr>
      <vt:lpstr>calculs</vt:lpstr>
      <vt:lpstr>AncreTable</vt:lpstr>
      <vt:lpstr>'Liste de courses'!Impression_des_titres</vt:lpstr>
      <vt:lpstr>TitreColonne1</vt:lpstr>
      <vt:lpstr>TotalCourses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2018-11-09T08:36:08Z</dcterms:created>
  <dcterms:modified xsi:type="dcterms:W3CDTF">2020-02-28T07:34:07Z</dcterms:modified>
</cp:coreProperties>
</file>