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3"/>
  <workbookPr codeName="ThisWorkbook"/>
  <mc:AlternateContent xmlns:mc="http://schemas.openxmlformats.org/markup-compatibility/2006">
    <mc:Choice Requires="x15">
      <x15ac:absPath xmlns:x15ac="http://schemas.microsoft.com/office/spreadsheetml/2010/11/ac" url="/Users/anilmaguru/Desktop/"/>
    </mc:Choice>
  </mc:AlternateContent>
  <xr:revisionPtr revIDLastSave="0" documentId="13_ncr:1_{674506BB-D1A2-7240-955E-FB8B9834587A}" xr6:coauthVersionLast="45" xr6:coauthVersionMax="45" xr10:uidLastSave="{00000000-0000-0000-0000-000000000000}"/>
  <bookViews>
    <workbookView xWindow="0" yWindow="460" windowWidth="25600" windowHeight="14300" xr2:uid="{00000000-000D-0000-FFFF-FFFF00000000}"/>
  </bookViews>
  <sheets>
    <sheet name="Name" sheetId="1" r:id="rId1"/>
    <sheet name="Setting" sheetId="2" state="hidden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rep1">'[1]all Reports'!$A$1:$I$41</definedName>
    <definedName name="_rep10">'[1]all Reports'!$A$474:$I$507</definedName>
    <definedName name="_rep2">'[1]all Reports'!$A$42:$I$82</definedName>
    <definedName name="_rep3">'[1]all Reports'!$A$83:$I$123</definedName>
    <definedName name="_rep4">'[1]all Reports'!$A$124:$I$164</definedName>
    <definedName name="_rep5">'[1]all Reports'!$A$165:$I$234</definedName>
    <definedName name="_rep6">'[1]all Reports'!$A$235:$I$290</definedName>
    <definedName name="_rep7">'[1]all Reports'!$A$291:$I$331</definedName>
    <definedName name="_rep8">'[1]all Reports'!$A$334:$I$403</definedName>
    <definedName name="_rep9">'[1]all Reports'!$A$404:$I$473</definedName>
    <definedName name="Board">Setting!$T$4:$T$5</definedName>
    <definedName name="brl">#REF!</definedName>
    <definedName name="brl_26">#REF!</definedName>
    <definedName name="brl_27">#REF!</definedName>
    <definedName name="brl_31">#REF!</definedName>
    <definedName name="brl_32">#REF!</definedName>
    <definedName name="CCYlist">[2]General!$AM$2:$AM$45</definedName>
    <definedName name="Classification">Setting!$B$4:$B$8</definedName>
    <definedName name="companies">[2]General!$AA$2:$AA$31</definedName>
    <definedName name="Company">Setting!$N$4:$N$8</definedName>
    <definedName name="Currency">Setting!$L$4:$L$8</definedName>
    <definedName name="DATA_01" hidden="1">#REF!</definedName>
    <definedName name="DATA_02" hidden="1">#REF!</definedName>
    <definedName name="DATA_03" hidden="1">#REF!</definedName>
    <definedName name="DATA_04" hidden="1">#REF!</definedName>
    <definedName name="DATA_05" hidden="1">#REF!</definedName>
    <definedName name="DATA_06" hidden="1">#REF!</definedName>
    <definedName name="donorslist">[1]General!$AA$2:$AA$9</definedName>
    <definedName name="dsv" hidden="1">#REF!</definedName>
    <definedName name="dw" hidden="1">#REF!</definedName>
    <definedName name="dwddw">#REF!</definedName>
    <definedName name="dwdwdw" hidden="1">#REF!</definedName>
    <definedName name="e" hidden="1">#REF!</definedName>
    <definedName name="ed" hidden="1">#REF!</definedName>
    <definedName name="edseds" hidden="1">#REF!</definedName>
    <definedName name="eee" hidden="1">#REF!</definedName>
    <definedName name="eur">#REF!</definedName>
    <definedName name="euro">'[1]Projected Donations'!$J$1</definedName>
    <definedName name="Geography">Setting!$D$4:$D$10</definedName>
    <definedName name="hkd">#REF!</definedName>
    <definedName name="hkd_10">'[3]Ken_Boaz P_E'!#REF!</definedName>
    <definedName name="hkd_12">'[4]Ken_Boaz P_E'!#REF!</definedName>
    <definedName name="hkd_17">'[3]Ken_Boaz P_E'!#REF!</definedName>
    <definedName name="hkd_21">'[4]Ken_Boaz P_E'!#REF!</definedName>
    <definedName name="hkd_25">'[5]Ken_Boaz P_E'!#REF!</definedName>
    <definedName name="hkd_26">#REF!</definedName>
    <definedName name="hkd_27">#REF!</definedName>
    <definedName name="hkd_31">#REF!</definedName>
    <definedName name="hkd_32">#REF!</definedName>
    <definedName name="hkd_6">'[6]Ken _ Boaz'!#REF!</definedName>
    <definedName name="hkd_8">'[3]Ken_Boaz P_E'!#REF!</definedName>
    <definedName name="hkd_9">'[3]Ken_Boaz P_E'!#REF!</definedName>
    <definedName name="Impact">Setting!$F$4:$F$5</definedName>
    <definedName name="IntroPrintArea" hidden="1">#REF!</definedName>
    <definedName name="Liquidity">Setting!$R$4:$R$9</definedName>
    <definedName name="Non.Liquid">[2]General!$J$2:$J$5</definedName>
    <definedName name="PreviousBalance">#REF!</definedName>
    <definedName name="_xlnm.Print_Area" localSheetId="0">Name!$B$2:$K$32</definedName>
    <definedName name="s">#REF!</definedName>
    <definedName name="Sector">Setting!$J$4:$J$15</definedName>
    <definedName name="sg">#REF!</definedName>
    <definedName name="ssfsf">'[7]Ken-Boaz P.E'!#REF!</definedName>
    <definedName name="Transmissible">Setting!$P$4:$P$5</definedName>
    <definedName name="try">#REF!</definedName>
    <definedName name="Type">Setting!$H$4:$H$5</definedName>
    <definedName name="wdd">#REF!</definedName>
    <definedName name="yesno">[1]General!$AD$2:$AD$3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6" i="1" l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0" i="1"/>
  <c r="K41" i="1"/>
  <c r="K42" i="1"/>
  <c r="K43" i="1"/>
  <c r="K37" i="1"/>
  <c r="C9" i="1" l="1"/>
  <c r="G16" i="1" l="1"/>
  <c r="G15" i="1"/>
  <c r="G14" i="1"/>
  <c r="N37" i="1" l="1"/>
  <c r="M37" i="1"/>
  <c r="N36" i="1" l="1"/>
  <c r="D34" i="1"/>
  <c r="J40" i="1" l="1"/>
  <c r="J41" i="1"/>
  <c r="J42" i="1"/>
  <c r="J43" i="1"/>
  <c r="J44" i="1"/>
  <c r="J45" i="1"/>
  <c r="J46" i="1"/>
  <c r="J47" i="1"/>
  <c r="J48" i="1"/>
  <c r="J49" i="1"/>
  <c r="J50" i="1" l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 l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K441" i="1" s="1"/>
  <c r="J442" i="1"/>
  <c r="K442" i="1" s="1"/>
  <c r="J443" i="1"/>
  <c r="K443" i="1" s="1"/>
  <c r="J444" i="1"/>
  <c r="K444" i="1" s="1"/>
  <c r="J445" i="1"/>
  <c r="K445" i="1" s="1"/>
  <c r="J446" i="1"/>
  <c r="K446" i="1" s="1"/>
  <c r="J447" i="1"/>
  <c r="K447" i="1" s="1"/>
  <c r="J448" i="1"/>
  <c r="K448" i="1" s="1"/>
  <c r="J449" i="1"/>
  <c r="K449" i="1" s="1"/>
  <c r="J450" i="1"/>
  <c r="K450" i="1" s="1"/>
  <c r="J451" i="1"/>
  <c r="K451" i="1" s="1"/>
  <c r="J452" i="1"/>
  <c r="K452" i="1" s="1"/>
  <c r="J453" i="1"/>
  <c r="K453" i="1" s="1"/>
  <c r="J454" i="1"/>
  <c r="K454" i="1" s="1"/>
  <c r="J455" i="1"/>
  <c r="K455" i="1" s="1"/>
  <c r="J456" i="1"/>
  <c r="K456" i="1" s="1"/>
  <c r="J457" i="1"/>
  <c r="K457" i="1" s="1"/>
  <c r="J458" i="1"/>
  <c r="K458" i="1" s="1"/>
  <c r="J459" i="1"/>
  <c r="K459" i="1" s="1"/>
  <c r="J460" i="1"/>
  <c r="K460" i="1" s="1"/>
  <c r="J461" i="1"/>
  <c r="K461" i="1" s="1"/>
  <c r="J462" i="1"/>
  <c r="K462" i="1" s="1"/>
  <c r="J463" i="1"/>
  <c r="K463" i="1" s="1"/>
  <c r="J464" i="1"/>
  <c r="K464" i="1" s="1"/>
  <c r="J465" i="1"/>
  <c r="K465" i="1" s="1"/>
  <c r="J466" i="1"/>
  <c r="K466" i="1" s="1"/>
  <c r="J467" i="1"/>
  <c r="K467" i="1" s="1"/>
  <c r="J37" i="1"/>
  <c r="J38" i="1"/>
  <c r="K38" i="1" s="1"/>
  <c r="J39" i="1"/>
  <c r="K39" i="1" s="1"/>
  <c r="K36" i="1" l="1"/>
  <c r="G17" i="1" s="1"/>
  <c r="K31" i="1" l="1"/>
  <c r="K32" i="1"/>
  <c r="G18" i="1" s="1"/>
  <c r="F31" i="1"/>
  <c r="E31" i="1"/>
  <c r="D31" i="1"/>
  <c r="C31" i="1" s="1"/>
  <c r="K7" i="1" l="1"/>
  <c r="G31" i="1" l="1"/>
  <c r="I31" i="1" l="1"/>
  <c r="J31" i="1" s="1"/>
  <c r="J7" i="1" l="1"/>
</calcChain>
</file>

<file path=xl/sharedStrings.xml><?xml version="1.0" encoding="utf-8"?>
<sst xmlns="http://schemas.openxmlformats.org/spreadsheetml/2006/main" count="135" uniqueCount="114">
  <si>
    <t xml:space="preserve">Investment Name </t>
  </si>
  <si>
    <t xml:space="preserve">Company </t>
  </si>
  <si>
    <t>Date of Investment</t>
  </si>
  <si>
    <t>Currency</t>
  </si>
  <si>
    <t>Date</t>
  </si>
  <si>
    <t>Valuation</t>
  </si>
  <si>
    <t>Lead</t>
  </si>
  <si>
    <t>Expected initial IRR/Multiple</t>
  </si>
  <si>
    <t xml:space="preserve">Capital Comitted </t>
  </si>
  <si>
    <t>Remaining Committed</t>
  </si>
  <si>
    <t>Capital Called</t>
  </si>
  <si>
    <t>Distributions</t>
  </si>
  <si>
    <t>Adjusted Cost</t>
  </si>
  <si>
    <t>Current Gain/Loss</t>
  </si>
  <si>
    <t>Performance Since Inception (%)</t>
  </si>
  <si>
    <t>IRR</t>
  </si>
  <si>
    <t xml:space="preserve">Call/Distribution </t>
  </si>
  <si>
    <t xml:space="preserve">Capital Repayment </t>
  </si>
  <si>
    <t>Comments</t>
  </si>
  <si>
    <t xml:space="preserve">IRR Calculation </t>
  </si>
  <si>
    <t>Cash Flow</t>
  </si>
  <si>
    <t>Equity</t>
  </si>
  <si>
    <t>EUR</t>
  </si>
  <si>
    <t>Classification</t>
  </si>
  <si>
    <t>Geography</t>
  </si>
  <si>
    <t>Impact</t>
  </si>
  <si>
    <t>Direct</t>
  </si>
  <si>
    <t>Fund</t>
  </si>
  <si>
    <t>Fund of funds</t>
  </si>
  <si>
    <t>Secondary</t>
  </si>
  <si>
    <t>Real Estate</t>
  </si>
  <si>
    <t>Type</t>
  </si>
  <si>
    <t>Sector</t>
  </si>
  <si>
    <t>Yes</t>
  </si>
  <si>
    <t>No</t>
  </si>
  <si>
    <t>Business Services</t>
  </si>
  <si>
    <t>Luxury</t>
  </si>
  <si>
    <t>Tech</t>
  </si>
  <si>
    <t>Agriculture</t>
  </si>
  <si>
    <t>Education</t>
  </si>
  <si>
    <t>Energy</t>
  </si>
  <si>
    <t>Hospitality</t>
  </si>
  <si>
    <t>Healthcare</t>
  </si>
  <si>
    <t>Financial</t>
  </si>
  <si>
    <t>Consumer</t>
  </si>
  <si>
    <t>Commodity</t>
  </si>
  <si>
    <t>Europe</t>
  </si>
  <si>
    <t>Africa</t>
  </si>
  <si>
    <t>Asia</t>
  </si>
  <si>
    <t>North America</t>
  </si>
  <si>
    <t>South America</t>
  </si>
  <si>
    <t>Antarctica</t>
  </si>
  <si>
    <t>Oceania</t>
  </si>
  <si>
    <t>USD</t>
  </si>
  <si>
    <t>GBP</t>
  </si>
  <si>
    <t>Co-investment</t>
  </si>
  <si>
    <t xml:space="preserve">Classification </t>
  </si>
  <si>
    <t>Company</t>
  </si>
  <si>
    <t>CAD</t>
  </si>
  <si>
    <t>DKK</t>
  </si>
  <si>
    <t>Impact Investment</t>
  </si>
  <si>
    <t>Short Description</t>
  </si>
  <si>
    <t>Latest Report</t>
  </si>
  <si>
    <t>Equity + Loan</t>
  </si>
  <si>
    <t>Loan</t>
  </si>
  <si>
    <t>Transmissible</t>
  </si>
  <si>
    <t>Liquidité</t>
  </si>
  <si>
    <t xml:space="preserve">Yes </t>
  </si>
  <si>
    <t>Board</t>
  </si>
  <si>
    <t>Seat</t>
  </si>
  <si>
    <t>Observer</t>
  </si>
  <si>
    <t>Liquidity</t>
  </si>
  <si>
    <t>Forecast</t>
  </si>
  <si>
    <t>Taxes</t>
  </si>
  <si>
    <t>Filing</t>
  </si>
  <si>
    <t>Follow-up*</t>
  </si>
  <si>
    <t>* follow up :  risk evaluation, impact full events (positive / negative), Financial évolutions turn over EBIDTA / Debts/operational expenses/ stock / off balance sheets commitments /operational profit / loss/HR/ my suggestions/strategie adjustment / synergies other EG PE</t>
  </si>
  <si>
    <t xml:space="preserve">Maturity </t>
  </si>
  <si>
    <t>On Dividend</t>
  </si>
  <si>
    <t>On Capital Gain</t>
  </si>
  <si>
    <t>On Interest of a Loan</t>
  </si>
  <si>
    <t xml:space="preserve">Investment Type </t>
  </si>
  <si>
    <t>Duration of Inv.
(years)</t>
  </si>
  <si>
    <t>Date of Last Report</t>
  </si>
  <si>
    <t>Voting Rights</t>
  </si>
  <si>
    <t>Investment Date</t>
  </si>
  <si>
    <t>Lock up period, shareholder who wants to sell or buy</t>
  </si>
  <si>
    <t>% Holding</t>
  </si>
  <si>
    <t xml:space="preserve">Click Link </t>
  </si>
  <si>
    <t>Comments on Valuation</t>
  </si>
  <si>
    <t xml:space="preserve">Isin Code/Trade On </t>
  </si>
  <si>
    <t>Fund Performance</t>
  </si>
  <si>
    <t>Multiple</t>
  </si>
  <si>
    <t>Dropbox</t>
  </si>
  <si>
    <t>TSE</t>
  </si>
  <si>
    <t>Why</t>
  </si>
  <si>
    <t>Vision</t>
  </si>
  <si>
    <t>Funds as part of GP</t>
  </si>
  <si>
    <t>Specific funds with possible co-investment</t>
  </si>
  <si>
    <t>Direct investment with synegies regarding the EG</t>
  </si>
  <si>
    <t>Other</t>
  </si>
  <si>
    <t>DPI*</t>
  </si>
  <si>
    <t>RVPI*</t>
  </si>
  <si>
    <t>TVPI*</t>
  </si>
  <si>
    <t>DPI (Distributions to Paid-in-Capital) = Distributions / Paid in capital</t>
  </si>
  <si>
    <t>RVPI (Residual Value to Paid-in-Capital) = Residual value  / Paid in capital</t>
  </si>
  <si>
    <t>TVRP (Total Value to Paid-in-Capital) = Total value / Paid in capital</t>
  </si>
  <si>
    <t xml:space="preserve">Part of the EG's vision? </t>
  </si>
  <si>
    <t>Valuation at inception date</t>
  </si>
  <si>
    <t xml:space="preserve">Link </t>
  </si>
  <si>
    <t>Bold</t>
  </si>
  <si>
    <t>SI</t>
  </si>
  <si>
    <t>Ev</t>
  </si>
  <si>
    <t>Bri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</si>
</sst>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6">
    <numFmt numFmtId="164" formatCode="_ &quot;₪&quot;\ * #,##0.00_ ;_ &quot;₪&quot;\ * \-#,##0.00_ ;_ &quot;₪&quot;\ * &quot;-&quot;??_ ;_ @_ "/>
    <numFmt numFmtId="165" formatCode="_ * #,##0.00_ ;_ * \-#,##0.00_ ;_ * &quot;-&quot;??_ ;_ @_ "/>
    <numFmt numFmtId="166" formatCode="[$$-409]#,##0"/>
    <numFmt numFmtId="167" formatCode="_(* #,##0_);_(* \(#,##0\);_(* &quot;-&quot;_);_(@_)"/>
    <numFmt numFmtId="168" formatCode="B1mmm\-yy"/>
    <numFmt numFmtId="169" formatCode="_-[$£-809]* #,##0.00_-;\-[$£-809]* #,##0.00_-;_-[$£-809]* &quot;-&quot;??_-;_-@_-"/>
    <numFmt numFmtId="170" formatCode="_ [$€-2]\ * #,##0_ ;_ [$€-2]\ * \-#,##0_ ;_ [$€-2]\ * &quot;-&quot;??_ ;_ @_ "/>
    <numFmt numFmtId="171" formatCode="_-[$£-809]* #,##0_-;\-[$£-809]* #,##0_-;_-[$£-809]* &quot;-&quot;??_-;_-@_-"/>
    <numFmt numFmtId="172" formatCode="[$-1010000]d/m/yyyy;@"/>
    <numFmt numFmtId="173" formatCode="_-* #,##0_-;\-* #,##0_-;_-* &quot;-&quot;??_-;_-@_-"/>
    <numFmt numFmtId="174" formatCode="[$-F800]dddd\,\ mmmm\ dd\,\ yyyy"/>
    <numFmt numFmtId="175" formatCode="0.0&quot; x&quot;"/>
    <numFmt numFmtId="176" formatCode="dd/mm/yy;@"/>
    <numFmt numFmtId="177" formatCode="_([$€-2]\ * #,##0_);_([$€-2]\ * \(#,##0\);_([$€-2]\ * &quot;-&quot;_);_(@_)"/>
    <numFmt numFmtId="178" formatCode="_([$€-2]\ * #,##0.00_);_([$€-2]\ * \(#,##0.00\);_([$€-2]\ * &quot;-&quot;??_);_(@_)"/>
    <numFmt numFmtId="179" formatCode="0.00&quot; x&quot;"/>
  </numFmts>
  <fonts count="18" x14ac:knownFonts="1">
    <font>
      <sz val="11"/>
      <color indexed="8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  <font>
      <b/>
      <sz val="14"/>
      <color theme="1"/>
      <name val="Century Gothic"/>
      <family val="1"/>
    </font>
    <font>
      <b/>
      <sz val="14"/>
      <name val="Century Gothic"/>
      <family val="1"/>
    </font>
    <font>
      <sz val="14"/>
      <name val="Century Gothic"/>
      <family val="1"/>
    </font>
    <font>
      <sz val="8"/>
      <name val="Calibri"/>
      <family val="2"/>
    </font>
    <font>
      <sz val="14"/>
      <color theme="1"/>
      <name val="Century Gothic"/>
      <family val="1"/>
    </font>
    <font>
      <b/>
      <sz val="12"/>
      <name val="Century Gothic"/>
      <family val="1"/>
    </font>
    <font>
      <sz val="14"/>
      <color indexed="8"/>
      <name val="Century Gothic"/>
      <family val="1"/>
    </font>
    <font>
      <u/>
      <sz val="11"/>
      <color theme="10"/>
      <name val="Century Gothic"/>
      <family val="1"/>
    </font>
    <font>
      <u/>
      <sz val="14"/>
      <color theme="10"/>
      <name val="Century Gothic"/>
      <family val="1"/>
    </font>
    <font>
      <sz val="12"/>
      <name val="Century Gothic"/>
      <family val="1"/>
    </font>
    <font>
      <sz val="11"/>
      <color indexed="8"/>
      <name val="Century Gothic"/>
      <family val="1"/>
    </font>
    <font>
      <sz val="10"/>
      <name val="Century Gothic"/>
      <family val="1"/>
    </font>
    <font>
      <b/>
      <sz val="14"/>
      <color theme="9" tint="-0.249977111117893"/>
      <name val="Century Gothic"/>
      <family val="1"/>
    </font>
  </fonts>
  <fills count="11">
    <fill>
      <patternFill patternType="none"/>
    </fill>
    <fill>
      <patternFill patternType="gray125"/>
    </fill>
    <fill>
      <patternFill patternType="solid">
        <fgColor indexed="5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0.39997558519241921"/>
        <bgColor indexed="64"/>
      </patternFill>
    </fill>
  </fills>
  <borders count="5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7">
    <xf numFmtId="0" fontId="0" fillId="0" borderId="0"/>
    <xf numFmtId="165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3" fillId="0" borderId="0" applyNumberFormat="0" applyFill="0" applyBorder="0" applyAlignment="0" applyProtection="0"/>
    <xf numFmtId="0" fontId="4" fillId="0" borderId="0"/>
  </cellStyleXfs>
  <cellXfs count="175">
    <xf numFmtId="0" fontId="0" fillId="0" borderId="0" xfId="0"/>
    <xf numFmtId="175" fontId="5" fillId="5" borderId="26" xfId="6" applyNumberFormat="1" applyFont="1" applyFill="1" applyBorder="1" applyAlignment="1">
      <alignment horizontal="center" vertical="center"/>
    </xf>
    <xf numFmtId="0" fontId="7" fillId="0" borderId="18" xfId="0" applyFont="1" applyBorder="1" applyAlignment="1">
      <alignment horizontal="center" vertical="center" wrapText="1"/>
    </xf>
    <xf numFmtId="10" fontId="6" fillId="0" borderId="27" xfId="3" applyNumberFormat="1" applyFont="1" applyBorder="1" applyAlignment="1">
      <alignment horizontal="center" vertical="center"/>
    </xf>
    <xf numFmtId="0" fontId="7" fillId="0" borderId="35" xfId="0" applyFont="1" applyBorder="1" applyAlignment="1">
      <alignment horizontal="center" vertical="center" wrapText="1"/>
    </xf>
    <xf numFmtId="0" fontId="7" fillId="0" borderId="41" xfId="0" applyFont="1" applyBorder="1" applyAlignment="1">
      <alignment horizontal="center" vertical="center" wrapText="1"/>
    </xf>
    <xf numFmtId="175" fontId="9" fillId="5" borderId="42" xfId="6" applyNumberFormat="1" applyFont="1" applyFill="1" applyBorder="1" applyAlignment="1">
      <alignment horizontal="center" vertical="center"/>
    </xf>
    <xf numFmtId="175" fontId="9" fillId="5" borderId="4" xfId="6" applyNumberFormat="1" applyFont="1" applyFill="1" applyBorder="1" applyAlignment="1">
      <alignment horizontal="center" vertical="center"/>
    </xf>
    <xf numFmtId="10" fontId="7" fillId="0" borderId="4" xfId="0" applyNumberFormat="1" applyFont="1" applyBorder="1" applyAlignment="1">
      <alignment horizontal="center" vertical="center" wrapText="1"/>
    </xf>
    <xf numFmtId="179" fontId="7" fillId="0" borderId="37" xfId="0" applyNumberFormat="1" applyFont="1" applyBorder="1" applyAlignment="1">
      <alignment horizontal="center" vertical="center" wrapText="1"/>
    </xf>
    <xf numFmtId="179" fontId="9" fillId="5" borderId="4" xfId="6" applyNumberFormat="1" applyFont="1" applyFill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6" fillId="2" borderId="1" xfId="0" applyFont="1" applyFill="1" applyBorder="1" applyAlignment="1">
      <alignment vertical="center"/>
    </xf>
    <xf numFmtId="0" fontId="10" fillId="7" borderId="2" xfId="0" applyFont="1" applyFill="1" applyBorder="1" applyAlignment="1">
      <alignment horizontal="left" vertical="top"/>
    </xf>
    <xf numFmtId="0" fontId="6" fillId="0" borderId="0" xfId="0" applyFont="1" applyAlignment="1">
      <alignment horizontal="left" vertical="center"/>
    </xf>
    <xf numFmtId="166" fontId="6" fillId="0" borderId="0" xfId="0" applyNumberFormat="1" applyFont="1" applyBorder="1" applyAlignment="1">
      <alignment horizontal="left" vertical="center"/>
    </xf>
    <xf numFmtId="0" fontId="11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167" fontId="11" fillId="0" borderId="0" xfId="0" applyNumberFormat="1" applyFont="1" applyAlignment="1">
      <alignment vertical="center"/>
    </xf>
    <xf numFmtId="168" fontId="6" fillId="0" borderId="0" xfId="0" applyNumberFormat="1" applyFont="1" applyAlignment="1">
      <alignment horizontal="left" vertical="center" wrapText="1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7" fillId="0" borderId="0" xfId="0" applyFont="1" applyAlignment="1">
      <alignment horizontal="center" vertical="center" wrapText="1"/>
    </xf>
    <xf numFmtId="0" fontId="6" fillId="2" borderId="5" xfId="0" applyFont="1" applyFill="1" applyBorder="1" applyAlignment="1">
      <alignment horizontal="left" vertical="center"/>
    </xf>
    <xf numFmtId="0" fontId="6" fillId="2" borderId="6" xfId="0" applyFont="1" applyFill="1" applyBorder="1" applyAlignment="1">
      <alignment horizontal="left" vertical="center" wrapText="1"/>
    </xf>
    <xf numFmtId="14" fontId="6" fillId="2" borderId="7" xfId="0" applyNumberFormat="1" applyFont="1" applyFill="1" applyBorder="1" applyAlignment="1">
      <alignment horizontal="center" vertical="center" wrapText="1"/>
    </xf>
    <xf numFmtId="167" fontId="7" fillId="0" borderId="0" xfId="0" applyNumberFormat="1" applyFont="1" applyAlignment="1">
      <alignment vertical="center" wrapText="1"/>
    </xf>
    <xf numFmtId="0" fontId="6" fillId="0" borderId="8" xfId="0" applyFont="1" applyFill="1" applyBorder="1" applyAlignment="1">
      <alignment horizontal="left" vertical="center"/>
    </xf>
    <xf numFmtId="14" fontId="6" fillId="0" borderId="9" xfId="0" applyNumberFormat="1" applyFont="1" applyFill="1" applyBorder="1" applyAlignment="1">
      <alignment horizontal="left" vertical="top"/>
    </xf>
    <xf numFmtId="178" fontId="6" fillId="0" borderId="10" xfId="0" applyNumberFormat="1" applyFont="1" applyFill="1" applyBorder="1" applyAlignment="1">
      <alignment horizontal="center" vertical="center" wrapText="1"/>
    </xf>
    <xf numFmtId="170" fontId="7" fillId="0" borderId="0" xfId="0" applyNumberFormat="1" applyFont="1" applyFill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/>
    </xf>
    <xf numFmtId="9" fontId="7" fillId="0" borderId="38" xfId="3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9" fontId="7" fillId="0" borderId="4" xfId="3" applyFont="1" applyBorder="1" applyAlignment="1">
      <alignment horizontal="center" vertical="center"/>
    </xf>
    <xf numFmtId="9" fontId="7" fillId="0" borderId="37" xfId="3" applyFont="1" applyBorder="1" applyAlignment="1">
      <alignment vertical="center"/>
    </xf>
    <xf numFmtId="0" fontId="7" fillId="0" borderId="0" xfId="0" applyFont="1" applyFill="1" applyAlignment="1">
      <alignment vertical="center"/>
    </xf>
    <xf numFmtId="0" fontId="7" fillId="0" borderId="0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12" fillId="0" borderId="0" xfId="5" applyFont="1" applyBorder="1" applyAlignment="1">
      <alignment vertical="center" wrapText="1"/>
    </xf>
    <xf numFmtId="0" fontId="12" fillId="0" borderId="4" xfId="5" applyFont="1" applyBorder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7" fillId="0" borderId="19" xfId="0" applyFont="1" applyBorder="1" applyAlignment="1">
      <alignment vertical="center" wrapText="1"/>
    </xf>
    <xf numFmtId="0" fontId="12" fillId="0" borderId="20" xfId="5" applyFont="1" applyBorder="1" applyAlignment="1">
      <alignment vertical="center" wrapText="1"/>
    </xf>
    <xf numFmtId="0" fontId="12" fillId="0" borderId="21" xfId="5" applyFont="1" applyBorder="1" applyAlignment="1">
      <alignment vertical="center" wrapText="1"/>
    </xf>
    <xf numFmtId="166" fontId="6" fillId="0" borderId="0" xfId="0" applyNumberFormat="1" applyFont="1" applyBorder="1" applyAlignment="1">
      <alignment horizontal="left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5" borderId="0" xfId="0" applyFont="1" applyFill="1" applyBorder="1" applyAlignment="1">
      <alignment vertical="center"/>
    </xf>
    <xf numFmtId="0" fontId="7" fillId="5" borderId="0" xfId="4" applyFont="1" applyFill="1" applyBorder="1" applyAlignment="1">
      <alignment vertical="top" wrapText="1"/>
    </xf>
    <xf numFmtId="0" fontId="7" fillId="0" borderId="18" xfId="4" applyFont="1" applyBorder="1" applyAlignment="1">
      <alignment vertical="top" wrapText="1"/>
    </xf>
    <xf numFmtId="0" fontId="7" fillId="0" borderId="0" xfId="4" applyFont="1" applyBorder="1" applyAlignment="1">
      <alignment vertical="top" wrapText="1"/>
    </xf>
    <xf numFmtId="15" fontId="7" fillId="0" borderId="0" xfId="0" applyNumberFormat="1" applyFont="1" applyAlignment="1">
      <alignment vertical="center" wrapText="1"/>
    </xf>
    <xf numFmtId="0" fontId="6" fillId="2" borderId="26" xfId="0" applyFont="1" applyFill="1" applyBorder="1" applyAlignment="1">
      <alignment horizontal="center" vertical="center" wrapText="1"/>
    </xf>
    <xf numFmtId="177" fontId="7" fillId="0" borderId="26" xfId="2" applyNumberFormat="1" applyFont="1" applyFill="1" applyBorder="1" applyAlignment="1">
      <alignment horizontal="center" vertical="center"/>
    </xf>
    <xf numFmtId="177" fontId="9" fillId="0" borderId="26" xfId="2" applyNumberFormat="1" applyFont="1" applyFill="1" applyBorder="1" applyAlignment="1">
      <alignment horizontal="center" vertical="center"/>
    </xf>
    <xf numFmtId="9" fontId="7" fillId="0" borderId="26" xfId="3" applyFont="1" applyBorder="1" applyAlignment="1">
      <alignment horizontal="center" vertical="center"/>
    </xf>
    <xf numFmtId="9" fontId="6" fillId="0" borderId="26" xfId="3" applyFont="1" applyBorder="1" applyAlignment="1">
      <alignment horizontal="center" vertical="center"/>
    </xf>
    <xf numFmtId="169" fontId="7" fillId="0" borderId="0" xfId="2" applyNumberFormat="1" applyFont="1" applyBorder="1" applyAlignment="1">
      <alignment horizontal="center" vertical="center" wrapText="1"/>
    </xf>
    <xf numFmtId="169" fontId="7" fillId="0" borderId="0" xfId="2" applyNumberFormat="1" applyFont="1" applyBorder="1" applyAlignment="1">
      <alignment horizontal="center" vertical="center"/>
    </xf>
    <xf numFmtId="169" fontId="6" fillId="0" borderId="0" xfId="2" applyNumberFormat="1" applyFont="1" applyBorder="1" applyAlignment="1">
      <alignment horizontal="left" vertical="center" wrapText="1"/>
    </xf>
    <xf numFmtId="169" fontId="6" fillId="0" borderId="0" xfId="2" applyNumberFormat="1" applyFont="1" applyAlignment="1">
      <alignment vertical="center" wrapText="1"/>
    </xf>
    <xf numFmtId="169" fontId="6" fillId="0" borderId="0" xfId="2" applyNumberFormat="1" applyFont="1" applyAlignment="1">
      <alignment horizontal="left" vertical="center" wrapText="1"/>
    </xf>
    <xf numFmtId="169" fontId="6" fillId="0" borderId="0" xfId="2" applyNumberFormat="1" applyFont="1" applyAlignment="1">
      <alignment horizontal="center" vertical="center" wrapText="1"/>
    </xf>
    <xf numFmtId="169" fontId="7" fillId="0" borderId="0" xfId="2" applyNumberFormat="1" applyFont="1" applyAlignment="1">
      <alignment vertical="center" wrapText="1"/>
    </xf>
    <xf numFmtId="169" fontId="6" fillId="4" borderId="25" xfId="2" applyNumberFormat="1" applyFont="1" applyFill="1" applyBorder="1" applyAlignment="1">
      <alignment horizontal="center" vertical="center" wrapText="1"/>
    </xf>
    <xf numFmtId="169" fontId="6" fillId="4" borderId="23" xfId="2" applyNumberFormat="1" applyFont="1" applyFill="1" applyBorder="1" applyAlignment="1">
      <alignment horizontal="center" vertical="center" wrapText="1"/>
    </xf>
    <xf numFmtId="169" fontId="7" fillId="0" borderId="24" xfId="2" applyNumberFormat="1" applyFont="1" applyBorder="1" applyAlignment="1">
      <alignment vertical="center" wrapText="1"/>
    </xf>
    <xf numFmtId="14" fontId="7" fillId="0" borderId="24" xfId="2" applyNumberFormat="1" applyFont="1" applyBorder="1" applyAlignment="1">
      <alignment horizontal="center" vertical="center" wrapText="1"/>
    </xf>
    <xf numFmtId="177" fontId="7" fillId="0" borderId="24" xfId="2" applyNumberFormat="1" applyFont="1" applyBorder="1" applyAlignment="1">
      <alignment horizontal="center" vertical="center" wrapText="1"/>
    </xf>
    <xf numFmtId="171" fontId="7" fillId="0" borderId="24" xfId="2" applyNumberFormat="1" applyFont="1" applyBorder="1" applyAlignment="1">
      <alignment horizontal="left" vertical="center" wrapText="1"/>
    </xf>
    <xf numFmtId="169" fontId="7" fillId="0" borderId="0" xfId="2" applyNumberFormat="1" applyFont="1" applyAlignment="1">
      <alignment vertical="center"/>
    </xf>
    <xf numFmtId="169" fontId="6" fillId="4" borderId="17" xfId="2" applyNumberFormat="1" applyFont="1" applyFill="1" applyBorder="1" applyAlignment="1">
      <alignment horizontal="center" vertical="center" wrapText="1"/>
    </xf>
    <xf numFmtId="169" fontId="6" fillId="4" borderId="16" xfId="2" applyNumberFormat="1" applyFont="1" applyFill="1" applyBorder="1" applyAlignment="1">
      <alignment horizontal="center" vertical="center" wrapText="1"/>
    </xf>
    <xf numFmtId="173" fontId="7" fillId="0" borderId="0" xfId="1" applyNumberFormat="1" applyFont="1" applyAlignment="1">
      <alignment vertical="center" wrapText="1"/>
    </xf>
    <xf numFmtId="174" fontId="7" fillId="0" borderId="28" xfId="0" applyNumberFormat="1" applyFont="1" applyBorder="1" applyAlignment="1">
      <alignment horizontal="left" vertical="center"/>
    </xf>
    <xf numFmtId="0" fontId="7" fillId="0" borderId="29" xfId="0" applyFont="1" applyBorder="1" applyAlignment="1">
      <alignment vertical="center"/>
    </xf>
    <xf numFmtId="169" fontId="7" fillId="0" borderId="22" xfId="2" applyNumberFormat="1" applyFont="1" applyBorder="1" applyAlignment="1">
      <alignment vertical="center" wrapText="1"/>
    </xf>
    <xf numFmtId="171" fontId="7" fillId="0" borderId="22" xfId="2" applyNumberFormat="1" applyFont="1" applyBorder="1" applyAlignment="1">
      <alignment horizontal="left" vertical="center" wrapText="1"/>
    </xf>
    <xf numFmtId="169" fontId="6" fillId="0" borderId="17" xfId="2" applyNumberFormat="1" applyFont="1" applyFill="1" applyBorder="1" applyAlignment="1">
      <alignment horizontal="center" vertical="center"/>
    </xf>
    <xf numFmtId="0" fontId="7" fillId="0" borderId="30" xfId="0" applyFont="1" applyBorder="1" applyAlignment="1">
      <alignment vertical="center"/>
    </xf>
    <xf numFmtId="0" fontId="7" fillId="0" borderId="31" xfId="0" applyFont="1" applyBorder="1" applyAlignment="1">
      <alignment vertical="center"/>
    </xf>
    <xf numFmtId="172" fontId="7" fillId="5" borderId="0" xfId="2" applyNumberFormat="1" applyFont="1" applyFill="1" applyAlignment="1">
      <alignment horizontal="center" vertical="center"/>
    </xf>
    <xf numFmtId="178" fontId="7" fillId="5" borderId="0" xfId="2" applyNumberFormat="1" applyFont="1" applyFill="1" applyBorder="1" applyAlignment="1">
      <alignment vertical="center"/>
    </xf>
    <xf numFmtId="176" fontId="7" fillId="0" borderId="0" xfId="0" applyNumberFormat="1" applyFont="1" applyAlignment="1">
      <alignment horizontal="left" vertical="center"/>
    </xf>
    <xf numFmtId="169" fontId="7" fillId="5" borderId="0" xfId="2" applyNumberFormat="1" applyFont="1" applyFill="1" applyBorder="1" applyAlignment="1">
      <alignment vertical="center"/>
    </xf>
    <xf numFmtId="9" fontId="7" fillId="0" borderId="0" xfId="3" applyFont="1" applyAlignment="1">
      <alignment vertical="center"/>
    </xf>
    <xf numFmtId="169" fontId="15" fillId="0" borderId="0" xfId="2" applyNumberFormat="1" applyFont="1"/>
    <xf numFmtId="166" fontId="7" fillId="0" borderId="0" xfId="0" applyNumberFormat="1" applyFont="1" applyBorder="1" applyAlignment="1">
      <alignment horizontal="center" vertical="center"/>
    </xf>
    <xf numFmtId="172" fontId="7" fillId="0" borderId="0" xfId="0" applyNumberFormat="1" applyFont="1" applyAlignment="1">
      <alignment horizontal="center" vertical="center"/>
    </xf>
    <xf numFmtId="178" fontId="7" fillId="0" borderId="0" xfId="0" applyNumberFormat="1" applyFont="1" applyAlignment="1">
      <alignment vertical="center"/>
    </xf>
    <xf numFmtId="172" fontId="7" fillId="5" borderId="0" xfId="2" applyNumberFormat="1" applyFont="1" applyFill="1" applyBorder="1" applyAlignment="1">
      <alignment horizontal="center" vertical="center" wrapText="1"/>
    </xf>
    <xf numFmtId="166" fontId="6" fillId="5" borderId="0" xfId="0" applyNumberFormat="1" applyFont="1" applyFill="1" applyBorder="1" applyAlignment="1">
      <alignment horizontal="center" vertical="center"/>
    </xf>
    <xf numFmtId="0" fontId="7" fillId="5" borderId="0" xfId="0" applyFont="1" applyFill="1" applyBorder="1" applyAlignment="1">
      <alignment vertical="center"/>
    </xf>
    <xf numFmtId="0" fontId="14" fillId="5" borderId="0" xfId="0" applyFont="1" applyFill="1" applyBorder="1" applyAlignment="1">
      <alignment vertical="center" wrapText="1"/>
    </xf>
    <xf numFmtId="0" fontId="3" fillId="0" borderId="54" xfId="5" applyBorder="1" applyAlignment="1">
      <alignment horizontal="center" vertical="center"/>
    </xf>
    <xf numFmtId="0" fontId="3" fillId="0" borderId="0" xfId="5" applyBorder="1" applyAlignment="1">
      <alignment vertical="center"/>
    </xf>
    <xf numFmtId="0" fontId="3" fillId="0" borderId="49" xfId="5" applyBorder="1" applyAlignment="1">
      <alignment vertical="center"/>
    </xf>
    <xf numFmtId="0" fontId="6" fillId="2" borderId="47" xfId="0" applyFont="1" applyFill="1" applyBorder="1" applyAlignment="1">
      <alignment horizontal="center" vertical="center" wrapText="1"/>
    </xf>
    <xf numFmtId="0" fontId="6" fillId="8" borderId="53" xfId="0" applyNumberFormat="1" applyFont="1" applyFill="1" applyBorder="1" applyAlignment="1">
      <alignment vertical="top"/>
    </xf>
    <xf numFmtId="0" fontId="6" fillId="8" borderId="54" xfId="0" applyNumberFormat="1" applyFont="1" applyFill="1" applyBorder="1" applyAlignment="1">
      <alignment vertical="top"/>
    </xf>
    <xf numFmtId="0" fontId="6" fillId="8" borderId="54" xfId="0" applyNumberFormat="1" applyFont="1" applyFill="1" applyBorder="1" applyAlignment="1">
      <alignment horizontal="left" vertical="center"/>
    </xf>
    <xf numFmtId="166" fontId="6" fillId="8" borderId="54" xfId="0" applyNumberFormat="1" applyFont="1" applyFill="1" applyBorder="1" applyAlignment="1">
      <alignment horizontal="left" vertical="center" wrapText="1"/>
    </xf>
    <xf numFmtId="0" fontId="6" fillId="8" borderId="46" xfId="0" applyFont="1" applyFill="1" applyBorder="1" applyAlignment="1">
      <alignment vertical="center"/>
    </xf>
    <xf numFmtId="14" fontId="6" fillId="0" borderId="53" xfId="0" applyNumberFormat="1" applyFont="1" applyFill="1" applyBorder="1" applyAlignment="1">
      <alignment horizontal="left" vertical="center"/>
    </xf>
    <xf numFmtId="0" fontId="6" fillId="0" borderId="54" xfId="0" applyNumberFormat="1" applyFont="1" applyFill="1" applyBorder="1" applyAlignment="1">
      <alignment horizontal="left" vertical="center"/>
    </xf>
    <xf numFmtId="20" fontId="6" fillId="0" borderId="54" xfId="0" applyNumberFormat="1" applyFont="1" applyFill="1" applyBorder="1" applyAlignment="1">
      <alignment horizontal="left" vertical="center"/>
    </xf>
    <xf numFmtId="1" fontId="6" fillId="0" borderId="54" xfId="0" applyNumberFormat="1" applyFont="1" applyBorder="1" applyAlignment="1">
      <alignment horizontal="left" vertical="center"/>
    </xf>
    <xf numFmtId="14" fontId="6" fillId="0" borderId="54" xfId="0" applyNumberFormat="1" applyFont="1" applyBorder="1" applyAlignment="1">
      <alignment horizontal="left" vertical="center"/>
    </xf>
    <xf numFmtId="0" fontId="6" fillId="0" borderId="54" xfId="0" applyNumberFormat="1" applyFont="1" applyFill="1" applyBorder="1" applyAlignment="1">
      <alignment horizontal="left" vertical="center" readingOrder="1"/>
    </xf>
    <xf numFmtId="9" fontId="6" fillId="0" borderId="54" xfId="0" applyNumberFormat="1" applyFont="1" applyFill="1" applyBorder="1" applyAlignment="1">
      <alignment horizontal="left" vertical="center" readingOrder="1"/>
    </xf>
    <xf numFmtId="14" fontId="6" fillId="0" borderId="54" xfId="0" applyNumberFormat="1" applyFont="1" applyFill="1" applyBorder="1" applyAlignment="1">
      <alignment horizontal="left" vertical="center" readingOrder="1"/>
    </xf>
    <xf numFmtId="10" fontId="6" fillId="0" borderId="54" xfId="0" applyNumberFormat="1" applyFont="1" applyFill="1" applyBorder="1" applyAlignment="1">
      <alignment horizontal="left" vertical="center" readingOrder="1"/>
    </xf>
    <xf numFmtId="0" fontId="6" fillId="5" borderId="46" xfId="0" applyFont="1" applyFill="1" applyBorder="1" applyAlignment="1">
      <alignment vertical="center"/>
    </xf>
    <xf numFmtId="0" fontId="6" fillId="0" borderId="54" xfId="0" applyFont="1" applyBorder="1" applyAlignment="1">
      <alignment vertical="center" wrapText="1"/>
    </xf>
    <xf numFmtId="49" fontId="17" fillId="0" borderId="54" xfId="0" applyNumberFormat="1" applyFont="1" applyFill="1" applyBorder="1" applyAlignment="1">
      <alignment horizontal="left" vertical="center" readingOrder="1"/>
    </xf>
    <xf numFmtId="9" fontId="5" fillId="0" borderId="54" xfId="0" applyNumberFormat="1" applyFont="1" applyFill="1" applyBorder="1" applyAlignment="1">
      <alignment horizontal="left" vertical="center" readingOrder="1"/>
    </xf>
    <xf numFmtId="0" fontId="7" fillId="0" borderId="51" xfId="4" applyFont="1" applyBorder="1" applyAlignment="1">
      <alignment horizontal="center" vertical="center" wrapText="1"/>
    </xf>
    <xf numFmtId="0" fontId="7" fillId="0" borderId="15" xfId="4" applyFont="1" applyBorder="1" applyAlignment="1">
      <alignment horizontal="center" vertical="center" wrapText="1"/>
    </xf>
    <xf numFmtId="0" fontId="7" fillId="0" borderId="52" xfId="4" applyFont="1" applyBorder="1" applyAlignment="1">
      <alignment horizontal="center" vertical="center" wrapText="1"/>
    </xf>
    <xf numFmtId="0" fontId="7" fillId="0" borderId="45" xfId="4" applyFont="1" applyBorder="1" applyAlignment="1">
      <alignment horizontal="center" vertical="center" wrapText="1"/>
    </xf>
    <xf numFmtId="0" fontId="7" fillId="0" borderId="43" xfId="4" applyFont="1" applyBorder="1" applyAlignment="1">
      <alignment horizontal="center" vertical="center" wrapText="1"/>
    </xf>
    <xf numFmtId="0" fontId="7" fillId="0" borderId="44" xfId="4" applyFont="1" applyBorder="1" applyAlignment="1">
      <alignment horizontal="center" vertical="center" wrapText="1"/>
    </xf>
    <xf numFmtId="0" fontId="14" fillId="0" borderId="51" xfId="0" applyFont="1" applyBorder="1" applyAlignment="1">
      <alignment horizontal="center" vertical="center" wrapText="1"/>
    </xf>
    <xf numFmtId="0" fontId="14" fillId="0" borderId="52" xfId="0" applyFont="1" applyBorder="1" applyAlignment="1">
      <alignment horizontal="center" vertical="center" wrapText="1"/>
    </xf>
    <xf numFmtId="0" fontId="14" fillId="0" borderId="45" xfId="0" applyFont="1" applyBorder="1" applyAlignment="1">
      <alignment horizontal="center" vertical="center" wrapText="1"/>
    </xf>
    <xf numFmtId="0" fontId="14" fillId="0" borderId="44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4" fillId="0" borderId="43" xfId="0" applyFont="1" applyBorder="1" applyAlignment="1">
      <alignment horizontal="center" vertical="center" wrapText="1"/>
    </xf>
    <xf numFmtId="169" fontId="6" fillId="4" borderId="14" xfId="2" applyNumberFormat="1" applyFont="1" applyFill="1" applyBorder="1" applyAlignment="1">
      <alignment horizontal="center" vertical="center" wrapText="1"/>
    </xf>
    <xf numFmtId="169" fontId="6" fillId="4" borderId="3" xfId="2" applyNumberFormat="1" applyFont="1" applyFill="1" applyBorder="1" applyAlignment="1">
      <alignment horizontal="center" vertical="center" wrapText="1"/>
    </xf>
    <xf numFmtId="169" fontId="6" fillId="4" borderId="25" xfId="2" applyNumberFormat="1" applyFont="1" applyFill="1" applyBorder="1" applyAlignment="1">
      <alignment horizontal="center" vertical="center" wrapText="1"/>
    </xf>
    <xf numFmtId="169" fontId="6" fillId="4" borderId="13" xfId="2" applyNumberFormat="1" applyFont="1" applyFill="1" applyBorder="1" applyAlignment="1">
      <alignment horizontal="center" vertical="center" wrapText="1"/>
    </xf>
    <xf numFmtId="0" fontId="6" fillId="3" borderId="25" xfId="0" applyFont="1" applyFill="1" applyBorder="1" applyAlignment="1">
      <alignment horizontal="left" vertical="top"/>
    </xf>
    <xf numFmtId="0" fontId="6" fillId="3" borderId="13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center" vertical="center"/>
    </xf>
    <xf numFmtId="0" fontId="7" fillId="0" borderId="18" xfId="4" applyFont="1" applyBorder="1" applyAlignment="1">
      <alignment horizontal="center" vertical="top" wrapText="1"/>
    </xf>
    <xf numFmtId="0" fontId="6" fillId="2" borderId="14" xfId="0" applyFont="1" applyFill="1" applyBorder="1" applyAlignment="1">
      <alignment vertical="top"/>
    </xf>
    <xf numFmtId="0" fontId="6" fillId="2" borderId="3" xfId="0" applyFont="1" applyFill="1" applyBorder="1" applyAlignment="1">
      <alignment vertical="top"/>
    </xf>
    <xf numFmtId="0" fontId="6" fillId="9" borderId="32" xfId="0" applyFont="1" applyFill="1" applyBorder="1" applyAlignment="1">
      <alignment horizontal="center" vertical="center"/>
    </xf>
    <xf numFmtId="0" fontId="6" fillId="9" borderId="33" xfId="0" applyFont="1" applyFill="1" applyBorder="1" applyAlignment="1">
      <alignment horizontal="center" vertical="center"/>
    </xf>
    <xf numFmtId="0" fontId="6" fillId="9" borderId="34" xfId="0" applyFont="1" applyFill="1" applyBorder="1" applyAlignment="1">
      <alignment horizontal="center" vertical="center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18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vertical="center" wrapText="1"/>
    </xf>
    <xf numFmtId="0" fontId="7" fillId="0" borderId="36" xfId="0" applyFont="1" applyBorder="1" applyAlignment="1">
      <alignment horizontal="center" vertical="center" wrapText="1"/>
    </xf>
    <xf numFmtId="0" fontId="7" fillId="0" borderId="37" xfId="0" applyFont="1" applyBorder="1" applyAlignment="1">
      <alignment horizontal="center" vertical="center" wrapText="1"/>
    </xf>
    <xf numFmtId="0" fontId="12" fillId="0" borderId="0" xfId="5" applyFont="1" applyAlignment="1">
      <alignment horizontal="center"/>
    </xf>
    <xf numFmtId="0" fontId="12" fillId="0" borderId="4" xfId="5" applyFont="1" applyBorder="1" applyAlignment="1">
      <alignment horizontal="center"/>
    </xf>
    <xf numFmtId="0" fontId="3" fillId="0" borderId="0" xfId="5" applyBorder="1" applyAlignment="1">
      <alignment horizontal="center" vertical="center"/>
    </xf>
    <xf numFmtId="0" fontId="13" fillId="0" borderId="4" xfId="5" applyFont="1" applyBorder="1" applyAlignment="1">
      <alignment horizontal="center" vertical="center"/>
    </xf>
    <xf numFmtId="166" fontId="6" fillId="6" borderId="39" xfId="0" applyNumberFormat="1" applyFont="1" applyFill="1" applyBorder="1" applyAlignment="1">
      <alignment horizontal="center" vertical="center"/>
    </xf>
    <xf numFmtId="166" fontId="6" fillId="6" borderId="40" xfId="0" applyNumberFormat="1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6" borderId="41" xfId="0" applyFont="1" applyFill="1" applyBorder="1" applyAlignment="1">
      <alignment horizontal="center" vertical="center" wrapText="1"/>
    </xf>
    <xf numFmtId="0" fontId="6" fillId="6" borderId="42" xfId="0" applyFont="1" applyFill="1" applyBorder="1" applyAlignment="1">
      <alignment horizontal="center" vertical="center" wrapText="1"/>
    </xf>
    <xf numFmtId="0" fontId="6" fillId="2" borderId="48" xfId="0" applyFont="1" applyFill="1" applyBorder="1" applyAlignment="1">
      <alignment horizontal="left" vertical="center"/>
    </xf>
    <xf numFmtId="0" fontId="6" fillId="2" borderId="49" xfId="0" applyFont="1" applyFill="1" applyBorder="1" applyAlignment="1">
      <alignment horizontal="left" vertical="center"/>
    </xf>
    <xf numFmtId="0" fontId="6" fillId="2" borderId="50" xfId="0" applyFont="1" applyFill="1" applyBorder="1" applyAlignment="1">
      <alignment horizontal="left" vertical="center"/>
    </xf>
    <xf numFmtId="166" fontId="6" fillId="9" borderId="48" xfId="0" applyNumberFormat="1" applyFont="1" applyFill="1" applyBorder="1" applyAlignment="1">
      <alignment horizontal="left" vertical="center"/>
    </xf>
    <xf numFmtId="166" fontId="6" fillId="9" borderId="50" xfId="0" applyNumberFormat="1" applyFont="1" applyFill="1" applyBorder="1" applyAlignment="1">
      <alignment horizontal="left" vertical="center"/>
    </xf>
    <xf numFmtId="0" fontId="16" fillId="0" borderId="15" xfId="0" applyFont="1" applyBorder="1" applyAlignment="1">
      <alignment horizontal="left" vertical="center" wrapText="1"/>
    </xf>
    <xf numFmtId="0" fontId="16" fillId="0" borderId="0" xfId="0" applyFont="1" applyAlignment="1">
      <alignment horizontal="left" vertical="center" wrapText="1"/>
    </xf>
    <xf numFmtId="0" fontId="3" fillId="0" borderId="0" xfId="5" applyBorder="1" applyAlignment="1">
      <alignment horizontal="center" vertical="center" wrapText="1"/>
    </xf>
    <xf numFmtId="0" fontId="3" fillId="0" borderId="4" xfId="5" applyBorder="1" applyAlignment="1">
      <alignment horizontal="center" vertical="center" wrapText="1"/>
    </xf>
    <xf numFmtId="0" fontId="6" fillId="9" borderId="48" xfId="0" applyFont="1" applyFill="1" applyBorder="1" applyAlignment="1">
      <alignment vertical="center"/>
    </xf>
    <xf numFmtId="0" fontId="6" fillId="9" borderId="49" xfId="0" applyFont="1" applyFill="1" applyBorder="1" applyAlignment="1">
      <alignment vertical="center"/>
    </xf>
    <xf numFmtId="0" fontId="6" fillId="9" borderId="50" xfId="0" applyFont="1" applyFill="1" applyBorder="1" applyAlignment="1">
      <alignment vertical="center"/>
    </xf>
    <xf numFmtId="14" fontId="7" fillId="10" borderId="22" xfId="2" applyNumberFormat="1" applyFont="1" applyFill="1" applyBorder="1" applyAlignment="1">
      <alignment horizontal="center" vertical="center" wrapText="1"/>
    </xf>
    <xf numFmtId="14" fontId="7" fillId="10" borderId="24" xfId="2" applyNumberFormat="1" applyFont="1" applyFill="1" applyBorder="1" applyAlignment="1">
      <alignment horizontal="center" vertical="center" wrapText="1"/>
    </xf>
  </cellXfs>
  <cellStyles count="7">
    <cellStyle name="Comma" xfId="1" builtinId="3"/>
    <cellStyle name="Currency" xfId="2" builtinId="4"/>
    <cellStyle name="Hyperlink" xfId="5" builtinId="8"/>
    <cellStyle name="Normal" xfId="0" builtinId="0"/>
    <cellStyle name="Normal 10" xfId="4" xr:uid="{00000000-0005-0000-0000-000004000000}"/>
    <cellStyle name="Normal 2" xfId="6" xr:uid="{00000000-0005-0000-0000-000005000000}"/>
    <cellStyle name="Percent" xfId="3" builtinId="5"/>
  </cellStyles>
  <dxfs count="2">
    <dxf>
      <font>
        <condense val="0"/>
        <extend val="0"/>
        <color auto="1"/>
      </font>
    </dxf>
    <dxf>
      <font>
        <condense val="0"/>
        <extend val="0"/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Z:/C:/server/Data/GILI/EVENS/Donations/Donation%20Follow%20Up/Updated%20Tables%20May%202009/For%20the%20Annual%20Meeting/Tools%20reports%20Annual%20meeting%202009/don%202008%20By%20Dono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Z:/U:/Users/Gil/AppData/Local/Microsoft/Windows/Temporary%20Internet%20Files/Content.Outlook/6EL6X09J/Securities%2009052012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Z:/C:/Users/xaviervidal/Library/Caches/TemporaryItems/Outlook%20Temp/general%20portfolio%208-2-07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Z:/D:/AppData/Local/Temp/Documents%20and%20Settings/Sigal/Desktop/Documents%20and%20Settings/Sigal/Local%20Settings/Temporary%20Internet%20Files/OLKA2/general%20portfolio%2001-10-07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Z:/D:/AppData/Local/Temp/general%20portfolio%2024-09-07%20babymoon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Z:/C:/server/Data/Documents%20and%20Settings/Uri.OLIVESTONE/Local%20Settings/Temporary%20Internet%20Files/OLKBD/performance%20corrected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Z:/G:/GILI/EVENS/Investments/Actions/bloomberg/general%20portfolio%2020-05-0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l Reports"/>
      <sheetName val="General"/>
      <sheetName val="Projected Donations"/>
      <sheetName val="MENU"/>
    </sheetNames>
    <sheetDataSet>
      <sheetData sheetId="0">
        <row r="1">
          <cell r="A1" t="str">
            <v>Donations by Donor - Active Projects (USD)</v>
          </cell>
        </row>
        <row r="4">
          <cell r="A4" t="str">
            <v>Total per Donor</v>
          </cell>
          <cell r="B4" t="str">
            <v>Commitments</v>
          </cell>
          <cell r="C4" t="str">
            <v>PAID</v>
          </cell>
          <cell r="D4" t="str">
            <v>Balance</v>
          </cell>
        </row>
        <row r="5">
          <cell r="A5" t="str">
            <v>GCE</v>
          </cell>
          <cell r="B5">
            <v>940299.99145700003</v>
          </cell>
          <cell r="C5">
            <v>910299.99145700003</v>
          </cell>
          <cell r="D5">
            <v>30000</v>
          </cell>
        </row>
        <row r="6">
          <cell r="A6" t="str">
            <v>DBT</v>
          </cell>
          <cell r="B6">
            <v>0</v>
          </cell>
          <cell r="C6">
            <v>0</v>
          </cell>
          <cell r="D6">
            <v>0</v>
          </cell>
        </row>
        <row r="7">
          <cell r="A7" t="str">
            <v>HipUp</v>
          </cell>
          <cell r="B7">
            <v>1166030.2701578229</v>
          </cell>
          <cell r="C7">
            <v>1176324.1555421446</v>
          </cell>
          <cell r="D7">
            <v>-10293.885384321678</v>
          </cell>
        </row>
        <row r="8">
          <cell r="A8" t="str">
            <v>OST</v>
          </cell>
          <cell r="B8">
            <v>71736</v>
          </cell>
          <cell r="C8">
            <v>71736</v>
          </cell>
          <cell r="D8">
            <v>0</v>
          </cell>
        </row>
        <row r="9">
          <cell r="A9" t="str">
            <v>PJW</v>
          </cell>
          <cell r="B9">
            <v>570111.65439999977</v>
          </cell>
          <cell r="C9">
            <v>570151.74321159988</v>
          </cell>
          <cell r="D9">
            <v>-40.08881160011515</v>
          </cell>
        </row>
        <row r="10">
          <cell r="A10" t="str">
            <v>Opallo</v>
          </cell>
          <cell r="B10">
            <v>0</v>
          </cell>
          <cell r="C10">
            <v>0</v>
          </cell>
          <cell r="D10">
            <v>0</v>
          </cell>
        </row>
        <row r="11">
          <cell r="A11" t="str">
            <v>Other 1</v>
          </cell>
          <cell r="B11">
            <v>0</v>
          </cell>
          <cell r="C11">
            <v>0</v>
          </cell>
          <cell r="D11">
            <v>0</v>
          </cell>
        </row>
        <row r="12">
          <cell r="A12" t="str">
            <v>Other 2</v>
          </cell>
          <cell r="B12">
            <v>0</v>
          </cell>
          <cell r="C12">
            <v>0</v>
          </cell>
          <cell r="D12">
            <v>0</v>
          </cell>
        </row>
        <row r="13">
          <cell r="A13" t="str">
            <v>TOTALS:</v>
          </cell>
          <cell r="B13">
            <v>2748177.9160148227</v>
          </cell>
          <cell r="C13">
            <v>2728511.8902107445</v>
          </cell>
          <cell r="D13">
            <v>19666.025804078206</v>
          </cell>
        </row>
        <row r="42">
          <cell r="A42" t="str">
            <v>Donations Per Annum - Active Projects (USD)</v>
          </cell>
        </row>
        <row r="44">
          <cell r="A44" t="str">
            <v>Total per Annum:</v>
          </cell>
          <cell r="B44" t="str">
            <v>Commitments</v>
          </cell>
          <cell r="C44" t="str">
            <v>PAID</v>
          </cell>
          <cell r="D44" t="str">
            <v>Balance</v>
          </cell>
          <cell r="F44" t="str">
            <v>Total per Annum:</v>
          </cell>
          <cell r="G44" t="str">
            <v>Commitments</v>
          </cell>
          <cell r="H44" t="str">
            <v>PAID</v>
          </cell>
          <cell r="I44" t="str">
            <v>Balance</v>
          </cell>
        </row>
        <row r="45">
          <cell r="A45">
            <v>2007</v>
          </cell>
          <cell r="B45">
            <v>149617.64705882352</v>
          </cell>
          <cell r="C45">
            <v>119617.64705882352</v>
          </cell>
          <cell r="D45">
            <v>30000</v>
          </cell>
          <cell r="F45">
            <v>2014</v>
          </cell>
          <cell r="G45">
            <v>0</v>
          </cell>
          <cell r="H45">
            <v>0</v>
          </cell>
          <cell r="I45">
            <v>0</v>
          </cell>
        </row>
        <row r="46">
          <cell r="A46">
            <v>2008</v>
          </cell>
          <cell r="B46">
            <v>2574803.9361559991</v>
          </cell>
          <cell r="C46">
            <v>2585137.9103519204</v>
          </cell>
          <cell r="D46">
            <v>-10333.974195921328</v>
          </cell>
          <cell r="F46">
            <v>2015</v>
          </cell>
          <cell r="G46">
            <v>0</v>
          </cell>
          <cell r="H46">
            <v>0</v>
          </cell>
          <cell r="I46">
            <v>0</v>
          </cell>
        </row>
        <row r="47">
          <cell r="A47">
            <v>2009</v>
          </cell>
          <cell r="B47">
            <v>0</v>
          </cell>
          <cell r="C47">
            <v>0</v>
          </cell>
          <cell r="D47">
            <v>0</v>
          </cell>
          <cell r="F47">
            <v>2016</v>
          </cell>
          <cell r="G47">
            <v>0</v>
          </cell>
          <cell r="H47">
            <v>0</v>
          </cell>
          <cell r="I47">
            <v>0</v>
          </cell>
        </row>
        <row r="48">
          <cell r="A48">
            <v>2010</v>
          </cell>
          <cell r="B48">
            <v>0</v>
          </cell>
          <cell r="C48">
            <v>0</v>
          </cell>
          <cell r="D48">
            <v>0</v>
          </cell>
          <cell r="F48">
            <v>2017</v>
          </cell>
          <cell r="G48">
            <v>0</v>
          </cell>
          <cell r="H48">
            <v>0</v>
          </cell>
          <cell r="I48">
            <v>0</v>
          </cell>
        </row>
        <row r="49">
          <cell r="A49">
            <v>2011</v>
          </cell>
          <cell r="B49">
            <v>0</v>
          </cell>
          <cell r="C49">
            <v>0</v>
          </cell>
          <cell r="D49">
            <v>0</v>
          </cell>
          <cell r="F49">
            <v>2018</v>
          </cell>
          <cell r="G49">
            <v>0</v>
          </cell>
          <cell r="H49">
            <v>0</v>
          </cell>
          <cell r="I49">
            <v>0</v>
          </cell>
        </row>
        <row r="50">
          <cell r="A50">
            <v>2012</v>
          </cell>
          <cell r="B50">
            <v>0</v>
          </cell>
          <cell r="C50">
            <v>0</v>
          </cell>
          <cell r="D50">
            <v>0</v>
          </cell>
          <cell r="F50">
            <v>2019</v>
          </cell>
          <cell r="G50">
            <v>0</v>
          </cell>
          <cell r="H50">
            <v>0</v>
          </cell>
          <cell r="I50">
            <v>0</v>
          </cell>
        </row>
        <row r="51">
          <cell r="A51">
            <v>2013</v>
          </cell>
          <cell r="B51">
            <v>0</v>
          </cell>
          <cell r="C51">
            <v>0</v>
          </cell>
          <cell r="D51">
            <v>0</v>
          </cell>
          <cell r="F51">
            <v>2020</v>
          </cell>
          <cell r="G51">
            <v>0</v>
          </cell>
          <cell r="H51">
            <v>0</v>
          </cell>
          <cell r="I51">
            <v>0</v>
          </cell>
        </row>
        <row r="83">
          <cell r="A83" t="str">
            <v>Allocation by Type - Active Projects (USD)</v>
          </cell>
        </row>
        <row r="85">
          <cell r="A85" t="str">
            <v>Total per type  :</v>
          </cell>
          <cell r="B85" t="str">
            <v>Commitments</v>
          </cell>
          <cell r="C85" t="str">
            <v>PAID</v>
          </cell>
          <cell r="D85" t="str">
            <v>Balance</v>
          </cell>
        </row>
        <row r="86">
          <cell r="A86" t="str">
            <v>Cultural</v>
          </cell>
          <cell r="B86">
            <v>420020.391657</v>
          </cell>
          <cell r="C86">
            <v>420535.09502699994</v>
          </cell>
          <cell r="D86">
            <v>-514.7033699999447</v>
          </cell>
        </row>
        <row r="87">
          <cell r="A87" t="str">
            <v>Education &amp; Research</v>
          </cell>
          <cell r="B87">
            <v>801557.37615782279</v>
          </cell>
          <cell r="C87">
            <v>787349.73817214475</v>
          </cell>
          <cell r="D87">
            <v>14207.63798567804</v>
          </cell>
        </row>
        <row r="88">
          <cell r="A88" t="str">
            <v>Intercultural</v>
          </cell>
          <cell r="B88">
            <v>1059490.6543999999</v>
          </cell>
          <cell r="C88">
            <v>1059530.7432116</v>
          </cell>
          <cell r="D88">
            <v>-40.08881160011515</v>
          </cell>
        </row>
        <row r="89">
          <cell r="A89" t="str">
            <v>Social</v>
          </cell>
          <cell r="B89">
            <v>84770</v>
          </cell>
          <cell r="C89">
            <v>78756.820000000007</v>
          </cell>
          <cell r="D89">
            <v>6013.179999999993</v>
          </cell>
        </row>
        <row r="90">
          <cell r="A90" t="str">
            <v>Economic Development</v>
          </cell>
          <cell r="B90">
            <v>234099.99679999999</v>
          </cell>
          <cell r="C90">
            <v>234099.99679999999</v>
          </cell>
          <cell r="D90">
            <v>0</v>
          </cell>
        </row>
        <row r="91">
          <cell r="A91" t="str">
            <v>Lobbying</v>
          </cell>
          <cell r="B91">
            <v>148239.497</v>
          </cell>
          <cell r="C91">
            <v>148239.497</v>
          </cell>
          <cell r="D91">
            <v>0</v>
          </cell>
        </row>
        <row r="92">
          <cell r="A92" t="str">
            <v>Other</v>
          </cell>
          <cell r="B92">
            <v>0</v>
          </cell>
          <cell r="C92">
            <v>0</v>
          </cell>
          <cell r="D92">
            <v>0</v>
          </cell>
        </row>
        <row r="93">
          <cell r="A93" t="str">
            <v>Total</v>
          </cell>
          <cell r="B93">
            <v>2748177.9160148227</v>
          </cell>
          <cell r="C93">
            <v>2728511.8902107445</v>
          </cell>
          <cell r="D93">
            <v>19666.025804077974</v>
          </cell>
        </row>
        <row r="124">
          <cell r="A124" t="str">
            <v>Allocation by Geography - Active Projects (USD)</v>
          </cell>
        </row>
        <row r="125">
          <cell r="F125" t="str">
            <v>Geography</v>
          </cell>
        </row>
        <row r="126">
          <cell r="A126" t="str">
            <v>World Wide</v>
          </cell>
          <cell r="B126" t="str">
            <v>Commitments</v>
          </cell>
          <cell r="C126" t="str">
            <v>PAID</v>
          </cell>
          <cell r="D126" t="str">
            <v>Balance</v>
          </cell>
          <cell r="F126" t="str">
            <v>In ISRAEL</v>
          </cell>
          <cell r="G126" t="str">
            <v>Commitments</v>
          </cell>
          <cell r="H126" t="str">
            <v>PAID</v>
          </cell>
          <cell r="I126" t="str">
            <v>Balance</v>
          </cell>
        </row>
        <row r="127">
          <cell r="A127" t="str">
            <v>ISRAEL</v>
          </cell>
          <cell r="B127">
            <v>610908</v>
          </cell>
          <cell r="C127">
            <v>574894.82000000007</v>
          </cell>
          <cell r="D127">
            <v>36013.179999999935</v>
          </cell>
          <cell r="F127" t="str">
            <v>ISRAEL N</v>
          </cell>
          <cell r="G127">
            <v>44316</v>
          </cell>
          <cell r="H127">
            <v>44316</v>
          </cell>
          <cell r="I127">
            <v>0</v>
          </cell>
        </row>
        <row r="128">
          <cell r="A128" t="str">
            <v>ME &amp; PA</v>
          </cell>
          <cell r="B128">
            <v>12000</v>
          </cell>
          <cell r="C128">
            <v>12000</v>
          </cell>
          <cell r="D128">
            <v>0</v>
          </cell>
          <cell r="F128" t="str">
            <v>ISRAEL C</v>
          </cell>
          <cell r="G128">
            <v>202192</v>
          </cell>
          <cell r="H128">
            <v>166178.82</v>
          </cell>
          <cell r="I128">
            <v>36013.179999999993</v>
          </cell>
        </row>
        <row r="129">
          <cell r="A129" t="str">
            <v>Israel &amp; PA</v>
          </cell>
          <cell r="B129">
            <v>84647.997999999992</v>
          </cell>
          <cell r="C129">
            <v>84647.997999999992</v>
          </cell>
          <cell r="D129">
            <v>0</v>
          </cell>
          <cell r="F129" t="str">
            <v>ISRAEL S</v>
          </cell>
          <cell r="G129">
            <v>364400</v>
          </cell>
          <cell r="H129">
            <v>364400</v>
          </cell>
          <cell r="I129">
            <v>0</v>
          </cell>
        </row>
        <row r="130">
          <cell r="A130" t="str">
            <v>Poland</v>
          </cell>
          <cell r="B130">
            <v>303061.27315782284</v>
          </cell>
          <cell r="C130">
            <v>290293.73854214483</v>
          </cell>
          <cell r="D130">
            <v>12767.534615678014</v>
          </cell>
        </row>
        <row r="131">
          <cell r="A131" t="str">
            <v>Europe</v>
          </cell>
          <cell r="B131">
            <v>1185190.6513999996</v>
          </cell>
          <cell r="C131">
            <v>1185230.7402115997</v>
          </cell>
          <cell r="D131">
            <v>-40.08881160011515</v>
          </cell>
        </row>
        <row r="132">
          <cell r="A132" t="str">
            <v>Asia</v>
          </cell>
          <cell r="B132">
            <v>0</v>
          </cell>
          <cell r="C132">
            <v>0</v>
          </cell>
          <cell r="D132">
            <v>0</v>
          </cell>
        </row>
        <row r="133">
          <cell r="A133" t="str">
            <v>Africa</v>
          </cell>
          <cell r="B133">
            <v>0</v>
          </cell>
          <cell r="C133">
            <v>0</v>
          </cell>
          <cell r="D133">
            <v>0</v>
          </cell>
        </row>
        <row r="134">
          <cell r="A134" t="str">
            <v>International</v>
          </cell>
          <cell r="B134">
            <v>305870</v>
          </cell>
          <cell r="C134">
            <v>334944.59999999998</v>
          </cell>
          <cell r="D134">
            <v>-29074.599999999977</v>
          </cell>
        </row>
        <row r="135">
          <cell r="A135" t="str">
            <v>Other</v>
          </cell>
          <cell r="B135">
            <v>149499.99679999999</v>
          </cell>
          <cell r="C135">
            <v>149499.99679999999</v>
          </cell>
          <cell r="D135">
            <v>0</v>
          </cell>
        </row>
        <row r="136">
          <cell r="A136" t="str">
            <v>Total World Wide :</v>
          </cell>
          <cell r="B136">
            <v>2651177.9193578223</v>
          </cell>
          <cell r="C136">
            <v>2631511.8935537445</v>
          </cell>
          <cell r="D136">
            <v>19666.025804077857</v>
          </cell>
          <cell r="F136" t="str">
            <v>Total In Israel :</v>
          </cell>
          <cell r="G136">
            <v>610908</v>
          </cell>
          <cell r="H136">
            <v>574894.82000000007</v>
          </cell>
          <cell r="I136">
            <v>36013.179999999993</v>
          </cell>
        </row>
        <row r="165">
          <cell r="A165" t="str">
            <v>Projects' status (USD)</v>
          </cell>
        </row>
        <row r="166">
          <cell r="A166" t="str">
            <v>Dons' Name</v>
          </cell>
          <cell r="C166" t="str">
            <v>Donor</v>
          </cell>
          <cell r="D166" t="str">
            <v>Beneficiary</v>
          </cell>
          <cell r="E166" t="str">
            <v>Duraion</v>
          </cell>
          <cell r="F166" t="str">
            <v>Commitments</v>
          </cell>
          <cell r="G166" t="str">
            <v>PAID</v>
          </cell>
          <cell r="H166" t="str">
            <v>Balance</v>
          </cell>
        </row>
        <row r="167">
          <cell r="A167" t="str">
            <v>"Housepital" project</v>
          </cell>
          <cell r="C167" t="str">
            <v>GCE</v>
          </cell>
          <cell r="D167" t="str">
            <v>Friends of Yad Sara</v>
          </cell>
          <cell r="E167">
            <v>1</v>
          </cell>
          <cell r="F167">
            <v>10800</v>
          </cell>
          <cell r="G167">
            <v>10800</v>
          </cell>
          <cell r="H167">
            <v>0</v>
          </cell>
        </row>
        <row r="168">
          <cell r="A168" t="str">
            <v>Abu-Gosh Jerusalem</v>
          </cell>
          <cell r="C168" t="str">
            <v>OST</v>
          </cell>
          <cell r="D168" t="str">
            <v>Education for Life</v>
          </cell>
          <cell r="E168">
            <v>1</v>
          </cell>
          <cell r="F168">
            <v>6860</v>
          </cell>
          <cell r="G168">
            <v>6860</v>
          </cell>
          <cell r="H168">
            <v>0</v>
          </cell>
        </row>
        <row r="169">
          <cell r="A169" t="str">
            <v>Academic Support - Haifa University</v>
          </cell>
          <cell r="C169" t="str">
            <v>GCE</v>
          </cell>
          <cell r="D169" t="str">
            <v>Haifa University</v>
          </cell>
          <cell r="E169">
            <v>3</v>
          </cell>
          <cell r="F169">
            <v>28000</v>
          </cell>
          <cell r="G169">
            <v>28000</v>
          </cell>
          <cell r="H169">
            <v>0</v>
          </cell>
        </row>
        <row r="170">
          <cell r="A170" t="str">
            <v>Book on Israeli diversity &amp; the forum of Israeli –Palestinian mayors</v>
          </cell>
          <cell r="C170" t="str">
            <v>HipUp</v>
          </cell>
          <cell r="D170" t="str">
            <v>International Forum for Peace</v>
          </cell>
          <cell r="E170">
            <v>1</v>
          </cell>
          <cell r="F170">
            <v>23500.5</v>
          </cell>
          <cell r="G170">
            <v>23500.5</v>
          </cell>
          <cell r="H170">
            <v>0</v>
          </cell>
        </row>
        <row r="171">
          <cell r="A171" t="str">
            <v>Chain of supply</v>
          </cell>
          <cell r="C171" t="str">
            <v>GCE</v>
          </cell>
          <cell r="D171" t="str">
            <v>Peres Center For Peace</v>
          </cell>
          <cell r="E171">
            <v>1</v>
          </cell>
          <cell r="F171">
            <v>15000</v>
          </cell>
          <cell r="G171">
            <v>15000</v>
          </cell>
          <cell r="H171">
            <v>0</v>
          </cell>
        </row>
        <row r="172">
          <cell r="A172" t="str">
            <v>Community project</v>
          </cell>
          <cell r="C172" t="str">
            <v>OST</v>
          </cell>
          <cell r="D172" t="str">
            <v>Hand in Hand</v>
          </cell>
          <cell r="E172">
            <v>1</v>
          </cell>
          <cell r="F172">
            <v>5000</v>
          </cell>
          <cell r="G172">
            <v>5000</v>
          </cell>
          <cell r="H172">
            <v>0</v>
          </cell>
        </row>
        <row r="173">
          <cell r="A173" t="str">
            <v>Conflict Resolution Programme</v>
          </cell>
          <cell r="C173" t="str">
            <v>GCE</v>
          </cell>
          <cell r="D173" t="str">
            <v>TAU</v>
          </cell>
          <cell r="E173">
            <v>10</v>
          </cell>
          <cell r="F173">
            <v>100000</v>
          </cell>
          <cell r="G173">
            <v>70000</v>
          </cell>
          <cell r="H173">
            <v>30000</v>
          </cell>
        </row>
        <row r="174">
          <cell r="A174" t="str">
            <v>de la revue Le Meilleur des Mondes</v>
          </cell>
          <cell r="C174" t="str">
            <v>HipUp</v>
          </cell>
          <cell r="D174" t="str">
            <v xml:space="preserve">de l'association Les AMIS </v>
          </cell>
          <cell r="E174">
            <v>2</v>
          </cell>
          <cell r="F174">
            <v>38833</v>
          </cell>
          <cell r="G174">
            <v>38833</v>
          </cell>
          <cell r="H174">
            <v>0</v>
          </cell>
        </row>
        <row r="175">
          <cell r="A175" t="str">
            <v>Delegation from France to Warsaw</v>
          </cell>
          <cell r="C175" t="str">
            <v>HipUp</v>
          </cell>
          <cell r="D175" t="str">
            <v>Museum of the History of Polish Jews</v>
          </cell>
          <cell r="E175">
            <v>2</v>
          </cell>
          <cell r="F175">
            <v>15895.999999999998</v>
          </cell>
          <cell r="G175">
            <v>6199.44</v>
          </cell>
          <cell r="H175">
            <v>9696.5599999999977</v>
          </cell>
        </row>
        <row r="176">
          <cell r="A176" t="str">
            <v>EJCC (European Jewish Community Center) - Rabbinical Org</v>
          </cell>
          <cell r="C176" t="str">
            <v>GCE</v>
          </cell>
          <cell r="D176" t="str">
            <v>EJCC</v>
          </cell>
          <cell r="E176">
            <v>7</v>
          </cell>
          <cell r="F176">
            <v>96999.996657000011</v>
          </cell>
          <cell r="G176">
            <v>96999.996657000011</v>
          </cell>
          <cell r="H176">
            <v>0</v>
          </cell>
        </row>
        <row r="177">
          <cell r="A177" t="str">
            <v>Evens Foundation</v>
          </cell>
          <cell r="C177" t="str">
            <v>PJW</v>
          </cell>
          <cell r="D177" t="str">
            <v>Evens Foundation</v>
          </cell>
          <cell r="E177">
            <v>3</v>
          </cell>
          <cell r="F177">
            <v>1014630.6543999998</v>
          </cell>
          <cell r="G177">
            <v>1014670.7432115999</v>
          </cell>
          <cell r="H177">
            <v>-40.08881160011515</v>
          </cell>
        </row>
        <row r="178">
          <cell r="A178" t="str">
            <v>Exhibition in Herzliya Museum of Contemporary Art - Israel</v>
          </cell>
          <cell r="C178" t="str">
            <v>HipUp</v>
          </cell>
          <cell r="D178" t="str">
            <v xml:space="preserve">Peter Buggenhout </v>
          </cell>
          <cell r="E178">
            <v>1</v>
          </cell>
          <cell r="F178">
            <v>6988</v>
          </cell>
          <cell r="G178">
            <v>6988</v>
          </cell>
          <cell r="H178">
            <v>0</v>
          </cell>
        </row>
        <row r="179">
          <cell r="A179" t="str">
            <v>Forum De Paris</v>
          </cell>
          <cell r="C179" t="str">
            <v>HipUp</v>
          </cell>
          <cell r="D179" t="str">
            <v>Forum De Paris</v>
          </cell>
          <cell r="E179">
            <v>5</v>
          </cell>
          <cell r="F179">
            <v>47750.996999999996</v>
          </cell>
          <cell r="G179">
            <v>47750.996999999996</v>
          </cell>
          <cell r="H179">
            <v>0</v>
          </cell>
        </row>
        <row r="180">
          <cell r="A180" t="str">
            <v xml:space="preserve">Gala event in Paris </v>
          </cell>
          <cell r="C180" t="str">
            <v>GCE</v>
          </cell>
          <cell r="D180" t="str">
            <v>BGU</v>
          </cell>
          <cell r="E180">
            <v>2</v>
          </cell>
          <cell r="F180">
            <v>29500</v>
          </cell>
          <cell r="G180">
            <v>29500</v>
          </cell>
          <cell r="H180">
            <v>0</v>
          </cell>
        </row>
        <row r="181">
          <cell r="A181" t="str">
            <v xml:space="preserve">Global Philanthropists Circle </v>
          </cell>
          <cell r="C181" t="str">
            <v>GCE</v>
          </cell>
          <cell r="D181" t="str">
            <v>Synergos</v>
          </cell>
          <cell r="E181">
            <v>3</v>
          </cell>
          <cell r="F181">
            <v>45900</v>
          </cell>
          <cell r="G181">
            <v>45900</v>
          </cell>
          <cell r="H181">
            <v>0</v>
          </cell>
        </row>
        <row r="182">
          <cell r="A182" t="str">
            <v>Heart surgeries for Palestinian children</v>
          </cell>
          <cell r="C182" t="str">
            <v>OST</v>
          </cell>
          <cell r="D182" t="str">
            <v>A heart for peace (Un coeur pour la Paix)</v>
          </cell>
          <cell r="E182">
            <v>2</v>
          </cell>
          <cell r="F182">
            <v>28260</v>
          </cell>
          <cell r="G182">
            <v>28260</v>
          </cell>
          <cell r="H182">
            <v>0</v>
          </cell>
        </row>
        <row r="183">
          <cell r="A183" t="str">
            <v>Hebrew center in Abu-Kreenat school</v>
          </cell>
          <cell r="C183" t="str">
            <v>OST</v>
          </cell>
          <cell r="D183" t="str">
            <v xml:space="preserve">Kav Hazinuk </v>
          </cell>
          <cell r="E183">
            <v>1</v>
          </cell>
          <cell r="F183">
            <v>11000</v>
          </cell>
          <cell r="G183">
            <v>11000</v>
          </cell>
          <cell r="H183">
            <v>0</v>
          </cell>
        </row>
        <row r="184">
          <cell r="A184" t="str">
            <v>Institute for Dryland Agriculture </v>
          </cell>
          <cell r="C184" t="str">
            <v>GCE</v>
          </cell>
          <cell r="D184" t="str">
            <v>BGU</v>
          </cell>
          <cell r="E184">
            <v>5</v>
          </cell>
          <cell r="F184">
            <v>250000</v>
          </cell>
          <cell r="G184">
            <v>250000</v>
          </cell>
          <cell r="H184">
            <v>0</v>
          </cell>
        </row>
        <row r="185">
          <cell r="A185" t="str">
            <v>International dance festival</v>
          </cell>
          <cell r="C185" t="str">
            <v>OST</v>
          </cell>
          <cell r="D185" t="str">
            <v>Zemer - Local municipal council</v>
          </cell>
          <cell r="E185">
            <v>1</v>
          </cell>
          <cell r="F185">
            <v>3000</v>
          </cell>
          <cell r="G185">
            <v>3000</v>
          </cell>
          <cell r="H185">
            <v>0</v>
          </cell>
        </row>
        <row r="186">
          <cell r="A186" t="str">
            <v>Jewish Culture Festival (18th, 19th and 20th)</v>
          </cell>
          <cell r="C186" t="str">
            <v>HipUp</v>
          </cell>
          <cell r="D186" t="str">
            <v>Jewish Culture Festival</v>
          </cell>
          <cell r="E186">
            <v>3</v>
          </cell>
          <cell r="F186">
            <v>51345.195</v>
          </cell>
          <cell r="G186">
            <v>51859.898369999995</v>
          </cell>
          <cell r="H186">
            <v>-514.70336999999563</v>
          </cell>
        </row>
        <row r="187">
          <cell r="A187" t="str">
            <v xml:space="preserve">Mazal France - dolls for poor children in Israel  </v>
          </cell>
          <cell r="C187" t="str">
            <v>HipUp</v>
          </cell>
          <cell r="D187" t="str">
            <v>Mazal France</v>
          </cell>
          <cell r="E187">
            <v>1</v>
          </cell>
          <cell r="F187">
            <v>12794.000000000002</v>
          </cell>
          <cell r="G187">
            <v>6780.8200000000006</v>
          </cell>
          <cell r="H187">
            <v>6013.1800000000012</v>
          </cell>
        </row>
        <row r="188">
          <cell r="A188" t="str">
            <v>microfinance projects in Ghana, Palestine and Israel</v>
          </cell>
          <cell r="C188" t="str">
            <v>GCE</v>
          </cell>
          <cell r="D188" t="str">
            <v>PlaNet Finance</v>
          </cell>
          <cell r="E188">
            <v>3</v>
          </cell>
          <cell r="F188">
            <v>149499.99679999999</v>
          </cell>
          <cell r="G188">
            <v>149499.99679999999</v>
          </cell>
          <cell r="H188">
            <v>0</v>
          </cell>
        </row>
        <row r="189">
          <cell r="A189" t="str">
            <v>Multilingual and Multicultural Website for Science (with IPSO and Al-Quds)</v>
          </cell>
          <cell r="C189" t="str">
            <v>GCE</v>
          </cell>
          <cell r="D189" t="str">
            <v>Science Museum</v>
          </cell>
          <cell r="E189">
            <v>1</v>
          </cell>
          <cell r="F189">
            <v>70647.997999999992</v>
          </cell>
          <cell r="G189">
            <v>70647.997999999992</v>
          </cell>
          <cell r="H189">
            <v>0</v>
          </cell>
        </row>
        <row r="190">
          <cell r="A190" t="str">
            <v>N.E.F</v>
          </cell>
          <cell r="C190" t="str">
            <v>GCE</v>
          </cell>
          <cell r="D190" t="str">
            <v>N.E.F</v>
          </cell>
          <cell r="E190">
            <v>5</v>
          </cell>
          <cell r="F190">
            <v>70000</v>
          </cell>
          <cell r="G190">
            <v>70000</v>
          </cell>
          <cell r="H190">
            <v>0</v>
          </cell>
        </row>
        <row r="191">
          <cell r="A191" t="str">
            <v>Paule Maarek</v>
          </cell>
          <cell r="C191" t="str">
            <v>HipUp</v>
          </cell>
          <cell r="D191" t="str">
            <v>Museum of the History of Polish Jews</v>
          </cell>
          <cell r="E191">
            <v>2</v>
          </cell>
          <cell r="F191">
            <v>62465.878157822837</v>
          </cell>
          <cell r="G191">
            <v>58880.200172144861</v>
          </cell>
          <cell r="H191">
            <v>3585.6779856779758</v>
          </cell>
        </row>
        <row r="192">
          <cell r="A192" t="str">
            <v>Poetry Unit Escrow account</v>
          </cell>
          <cell r="C192" t="str">
            <v>HipUp</v>
          </cell>
          <cell r="D192" t="str">
            <v>Evens Foundation</v>
          </cell>
          <cell r="E192">
            <v>5</v>
          </cell>
          <cell r="F192">
            <v>173354.2</v>
          </cell>
          <cell r="G192">
            <v>173354.2</v>
          </cell>
          <cell r="H192">
            <v>0</v>
          </cell>
        </row>
        <row r="193">
          <cell r="A193" t="str">
            <v>Purchasing of food for Passover  to families in need in Beer Sheba</v>
          </cell>
          <cell r="C193" t="str">
            <v>OST</v>
          </cell>
          <cell r="D193" t="str">
            <v>Voluntary Management Forum  Beer Sheva</v>
          </cell>
          <cell r="E193">
            <v>3</v>
          </cell>
          <cell r="F193">
            <v>2000</v>
          </cell>
          <cell r="G193">
            <v>2000</v>
          </cell>
          <cell r="H193">
            <v>0</v>
          </cell>
        </row>
        <row r="194">
          <cell r="A194" t="str">
            <v>Purchasing of food for Passover and Rosh Hashana to families in need in Kiryat Shmona</v>
          </cell>
          <cell r="C194" t="str">
            <v>OST</v>
          </cell>
          <cell r="D194" t="str">
            <v>Miyadayich natnu lach</v>
          </cell>
          <cell r="E194">
            <v>1</v>
          </cell>
          <cell r="F194">
            <v>2616</v>
          </cell>
          <cell r="G194">
            <v>2616</v>
          </cell>
          <cell r="H194">
            <v>0</v>
          </cell>
        </row>
        <row r="195">
          <cell r="A195" t="str">
            <v>Purchasing of food for Passover to families in need in Dimona</v>
          </cell>
          <cell r="C195" t="str">
            <v>OST</v>
          </cell>
          <cell r="D195" t="str">
            <v>Dimona Heart to Heart</v>
          </cell>
          <cell r="E195">
            <v>3</v>
          </cell>
          <cell r="F195">
            <v>2300</v>
          </cell>
          <cell r="G195">
            <v>2300</v>
          </cell>
          <cell r="H195">
            <v>0</v>
          </cell>
        </row>
        <row r="196">
          <cell r="A196" t="str">
            <v>Rithmusica activity in schools in Jaffa</v>
          </cell>
          <cell r="C196" t="str">
            <v>OST</v>
          </cell>
          <cell r="D196" t="str">
            <v>A new Way</v>
          </cell>
          <cell r="E196">
            <v>4</v>
          </cell>
          <cell r="F196">
            <v>3750</v>
          </cell>
          <cell r="G196">
            <v>3750</v>
          </cell>
          <cell r="H196">
            <v>0</v>
          </cell>
        </row>
        <row r="197">
          <cell r="A197" t="str">
            <v>SAWA</v>
          </cell>
          <cell r="C197" t="str">
            <v>GCE</v>
          </cell>
          <cell r="D197" t="str">
            <v>KIEDF</v>
          </cell>
          <cell r="E197">
            <v>3</v>
          </cell>
          <cell r="F197">
            <v>69600</v>
          </cell>
          <cell r="G197">
            <v>69600</v>
          </cell>
          <cell r="H197">
            <v>0</v>
          </cell>
        </row>
        <row r="198">
          <cell r="A198" t="str">
            <v>scholarship to Palestinian Student in London</v>
          </cell>
          <cell r="C198" t="str">
            <v>HipUp</v>
          </cell>
          <cell r="D198" t="str">
            <v>Omar  Awartani</v>
          </cell>
          <cell r="E198">
            <v>2</v>
          </cell>
          <cell r="F198">
            <v>12000</v>
          </cell>
          <cell r="G198">
            <v>12000</v>
          </cell>
          <cell r="H198">
            <v>0</v>
          </cell>
        </row>
        <row r="199">
          <cell r="A199" t="str">
            <v>scholarships for Jews and Arab Students</v>
          </cell>
          <cell r="C199" t="str">
            <v>OST</v>
          </cell>
          <cell r="D199" t="str">
            <v>Scholarship and Support Fund for Higher Studies on the name of Wisam Khamees</v>
          </cell>
          <cell r="E199">
            <v>5</v>
          </cell>
          <cell r="F199">
            <v>5700</v>
          </cell>
          <cell r="G199">
            <v>5700</v>
          </cell>
          <cell r="H199">
            <v>0</v>
          </cell>
        </row>
        <row r="200">
          <cell r="B200" t="str">
            <v>Projects' status…. Continue  (USD)</v>
          </cell>
        </row>
        <row r="201">
          <cell r="B201" t="str">
            <v>Dons' Name</v>
          </cell>
          <cell r="C201" t="str">
            <v>Donor</v>
          </cell>
          <cell r="D201" t="str">
            <v>Beneficiary</v>
          </cell>
          <cell r="E201" t="str">
            <v>Duraion</v>
          </cell>
          <cell r="F201" t="str">
            <v>Commitments</v>
          </cell>
          <cell r="G201" t="str">
            <v>PAID</v>
          </cell>
          <cell r="H201" t="str">
            <v>Balance</v>
          </cell>
        </row>
        <row r="202">
          <cell r="A202" t="str">
            <v xml:space="preserve">schools support </v>
          </cell>
          <cell r="C202" t="str">
            <v>HipUp</v>
          </cell>
          <cell r="D202" t="str">
            <v>Aliance School</v>
          </cell>
          <cell r="E202">
            <v>5</v>
          </cell>
          <cell r="F202">
            <v>23478</v>
          </cell>
          <cell r="G202">
            <v>23478</v>
          </cell>
          <cell r="H202">
            <v>0</v>
          </cell>
        </row>
        <row r="203">
          <cell r="A203" t="str">
            <v>Science oriented Youth - Summer camp</v>
          </cell>
          <cell r="C203" t="str">
            <v>OST</v>
          </cell>
          <cell r="D203" t="str">
            <v>TAU</v>
          </cell>
          <cell r="E203">
            <v>2</v>
          </cell>
          <cell r="F203">
            <v>1250</v>
          </cell>
          <cell r="G203">
            <v>1250</v>
          </cell>
          <cell r="H203">
            <v>0</v>
          </cell>
        </row>
        <row r="204">
          <cell r="A204" t="str">
            <v xml:space="preserve">Social Services for Palestinian patients </v>
          </cell>
          <cell r="C204" t="str">
            <v>GCE</v>
          </cell>
          <cell r="D204" t="str">
            <v>Sourasky Medical Center</v>
          </cell>
          <cell r="E204">
            <v>3</v>
          </cell>
          <cell r="F204">
            <v>14000</v>
          </cell>
          <cell r="G204">
            <v>14000</v>
          </cell>
          <cell r="H204">
            <v>0</v>
          </cell>
        </row>
        <row r="205">
          <cell r="A205" t="str">
            <v>Terrafemina Conference in Paris July 08</v>
          </cell>
          <cell r="C205" t="str">
            <v>HipUp</v>
          </cell>
          <cell r="D205" t="str">
            <v>Terrafemina</v>
          </cell>
          <cell r="E205">
            <v>1</v>
          </cell>
          <cell r="F205">
            <v>6988</v>
          </cell>
          <cell r="G205">
            <v>6988</v>
          </cell>
          <cell r="H205">
            <v>0</v>
          </cell>
        </row>
        <row r="206">
          <cell r="A206" t="str">
            <v>The Field</v>
          </cell>
          <cell r="C206" t="str">
            <v>GCE</v>
          </cell>
          <cell r="D206" t="str">
            <v>Daria Fain</v>
          </cell>
          <cell r="E206">
            <v>2</v>
          </cell>
          <cell r="F206">
            <v>20000</v>
          </cell>
          <cell r="G206">
            <v>20000</v>
          </cell>
          <cell r="H206">
            <v>0</v>
          </cell>
        </row>
        <row r="207">
          <cell r="A207" t="str">
            <v>Universal Prize of Education</v>
          </cell>
          <cell r="C207" t="str">
            <v>HipUp</v>
          </cell>
          <cell r="D207" t="str">
            <v>UEF</v>
          </cell>
          <cell r="E207">
            <v>5</v>
          </cell>
          <cell r="F207">
            <v>216469.5</v>
          </cell>
          <cell r="G207">
            <v>245544.09999999998</v>
          </cell>
          <cell r="H207">
            <v>-29074.599999999977</v>
          </cell>
        </row>
        <row r="208">
          <cell r="A208"/>
          <cell r="C208"/>
          <cell r="D208"/>
          <cell r="E208"/>
          <cell r="F208"/>
          <cell r="G208"/>
          <cell r="H208"/>
        </row>
        <row r="209">
          <cell r="A209"/>
          <cell r="C209"/>
          <cell r="D209"/>
          <cell r="E209"/>
          <cell r="F209"/>
          <cell r="G209"/>
          <cell r="H209"/>
        </row>
        <row r="210">
          <cell r="A210"/>
          <cell r="C210"/>
          <cell r="D210"/>
          <cell r="E210"/>
          <cell r="F210"/>
          <cell r="G210">
            <v>2728511.8902107449</v>
          </cell>
          <cell r="H210"/>
        </row>
        <row r="211">
          <cell r="A211"/>
          <cell r="C211"/>
          <cell r="D211"/>
          <cell r="E211"/>
          <cell r="F211"/>
          <cell r="G211"/>
          <cell r="H211"/>
        </row>
        <row r="212">
          <cell r="A212"/>
          <cell r="C212"/>
          <cell r="D212"/>
          <cell r="E212"/>
          <cell r="F212"/>
          <cell r="G212"/>
          <cell r="H212"/>
        </row>
        <row r="213">
          <cell r="A213"/>
          <cell r="C213"/>
          <cell r="D213"/>
          <cell r="E213"/>
          <cell r="F213"/>
          <cell r="G213"/>
          <cell r="H213"/>
        </row>
        <row r="214">
          <cell r="A214"/>
          <cell r="C214"/>
          <cell r="D214"/>
          <cell r="E214"/>
          <cell r="F214"/>
          <cell r="G214"/>
          <cell r="H214"/>
        </row>
        <row r="215">
          <cell r="A215"/>
          <cell r="C215"/>
          <cell r="D215"/>
          <cell r="E215"/>
          <cell r="F215"/>
          <cell r="G215"/>
          <cell r="H215"/>
        </row>
        <row r="216">
          <cell r="A216"/>
          <cell r="C216"/>
          <cell r="D216"/>
          <cell r="E216"/>
          <cell r="F216"/>
          <cell r="G216"/>
          <cell r="H216"/>
        </row>
        <row r="217">
          <cell r="A217"/>
          <cell r="C217"/>
          <cell r="D217"/>
          <cell r="E217"/>
          <cell r="F217"/>
          <cell r="G217"/>
          <cell r="H217"/>
        </row>
        <row r="218">
          <cell r="A218"/>
          <cell r="C218"/>
          <cell r="D218"/>
          <cell r="E218"/>
          <cell r="F218"/>
          <cell r="G218"/>
          <cell r="H218"/>
        </row>
        <row r="219">
          <cell r="A219"/>
          <cell r="C219"/>
          <cell r="D219"/>
          <cell r="E219"/>
          <cell r="F219"/>
          <cell r="G219"/>
          <cell r="H219"/>
        </row>
        <row r="220">
          <cell r="A220"/>
          <cell r="C220"/>
          <cell r="D220"/>
          <cell r="E220"/>
          <cell r="F220"/>
          <cell r="G220"/>
          <cell r="H220"/>
        </row>
        <row r="221">
          <cell r="A221"/>
          <cell r="C221"/>
          <cell r="D221"/>
          <cell r="E221"/>
          <cell r="F221"/>
          <cell r="G221"/>
          <cell r="H221"/>
        </row>
        <row r="222">
          <cell r="A222"/>
          <cell r="C222"/>
          <cell r="D222"/>
          <cell r="E222"/>
          <cell r="F222"/>
          <cell r="G222"/>
          <cell r="H222"/>
        </row>
        <row r="223">
          <cell r="A223"/>
          <cell r="C223"/>
          <cell r="D223"/>
          <cell r="E223"/>
          <cell r="F223"/>
          <cell r="G223"/>
          <cell r="H223"/>
        </row>
        <row r="224">
          <cell r="A224"/>
          <cell r="C224"/>
          <cell r="D224"/>
          <cell r="E224"/>
          <cell r="F224"/>
          <cell r="G224"/>
          <cell r="H224"/>
        </row>
        <row r="225">
          <cell r="A225"/>
          <cell r="C225"/>
          <cell r="D225"/>
          <cell r="E225"/>
          <cell r="F225"/>
          <cell r="G225"/>
          <cell r="H225"/>
        </row>
        <row r="226">
          <cell r="A226"/>
          <cell r="C226"/>
          <cell r="D226"/>
          <cell r="E226"/>
          <cell r="F226"/>
          <cell r="G226"/>
          <cell r="H226"/>
        </row>
        <row r="227">
          <cell r="A227"/>
          <cell r="C227"/>
          <cell r="D227"/>
          <cell r="E227"/>
          <cell r="F227"/>
          <cell r="G227"/>
          <cell r="H227"/>
        </row>
        <row r="228">
          <cell r="A228"/>
          <cell r="C228"/>
          <cell r="D228"/>
          <cell r="E228"/>
          <cell r="F228"/>
          <cell r="G228"/>
          <cell r="H228"/>
        </row>
        <row r="229">
          <cell r="A229"/>
        </row>
        <row r="235">
          <cell r="A235" t="str">
            <v>Projects' status - Installments (USD)</v>
          </cell>
        </row>
        <row r="236">
          <cell r="A236" t="str">
            <v>Select Project :</v>
          </cell>
          <cell r="B236" t="str">
            <v xml:space="preserve">"2008-2009 Diversion and convergence" Colloquium </v>
          </cell>
          <cell r="F236" t="str">
            <v>Beneficiary</v>
          </cell>
          <cell r="G236" t="e">
            <v>#N/A</v>
          </cell>
        </row>
        <row r="237">
          <cell r="A237" t="str">
            <v>line</v>
          </cell>
          <cell r="B237" t="e">
            <v>#N/A</v>
          </cell>
          <cell r="D237" t="str">
            <v>Total Commitment :</v>
          </cell>
          <cell r="F237" t="str">
            <v>Donor</v>
          </cell>
          <cell r="G237" t="e">
            <v>#N/A</v>
          </cell>
        </row>
        <row r="238">
          <cell r="A238" t="str">
            <v>Don ID #</v>
          </cell>
          <cell r="B238" t="e">
            <v>#N/A</v>
          </cell>
          <cell r="D238">
            <v>0</v>
          </cell>
          <cell r="F238" t="str">
            <v>Type</v>
          </cell>
          <cell r="G238" t="e">
            <v>#N/A</v>
          </cell>
        </row>
        <row r="239">
          <cell r="A239" t="str">
            <v>Count rows</v>
          </cell>
          <cell r="B239">
            <v>0</v>
          </cell>
          <cell r="D239" t="str">
            <v>Total Balance to Pay :</v>
          </cell>
          <cell r="F239" t="str">
            <v>Duration (Y)</v>
          </cell>
          <cell r="G239" t="e">
            <v>#N/A</v>
          </cell>
          <cell r="H239" t="str">
            <v>Agreement?</v>
          </cell>
          <cell r="I239" t="e">
            <v>#N/A</v>
          </cell>
        </row>
        <row r="240">
          <cell r="D240">
            <v>0</v>
          </cell>
          <cell r="F240" t="str">
            <v>Geography</v>
          </cell>
          <cell r="G240" t="e">
            <v>#N/A</v>
          </cell>
          <cell r="H240" t="str">
            <v>Start Date</v>
          </cell>
          <cell r="I240" t="e">
            <v>#N/A</v>
          </cell>
        </row>
        <row r="241">
          <cell r="H241" t="str">
            <v>Party</v>
          </cell>
          <cell r="I241" t="e">
            <v>#N/A</v>
          </cell>
        </row>
        <row r="242">
          <cell r="A242" t="str">
            <v>Commitments</v>
          </cell>
          <cell r="C242" t="str">
            <v>PAID</v>
          </cell>
        </row>
        <row r="243">
          <cell r="A243" t="str">
            <v>Install Due Date</v>
          </cell>
          <cell r="B243" t="str">
            <v>USD Value</v>
          </cell>
          <cell r="C243" t="str">
            <v>Install Date</v>
          </cell>
          <cell r="D243" t="str">
            <v>Paid usd value</v>
          </cell>
          <cell r="E243" t="str">
            <v>Balance</v>
          </cell>
          <cell r="F243" t="str">
            <v>REMARKS</v>
          </cell>
        </row>
        <row r="244">
          <cell r="A244"/>
          <cell r="B244"/>
          <cell r="C244"/>
          <cell r="D244"/>
          <cell r="E244"/>
          <cell r="F244"/>
        </row>
        <row r="245">
          <cell r="A245"/>
          <cell r="B245"/>
          <cell r="C245"/>
          <cell r="D245"/>
          <cell r="E245"/>
          <cell r="F245"/>
        </row>
        <row r="246">
          <cell r="A246"/>
          <cell r="B246"/>
          <cell r="C246"/>
          <cell r="D246"/>
          <cell r="E246"/>
          <cell r="F246"/>
        </row>
        <row r="247">
          <cell r="A247"/>
          <cell r="B247"/>
          <cell r="C247"/>
          <cell r="D247"/>
          <cell r="E247"/>
          <cell r="F247"/>
        </row>
        <row r="248">
          <cell r="A248"/>
          <cell r="B248"/>
          <cell r="C248"/>
          <cell r="D248"/>
          <cell r="E248"/>
          <cell r="F248"/>
        </row>
        <row r="249">
          <cell r="A249"/>
          <cell r="B249"/>
          <cell r="C249"/>
          <cell r="D249"/>
          <cell r="E249"/>
          <cell r="F249"/>
        </row>
        <row r="250">
          <cell r="A250"/>
          <cell r="B250"/>
          <cell r="C250"/>
          <cell r="D250"/>
          <cell r="E250"/>
          <cell r="F250"/>
        </row>
        <row r="251">
          <cell r="A251"/>
          <cell r="B251"/>
          <cell r="C251"/>
          <cell r="D251"/>
          <cell r="E251"/>
          <cell r="F251"/>
        </row>
        <row r="252">
          <cell r="A252"/>
          <cell r="B252"/>
          <cell r="C252"/>
          <cell r="D252"/>
          <cell r="E252"/>
          <cell r="F252"/>
        </row>
        <row r="253">
          <cell r="A253"/>
          <cell r="B253"/>
          <cell r="C253"/>
          <cell r="D253"/>
          <cell r="E253"/>
          <cell r="F253"/>
        </row>
        <row r="254">
          <cell r="A254"/>
          <cell r="B254"/>
          <cell r="C254"/>
          <cell r="D254"/>
          <cell r="E254"/>
          <cell r="F254"/>
        </row>
        <row r="255">
          <cell r="A255"/>
          <cell r="B255"/>
          <cell r="C255"/>
          <cell r="D255"/>
          <cell r="E255"/>
          <cell r="F255"/>
        </row>
        <row r="256">
          <cell r="A256"/>
          <cell r="B256"/>
          <cell r="C256"/>
          <cell r="D256"/>
          <cell r="E256"/>
          <cell r="F256"/>
        </row>
        <row r="257">
          <cell r="A257"/>
          <cell r="B257"/>
          <cell r="C257"/>
          <cell r="D257"/>
          <cell r="E257"/>
          <cell r="F257"/>
        </row>
        <row r="258">
          <cell r="A258"/>
          <cell r="B258"/>
          <cell r="C258"/>
          <cell r="D258"/>
          <cell r="E258"/>
          <cell r="F258"/>
        </row>
        <row r="259">
          <cell r="A259" t="str">
            <v>Projects' status - Installments - Continued (USD)</v>
          </cell>
        </row>
        <row r="260">
          <cell r="A260"/>
          <cell r="B260"/>
          <cell r="C260"/>
          <cell r="D260"/>
          <cell r="E260"/>
          <cell r="F260"/>
        </row>
        <row r="261">
          <cell r="A261"/>
          <cell r="B261"/>
          <cell r="C261"/>
          <cell r="D261"/>
          <cell r="E261"/>
          <cell r="F261"/>
        </row>
        <row r="262">
          <cell r="A262"/>
          <cell r="B262"/>
          <cell r="C262"/>
          <cell r="D262"/>
          <cell r="E262"/>
          <cell r="F262"/>
        </row>
        <row r="263">
          <cell r="A263"/>
          <cell r="B263"/>
          <cell r="C263"/>
          <cell r="D263"/>
          <cell r="E263"/>
          <cell r="F263"/>
        </row>
        <row r="264">
          <cell r="A264"/>
          <cell r="B264"/>
          <cell r="C264"/>
          <cell r="D264"/>
          <cell r="E264"/>
          <cell r="F264"/>
        </row>
        <row r="265">
          <cell r="A265"/>
          <cell r="B265"/>
          <cell r="C265"/>
          <cell r="D265"/>
          <cell r="E265"/>
          <cell r="F265"/>
        </row>
        <row r="266">
          <cell r="A266"/>
          <cell r="B266"/>
          <cell r="C266"/>
          <cell r="D266"/>
          <cell r="E266"/>
          <cell r="F266"/>
        </row>
        <row r="267">
          <cell r="A267"/>
          <cell r="B267"/>
          <cell r="C267"/>
          <cell r="D267"/>
          <cell r="E267"/>
          <cell r="F267"/>
        </row>
        <row r="268">
          <cell r="A268"/>
          <cell r="B268"/>
          <cell r="C268"/>
          <cell r="D268"/>
          <cell r="E268"/>
          <cell r="F268"/>
        </row>
        <row r="291">
          <cell r="A291" t="str">
            <v>Active Projects' status - Donor per Annum (USD)</v>
          </cell>
        </row>
        <row r="294">
          <cell r="B294" t="str">
            <v>GCE</v>
          </cell>
          <cell r="D294" t="str">
            <v>Opallo</v>
          </cell>
          <cell r="F294" t="str">
            <v>DBT</v>
          </cell>
          <cell r="H294" t="str">
            <v>HipUp</v>
          </cell>
        </row>
        <row r="295">
          <cell r="A295" t="str">
            <v>Total per Year:</v>
          </cell>
          <cell r="B295" t="str">
            <v>Commitments</v>
          </cell>
          <cell r="C295" t="str">
            <v>PAID</v>
          </cell>
          <cell r="D295" t="str">
            <v>Commitments</v>
          </cell>
          <cell r="E295" t="str">
            <v>PAID</v>
          </cell>
          <cell r="F295" t="str">
            <v>Commitments</v>
          </cell>
          <cell r="G295" t="str">
            <v>PAID</v>
          </cell>
          <cell r="H295" t="str">
            <v>Commitments</v>
          </cell>
          <cell r="I295" t="str">
            <v>PAID</v>
          </cell>
        </row>
        <row r="296">
          <cell r="A296">
            <v>2007</v>
          </cell>
          <cell r="B296">
            <v>143000</v>
          </cell>
          <cell r="C296">
            <v>113000</v>
          </cell>
          <cell r="D296">
            <v>0</v>
          </cell>
          <cell r="E296">
            <v>0</v>
          </cell>
          <cell r="F296">
            <v>0</v>
          </cell>
          <cell r="G296">
            <v>0</v>
          </cell>
          <cell r="H296">
            <v>6617.6470588235288</v>
          </cell>
          <cell r="I296">
            <v>6617.6470588235288</v>
          </cell>
        </row>
        <row r="297">
          <cell r="A297">
            <v>2008</v>
          </cell>
          <cell r="B297">
            <v>797299.99145700003</v>
          </cell>
          <cell r="C297">
            <v>797299.99145700003</v>
          </cell>
          <cell r="D297">
            <v>0</v>
          </cell>
          <cell r="E297">
            <v>0</v>
          </cell>
          <cell r="F297">
            <v>0</v>
          </cell>
          <cell r="G297">
            <v>0</v>
          </cell>
          <cell r="H297">
            <v>1159412.6230989993</v>
          </cell>
          <cell r="I297">
            <v>1169706.5084833212</v>
          </cell>
        </row>
        <row r="298">
          <cell r="A298">
            <v>2009</v>
          </cell>
          <cell r="B298">
            <v>0</v>
          </cell>
          <cell r="C298">
            <v>0</v>
          </cell>
          <cell r="D298">
            <v>0</v>
          </cell>
          <cell r="E298">
            <v>0</v>
          </cell>
          <cell r="F298">
            <v>0</v>
          </cell>
          <cell r="G298">
            <v>0</v>
          </cell>
          <cell r="H298">
            <v>0</v>
          </cell>
          <cell r="I298">
            <v>0</v>
          </cell>
        </row>
        <row r="299">
          <cell r="A299">
            <v>2010</v>
          </cell>
          <cell r="B299">
            <v>0</v>
          </cell>
          <cell r="C299">
            <v>0</v>
          </cell>
          <cell r="D299">
            <v>0</v>
          </cell>
          <cell r="E299">
            <v>0</v>
          </cell>
          <cell r="F299">
            <v>0</v>
          </cell>
          <cell r="G299">
            <v>0</v>
          </cell>
          <cell r="H299">
            <v>0</v>
          </cell>
          <cell r="I299">
            <v>0</v>
          </cell>
        </row>
        <row r="300">
          <cell r="A300">
            <v>2011</v>
          </cell>
          <cell r="B300">
            <v>0</v>
          </cell>
          <cell r="C300">
            <v>0</v>
          </cell>
          <cell r="D300">
            <v>0</v>
          </cell>
          <cell r="E300">
            <v>0</v>
          </cell>
          <cell r="F300">
            <v>0</v>
          </cell>
          <cell r="G300">
            <v>0</v>
          </cell>
          <cell r="H300">
            <v>0</v>
          </cell>
          <cell r="I300">
            <v>0</v>
          </cell>
        </row>
        <row r="301">
          <cell r="A301">
            <v>2012</v>
          </cell>
          <cell r="B301">
            <v>0</v>
          </cell>
          <cell r="C301">
            <v>0</v>
          </cell>
          <cell r="D301">
            <v>0</v>
          </cell>
          <cell r="E301">
            <v>0</v>
          </cell>
          <cell r="F301">
            <v>0</v>
          </cell>
          <cell r="G301">
            <v>0</v>
          </cell>
          <cell r="H301">
            <v>0</v>
          </cell>
          <cell r="I301">
            <v>0</v>
          </cell>
        </row>
        <row r="302">
          <cell r="A302">
            <v>2013</v>
          </cell>
          <cell r="B302">
            <v>0</v>
          </cell>
          <cell r="C302">
            <v>0</v>
          </cell>
          <cell r="D302">
            <v>0</v>
          </cell>
          <cell r="E302">
            <v>0</v>
          </cell>
          <cell r="F302">
            <v>0</v>
          </cell>
          <cell r="G302">
            <v>0</v>
          </cell>
          <cell r="H302">
            <v>0</v>
          </cell>
          <cell r="I302">
            <v>0</v>
          </cell>
        </row>
        <row r="303">
          <cell r="A303">
            <v>2014</v>
          </cell>
          <cell r="B303">
            <v>0</v>
          </cell>
          <cell r="C303">
            <v>0</v>
          </cell>
          <cell r="D303">
            <v>0</v>
          </cell>
          <cell r="E303">
            <v>0</v>
          </cell>
          <cell r="F303">
            <v>0</v>
          </cell>
          <cell r="G303">
            <v>0</v>
          </cell>
          <cell r="H303">
            <v>0</v>
          </cell>
          <cell r="I303">
            <v>0</v>
          </cell>
        </row>
        <row r="304">
          <cell r="A304">
            <v>2015</v>
          </cell>
          <cell r="B304">
            <v>0</v>
          </cell>
          <cell r="C304">
            <v>0</v>
          </cell>
          <cell r="D304">
            <v>0</v>
          </cell>
          <cell r="E304">
            <v>0</v>
          </cell>
          <cell r="F304">
            <v>0</v>
          </cell>
          <cell r="G304">
            <v>0</v>
          </cell>
          <cell r="H304">
            <v>0</v>
          </cell>
          <cell r="I304">
            <v>0</v>
          </cell>
        </row>
        <row r="305">
          <cell r="A305">
            <v>2016</v>
          </cell>
          <cell r="B305">
            <v>0</v>
          </cell>
          <cell r="C305">
            <v>0</v>
          </cell>
          <cell r="D305">
            <v>0</v>
          </cell>
          <cell r="E305">
            <v>0</v>
          </cell>
          <cell r="F305">
            <v>0</v>
          </cell>
          <cell r="G305">
            <v>0</v>
          </cell>
          <cell r="H305">
            <v>0</v>
          </cell>
          <cell r="I305">
            <v>0</v>
          </cell>
        </row>
        <row r="306">
          <cell r="A306">
            <v>2017</v>
          </cell>
          <cell r="B306">
            <v>0</v>
          </cell>
          <cell r="C306">
            <v>0</v>
          </cell>
          <cell r="D306">
            <v>0</v>
          </cell>
          <cell r="E306">
            <v>0</v>
          </cell>
          <cell r="F306">
            <v>0</v>
          </cell>
          <cell r="G306">
            <v>0</v>
          </cell>
          <cell r="H306">
            <v>0</v>
          </cell>
          <cell r="I306">
            <v>0</v>
          </cell>
        </row>
        <row r="307">
          <cell r="A307">
            <v>2018</v>
          </cell>
          <cell r="B307">
            <v>0</v>
          </cell>
          <cell r="C307">
            <v>0</v>
          </cell>
          <cell r="D307">
            <v>0</v>
          </cell>
          <cell r="E307">
            <v>0</v>
          </cell>
          <cell r="F307">
            <v>0</v>
          </cell>
          <cell r="G307">
            <v>0</v>
          </cell>
          <cell r="H307">
            <v>0</v>
          </cell>
          <cell r="I307">
            <v>0</v>
          </cell>
        </row>
        <row r="308">
          <cell r="A308">
            <v>2019</v>
          </cell>
          <cell r="B308">
            <v>0</v>
          </cell>
          <cell r="C308">
            <v>0</v>
          </cell>
          <cell r="D308">
            <v>0</v>
          </cell>
          <cell r="E308">
            <v>0</v>
          </cell>
          <cell r="F308">
            <v>0</v>
          </cell>
          <cell r="G308">
            <v>0</v>
          </cell>
          <cell r="H308">
            <v>0</v>
          </cell>
          <cell r="I308">
            <v>0</v>
          </cell>
        </row>
        <row r="309">
          <cell r="A309">
            <v>2020</v>
          </cell>
          <cell r="B309">
            <v>0</v>
          </cell>
          <cell r="C309">
            <v>0</v>
          </cell>
          <cell r="D309">
            <v>0</v>
          </cell>
          <cell r="E309">
            <v>0</v>
          </cell>
          <cell r="F309">
            <v>0</v>
          </cell>
          <cell r="G309">
            <v>0</v>
          </cell>
          <cell r="H309">
            <v>0</v>
          </cell>
          <cell r="I309">
            <v>0</v>
          </cell>
        </row>
        <row r="312">
          <cell r="B312" t="str">
            <v>Other 1</v>
          </cell>
          <cell r="D312" t="str">
            <v>OST</v>
          </cell>
          <cell r="F312" t="str">
            <v>PJW</v>
          </cell>
          <cell r="H312" t="str">
            <v>Other 2</v>
          </cell>
        </row>
        <row r="313">
          <cell r="A313" t="str">
            <v>Total per Year:</v>
          </cell>
          <cell r="B313" t="str">
            <v>Commitments</v>
          </cell>
          <cell r="C313" t="str">
            <v>PAID</v>
          </cell>
          <cell r="D313" t="str">
            <v>Commitments</v>
          </cell>
          <cell r="E313" t="str">
            <v>PAID</v>
          </cell>
          <cell r="F313" t="str">
            <v>Commitments</v>
          </cell>
          <cell r="G313" t="str">
            <v>PAID</v>
          </cell>
          <cell r="H313" t="str">
            <v>Commitments</v>
          </cell>
          <cell r="I313" t="str">
            <v>PAID</v>
          </cell>
        </row>
        <row r="314">
          <cell r="A314">
            <v>2007</v>
          </cell>
          <cell r="B314">
            <v>0</v>
          </cell>
          <cell r="C314">
            <v>0</v>
          </cell>
          <cell r="D314">
            <v>0</v>
          </cell>
          <cell r="E314">
            <v>0</v>
          </cell>
          <cell r="F314">
            <v>0</v>
          </cell>
          <cell r="G314">
            <v>0</v>
          </cell>
          <cell r="H314">
            <v>0</v>
          </cell>
          <cell r="I314">
            <v>0</v>
          </cell>
        </row>
        <row r="315">
          <cell r="A315">
            <v>2008</v>
          </cell>
          <cell r="B315">
            <v>0</v>
          </cell>
          <cell r="C315">
            <v>0</v>
          </cell>
          <cell r="D315">
            <v>71736</v>
          </cell>
          <cell r="E315">
            <v>71736</v>
          </cell>
          <cell r="F315">
            <v>546355.32159999968</v>
          </cell>
          <cell r="G315">
            <v>546395.41041159979</v>
          </cell>
          <cell r="H315">
            <v>0</v>
          </cell>
          <cell r="I315">
            <v>0</v>
          </cell>
        </row>
        <row r="316">
          <cell r="A316">
            <v>2009</v>
          </cell>
          <cell r="B316">
            <v>0</v>
          </cell>
          <cell r="C316">
            <v>0</v>
          </cell>
          <cell r="D316">
            <v>0</v>
          </cell>
          <cell r="E316">
            <v>0</v>
          </cell>
          <cell r="F316">
            <v>0</v>
          </cell>
          <cell r="G316">
            <v>0</v>
          </cell>
          <cell r="H316">
            <v>0</v>
          </cell>
          <cell r="I316">
            <v>0</v>
          </cell>
        </row>
        <row r="317">
          <cell r="A317">
            <v>2010</v>
          </cell>
          <cell r="B317">
            <v>0</v>
          </cell>
          <cell r="C317">
            <v>0</v>
          </cell>
          <cell r="D317">
            <v>0</v>
          </cell>
          <cell r="E317">
            <v>0</v>
          </cell>
          <cell r="F317">
            <v>0</v>
          </cell>
          <cell r="G317">
            <v>0</v>
          </cell>
          <cell r="H317">
            <v>0</v>
          </cell>
          <cell r="I317">
            <v>0</v>
          </cell>
        </row>
        <row r="318">
          <cell r="A318">
            <v>2011</v>
          </cell>
          <cell r="B318">
            <v>0</v>
          </cell>
          <cell r="C318">
            <v>0</v>
          </cell>
          <cell r="D318">
            <v>0</v>
          </cell>
          <cell r="E318">
            <v>0</v>
          </cell>
          <cell r="F318">
            <v>0</v>
          </cell>
          <cell r="G318">
            <v>0</v>
          </cell>
          <cell r="H318">
            <v>0</v>
          </cell>
          <cell r="I318">
            <v>0</v>
          </cell>
        </row>
        <row r="319">
          <cell r="A319">
            <v>2012</v>
          </cell>
          <cell r="B319">
            <v>0</v>
          </cell>
          <cell r="C319">
            <v>0</v>
          </cell>
          <cell r="D319">
            <v>0</v>
          </cell>
          <cell r="E319">
            <v>0</v>
          </cell>
          <cell r="F319">
            <v>0</v>
          </cell>
          <cell r="G319">
            <v>0</v>
          </cell>
          <cell r="H319">
            <v>0</v>
          </cell>
          <cell r="I319">
            <v>0</v>
          </cell>
        </row>
        <row r="320">
          <cell r="A320">
            <v>2013</v>
          </cell>
          <cell r="B320">
            <v>0</v>
          </cell>
          <cell r="C320">
            <v>0</v>
          </cell>
          <cell r="D320">
            <v>0</v>
          </cell>
          <cell r="E320">
            <v>0</v>
          </cell>
          <cell r="F320">
            <v>0</v>
          </cell>
          <cell r="G320">
            <v>0</v>
          </cell>
          <cell r="H320">
            <v>0</v>
          </cell>
          <cell r="I320">
            <v>0</v>
          </cell>
        </row>
        <row r="321">
          <cell r="A321">
            <v>2014</v>
          </cell>
          <cell r="B321">
            <v>0</v>
          </cell>
          <cell r="C321">
            <v>0</v>
          </cell>
          <cell r="D321">
            <v>0</v>
          </cell>
          <cell r="E321">
            <v>0</v>
          </cell>
          <cell r="F321">
            <v>0</v>
          </cell>
          <cell r="G321">
            <v>0</v>
          </cell>
          <cell r="H321">
            <v>0</v>
          </cell>
          <cell r="I321">
            <v>0</v>
          </cell>
        </row>
        <row r="322">
          <cell r="A322">
            <v>2015</v>
          </cell>
          <cell r="B322">
            <v>0</v>
          </cell>
          <cell r="C322">
            <v>0</v>
          </cell>
          <cell r="D322">
            <v>0</v>
          </cell>
          <cell r="E322">
            <v>0</v>
          </cell>
          <cell r="F322">
            <v>0</v>
          </cell>
          <cell r="G322">
            <v>0</v>
          </cell>
          <cell r="H322">
            <v>0</v>
          </cell>
          <cell r="I322">
            <v>0</v>
          </cell>
        </row>
        <row r="323">
          <cell r="A323">
            <v>2016</v>
          </cell>
          <cell r="B323">
            <v>0</v>
          </cell>
          <cell r="C323">
            <v>0</v>
          </cell>
          <cell r="D323">
            <v>0</v>
          </cell>
          <cell r="E323">
            <v>0</v>
          </cell>
          <cell r="F323">
            <v>0</v>
          </cell>
          <cell r="G323">
            <v>0</v>
          </cell>
          <cell r="H323">
            <v>0</v>
          </cell>
          <cell r="I323">
            <v>0</v>
          </cell>
        </row>
        <row r="324">
          <cell r="A324">
            <v>2017</v>
          </cell>
          <cell r="B324">
            <v>0</v>
          </cell>
          <cell r="C324">
            <v>0</v>
          </cell>
          <cell r="D324">
            <v>0</v>
          </cell>
          <cell r="E324">
            <v>0</v>
          </cell>
          <cell r="F324">
            <v>0</v>
          </cell>
          <cell r="G324">
            <v>0</v>
          </cell>
          <cell r="H324">
            <v>0</v>
          </cell>
          <cell r="I324">
            <v>0</v>
          </cell>
        </row>
        <row r="325">
          <cell r="A325">
            <v>2018</v>
          </cell>
          <cell r="B325">
            <v>0</v>
          </cell>
          <cell r="C325">
            <v>0</v>
          </cell>
          <cell r="D325">
            <v>0</v>
          </cell>
          <cell r="E325">
            <v>0</v>
          </cell>
          <cell r="F325">
            <v>0</v>
          </cell>
          <cell r="G325">
            <v>0</v>
          </cell>
          <cell r="H325">
            <v>0</v>
          </cell>
          <cell r="I325">
            <v>0</v>
          </cell>
        </row>
        <row r="326">
          <cell r="A326">
            <v>2019</v>
          </cell>
          <cell r="B326">
            <v>0</v>
          </cell>
          <cell r="C326">
            <v>0</v>
          </cell>
          <cell r="D326">
            <v>0</v>
          </cell>
          <cell r="E326">
            <v>0</v>
          </cell>
          <cell r="F326">
            <v>0</v>
          </cell>
          <cell r="G326">
            <v>0</v>
          </cell>
          <cell r="H326">
            <v>0</v>
          </cell>
          <cell r="I326">
            <v>0</v>
          </cell>
        </row>
        <row r="327">
          <cell r="A327">
            <v>2020</v>
          </cell>
          <cell r="B327">
            <v>0</v>
          </cell>
          <cell r="C327">
            <v>0</v>
          </cell>
          <cell r="D327">
            <v>0</v>
          </cell>
          <cell r="E327">
            <v>0</v>
          </cell>
          <cell r="F327">
            <v>0</v>
          </cell>
          <cell r="G327">
            <v>0</v>
          </cell>
          <cell r="H327">
            <v>0</v>
          </cell>
          <cell r="I327">
            <v>0</v>
          </cell>
        </row>
        <row r="334">
          <cell r="A334" t="str">
            <v>Beneficiary Report (USD)</v>
          </cell>
        </row>
        <row r="335">
          <cell r="A335" t="str">
            <v>Beneficiary</v>
          </cell>
          <cell r="C335" t="str">
            <v>Commitments</v>
          </cell>
          <cell r="D335" t="str">
            <v>PAID</v>
          </cell>
          <cell r="E335" t="str">
            <v>Balance</v>
          </cell>
        </row>
        <row r="336">
          <cell r="A336" t="str">
            <v>TAU</v>
          </cell>
          <cell r="C336">
            <v>101250</v>
          </cell>
          <cell r="D336">
            <v>71250</v>
          </cell>
          <cell r="E336">
            <v>30000</v>
          </cell>
        </row>
        <row r="337">
          <cell r="A337" t="str">
            <v>KIEDF</v>
          </cell>
          <cell r="C337">
            <v>69600</v>
          </cell>
          <cell r="D337">
            <v>69600</v>
          </cell>
          <cell r="E337">
            <v>0</v>
          </cell>
        </row>
        <row r="338">
          <cell r="A338" t="str">
            <v>CJAED</v>
          </cell>
          <cell r="C338">
            <v>0</v>
          </cell>
          <cell r="D338">
            <v>0</v>
          </cell>
          <cell r="E338">
            <v>0</v>
          </cell>
        </row>
        <row r="339">
          <cell r="A339" t="str">
            <v>Keren Hayesod</v>
          </cell>
          <cell r="C339">
            <v>0</v>
          </cell>
          <cell r="D339">
            <v>0</v>
          </cell>
          <cell r="E339">
            <v>0</v>
          </cell>
        </row>
        <row r="340">
          <cell r="A340" t="str">
            <v>UEF</v>
          </cell>
          <cell r="C340">
            <v>216469.5</v>
          </cell>
          <cell r="D340">
            <v>245544.09999999998</v>
          </cell>
          <cell r="E340">
            <v>-29074.599999999977</v>
          </cell>
        </row>
        <row r="341">
          <cell r="A341" t="str">
            <v>Haifa University</v>
          </cell>
          <cell r="C341">
            <v>28000</v>
          </cell>
          <cell r="D341">
            <v>28000</v>
          </cell>
          <cell r="E341">
            <v>0</v>
          </cell>
        </row>
        <row r="342">
          <cell r="A342" t="str">
            <v>Jewish Culture Festival</v>
          </cell>
          <cell r="C342">
            <v>51345.195</v>
          </cell>
          <cell r="D342">
            <v>51859.898369999995</v>
          </cell>
          <cell r="E342">
            <v>-514.70336999999563</v>
          </cell>
        </row>
        <row r="343">
          <cell r="A343" t="str">
            <v>EJCC</v>
          </cell>
          <cell r="C343">
            <v>96999.996657000011</v>
          </cell>
          <cell r="D343">
            <v>96999.996657000011</v>
          </cell>
          <cell r="E343">
            <v>0</v>
          </cell>
        </row>
        <row r="344">
          <cell r="A344" t="str">
            <v>BGU</v>
          </cell>
          <cell r="C344">
            <v>279500</v>
          </cell>
          <cell r="D344">
            <v>279500</v>
          </cell>
          <cell r="E344">
            <v>0</v>
          </cell>
        </row>
        <row r="345">
          <cell r="A345" t="str">
            <v>AJC</v>
          </cell>
          <cell r="C345">
            <v>0</v>
          </cell>
          <cell r="D345">
            <v>0</v>
          </cell>
          <cell r="E345">
            <v>0</v>
          </cell>
        </row>
        <row r="346">
          <cell r="A346" t="str">
            <v>Peres Center For Peace</v>
          </cell>
          <cell r="C346">
            <v>15000</v>
          </cell>
          <cell r="D346">
            <v>15000</v>
          </cell>
          <cell r="E346">
            <v>0</v>
          </cell>
        </row>
        <row r="347">
          <cell r="A347" t="str">
            <v>Education for Life</v>
          </cell>
          <cell r="C347">
            <v>6860</v>
          </cell>
          <cell r="D347">
            <v>6860</v>
          </cell>
          <cell r="E347">
            <v>0</v>
          </cell>
        </row>
        <row r="348">
          <cell r="A348" t="str">
            <v>Scholarship and Support Fund for Higher Studies on the name of Wisam Khamees</v>
          </cell>
          <cell r="C348">
            <v>5700</v>
          </cell>
          <cell r="D348">
            <v>5700</v>
          </cell>
          <cell r="E348">
            <v>0</v>
          </cell>
        </row>
        <row r="349">
          <cell r="A349" t="str">
            <v>A new Way</v>
          </cell>
          <cell r="C349">
            <v>3750</v>
          </cell>
          <cell r="D349">
            <v>3750</v>
          </cell>
          <cell r="E349">
            <v>0</v>
          </cell>
        </row>
        <row r="350">
          <cell r="A350" t="str">
            <v>Arab Youth Movement (through Havatzelet Institute)</v>
          </cell>
          <cell r="C350">
            <v>0</v>
          </cell>
          <cell r="D350">
            <v>0</v>
          </cell>
          <cell r="E350">
            <v>0</v>
          </cell>
        </row>
        <row r="351">
          <cell r="A351" t="str">
            <v>A heart for peace (Un coeur pour la Paix)</v>
          </cell>
          <cell r="C351">
            <v>28260</v>
          </cell>
          <cell r="D351">
            <v>28260</v>
          </cell>
          <cell r="E351">
            <v>0</v>
          </cell>
        </row>
        <row r="352">
          <cell r="A352" t="str">
            <v>Um El Fahem Art Gallery</v>
          </cell>
          <cell r="C352">
            <v>0</v>
          </cell>
          <cell r="D352">
            <v>0</v>
          </cell>
          <cell r="E352">
            <v>0</v>
          </cell>
        </row>
        <row r="353">
          <cell r="A353" t="str">
            <v xml:space="preserve">Hadassah hospital  Psychiatric children department </v>
          </cell>
          <cell r="C353">
            <v>0</v>
          </cell>
          <cell r="D353">
            <v>0</v>
          </cell>
          <cell r="E353">
            <v>0</v>
          </cell>
        </row>
        <row r="354">
          <cell r="A354" t="str">
            <v>Museum of the History of Polish Jews</v>
          </cell>
          <cell r="C354">
            <v>78361.878157822837</v>
          </cell>
          <cell r="D354">
            <v>65079.640172144864</v>
          </cell>
          <cell r="E354">
            <v>13282.237985677973</v>
          </cell>
        </row>
        <row r="355">
          <cell r="A355" t="str">
            <v>Havazelet Institue</v>
          </cell>
          <cell r="C355">
            <v>0</v>
          </cell>
          <cell r="D355">
            <v>0</v>
          </cell>
          <cell r="E355">
            <v>0</v>
          </cell>
        </row>
        <row r="356">
          <cell r="A356" t="str">
            <v>Notzar Theatre</v>
          </cell>
          <cell r="C356">
            <v>0</v>
          </cell>
          <cell r="D356">
            <v>0</v>
          </cell>
          <cell r="E356">
            <v>0</v>
          </cell>
        </row>
        <row r="357">
          <cell r="A357" t="str">
            <v>Belfer Library Ramlah</v>
          </cell>
          <cell r="C357">
            <v>0</v>
          </cell>
          <cell r="D357">
            <v>0</v>
          </cell>
          <cell r="E357">
            <v>0</v>
          </cell>
        </row>
        <row r="358">
          <cell r="A358" t="str">
            <v>Jerusalem Foundation</v>
          </cell>
          <cell r="C358">
            <v>0</v>
          </cell>
          <cell r="D358">
            <v>0</v>
          </cell>
          <cell r="E358">
            <v>0</v>
          </cell>
        </row>
        <row r="359">
          <cell r="A359" t="str">
            <v>PlaNet Finance</v>
          </cell>
          <cell r="C359">
            <v>149499.99679999999</v>
          </cell>
          <cell r="D359">
            <v>149499.99679999999</v>
          </cell>
          <cell r="E359">
            <v>0</v>
          </cell>
        </row>
        <row r="360">
          <cell r="A360" t="str">
            <v>N.E.F</v>
          </cell>
          <cell r="C360">
            <v>70000</v>
          </cell>
          <cell r="D360">
            <v>70000</v>
          </cell>
          <cell r="E360">
            <v>0</v>
          </cell>
        </row>
        <row r="361">
          <cell r="A361" t="str">
            <v>Madariaga</v>
          </cell>
          <cell r="C361">
            <v>0</v>
          </cell>
          <cell r="D361">
            <v>0</v>
          </cell>
          <cell r="E361">
            <v>0</v>
          </cell>
        </row>
        <row r="362">
          <cell r="A362" t="str">
            <v>Evens Foundation</v>
          </cell>
          <cell r="C362">
            <v>1187984.8543999996</v>
          </cell>
          <cell r="D362">
            <v>1188024.9432115997</v>
          </cell>
          <cell r="E362">
            <v>-40.08881160011515</v>
          </cell>
        </row>
        <row r="363">
          <cell r="A363" t="str">
            <v>Synergos</v>
          </cell>
          <cell r="C363">
            <v>45900</v>
          </cell>
          <cell r="D363">
            <v>45900</v>
          </cell>
          <cell r="E363">
            <v>0</v>
          </cell>
        </row>
        <row r="364">
          <cell r="A364" t="str">
            <v>Frederic Brenner</v>
          </cell>
          <cell r="C364">
            <v>0</v>
          </cell>
          <cell r="D364">
            <v>0</v>
          </cell>
          <cell r="E364">
            <v>0</v>
          </cell>
        </row>
        <row r="365">
          <cell r="A365" t="str">
            <v>Daria Fain</v>
          </cell>
          <cell r="C365">
            <v>20000</v>
          </cell>
          <cell r="D365">
            <v>20000</v>
          </cell>
          <cell r="E365">
            <v>0</v>
          </cell>
        </row>
        <row r="366">
          <cell r="A366" t="str">
            <v>Friends of Yad Sara</v>
          </cell>
          <cell r="C366">
            <v>10800</v>
          </cell>
          <cell r="D366">
            <v>10800</v>
          </cell>
          <cell r="E366">
            <v>0</v>
          </cell>
        </row>
        <row r="367">
          <cell r="A367" t="str">
            <v>Louise T Blouin Foundation</v>
          </cell>
          <cell r="C367">
            <v>0</v>
          </cell>
          <cell r="D367">
            <v>0</v>
          </cell>
          <cell r="E367">
            <v>0</v>
          </cell>
        </row>
        <row r="368">
          <cell r="A368" t="str">
            <v>Sourasky Medical Center</v>
          </cell>
          <cell r="C368">
            <v>14000</v>
          </cell>
          <cell r="D368">
            <v>14000</v>
          </cell>
          <cell r="E368">
            <v>0</v>
          </cell>
        </row>
        <row r="369">
          <cell r="B369" t="str">
            <v>Beneficiary Report…. Continued (USD)</v>
          </cell>
        </row>
        <row r="370">
          <cell r="B370" t="str">
            <v>Beneficiary</v>
          </cell>
          <cell r="C370" t="str">
            <v>Commitments</v>
          </cell>
          <cell r="D370" t="str">
            <v>PAID</v>
          </cell>
          <cell r="E370" t="str">
            <v>Balance</v>
          </cell>
        </row>
        <row r="371">
          <cell r="A371" t="str">
            <v>Towns Association for Environmental Quality</v>
          </cell>
          <cell r="C371">
            <v>0</v>
          </cell>
          <cell r="D371">
            <v>0</v>
          </cell>
          <cell r="E371">
            <v>0</v>
          </cell>
        </row>
        <row r="372">
          <cell r="A372"/>
          <cell r="C372"/>
          <cell r="D372"/>
          <cell r="E372"/>
        </row>
        <row r="373">
          <cell r="A373"/>
          <cell r="C373"/>
          <cell r="D373"/>
          <cell r="E373"/>
        </row>
        <row r="374">
          <cell r="A374"/>
          <cell r="C374"/>
          <cell r="D374"/>
          <cell r="E374"/>
        </row>
        <row r="375">
          <cell r="A375"/>
          <cell r="C375"/>
          <cell r="D375"/>
          <cell r="E375"/>
        </row>
        <row r="376">
          <cell r="A376"/>
          <cell r="C376"/>
          <cell r="D376"/>
          <cell r="E376"/>
        </row>
        <row r="377">
          <cell r="A377"/>
          <cell r="C377"/>
          <cell r="D377"/>
          <cell r="E377"/>
        </row>
        <row r="378">
          <cell r="A378"/>
          <cell r="C378"/>
          <cell r="D378"/>
          <cell r="E378"/>
        </row>
        <row r="379">
          <cell r="A379"/>
          <cell r="C379"/>
          <cell r="D379"/>
          <cell r="E379"/>
        </row>
        <row r="380">
          <cell r="A380"/>
          <cell r="C380"/>
          <cell r="D380"/>
          <cell r="E380"/>
        </row>
        <row r="381">
          <cell r="A381"/>
          <cell r="C381"/>
          <cell r="D381"/>
          <cell r="E381"/>
        </row>
        <row r="382">
          <cell r="A382"/>
          <cell r="C382"/>
          <cell r="D382"/>
          <cell r="E382"/>
        </row>
        <row r="383">
          <cell r="A383"/>
          <cell r="C383"/>
          <cell r="D383"/>
          <cell r="E383"/>
        </row>
        <row r="384">
          <cell r="A384"/>
          <cell r="C384"/>
          <cell r="D384"/>
          <cell r="E384"/>
        </row>
        <row r="385">
          <cell r="A385"/>
          <cell r="C385"/>
          <cell r="D385"/>
          <cell r="E385"/>
        </row>
        <row r="386">
          <cell r="A386"/>
          <cell r="C386"/>
          <cell r="D386"/>
          <cell r="E386"/>
        </row>
        <row r="387">
          <cell r="A387"/>
          <cell r="C387"/>
          <cell r="D387"/>
          <cell r="E387"/>
        </row>
        <row r="388">
          <cell r="A388"/>
          <cell r="C388"/>
          <cell r="D388"/>
          <cell r="E388"/>
        </row>
        <row r="389">
          <cell r="A389"/>
          <cell r="C389"/>
          <cell r="D389"/>
          <cell r="E389"/>
        </row>
        <row r="390">
          <cell r="A390"/>
          <cell r="C390"/>
          <cell r="D390"/>
          <cell r="E390"/>
        </row>
        <row r="391">
          <cell r="A391"/>
          <cell r="C391"/>
          <cell r="D391"/>
          <cell r="E391"/>
        </row>
        <row r="392">
          <cell r="A392"/>
          <cell r="C392"/>
          <cell r="D392"/>
          <cell r="E392"/>
        </row>
        <row r="393">
          <cell r="A393"/>
          <cell r="C393"/>
          <cell r="D393"/>
          <cell r="E393"/>
        </row>
        <row r="394">
          <cell r="A394"/>
          <cell r="C394"/>
          <cell r="D394"/>
          <cell r="E394"/>
        </row>
        <row r="395">
          <cell r="A395"/>
          <cell r="C395"/>
          <cell r="D395"/>
          <cell r="E395"/>
        </row>
        <row r="396">
          <cell r="A396"/>
          <cell r="C396"/>
          <cell r="D396"/>
          <cell r="E396"/>
        </row>
        <row r="397">
          <cell r="A397"/>
          <cell r="C397"/>
          <cell r="D397"/>
          <cell r="E397"/>
        </row>
        <row r="398">
          <cell r="A398"/>
          <cell r="C398"/>
          <cell r="D398"/>
          <cell r="E398"/>
        </row>
        <row r="399">
          <cell r="A399"/>
          <cell r="C399"/>
          <cell r="D399"/>
          <cell r="E399"/>
        </row>
        <row r="404">
          <cell r="A404" t="str">
            <v>Finished Projects' Status (USD)</v>
          </cell>
        </row>
        <row r="405">
          <cell r="A405" t="str">
            <v>Dons' Name</v>
          </cell>
          <cell r="C405" t="str">
            <v>Donor</v>
          </cell>
          <cell r="D405" t="str">
            <v>Beneficiary</v>
          </cell>
          <cell r="E405" t="str">
            <v>Duraion</v>
          </cell>
          <cell r="F405" t="str">
            <v>Commitments</v>
          </cell>
          <cell r="G405" t="str">
            <v>PAID</v>
          </cell>
          <cell r="H405" t="str">
            <v>Balance</v>
          </cell>
        </row>
        <row r="406">
          <cell r="A406"/>
          <cell r="C406"/>
          <cell r="D406"/>
          <cell r="E406"/>
          <cell r="F406"/>
          <cell r="G406"/>
          <cell r="H406"/>
        </row>
        <row r="407">
          <cell r="A407"/>
          <cell r="C407"/>
          <cell r="D407"/>
          <cell r="E407"/>
          <cell r="F407"/>
          <cell r="G407"/>
          <cell r="H407"/>
        </row>
        <row r="408">
          <cell r="A408"/>
          <cell r="C408"/>
          <cell r="D408"/>
          <cell r="E408"/>
          <cell r="F408"/>
          <cell r="G408"/>
          <cell r="H408"/>
        </row>
        <row r="409">
          <cell r="A409"/>
          <cell r="C409"/>
          <cell r="D409"/>
          <cell r="E409"/>
          <cell r="F409"/>
          <cell r="G409"/>
          <cell r="H409"/>
        </row>
        <row r="410">
          <cell r="A410"/>
          <cell r="C410"/>
          <cell r="D410"/>
          <cell r="E410"/>
          <cell r="F410"/>
          <cell r="G410"/>
          <cell r="H410"/>
        </row>
        <row r="411">
          <cell r="A411"/>
          <cell r="C411"/>
          <cell r="D411"/>
          <cell r="E411"/>
          <cell r="F411"/>
          <cell r="G411"/>
          <cell r="H411"/>
        </row>
        <row r="412">
          <cell r="A412"/>
          <cell r="C412"/>
          <cell r="D412"/>
          <cell r="E412"/>
          <cell r="F412"/>
          <cell r="G412"/>
          <cell r="H412"/>
        </row>
        <row r="413">
          <cell r="A413"/>
          <cell r="C413"/>
          <cell r="D413"/>
          <cell r="E413"/>
          <cell r="F413"/>
          <cell r="G413"/>
          <cell r="H413"/>
        </row>
        <row r="414">
          <cell r="A414"/>
          <cell r="C414"/>
          <cell r="D414"/>
          <cell r="E414"/>
          <cell r="F414"/>
          <cell r="G414"/>
          <cell r="H414"/>
        </row>
        <row r="415">
          <cell r="A415"/>
          <cell r="C415"/>
          <cell r="D415"/>
          <cell r="E415"/>
          <cell r="F415"/>
          <cell r="G415"/>
          <cell r="H415"/>
        </row>
        <row r="416">
          <cell r="A416"/>
          <cell r="C416"/>
          <cell r="D416"/>
          <cell r="E416"/>
          <cell r="F416"/>
          <cell r="G416"/>
          <cell r="H416"/>
        </row>
        <row r="417">
          <cell r="A417"/>
          <cell r="C417"/>
          <cell r="D417"/>
          <cell r="E417"/>
          <cell r="F417"/>
          <cell r="G417"/>
          <cell r="H417"/>
        </row>
        <row r="418">
          <cell r="A418"/>
          <cell r="C418"/>
          <cell r="D418"/>
          <cell r="E418"/>
          <cell r="F418"/>
          <cell r="G418"/>
          <cell r="H418"/>
        </row>
        <row r="419">
          <cell r="A419"/>
          <cell r="C419"/>
          <cell r="D419"/>
          <cell r="E419"/>
          <cell r="F419"/>
          <cell r="G419"/>
          <cell r="H419"/>
        </row>
        <row r="420">
          <cell r="A420"/>
          <cell r="C420"/>
          <cell r="D420"/>
          <cell r="E420"/>
          <cell r="F420"/>
          <cell r="G420"/>
          <cell r="H420"/>
        </row>
        <row r="421">
          <cell r="A421"/>
          <cell r="C421"/>
          <cell r="D421"/>
          <cell r="E421"/>
          <cell r="F421"/>
          <cell r="G421"/>
          <cell r="H421"/>
        </row>
        <row r="422">
          <cell r="A422"/>
          <cell r="C422"/>
          <cell r="D422"/>
          <cell r="E422"/>
          <cell r="F422"/>
          <cell r="G422"/>
          <cell r="H422"/>
        </row>
        <row r="423">
          <cell r="A423"/>
          <cell r="C423"/>
          <cell r="D423"/>
          <cell r="E423"/>
          <cell r="F423"/>
          <cell r="G423"/>
          <cell r="H423"/>
        </row>
        <row r="424">
          <cell r="A424"/>
          <cell r="C424"/>
          <cell r="D424"/>
          <cell r="E424"/>
          <cell r="F424"/>
          <cell r="G424"/>
          <cell r="H424"/>
        </row>
        <row r="425">
          <cell r="A425"/>
          <cell r="C425"/>
          <cell r="D425"/>
          <cell r="E425"/>
          <cell r="F425"/>
          <cell r="G425"/>
          <cell r="H425"/>
        </row>
        <row r="426">
          <cell r="A426"/>
          <cell r="C426"/>
          <cell r="D426"/>
          <cell r="E426"/>
          <cell r="F426"/>
          <cell r="G426"/>
          <cell r="H426"/>
        </row>
        <row r="427">
          <cell r="A427"/>
          <cell r="C427"/>
          <cell r="D427"/>
          <cell r="E427"/>
          <cell r="F427"/>
          <cell r="G427"/>
          <cell r="H427"/>
        </row>
        <row r="428">
          <cell r="A428"/>
          <cell r="C428"/>
          <cell r="D428"/>
          <cell r="E428"/>
          <cell r="F428"/>
          <cell r="G428"/>
          <cell r="H428"/>
        </row>
        <row r="429">
          <cell r="A429"/>
          <cell r="C429"/>
          <cell r="D429"/>
          <cell r="E429"/>
          <cell r="F429"/>
          <cell r="G429"/>
          <cell r="H429"/>
        </row>
        <row r="430">
          <cell r="A430"/>
          <cell r="C430"/>
          <cell r="D430"/>
          <cell r="E430"/>
          <cell r="F430"/>
          <cell r="G430"/>
          <cell r="H430"/>
        </row>
        <row r="431">
          <cell r="A431"/>
          <cell r="C431"/>
          <cell r="D431"/>
          <cell r="E431"/>
          <cell r="F431"/>
          <cell r="G431"/>
          <cell r="H431"/>
        </row>
        <row r="432">
          <cell r="A432"/>
          <cell r="C432"/>
          <cell r="D432"/>
          <cell r="E432"/>
          <cell r="F432"/>
          <cell r="G432"/>
          <cell r="H432"/>
        </row>
        <row r="433">
          <cell r="A433"/>
          <cell r="C433"/>
          <cell r="D433"/>
          <cell r="E433"/>
          <cell r="F433"/>
          <cell r="G433"/>
          <cell r="H433"/>
        </row>
        <row r="434">
          <cell r="A434"/>
          <cell r="C434"/>
          <cell r="D434"/>
          <cell r="E434"/>
          <cell r="F434"/>
          <cell r="G434"/>
          <cell r="H434"/>
        </row>
        <row r="435">
          <cell r="A435"/>
          <cell r="C435"/>
          <cell r="D435"/>
          <cell r="E435"/>
          <cell r="F435"/>
          <cell r="G435"/>
          <cell r="H435"/>
        </row>
        <row r="436">
          <cell r="A436"/>
          <cell r="C436"/>
          <cell r="D436"/>
          <cell r="E436"/>
          <cell r="F436"/>
          <cell r="G436"/>
          <cell r="H436"/>
        </row>
        <row r="437">
          <cell r="A437"/>
          <cell r="C437"/>
          <cell r="D437"/>
          <cell r="E437"/>
          <cell r="F437"/>
          <cell r="G437"/>
          <cell r="H437"/>
        </row>
        <row r="439">
          <cell r="B439" t="str">
            <v>Finished Projects' Status - Continued (USD)</v>
          </cell>
        </row>
        <row r="440">
          <cell r="B440" t="str">
            <v>Dons' Name</v>
          </cell>
          <cell r="C440" t="str">
            <v>Donor</v>
          </cell>
          <cell r="D440" t="str">
            <v>Beneficiary</v>
          </cell>
          <cell r="E440" t="str">
            <v>Duraion</v>
          </cell>
          <cell r="F440" t="str">
            <v>Commitments</v>
          </cell>
          <cell r="G440" t="str">
            <v>PAID</v>
          </cell>
          <cell r="H440" t="str">
            <v>Balance</v>
          </cell>
        </row>
        <row r="441">
          <cell r="A441"/>
          <cell r="C441"/>
          <cell r="D441"/>
          <cell r="E441"/>
          <cell r="F441"/>
          <cell r="G441"/>
          <cell r="H441"/>
        </row>
        <row r="442">
          <cell r="A442"/>
          <cell r="C442"/>
          <cell r="D442"/>
          <cell r="E442"/>
          <cell r="F442"/>
          <cell r="G442"/>
          <cell r="H442"/>
        </row>
        <row r="443">
          <cell r="A443"/>
          <cell r="C443"/>
          <cell r="D443"/>
          <cell r="E443"/>
          <cell r="F443"/>
          <cell r="G443"/>
          <cell r="H443"/>
        </row>
        <row r="444">
          <cell r="A444"/>
          <cell r="C444"/>
          <cell r="D444"/>
          <cell r="E444"/>
          <cell r="F444"/>
          <cell r="G444"/>
          <cell r="H444"/>
        </row>
        <row r="445">
          <cell r="A445"/>
          <cell r="C445"/>
          <cell r="D445"/>
          <cell r="E445"/>
          <cell r="F445"/>
          <cell r="G445"/>
          <cell r="H445"/>
        </row>
        <row r="446">
          <cell r="A446"/>
          <cell r="C446"/>
          <cell r="D446"/>
          <cell r="E446"/>
          <cell r="F446"/>
          <cell r="G446"/>
          <cell r="H446"/>
        </row>
        <row r="447">
          <cell r="A447"/>
          <cell r="C447"/>
          <cell r="D447"/>
          <cell r="E447"/>
          <cell r="F447"/>
          <cell r="G447"/>
          <cell r="H447"/>
        </row>
        <row r="448">
          <cell r="A448"/>
          <cell r="C448"/>
          <cell r="D448"/>
          <cell r="E448"/>
          <cell r="F448"/>
          <cell r="G448"/>
          <cell r="H448"/>
        </row>
        <row r="449">
          <cell r="A449"/>
          <cell r="C449"/>
          <cell r="D449"/>
          <cell r="E449"/>
          <cell r="F449"/>
          <cell r="G449"/>
          <cell r="H449"/>
        </row>
        <row r="450">
          <cell r="A450"/>
          <cell r="C450"/>
          <cell r="D450"/>
          <cell r="E450"/>
          <cell r="F450"/>
          <cell r="G450"/>
          <cell r="H450"/>
        </row>
        <row r="451">
          <cell r="A451"/>
          <cell r="C451"/>
          <cell r="D451"/>
          <cell r="E451"/>
          <cell r="F451"/>
          <cell r="G451"/>
          <cell r="H451"/>
        </row>
        <row r="452">
          <cell r="A452"/>
          <cell r="C452"/>
          <cell r="D452"/>
          <cell r="E452"/>
          <cell r="F452"/>
          <cell r="G452"/>
          <cell r="H452"/>
        </row>
        <row r="453">
          <cell r="A453"/>
          <cell r="C453"/>
          <cell r="D453"/>
          <cell r="E453"/>
          <cell r="F453"/>
          <cell r="G453"/>
          <cell r="H453"/>
        </row>
        <row r="454">
          <cell r="A454"/>
          <cell r="C454"/>
          <cell r="D454"/>
          <cell r="E454"/>
          <cell r="F454"/>
          <cell r="G454"/>
          <cell r="H454"/>
        </row>
        <row r="455">
          <cell r="A455"/>
          <cell r="C455"/>
          <cell r="D455"/>
          <cell r="E455"/>
          <cell r="F455"/>
          <cell r="G455"/>
          <cell r="H455"/>
        </row>
        <row r="456">
          <cell r="A456"/>
          <cell r="C456"/>
          <cell r="D456"/>
          <cell r="E456"/>
          <cell r="F456"/>
          <cell r="G456"/>
          <cell r="H456"/>
        </row>
        <row r="457">
          <cell r="A457"/>
          <cell r="C457"/>
          <cell r="D457"/>
          <cell r="E457"/>
          <cell r="F457"/>
          <cell r="G457"/>
          <cell r="H457"/>
        </row>
        <row r="458">
          <cell r="A458"/>
          <cell r="C458"/>
          <cell r="D458"/>
          <cell r="E458"/>
          <cell r="F458"/>
          <cell r="G458"/>
          <cell r="H458"/>
        </row>
        <row r="459">
          <cell r="A459"/>
          <cell r="C459"/>
          <cell r="D459"/>
          <cell r="E459"/>
          <cell r="F459"/>
          <cell r="G459"/>
          <cell r="H459"/>
        </row>
        <row r="460">
          <cell r="A460"/>
          <cell r="C460"/>
          <cell r="D460"/>
          <cell r="E460"/>
          <cell r="F460"/>
          <cell r="G460"/>
          <cell r="H460"/>
        </row>
        <row r="461">
          <cell r="A461"/>
          <cell r="C461"/>
          <cell r="D461"/>
          <cell r="E461"/>
          <cell r="F461"/>
          <cell r="G461"/>
          <cell r="H461"/>
        </row>
        <row r="462">
          <cell r="A462"/>
          <cell r="C462"/>
          <cell r="D462"/>
          <cell r="E462"/>
          <cell r="F462"/>
          <cell r="G462"/>
          <cell r="H462"/>
        </row>
        <row r="463">
          <cell r="A463"/>
          <cell r="C463"/>
          <cell r="D463"/>
          <cell r="E463"/>
          <cell r="F463"/>
          <cell r="G463"/>
          <cell r="H463"/>
        </row>
        <row r="464">
          <cell r="A464"/>
          <cell r="C464"/>
          <cell r="D464"/>
          <cell r="E464"/>
          <cell r="F464"/>
          <cell r="G464"/>
          <cell r="H464"/>
        </row>
        <row r="465">
          <cell r="A465"/>
          <cell r="C465"/>
          <cell r="D465"/>
          <cell r="E465"/>
          <cell r="F465"/>
          <cell r="G465"/>
          <cell r="H465"/>
        </row>
        <row r="466">
          <cell r="A466"/>
          <cell r="C466"/>
          <cell r="D466"/>
          <cell r="E466"/>
          <cell r="F466"/>
          <cell r="G466"/>
          <cell r="H466"/>
        </row>
        <row r="467">
          <cell r="A467"/>
          <cell r="C467"/>
          <cell r="D467"/>
          <cell r="E467"/>
          <cell r="F467"/>
          <cell r="G467"/>
          <cell r="H467"/>
        </row>
        <row r="468">
          <cell r="A468"/>
          <cell r="C468"/>
          <cell r="D468"/>
          <cell r="E468"/>
          <cell r="F468"/>
          <cell r="G468"/>
          <cell r="H468"/>
        </row>
        <row r="469">
          <cell r="A469"/>
          <cell r="C469"/>
          <cell r="D469"/>
          <cell r="E469"/>
          <cell r="F469"/>
          <cell r="G469"/>
          <cell r="H469"/>
        </row>
        <row r="470">
          <cell r="A470"/>
          <cell r="C470"/>
          <cell r="D470"/>
          <cell r="E470"/>
          <cell r="F470"/>
          <cell r="G470"/>
          <cell r="H470"/>
        </row>
        <row r="471">
          <cell r="A471"/>
          <cell r="C471"/>
          <cell r="D471"/>
          <cell r="E471"/>
          <cell r="F471"/>
          <cell r="G471"/>
          <cell r="H471"/>
        </row>
        <row r="474">
          <cell r="A474" t="str">
            <v>Finished Projects' status - Installments (USD)</v>
          </cell>
        </row>
        <row r="475">
          <cell r="A475" t="str">
            <v>Select Project :</v>
          </cell>
          <cell r="B475" t="str">
            <v>Yad Rachel - Lod</v>
          </cell>
          <cell r="F475" t="str">
            <v>Beneficiary</v>
          </cell>
          <cell r="G475" t="e">
            <v>#N/A</v>
          </cell>
        </row>
        <row r="476">
          <cell r="A476" t="str">
            <v>line</v>
          </cell>
          <cell r="B476" t="e">
            <v>#N/A</v>
          </cell>
          <cell r="F476" t="str">
            <v>Donor</v>
          </cell>
          <cell r="G476" t="e">
            <v>#N/A</v>
          </cell>
        </row>
        <row r="477">
          <cell r="A477" t="str">
            <v>Don ID #</v>
          </cell>
          <cell r="B477" t="e">
            <v>#N/A</v>
          </cell>
          <cell r="F477" t="str">
            <v>Type</v>
          </cell>
          <cell r="G477" t="e">
            <v>#N/A</v>
          </cell>
        </row>
        <row r="478">
          <cell r="A478" t="str">
            <v>Count rows</v>
          </cell>
          <cell r="B478">
            <v>0</v>
          </cell>
          <cell r="D478" t="str">
            <v>Total Commitment :</v>
          </cell>
          <cell r="F478" t="str">
            <v>Duration (Y)</v>
          </cell>
          <cell r="G478" t="e">
            <v>#N/A</v>
          </cell>
          <cell r="H478" t="str">
            <v>Agreement?</v>
          </cell>
          <cell r="I478" t="e">
            <v>#N/A</v>
          </cell>
        </row>
        <row r="479">
          <cell r="D479">
            <v>0</v>
          </cell>
          <cell r="F479" t="str">
            <v>Geography</v>
          </cell>
          <cell r="G479" t="e">
            <v>#N/A</v>
          </cell>
          <cell r="H479" t="str">
            <v>Start Date</v>
          </cell>
          <cell r="I479" t="e">
            <v>#N/A</v>
          </cell>
        </row>
        <row r="480">
          <cell r="B480" t="e">
            <v>#N/A</v>
          </cell>
          <cell r="H480" t="str">
            <v>Party</v>
          </cell>
          <cell r="I480" t="e">
            <v>#N/A</v>
          </cell>
        </row>
        <row r="481">
          <cell r="A481" t="str">
            <v>Commitments</v>
          </cell>
          <cell r="C481" t="str">
            <v>PAID</v>
          </cell>
        </row>
        <row r="482">
          <cell r="A482" t="str">
            <v>Install Due Date</v>
          </cell>
          <cell r="B482" t="str">
            <v>USD Value</v>
          </cell>
          <cell r="C482" t="str">
            <v>Install Date</v>
          </cell>
          <cell r="D482" t="str">
            <v>Paid usd value</v>
          </cell>
          <cell r="E482" t="str">
            <v>Balance</v>
          </cell>
          <cell r="F482" t="str">
            <v>REMARKS</v>
          </cell>
        </row>
        <row r="483">
          <cell r="A483"/>
          <cell r="B483"/>
          <cell r="C483"/>
          <cell r="D483"/>
          <cell r="E483"/>
          <cell r="F483"/>
        </row>
        <row r="484">
          <cell r="A484"/>
          <cell r="B484"/>
          <cell r="C484"/>
          <cell r="D484"/>
          <cell r="E484"/>
          <cell r="F484"/>
        </row>
        <row r="485">
          <cell r="A485"/>
          <cell r="B485"/>
          <cell r="C485"/>
          <cell r="D485"/>
          <cell r="E485"/>
          <cell r="F485"/>
        </row>
        <row r="486">
          <cell r="A486"/>
          <cell r="B486"/>
          <cell r="C486"/>
          <cell r="D486"/>
          <cell r="E486"/>
          <cell r="F486"/>
        </row>
        <row r="487">
          <cell r="A487"/>
          <cell r="B487"/>
          <cell r="C487"/>
          <cell r="D487"/>
          <cell r="E487"/>
          <cell r="F487"/>
        </row>
        <row r="488">
          <cell r="A488"/>
          <cell r="B488"/>
          <cell r="C488"/>
          <cell r="D488"/>
          <cell r="E488"/>
          <cell r="F488"/>
        </row>
        <row r="489">
          <cell r="A489"/>
          <cell r="B489"/>
          <cell r="C489"/>
          <cell r="D489"/>
          <cell r="E489"/>
          <cell r="F489"/>
        </row>
        <row r="490">
          <cell r="A490"/>
          <cell r="B490"/>
          <cell r="C490"/>
          <cell r="D490"/>
          <cell r="E490"/>
          <cell r="F490"/>
        </row>
        <row r="491">
          <cell r="A491"/>
          <cell r="B491"/>
          <cell r="C491"/>
          <cell r="D491"/>
          <cell r="E491"/>
          <cell r="F491"/>
        </row>
        <row r="492">
          <cell r="A492"/>
          <cell r="B492"/>
          <cell r="C492"/>
          <cell r="D492"/>
          <cell r="E492"/>
          <cell r="F492"/>
        </row>
        <row r="493">
          <cell r="A493"/>
          <cell r="B493"/>
          <cell r="C493"/>
          <cell r="D493"/>
          <cell r="E493"/>
          <cell r="F493"/>
        </row>
        <row r="494">
          <cell r="A494"/>
          <cell r="B494"/>
          <cell r="C494"/>
          <cell r="D494"/>
          <cell r="E494"/>
          <cell r="F494"/>
        </row>
        <row r="495">
          <cell r="A495"/>
          <cell r="B495"/>
          <cell r="C495"/>
          <cell r="D495"/>
          <cell r="E495"/>
          <cell r="F495"/>
        </row>
        <row r="496">
          <cell r="A496"/>
          <cell r="B496"/>
          <cell r="C496"/>
          <cell r="D496"/>
          <cell r="E496"/>
          <cell r="F496"/>
        </row>
        <row r="497">
          <cell r="A497"/>
          <cell r="B497"/>
          <cell r="C497"/>
          <cell r="D497"/>
          <cell r="E497"/>
          <cell r="F497"/>
        </row>
        <row r="498">
          <cell r="A498"/>
          <cell r="B498"/>
          <cell r="C498"/>
          <cell r="D498"/>
          <cell r="E498"/>
          <cell r="F498"/>
        </row>
        <row r="499">
          <cell r="A499"/>
          <cell r="B499"/>
          <cell r="C499"/>
          <cell r="D499"/>
          <cell r="E499"/>
          <cell r="F499"/>
        </row>
        <row r="500">
          <cell r="A500"/>
          <cell r="B500"/>
          <cell r="C500"/>
          <cell r="D500"/>
          <cell r="E500"/>
          <cell r="F500"/>
        </row>
        <row r="501">
          <cell r="A501"/>
          <cell r="B501"/>
          <cell r="C501"/>
          <cell r="D501"/>
          <cell r="E501"/>
          <cell r="F501"/>
        </row>
        <row r="502">
          <cell r="A502"/>
          <cell r="B502"/>
          <cell r="C502"/>
          <cell r="D502"/>
          <cell r="E502"/>
          <cell r="F502"/>
        </row>
        <row r="503">
          <cell r="A503"/>
          <cell r="B503"/>
          <cell r="C503"/>
          <cell r="D503"/>
          <cell r="E503"/>
          <cell r="F503"/>
        </row>
        <row r="504">
          <cell r="A504"/>
          <cell r="B504"/>
          <cell r="C504"/>
          <cell r="D504"/>
          <cell r="E504"/>
          <cell r="F504"/>
        </row>
        <row r="505">
          <cell r="A505"/>
          <cell r="B505"/>
          <cell r="C505"/>
          <cell r="D505"/>
          <cell r="E505"/>
          <cell r="F505"/>
        </row>
        <row r="506">
          <cell r="A506"/>
          <cell r="B506"/>
          <cell r="C506"/>
          <cell r="D506"/>
          <cell r="E506"/>
          <cell r="F506"/>
        </row>
      </sheetData>
      <sheetData sheetId="1">
        <row r="2">
          <cell r="AA2" t="str">
            <v>GCE</v>
          </cell>
          <cell r="AD2" t="str">
            <v>Yes</v>
          </cell>
        </row>
        <row r="3">
          <cell r="AA3" t="str">
            <v>DBT</v>
          </cell>
          <cell r="AD3" t="str">
            <v>No</v>
          </cell>
        </row>
        <row r="4">
          <cell r="AA4" t="str">
            <v>HipUp</v>
          </cell>
        </row>
        <row r="5">
          <cell r="AA5" t="str">
            <v>OST</v>
          </cell>
        </row>
        <row r="6">
          <cell r="AA6" t="str">
            <v>PJW</v>
          </cell>
        </row>
        <row r="7">
          <cell r="AA7" t="str">
            <v>Opallo</v>
          </cell>
        </row>
        <row r="8">
          <cell r="AA8" t="str">
            <v>Other 1</v>
          </cell>
        </row>
        <row r="9">
          <cell r="AA9" t="str">
            <v>Other 2</v>
          </cell>
        </row>
      </sheetData>
      <sheetData sheetId="2">
        <row r="1">
          <cell r="J1">
            <v>1.2863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Securities"/>
      <sheetName val="Dividends"/>
      <sheetName val="DividendsHistory"/>
      <sheetName val="CashTransactions"/>
      <sheetName val="Performance"/>
      <sheetName val="ConsolidatedPerformance"/>
      <sheetName val="Reports"/>
      <sheetName val="Average"/>
      <sheetName val="Realised"/>
      <sheetName val="RealEstate"/>
      <sheetName val="NonLiquid"/>
      <sheetName val="bloomberg"/>
      <sheetName val="Genera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2">
          <cell r="J2" t="str">
            <v>Hedge Fund</v>
          </cell>
          <cell r="AA2">
            <v>1100</v>
          </cell>
          <cell r="AM2" t="str">
            <v>USD</v>
          </cell>
        </row>
        <row r="3">
          <cell r="J3" t="str">
            <v>Private Equity Fund</v>
          </cell>
          <cell r="AA3">
            <v>1110</v>
          </cell>
          <cell r="AM3" t="str">
            <v>EUR</v>
          </cell>
        </row>
        <row r="4">
          <cell r="J4" t="str">
            <v>Specific Deals</v>
          </cell>
          <cell r="AA4">
            <v>1110</v>
          </cell>
          <cell r="AM4" t="str">
            <v>GBP</v>
          </cell>
        </row>
        <row r="5">
          <cell r="J5" t="str">
            <v>VC</v>
          </cell>
          <cell r="AA5">
            <v>1110</v>
          </cell>
          <cell r="AM5" t="str">
            <v>CAD</v>
          </cell>
        </row>
        <row r="6">
          <cell r="AA6">
            <v>1120</v>
          </cell>
          <cell r="AM6" t="str">
            <v>AUD</v>
          </cell>
        </row>
        <row r="7">
          <cell r="AA7">
            <v>1130</v>
          </cell>
          <cell r="AM7" t="str">
            <v>BRL</v>
          </cell>
        </row>
        <row r="8">
          <cell r="AA8">
            <v>1200</v>
          </cell>
          <cell r="AM8" t="str">
            <v>ARS</v>
          </cell>
        </row>
        <row r="9">
          <cell r="AA9">
            <v>1200</v>
          </cell>
          <cell r="AM9" t="str">
            <v>CLP</v>
          </cell>
        </row>
        <row r="10">
          <cell r="AA10">
            <v>1200</v>
          </cell>
          <cell r="AM10" t="str">
            <v>CNY</v>
          </cell>
        </row>
        <row r="11">
          <cell r="AA11">
            <v>1200</v>
          </cell>
          <cell r="AM11" t="str">
            <v>CZK</v>
          </cell>
        </row>
        <row r="12">
          <cell r="AA12">
            <v>1200</v>
          </cell>
          <cell r="AM12" t="str">
            <v>DKK</v>
          </cell>
        </row>
        <row r="13">
          <cell r="AA13">
            <v>1200</v>
          </cell>
          <cell r="AM13" t="str">
            <v>HKD</v>
          </cell>
        </row>
        <row r="14">
          <cell r="AA14">
            <v>1210</v>
          </cell>
          <cell r="AM14" t="str">
            <v>HUF</v>
          </cell>
        </row>
        <row r="15">
          <cell r="AA15">
            <v>1220</v>
          </cell>
          <cell r="AM15" t="str">
            <v>ISK</v>
          </cell>
        </row>
        <row r="16">
          <cell r="AA16">
            <v>1300</v>
          </cell>
          <cell r="AM16" t="str">
            <v>INR</v>
          </cell>
        </row>
        <row r="17">
          <cell r="AA17">
            <v>1400</v>
          </cell>
          <cell r="AM17" t="str">
            <v>IDR</v>
          </cell>
        </row>
        <row r="18">
          <cell r="AA18">
            <v>1500</v>
          </cell>
          <cell r="AM18" t="str">
            <v>ILS</v>
          </cell>
        </row>
        <row r="19">
          <cell r="AA19">
            <v>1600</v>
          </cell>
          <cell r="AM19" t="str">
            <v>JPY</v>
          </cell>
        </row>
        <row r="20">
          <cell r="AA20">
            <v>1600</v>
          </cell>
          <cell r="AM20" t="str">
            <v>KZT</v>
          </cell>
        </row>
        <row r="21">
          <cell r="AA21">
            <v>1700</v>
          </cell>
          <cell r="AM21" t="str">
            <v>KWD</v>
          </cell>
        </row>
        <row r="22">
          <cell r="AA22">
            <v>1700</v>
          </cell>
          <cell r="AM22" t="str">
            <v>MYR</v>
          </cell>
        </row>
        <row r="23">
          <cell r="AA23">
            <v>1800</v>
          </cell>
          <cell r="AM23" t="str">
            <v>MXN</v>
          </cell>
        </row>
        <row r="24">
          <cell r="AA24">
            <v>2100</v>
          </cell>
          <cell r="AM24" t="str">
            <v>NZD</v>
          </cell>
        </row>
        <row r="25">
          <cell r="AA25">
            <v>2200</v>
          </cell>
          <cell r="AM25" t="str">
            <v>NOK</v>
          </cell>
        </row>
        <row r="26">
          <cell r="AA26">
            <v>2200</v>
          </cell>
          <cell r="AM26" t="str">
            <v>PLN</v>
          </cell>
        </row>
        <row r="27">
          <cell r="AA27">
            <v>2500</v>
          </cell>
          <cell r="AM27" t="str">
            <v>QAR</v>
          </cell>
        </row>
        <row r="28">
          <cell r="AA28">
            <v>3100</v>
          </cell>
          <cell r="AM28" t="str">
            <v>RON</v>
          </cell>
        </row>
        <row r="29">
          <cell r="AA29">
            <v>3200</v>
          </cell>
          <cell r="AM29" t="str">
            <v>RUB</v>
          </cell>
        </row>
        <row r="30">
          <cell r="AA30">
            <v>3210</v>
          </cell>
          <cell r="AM30" t="str">
            <v>SAR</v>
          </cell>
        </row>
        <row r="31">
          <cell r="AA31">
            <v>3210</v>
          </cell>
          <cell r="AM31" t="str">
            <v>SGD</v>
          </cell>
        </row>
        <row r="32">
          <cell r="AM32" t="str">
            <v>ZAR</v>
          </cell>
        </row>
        <row r="33">
          <cell r="AM33" t="str">
            <v>SEK</v>
          </cell>
        </row>
        <row r="34">
          <cell r="AM34" t="str">
            <v>CHF</v>
          </cell>
        </row>
        <row r="35">
          <cell r="AM35" t="str">
            <v>TWD</v>
          </cell>
        </row>
        <row r="36">
          <cell r="AM36" t="str">
            <v>THB</v>
          </cell>
        </row>
        <row r="37">
          <cell r="AM37" t="str">
            <v>TRY</v>
          </cell>
        </row>
        <row r="38">
          <cell r="AM38" t="str">
            <v>UAH</v>
          </cell>
        </row>
        <row r="39">
          <cell r="AM39" t="str">
            <v>UZS</v>
          </cell>
        </row>
        <row r="40">
          <cell r="AM40" t="str">
            <v>VEB</v>
          </cell>
        </row>
        <row r="41">
          <cell r="AM41" t="str">
            <v>VND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en_Boaz P_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en_Boaz P_E"/>
    </sheetNames>
    <sheetDataSet>
      <sheetData sheetId="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en_Boaz P_E"/>
    </sheetNames>
    <sheetDataSet>
      <sheetData sheetId="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Ken _ Boaz"/>
      <sheetName val="LON_BVI"/>
      <sheetName val="LON_BVI UBI"/>
      <sheetName val="LON_HK"/>
      <sheetName val="LON_Performance"/>
      <sheetName val="Ken _ Leumi"/>
      <sheetName val="Ken_Boaz P_E"/>
      <sheetName val="Ken _ Tenbrook"/>
      <sheetName val="Ken _ Tenbrook _2_"/>
      <sheetName val="Ken _ CS"/>
      <sheetName val="Ken _ Performance"/>
      <sheetName val="Ken _ WeeklyBalance"/>
      <sheetName val="MEYER_General 79020"/>
      <sheetName val="MEYER_Cambier 79045"/>
      <sheetName val="MEYER_Roch 79050"/>
      <sheetName val="MEYER_79115"/>
      <sheetName val="Meyer_79360"/>
      <sheetName val="MEYER_Clariden"/>
      <sheetName val="MEYER_Boaz"/>
      <sheetName val="MEYER _ Performance"/>
      <sheetName val="Meyer WeeklyBalance"/>
      <sheetName val="DWEK _ SocGen"/>
      <sheetName val="DWEK _ Deltec"/>
      <sheetName val="DWEK _ Performance"/>
      <sheetName val="Sun Fund"/>
      <sheetName val="SunFund_Performance"/>
      <sheetName val="Lux Chemical"/>
      <sheetName val="Non_Liquid"/>
      <sheetName val="Real Estate Portfolio"/>
      <sheetName val="Summary"/>
      <sheetName val="Consolidated Performance"/>
      <sheetName val="Consolidated Performance _2_"/>
      <sheetName val="Currency Allocation Incl_ RE"/>
      <sheetName val="Currency Allocation NO RE"/>
      <sheetName val="Inv Type Allocation"/>
      <sheetName val="Inv Type Allocation LIQUID ONLY"/>
      <sheetName val="Control Tab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ON-BVI"/>
      <sheetName val="LON-BVI UBI"/>
      <sheetName val="LON-HK"/>
      <sheetName val="LON-Performance"/>
      <sheetName val="Ken - Leumi"/>
      <sheetName val="Ken - Boaz"/>
      <sheetName val="Ken-Boaz P.E"/>
      <sheetName val="Ken - Tenbrook"/>
      <sheetName val="Ken - Tenbrook (2)"/>
      <sheetName val="Ken - CS"/>
      <sheetName val="Ken - Performance"/>
      <sheetName val="MEYER-General 79020"/>
      <sheetName val="MEYER-Cambier 79045"/>
      <sheetName val="MEYER-Roch 79050"/>
      <sheetName val="MEYER-79115"/>
      <sheetName val="MEYER-Clariden"/>
      <sheetName val="Meyer-79360"/>
      <sheetName val="MEYER-Boaz"/>
      <sheetName val="MEYER - Performance"/>
      <sheetName val="DWEK - SocGen"/>
      <sheetName val="DWEK - Deltec"/>
      <sheetName val="DWEK - Performance"/>
      <sheetName val="SUN Fund"/>
      <sheetName val="SunFund-Performance"/>
      <sheetName val="Lux Chemical"/>
      <sheetName val="Non-Liquid 040409"/>
      <sheetName val="Real Estate Portfolio"/>
      <sheetName val="Real Estate Portfolio (2)"/>
      <sheetName val="-Consolidated Performance "/>
      <sheetName val="Currency Allocation NO RE"/>
      <sheetName val="Currency Alloc Liquid Only"/>
      <sheetName val="Inv Type Allocation LIQUID ONLY"/>
      <sheetName val="Performance MLTP"/>
      <sheetName val="-MLTP Currency Alloc LIQUI ONLY"/>
      <sheetName val="-MLTP Inv Type Allocation LIQUI"/>
      <sheetName val="LB Performance"/>
      <sheetName val="LB Currency Alloc LIQUID ONLY"/>
      <sheetName val="LB Inv Type Alloc LIQUID"/>
      <sheetName val="Dwek Perform"/>
      <sheetName val="Dwek Currency Alloc LIQUID ONLY"/>
      <sheetName val="DWEK Inv Type Alloc LIQUID"/>
      <sheetName val="-All Positions"/>
      <sheetName val="Control Tab"/>
      <sheetName val="Summary"/>
      <sheetName val="Inv Type Allocation"/>
      <sheetName val="Currency Allocation Incl. R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F0"/>
    <pageSetUpPr fitToPage="1"/>
  </sheetPr>
  <dimension ref="B1:Y724"/>
  <sheetViews>
    <sheetView showGridLines="0" tabSelected="1" zoomScale="74" zoomScaleNormal="74" zoomScaleSheetLayoutView="61" workbookViewId="0">
      <selection activeCell="C5" sqref="C5"/>
    </sheetView>
  </sheetViews>
  <sheetFormatPr baseColWidth="10" defaultColWidth="9.1640625" defaultRowHeight="18" x14ac:dyDescent="0.2"/>
  <cols>
    <col min="1" max="1" width="1.83203125" style="11" customWidth="1"/>
    <col min="2" max="2" width="35.5" style="11" bestFit="1" customWidth="1"/>
    <col min="3" max="3" width="31.5" style="11" customWidth="1"/>
    <col min="4" max="4" width="24.6640625" style="11" customWidth="1"/>
    <col min="5" max="5" width="39.33203125" style="11" customWidth="1"/>
    <col min="6" max="6" width="36.5" style="11" customWidth="1"/>
    <col min="7" max="7" width="36.1640625" style="11" bestFit="1" customWidth="1"/>
    <col min="8" max="8" width="23.33203125" style="11" customWidth="1"/>
    <col min="9" max="9" width="25.6640625" style="11" bestFit="1" customWidth="1"/>
    <col min="10" max="10" width="23.5" style="11" customWidth="1"/>
    <col min="11" max="11" width="31.6640625" style="11" bestFit="1" customWidth="1"/>
    <col min="12" max="12" width="47.1640625" style="11" customWidth="1"/>
    <col min="13" max="13" width="33.83203125" style="11" bestFit="1" customWidth="1"/>
    <col min="14" max="14" width="19.83203125" style="11" customWidth="1"/>
    <col min="15" max="16384" width="9.1640625" style="11"/>
  </cols>
  <sheetData>
    <row r="1" spans="2:14" ht="19" thickBot="1" x14ac:dyDescent="0.25"/>
    <row r="2" spans="2:14" ht="19" thickBot="1" x14ac:dyDescent="0.25">
      <c r="B2" s="12" t="s">
        <v>0</v>
      </c>
      <c r="J2" s="136" t="s">
        <v>1</v>
      </c>
      <c r="K2" s="137"/>
    </row>
    <row r="3" spans="2:14" ht="19" thickBot="1" x14ac:dyDescent="0.25">
      <c r="B3" s="13"/>
      <c r="C3" s="14"/>
      <c r="J3" s="132"/>
      <c r="K3" s="133"/>
    </row>
    <row r="4" spans="2:14" ht="19" thickBot="1" x14ac:dyDescent="0.25">
      <c r="C4" s="15"/>
      <c r="D4" s="16"/>
      <c r="E4" s="16"/>
      <c r="F4" s="17"/>
      <c r="G4" s="16"/>
      <c r="H4" s="16"/>
      <c r="I4" s="16"/>
      <c r="J4" s="16"/>
      <c r="K4" s="16"/>
      <c r="L4" s="18"/>
    </row>
    <row r="5" spans="2:14" ht="19" thickBot="1" x14ac:dyDescent="0.25">
      <c r="B5" s="98" t="s">
        <v>2</v>
      </c>
      <c r="C5" s="103"/>
      <c r="D5" s="19"/>
      <c r="E5" s="19"/>
      <c r="F5" s="20"/>
      <c r="G5" s="21"/>
      <c r="H5" s="21"/>
      <c r="I5" s="21"/>
      <c r="J5" s="21"/>
      <c r="K5" s="21"/>
      <c r="L5" s="22"/>
    </row>
    <row r="6" spans="2:14" ht="19" x14ac:dyDescent="0.2">
      <c r="B6" s="99" t="s">
        <v>81</v>
      </c>
      <c r="C6" s="104"/>
      <c r="D6" s="21"/>
      <c r="E6" s="21"/>
      <c r="I6" s="23" t="s">
        <v>3</v>
      </c>
      <c r="J6" s="24" t="s">
        <v>4</v>
      </c>
      <c r="K6" s="25" t="s">
        <v>5</v>
      </c>
      <c r="L6" s="26"/>
    </row>
    <row r="7" spans="2:14" ht="19" thickBot="1" x14ac:dyDescent="0.25">
      <c r="B7" s="99" t="s">
        <v>56</v>
      </c>
      <c r="C7" s="105"/>
      <c r="D7" s="21"/>
      <c r="E7" s="21"/>
      <c r="I7" s="27" t="s">
        <v>22</v>
      </c>
      <c r="J7" s="28">
        <f ca="1">LOOKUP(9^9,J:J)</f>
        <v>43900</v>
      </c>
      <c r="K7" s="29">
        <f>H31</f>
        <v>0</v>
      </c>
      <c r="L7" s="21"/>
    </row>
    <row r="8" spans="2:14" ht="19" thickBot="1" x14ac:dyDescent="0.25">
      <c r="B8" s="99" t="s">
        <v>82</v>
      </c>
      <c r="C8" s="106"/>
      <c r="D8" s="21"/>
      <c r="E8" s="21"/>
      <c r="F8" s="154" t="s">
        <v>73</v>
      </c>
      <c r="G8" s="155"/>
      <c r="H8" s="30"/>
      <c r="I8" s="21"/>
      <c r="J8" s="21"/>
      <c r="K8" s="21"/>
      <c r="L8" s="21"/>
    </row>
    <row r="9" spans="2:14" ht="19" thickBot="1" x14ac:dyDescent="0.25">
      <c r="B9" s="99" t="s">
        <v>77</v>
      </c>
      <c r="C9" s="107">
        <f>DATE(YEAR(C5)+C8,MONTH(C5),DAY(C5))</f>
        <v>0</v>
      </c>
      <c r="D9" s="21"/>
      <c r="E9" s="21"/>
      <c r="F9" s="31" t="s">
        <v>78</v>
      </c>
      <c r="G9" s="32"/>
      <c r="I9" s="138" t="s">
        <v>89</v>
      </c>
      <c r="J9" s="139"/>
      <c r="K9" s="140"/>
    </row>
    <row r="10" spans="2:14" x14ac:dyDescent="0.2">
      <c r="B10" s="99" t="s">
        <v>24</v>
      </c>
      <c r="C10" s="104"/>
      <c r="D10" s="21"/>
      <c r="E10" s="21"/>
      <c r="F10" s="33" t="s">
        <v>79</v>
      </c>
      <c r="G10" s="34"/>
      <c r="I10" s="141"/>
      <c r="J10" s="142"/>
      <c r="K10" s="143"/>
      <c r="L10" s="134"/>
      <c r="M10" s="134"/>
      <c r="N10" s="134"/>
    </row>
    <row r="11" spans="2:14" ht="20" thickBot="1" x14ac:dyDescent="0.25">
      <c r="B11" s="99" t="s">
        <v>108</v>
      </c>
      <c r="C11" s="108"/>
      <c r="D11" s="21"/>
      <c r="E11" s="21"/>
      <c r="F11" s="4" t="s">
        <v>80</v>
      </c>
      <c r="G11" s="35"/>
      <c r="I11" s="144"/>
      <c r="J11" s="145"/>
      <c r="K11" s="146"/>
      <c r="L11" s="36"/>
      <c r="M11" s="36"/>
      <c r="N11" s="36"/>
    </row>
    <row r="12" spans="2:14" ht="19" thickBot="1" x14ac:dyDescent="0.25">
      <c r="B12" s="99" t="s">
        <v>32</v>
      </c>
      <c r="C12" s="108"/>
      <c r="D12" s="21"/>
      <c r="E12" s="21"/>
      <c r="I12" s="144"/>
      <c r="J12" s="145"/>
      <c r="K12" s="146"/>
    </row>
    <row r="13" spans="2:14" ht="19" thickBot="1" x14ac:dyDescent="0.25">
      <c r="B13" s="99" t="s">
        <v>7</v>
      </c>
      <c r="C13" s="109"/>
      <c r="D13" s="21"/>
      <c r="E13" s="21"/>
      <c r="F13" s="159" t="s">
        <v>91</v>
      </c>
      <c r="G13" s="160"/>
      <c r="I13" s="144"/>
      <c r="J13" s="145"/>
      <c r="K13" s="146"/>
    </row>
    <row r="14" spans="2:14" s="21" customFormat="1" ht="20" thickBot="1" x14ac:dyDescent="0.25">
      <c r="B14" s="99" t="s">
        <v>60</v>
      </c>
      <c r="C14" s="110"/>
      <c r="F14" s="5" t="s">
        <v>101</v>
      </c>
      <c r="G14" s="6" t="e">
        <f>(SUM(F35:F499)/-SUM(D35:D499))</f>
        <v>#DIV/0!</v>
      </c>
      <c r="H14" s="37"/>
      <c r="I14" s="147"/>
      <c r="J14" s="148"/>
      <c r="K14" s="149"/>
    </row>
    <row r="15" spans="2:14" s="21" customFormat="1" ht="20" thickBot="1" x14ac:dyDescent="0.25">
      <c r="B15" s="99" t="s">
        <v>83</v>
      </c>
      <c r="C15" s="110"/>
      <c r="F15" s="2" t="s">
        <v>102</v>
      </c>
      <c r="G15" s="7" t="e">
        <f>H31/-SUM(D35:D499)</f>
        <v>#DIV/0!</v>
      </c>
      <c r="H15" s="37"/>
    </row>
    <row r="16" spans="2:14" s="21" customFormat="1" ht="20" thickBot="1" x14ac:dyDescent="0.25">
      <c r="B16" s="99" t="s">
        <v>87</v>
      </c>
      <c r="C16" s="111"/>
      <c r="F16" s="2" t="s">
        <v>103</v>
      </c>
      <c r="G16" s="10" t="e">
        <f>((SUM(F35:F499)+H31)/-SUM(D35:D499))</f>
        <v>#DIV/0!</v>
      </c>
      <c r="H16" s="37"/>
      <c r="I16" s="156" t="s">
        <v>74</v>
      </c>
      <c r="J16" s="157"/>
      <c r="K16" s="158"/>
    </row>
    <row r="17" spans="2:25" s="21" customFormat="1" ht="19" x14ac:dyDescent="0.2">
      <c r="B17" s="99" t="s">
        <v>68</v>
      </c>
      <c r="C17" s="109"/>
      <c r="F17" s="2" t="s">
        <v>15</v>
      </c>
      <c r="G17" s="8" t="e">
        <f ca="1">K36</f>
        <v>#N/A</v>
      </c>
      <c r="H17" s="37"/>
      <c r="I17" s="38"/>
      <c r="J17" s="39"/>
      <c r="K17" s="40"/>
    </row>
    <row r="18" spans="2:25" s="21" customFormat="1" ht="20" thickBot="1" x14ac:dyDescent="0.2">
      <c r="B18" s="99" t="s">
        <v>71</v>
      </c>
      <c r="C18" s="114"/>
      <c r="D18" s="11" t="s">
        <v>86</v>
      </c>
      <c r="F18" s="4" t="s">
        <v>92</v>
      </c>
      <c r="G18" s="9" t="e">
        <f ca="1">K32</f>
        <v>#DIV/0!</v>
      </c>
      <c r="H18" s="37"/>
      <c r="I18" s="38" t="s">
        <v>88</v>
      </c>
      <c r="J18" s="150"/>
      <c r="K18" s="151"/>
    </row>
    <row r="19" spans="2:25" s="21" customFormat="1" ht="19" x14ac:dyDescent="0.2">
      <c r="B19" s="99" t="s">
        <v>65</v>
      </c>
      <c r="C19" s="115"/>
      <c r="F19" s="166" t="s">
        <v>104</v>
      </c>
      <c r="G19" s="166"/>
      <c r="H19" s="37"/>
      <c r="I19" s="38" t="s">
        <v>93</v>
      </c>
      <c r="J19" s="152"/>
      <c r="K19" s="153"/>
    </row>
    <row r="20" spans="2:25" s="21" customFormat="1" ht="19" x14ac:dyDescent="0.2">
      <c r="B20" s="100" t="s">
        <v>84</v>
      </c>
      <c r="C20" s="109"/>
      <c r="F20" s="167" t="s">
        <v>105</v>
      </c>
      <c r="G20" s="167"/>
      <c r="H20" s="37"/>
      <c r="I20" s="38" t="s">
        <v>94</v>
      </c>
      <c r="J20" s="168"/>
      <c r="K20" s="169"/>
    </row>
    <row r="21" spans="2:25" s="21" customFormat="1" x14ac:dyDescent="0.2">
      <c r="B21" s="100" t="s">
        <v>90</v>
      </c>
      <c r="C21" s="109"/>
      <c r="F21" s="167" t="s">
        <v>106</v>
      </c>
      <c r="G21" s="167"/>
      <c r="H21" s="37"/>
      <c r="I21" s="38"/>
      <c r="J21" s="39"/>
      <c r="K21" s="40"/>
    </row>
    <row r="22" spans="2:25" s="21" customFormat="1" ht="19" thickBot="1" x14ac:dyDescent="0.25">
      <c r="B22" s="100" t="s">
        <v>6</v>
      </c>
      <c r="C22" s="108"/>
      <c r="F22" s="41"/>
      <c r="G22" s="37"/>
      <c r="H22" s="37"/>
      <c r="I22" s="42"/>
      <c r="J22" s="43"/>
      <c r="K22" s="44"/>
    </row>
    <row r="23" spans="2:25" ht="19" x14ac:dyDescent="0.2">
      <c r="B23" s="101" t="s">
        <v>107</v>
      </c>
      <c r="C23" s="113" t="s">
        <v>34</v>
      </c>
      <c r="D23" s="19"/>
      <c r="E23" s="19"/>
      <c r="F23" s="41"/>
      <c r="G23" s="46"/>
      <c r="H23" s="21"/>
      <c r="I23" s="21"/>
      <c r="J23" s="21"/>
      <c r="K23" s="21"/>
      <c r="L23" s="22"/>
      <c r="Y23" s="11">
        <v>-1</v>
      </c>
    </row>
    <row r="24" spans="2:25" ht="19" thickBot="1" x14ac:dyDescent="0.25">
      <c r="B24" s="102" t="s">
        <v>95</v>
      </c>
      <c r="C24" s="112" t="s">
        <v>100</v>
      </c>
      <c r="D24" s="47"/>
      <c r="E24" s="47"/>
      <c r="F24" s="91"/>
      <c r="G24" s="91"/>
      <c r="H24" s="92"/>
      <c r="I24" s="47"/>
      <c r="J24" s="47"/>
      <c r="K24" s="47"/>
      <c r="L24" s="50"/>
      <c r="M24" s="50"/>
    </row>
    <row r="25" spans="2:25" ht="21" customHeight="1" thickBot="1" x14ac:dyDescent="0.25">
      <c r="B25" s="47"/>
      <c r="C25" s="47"/>
      <c r="D25" s="47"/>
      <c r="E25" s="48"/>
      <c r="F25" s="93"/>
      <c r="G25" s="93"/>
      <c r="H25" s="92"/>
      <c r="I25" s="93"/>
      <c r="J25" s="93"/>
      <c r="K25" s="93"/>
      <c r="L25" s="50"/>
      <c r="M25" s="50"/>
    </row>
    <row r="26" spans="2:25" ht="36" customHeight="1" thickBot="1" x14ac:dyDescent="0.25">
      <c r="B26" s="161" t="s">
        <v>61</v>
      </c>
      <c r="C26" s="162"/>
      <c r="D26" s="163"/>
      <c r="E26" s="48"/>
      <c r="F26" s="164" t="s">
        <v>62</v>
      </c>
      <c r="G26" s="165"/>
      <c r="H26" s="94"/>
      <c r="I26" s="170" t="s">
        <v>75</v>
      </c>
      <c r="J26" s="171"/>
      <c r="K26" s="172"/>
      <c r="L26" s="135" t="s">
        <v>76</v>
      </c>
      <c r="M26" s="50"/>
    </row>
    <row r="27" spans="2:25" ht="116" customHeight="1" thickBot="1" x14ac:dyDescent="0.25">
      <c r="B27" s="116"/>
      <c r="C27" s="117"/>
      <c r="D27" s="118"/>
      <c r="E27" s="48"/>
      <c r="F27" s="122"/>
      <c r="G27" s="123"/>
      <c r="H27" s="95"/>
      <c r="I27" s="122"/>
      <c r="J27" s="126"/>
      <c r="K27" s="123"/>
      <c r="L27" s="135"/>
      <c r="M27" s="50"/>
    </row>
    <row r="28" spans="2:25" ht="110" customHeight="1" thickBot="1" x14ac:dyDescent="0.25">
      <c r="B28" s="119"/>
      <c r="C28" s="120"/>
      <c r="D28" s="121"/>
      <c r="E28" s="48"/>
      <c r="F28" s="124"/>
      <c r="G28" s="125"/>
      <c r="H28" s="96"/>
      <c r="I28" s="124"/>
      <c r="J28" s="127"/>
      <c r="K28" s="125"/>
      <c r="L28" s="49"/>
      <c r="M28" s="50"/>
    </row>
    <row r="29" spans="2:25" ht="19" thickBot="1" x14ac:dyDescent="0.25">
      <c r="B29" s="45"/>
      <c r="C29" s="20"/>
      <c r="D29" s="19"/>
      <c r="E29" s="19"/>
      <c r="F29" s="20"/>
      <c r="G29" s="20"/>
      <c r="H29" s="41"/>
      <c r="I29" s="51"/>
      <c r="J29" s="21"/>
      <c r="K29" s="37"/>
      <c r="L29" s="50"/>
      <c r="M29" s="50"/>
    </row>
    <row r="30" spans="2:25" s="21" customFormat="1" ht="68.25" customHeight="1" thickBot="1" x14ac:dyDescent="0.25">
      <c r="B30" s="52" t="s">
        <v>8</v>
      </c>
      <c r="C30" s="52" t="s">
        <v>9</v>
      </c>
      <c r="D30" s="52" t="s">
        <v>10</v>
      </c>
      <c r="E30" s="52" t="s">
        <v>17</v>
      </c>
      <c r="F30" s="52" t="s">
        <v>11</v>
      </c>
      <c r="G30" s="52" t="s">
        <v>12</v>
      </c>
      <c r="H30" s="52" t="s">
        <v>5</v>
      </c>
      <c r="I30" s="52" t="s">
        <v>13</v>
      </c>
      <c r="J30" s="52" t="s">
        <v>14</v>
      </c>
      <c r="K30" s="97" t="s">
        <v>15</v>
      </c>
    </row>
    <row r="31" spans="2:25" ht="19" thickBot="1" x14ac:dyDescent="0.25">
      <c r="B31" s="53"/>
      <c r="C31" s="53">
        <f>IF(-D31&gt;B31,0,-D31-B31)</f>
        <v>0</v>
      </c>
      <c r="D31" s="53">
        <f>SUM(D35:D415)</f>
        <v>0</v>
      </c>
      <c r="E31" s="53">
        <f>SUM(E35:E415)</f>
        <v>0</v>
      </c>
      <c r="F31" s="53">
        <f>SUM(F35:F415)</f>
        <v>0</v>
      </c>
      <c r="G31" s="53">
        <f>D31+E31+F31</f>
        <v>0</v>
      </c>
      <c r="H31" s="54"/>
      <c r="I31" s="53">
        <f>IF(G31&lt;0,H31+G31,H31-G31)</f>
        <v>0</v>
      </c>
      <c r="J31" s="55" t="e">
        <f>-I31/D31</f>
        <v>#DIV/0!</v>
      </c>
      <c r="K31" s="56" t="e">
        <f ca="1">K36</f>
        <v>#N/A</v>
      </c>
    </row>
    <row r="32" spans="2:25" ht="19" thickBot="1" x14ac:dyDescent="0.25">
      <c r="B32" s="57"/>
      <c r="C32" s="58"/>
      <c r="D32" s="57"/>
      <c r="E32" s="57"/>
      <c r="F32" s="57"/>
      <c r="G32" s="57"/>
      <c r="H32" s="57"/>
      <c r="I32" s="57"/>
      <c r="J32" s="57"/>
      <c r="K32" s="1" t="e">
        <f ca="1">SUMIF(K37:K383,"&gt;0")/-SUMIF(K37:K383,"&lt;0")</f>
        <v>#DIV/0!</v>
      </c>
      <c r="L32" s="21"/>
    </row>
    <row r="33" spans="2:14" ht="19" thickBot="1" x14ac:dyDescent="0.25">
      <c r="B33" s="59"/>
      <c r="C33" s="60"/>
      <c r="D33" s="61"/>
      <c r="E33" s="61"/>
      <c r="F33" s="60"/>
      <c r="G33" s="60"/>
      <c r="H33" s="62"/>
      <c r="I33" s="63"/>
      <c r="J33" s="63"/>
      <c r="K33" s="63"/>
      <c r="L33" s="22"/>
    </row>
    <row r="34" spans="2:14" s="21" customFormat="1" ht="36.75" customHeight="1" thickBot="1" x14ac:dyDescent="0.25">
      <c r="B34" s="64" t="s">
        <v>16</v>
      </c>
      <c r="C34" s="65" t="s">
        <v>4</v>
      </c>
      <c r="D34" s="65" t="str">
        <f>+D30</f>
        <v>Capital Called</v>
      </c>
      <c r="E34" s="65" t="s">
        <v>17</v>
      </c>
      <c r="F34" s="65" t="s">
        <v>11</v>
      </c>
      <c r="G34" s="65" t="s">
        <v>18</v>
      </c>
      <c r="H34" s="63"/>
      <c r="I34" s="63"/>
      <c r="J34" s="130" t="s">
        <v>19</v>
      </c>
      <c r="K34" s="131"/>
      <c r="M34" s="128" t="s">
        <v>72</v>
      </c>
      <c r="N34" s="129"/>
    </row>
    <row r="35" spans="2:14" ht="20" thickBot="1" x14ac:dyDescent="0.25">
      <c r="B35" s="66"/>
      <c r="C35" s="67"/>
      <c r="D35" s="68"/>
      <c r="E35" s="68"/>
      <c r="F35" s="68"/>
      <c r="G35" s="69"/>
      <c r="H35" s="63"/>
      <c r="I35" s="70"/>
      <c r="J35" s="71" t="s">
        <v>85</v>
      </c>
      <c r="K35" s="72" t="s">
        <v>20</v>
      </c>
      <c r="L35" s="73"/>
      <c r="M35" s="74" t="s">
        <v>4</v>
      </c>
      <c r="N35" s="75" t="s">
        <v>20</v>
      </c>
    </row>
    <row r="36" spans="2:14" ht="19" thickBot="1" x14ac:dyDescent="0.25">
      <c r="B36" s="76"/>
      <c r="C36" s="173">
        <f ca="1">TODAY()</f>
        <v>43900</v>
      </c>
      <c r="D36" s="68"/>
      <c r="E36" s="68"/>
      <c r="F36" s="68"/>
      <c r="G36" s="77"/>
      <c r="H36" s="63"/>
      <c r="I36" s="70"/>
      <c r="J36" s="78" t="s">
        <v>15</v>
      </c>
      <c r="K36" s="3" t="e">
        <f ca="1">XIRR(K37:K309,C35:C307)</f>
        <v>#N/A</v>
      </c>
      <c r="L36" s="73"/>
      <c r="M36" s="79" t="s">
        <v>15</v>
      </c>
      <c r="N36" s="80" t="e">
        <f>XIRR(N37:N486,M37:M486)</f>
        <v>#NUM!</v>
      </c>
    </row>
    <row r="37" spans="2:14" x14ac:dyDescent="0.2">
      <c r="B37" s="66"/>
      <c r="C37" s="174"/>
      <c r="D37" s="68"/>
      <c r="E37" s="68"/>
      <c r="F37" s="68"/>
      <c r="G37" s="77"/>
      <c r="H37" s="63"/>
      <c r="I37" s="70"/>
      <c r="J37" s="81">
        <f>C35</f>
        <v>0</v>
      </c>
      <c r="K37" s="82" t="e">
        <f ca="1">IF(J37=TODAY(),$H$31+D35+E35+F35,IF(J37="",0,(LOOKUP(J37,C35,E35))+(LOOKUP(J37,C35,D35:F35))+(LOOKUP(J37,C35,F35))))</f>
        <v>#N/A</v>
      </c>
      <c r="L37" s="73"/>
      <c r="M37" s="83">
        <f>C35</f>
        <v>0</v>
      </c>
      <c r="N37" s="84">
        <f>D35</f>
        <v>0</v>
      </c>
    </row>
    <row r="38" spans="2:14" x14ac:dyDescent="0.2">
      <c r="B38" s="76"/>
      <c r="C38" s="174"/>
      <c r="D38" s="68"/>
      <c r="E38" s="68"/>
      <c r="F38" s="68"/>
      <c r="G38" s="77"/>
      <c r="H38" s="63"/>
      <c r="I38" s="85"/>
      <c r="J38" s="81">
        <f t="shared" ref="J38:J46" ca="1" si="0">IF(C36&lt;=C35,"",C36)</f>
        <v>43900</v>
      </c>
      <c r="K38" s="82">
        <f t="shared" ref="K38:K101" ca="1" si="1">IF(J38=TODAY(),$H$31+D36+E36+F36,IF(J38="",0,(LOOKUP(J38,C36,E36))+(LOOKUP(J38,C36,D36:F36))+(LOOKUP(J38,C36,F36))))</f>
        <v>0</v>
      </c>
      <c r="L38" s="73"/>
      <c r="M38" s="83"/>
      <c r="N38" s="84"/>
    </row>
    <row r="39" spans="2:14" x14ac:dyDescent="0.15">
      <c r="B39" s="66"/>
      <c r="C39" s="174"/>
      <c r="D39" s="68"/>
      <c r="E39" s="68"/>
      <c r="F39" s="68"/>
      <c r="G39" s="77"/>
      <c r="H39" s="63"/>
      <c r="I39" s="86"/>
      <c r="J39" s="81" t="str">
        <f t="shared" ca="1" si="0"/>
        <v/>
      </c>
      <c r="K39" s="82">
        <f t="shared" ca="1" si="1"/>
        <v>0</v>
      </c>
      <c r="L39" s="73"/>
      <c r="M39" s="83"/>
      <c r="N39" s="84"/>
    </row>
    <row r="40" spans="2:14" x14ac:dyDescent="0.15">
      <c r="B40" s="76"/>
      <c r="C40" s="174"/>
      <c r="D40" s="68"/>
      <c r="E40" s="68"/>
      <c r="F40" s="68"/>
      <c r="G40" s="77"/>
      <c r="H40" s="63"/>
      <c r="I40" s="86"/>
      <c r="J40" s="81" t="str">
        <f t="shared" si="0"/>
        <v/>
      </c>
      <c r="K40" s="82">
        <f t="shared" ca="1" si="1"/>
        <v>0</v>
      </c>
      <c r="L40" s="73"/>
      <c r="M40" s="83"/>
      <c r="N40" s="84"/>
    </row>
    <row r="41" spans="2:14" x14ac:dyDescent="0.2">
      <c r="B41" s="76"/>
      <c r="C41" s="174"/>
      <c r="D41" s="68"/>
      <c r="E41" s="68"/>
      <c r="F41" s="68"/>
      <c r="G41" s="77"/>
      <c r="H41" s="63"/>
      <c r="I41" s="70"/>
      <c r="J41" s="81" t="str">
        <f t="shared" si="0"/>
        <v/>
      </c>
      <c r="K41" s="82">
        <f t="shared" ca="1" si="1"/>
        <v>0</v>
      </c>
      <c r="L41" s="73"/>
      <c r="M41" s="83"/>
      <c r="N41" s="84"/>
    </row>
    <row r="42" spans="2:14" x14ac:dyDescent="0.2">
      <c r="B42" s="76"/>
      <c r="C42" s="174"/>
      <c r="D42" s="68"/>
      <c r="E42" s="68"/>
      <c r="F42" s="68"/>
      <c r="G42" s="77"/>
      <c r="H42" s="63"/>
      <c r="I42" s="63"/>
      <c r="J42" s="81" t="str">
        <f t="shared" si="0"/>
        <v/>
      </c>
      <c r="K42" s="82">
        <f t="shared" ca="1" si="1"/>
        <v>0</v>
      </c>
      <c r="L42" s="73"/>
      <c r="M42" s="83"/>
      <c r="N42" s="84"/>
    </row>
    <row r="43" spans="2:14" x14ac:dyDescent="0.2">
      <c r="B43" s="76"/>
      <c r="C43" s="174"/>
      <c r="D43" s="68"/>
      <c r="E43" s="68"/>
      <c r="F43" s="68"/>
      <c r="G43" s="77"/>
      <c r="H43" s="63"/>
      <c r="I43" s="63"/>
      <c r="J43" s="81" t="str">
        <f t="shared" si="0"/>
        <v/>
      </c>
      <c r="K43" s="82">
        <f t="shared" ca="1" si="1"/>
        <v>0</v>
      </c>
      <c r="L43" s="21"/>
      <c r="M43" s="83"/>
      <c r="N43" s="84"/>
    </row>
    <row r="44" spans="2:14" x14ac:dyDescent="0.2">
      <c r="B44" s="76"/>
      <c r="C44" s="67"/>
      <c r="D44" s="68"/>
      <c r="E44" s="68"/>
      <c r="F44" s="68"/>
      <c r="G44" s="77"/>
      <c r="H44" s="21"/>
      <c r="J44" s="81" t="str">
        <f t="shared" si="0"/>
        <v/>
      </c>
      <c r="K44" s="82">
        <f t="shared" ca="1" si="1"/>
        <v>0</v>
      </c>
      <c r="L44" s="21"/>
      <c r="M44" s="83"/>
      <c r="N44" s="84"/>
    </row>
    <row r="45" spans="2:14" x14ac:dyDescent="0.2">
      <c r="B45" s="76"/>
      <c r="C45" s="67"/>
      <c r="D45" s="68"/>
      <c r="E45" s="68"/>
      <c r="F45" s="68"/>
      <c r="G45" s="77"/>
      <c r="I45" s="87"/>
      <c r="J45" s="81" t="str">
        <f t="shared" si="0"/>
        <v/>
      </c>
      <c r="K45" s="82">
        <f t="shared" ca="1" si="1"/>
        <v>0</v>
      </c>
      <c r="M45" s="83"/>
      <c r="N45" s="84"/>
    </row>
    <row r="46" spans="2:14" x14ac:dyDescent="0.2">
      <c r="B46" s="76"/>
      <c r="C46" s="67"/>
      <c r="D46" s="68"/>
      <c r="E46" s="68"/>
      <c r="F46" s="68"/>
      <c r="G46" s="77"/>
      <c r="H46" s="87"/>
      <c r="J46" s="81" t="str">
        <f t="shared" si="0"/>
        <v/>
      </c>
      <c r="K46" s="82">
        <f t="shared" ca="1" si="1"/>
        <v>0</v>
      </c>
      <c r="M46" s="83"/>
      <c r="N46" s="84"/>
    </row>
    <row r="47" spans="2:14" x14ac:dyDescent="0.2">
      <c r="B47" s="76"/>
      <c r="C47" s="67"/>
      <c r="D47" s="68"/>
      <c r="E47" s="68"/>
      <c r="F47" s="68"/>
      <c r="G47" s="77"/>
      <c r="J47" s="81" t="str">
        <f t="shared" ref="J47:J104" si="2">IF(C45&lt;=C44,"",C45)</f>
        <v/>
      </c>
      <c r="K47" s="82">
        <f t="shared" ca="1" si="1"/>
        <v>0</v>
      </c>
      <c r="M47" s="83"/>
      <c r="N47" s="84"/>
    </row>
    <row r="48" spans="2:14" x14ac:dyDescent="0.2">
      <c r="B48" s="76"/>
      <c r="C48" s="67"/>
      <c r="D48" s="68"/>
      <c r="E48" s="68"/>
      <c r="F48" s="68"/>
      <c r="G48" s="77"/>
      <c r="J48" s="81" t="str">
        <f t="shared" si="2"/>
        <v/>
      </c>
      <c r="K48" s="82">
        <f t="shared" ca="1" si="1"/>
        <v>0</v>
      </c>
      <c r="M48" s="83"/>
      <c r="N48" s="84"/>
    </row>
    <row r="49" spans="2:14" x14ac:dyDescent="0.2">
      <c r="B49" s="76"/>
      <c r="C49" s="67"/>
      <c r="D49" s="68"/>
      <c r="E49" s="68"/>
      <c r="F49" s="68"/>
      <c r="G49" s="77"/>
      <c r="J49" s="81" t="str">
        <f t="shared" si="2"/>
        <v/>
      </c>
      <c r="K49" s="82">
        <f t="shared" ca="1" si="1"/>
        <v>0</v>
      </c>
      <c r="M49" s="83"/>
      <c r="N49" s="84"/>
    </row>
    <row r="50" spans="2:14" x14ac:dyDescent="0.2">
      <c r="B50" s="76"/>
      <c r="C50" s="67"/>
      <c r="D50" s="68"/>
      <c r="E50" s="68"/>
      <c r="F50" s="68"/>
      <c r="G50" s="77"/>
      <c r="J50" s="81" t="str">
        <f t="shared" si="2"/>
        <v/>
      </c>
      <c r="K50" s="82">
        <f t="shared" ca="1" si="1"/>
        <v>0</v>
      </c>
      <c r="M50" s="83"/>
      <c r="N50" s="84"/>
    </row>
    <row r="51" spans="2:14" x14ac:dyDescent="0.2">
      <c r="B51" s="76"/>
      <c r="C51" s="67"/>
      <c r="D51" s="68"/>
      <c r="E51" s="68"/>
      <c r="F51" s="68"/>
      <c r="G51" s="77"/>
      <c r="J51" s="81" t="str">
        <f t="shared" si="2"/>
        <v/>
      </c>
      <c r="K51" s="82">
        <f t="shared" ca="1" si="1"/>
        <v>0</v>
      </c>
      <c r="M51" s="83"/>
      <c r="N51" s="84"/>
    </row>
    <row r="52" spans="2:14" x14ac:dyDescent="0.2">
      <c r="B52" s="76"/>
      <c r="C52" s="67"/>
      <c r="D52" s="68"/>
      <c r="E52" s="68"/>
      <c r="F52" s="68"/>
      <c r="G52" s="77"/>
      <c r="J52" s="81" t="str">
        <f t="shared" si="2"/>
        <v/>
      </c>
      <c r="K52" s="82">
        <f t="shared" ca="1" si="1"/>
        <v>0</v>
      </c>
      <c r="M52" s="83"/>
      <c r="N52" s="84"/>
    </row>
    <row r="53" spans="2:14" x14ac:dyDescent="0.2">
      <c r="B53" s="76"/>
      <c r="C53" s="67"/>
      <c r="D53" s="68"/>
      <c r="E53" s="68"/>
      <c r="F53" s="68"/>
      <c r="G53" s="77"/>
      <c r="J53" s="81" t="str">
        <f t="shared" si="2"/>
        <v/>
      </c>
      <c r="K53" s="82">
        <f t="shared" ca="1" si="1"/>
        <v>0</v>
      </c>
      <c r="M53" s="83"/>
      <c r="N53" s="84"/>
    </row>
    <row r="54" spans="2:14" x14ac:dyDescent="0.2">
      <c r="B54" s="76"/>
      <c r="C54" s="67"/>
      <c r="D54" s="68"/>
      <c r="E54" s="68"/>
      <c r="F54" s="68"/>
      <c r="G54" s="77"/>
      <c r="J54" s="81" t="str">
        <f t="shared" si="2"/>
        <v/>
      </c>
      <c r="K54" s="82">
        <f t="shared" ca="1" si="1"/>
        <v>0</v>
      </c>
      <c r="M54" s="83"/>
      <c r="N54" s="84"/>
    </row>
    <row r="55" spans="2:14" x14ac:dyDescent="0.2">
      <c r="B55" s="76"/>
      <c r="C55" s="67"/>
      <c r="D55" s="68"/>
      <c r="E55" s="68"/>
      <c r="F55" s="68"/>
      <c r="G55" s="77"/>
      <c r="J55" s="81" t="str">
        <f t="shared" si="2"/>
        <v/>
      </c>
      <c r="K55" s="82">
        <f t="shared" ca="1" si="1"/>
        <v>0</v>
      </c>
      <c r="M55" s="83"/>
      <c r="N55" s="84"/>
    </row>
    <row r="56" spans="2:14" x14ac:dyDescent="0.2">
      <c r="B56" s="76"/>
      <c r="C56" s="67"/>
      <c r="D56" s="68"/>
      <c r="E56" s="68"/>
      <c r="F56" s="68"/>
      <c r="G56" s="77"/>
      <c r="J56" s="81" t="str">
        <f t="shared" si="2"/>
        <v/>
      </c>
      <c r="K56" s="82">
        <f t="shared" ca="1" si="1"/>
        <v>0</v>
      </c>
      <c r="M56" s="83"/>
      <c r="N56" s="84"/>
    </row>
    <row r="57" spans="2:14" x14ac:dyDescent="0.2">
      <c r="B57" s="76"/>
      <c r="C57" s="67"/>
      <c r="D57" s="68"/>
      <c r="E57" s="68"/>
      <c r="F57" s="68"/>
      <c r="G57" s="77"/>
      <c r="J57" s="81" t="str">
        <f t="shared" si="2"/>
        <v/>
      </c>
      <c r="K57" s="82">
        <f t="shared" ca="1" si="1"/>
        <v>0</v>
      </c>
      <c r="M57" s="83"/>
      <c r="N57" s="84"/>
    </row>
    <row r="58" spans="2:14" x14ac:dyDescent="0.2">
      <c r="B58" s="76"/>
      <c r="C58" s="67"/>
      <c r="D58" s="68"/>
      <c r="E58" s="68"/>
      <c r="F58" s="68"/>
      <c r="G58" s="77"/>
      <c r="J58" s="81" t="str">
        <f t="shared" si="2"/>
        <v/>
      </c>
      <c r="K58" s="82">
        <f t="shared" ca="1" si="1"/>
        <v>0</v>
      </c>
      <c r="M58" s="83"/>
      <c r="N58" s="84"/>
    </row>
    <row r="59" spans="2:14" x14ac:dyDescent="0.2">
      <c r="B59" s="76"/>
      <c r="C59" s="67"/>
      <c r="D59" s="68"/>
      <c r="E59" s="68"/>
      <c r="F59" s="68"/>
      <c r="G59" s="77"/>
      <c r="J59" s="81" t="str">
        <f t="shared" si="2"/>
        <v/>
      </c>
      <c r="K59" s="82">
        <f t="shared" ca="1" si="1"/>
        <v>0</v>
      </c>
      <c r="M59" s="83"/>
      <c r="N59" s="84"/>
    </row>
    <row r="60" spans="2:14" x14ac:dyDescent="0.2">
      <c r="B60" s="76"/>
      <c r="C60" s="67"/>
      <c r="D60" s="68"/>
      <c r="E60" s="68"/>
      <c r="F60" s="68"/>
      <c r="G60" s="77"/>
      <c r="J60" s="81" t="str">
        <f t="shared" si="2"/>
        <v/>
      </c>
      <c r="K60" s="82">
        <f t="shared" ca="1" si="1"/>
        <v>0</v>
      </c>
      <c r="M60" s="83"/>
      <c r="N60" s="84"/>
    </row>
    <row r="61" spans="2:14" x14ac:dyDescent="0.2">
      <c r="B61" s="76"/>
      <c r="C61" s="67"/>
      <c r="D61" s="68"/>
      <c r="E61" s="68"/>
      <c r="F61" s="68"/>
      <c r="G61" s="77"/>
      <c r="J61" s="81" t="str">
        <f t="shared" si="2"/>
        <v/>
      </c>
      <c r="K61" s="82">
        <f t="shared" ca="1" si="1"/>
        <v>0</v>
      </c>
      <c r="M61" s="83"/>
      <c r="N61" s="84"/>
    </row>
    <row r="62" spans="2:14" x14ac:dyDescent="0.2">
      <c r="B62" s="76"/>
      <c r="C62" s="67"/>
      <c r="D62" s="68"/>
      <c r="E62" s="68"/>
      <c r="F62" s="68"/>
      <c r="G62" s="77"/>
      <c r="J62" s="81" t="str">
        <f t="shared" si="2"/>
        <v/>
      </c>
      <c r="K62" s="82">
        <f t="shared" ca="1" si="1"/>
        <v>0</v>
      </c>
      <c r="M62" s="83"/>
      <c r="N62" s="84"/>
    </row>
    <row r="63" spans="2:14" x14ac:dyDescent="0.2">
      <c r="B63" s="76"/>
      <c r="C63" s="67"/>
      <c r="D63" s="68"/>
      <c r="E63" s="68"/>
      <c r="F63" s="68"/>
      <c r="G63" s="77"/>
      <c r="J63" s="81" t="str">
        <f t="shared" si="2"/>
        <v/>
      </c>
      <c r="K63" s="82">
        <f t="shared" ca="1" si="1"/>
        <v>0</v>
      </c>
      <c r="M63" s="83"/>
      <c r="N63" s="84"/>
    </row>
    <row r="64" spans="2:14" x14ac:dyDescent="0.2">
      <c r="B64" s="76"/>
      <c r="C64" s="67"/>
      <c r="D64" s="68"/>
      <c r="E64" s="68"/>
      <c r="F64" s="68"/>
      <c r="G64" s="77"/>
      <c r="J64" s="81" t="str">
        <f t="shared" si="2"/>
        <v/>
      </c>
      <c r="K64" s="82">
        <f t="shared" ca="1" si="1"/>
        <v>0</v>
      </c>
      <c r="M64" s="83"/>
      <c r="N64" s="84"/>
    </row>
    <row r="65" spans="2:14" x14ac:dyDescent="0.2">
      <c r="B65" s="76"/>
      <c r="C65" s="67"/>
      <c r="D65" s="68"/>
      <c r="E65" s="68"/>
      <c r="F65" s="68"/>
      <c r="G65" s="77"/>
      <c r="J65" s="81" t="str">
        <f t="shared" si="2"/>
        <v/>
      </c>
      <c r="K65" s="82">
        <f t="shared" ca="1" si="1"/>
        <v>0</v>
      </c>
      <c r="M65" s="83"/>
      <c r="N65" s="84"/>
    </row>
    <row r="66" spans="2:14" x14ac:dyDescent="0.2">
      <c r="B66" s="76"/>
      <c r="C66" s="67"/>
      <c r="D66" s="68"/>
      <c r="E66" s="68"/>
      <c r="F66" s="68"/>
      <c r="G66" s="77"/>
      <c r="J66" s="81" t="str">
        <f t="shared" si="2"/>
        <v/>
      </c>
      <c r="K66" s="82">
        <f t="shared" ca="1" si="1"/>
        <v>0</v>
      </c>
      <c r="M66" s="83"/>
      <c r="N66" s="84"/>
    </row>
    <row r="67" spans="2:14" x14ac:dyDescent="0.2">
      <c r="B67" s="76"/>
      <c r="C67" s="67"/>
      <c r="D67" s="68"/>
      <c r="E67" s="68"/>
      <c r="F67" s="68"/>
      <c r="G67" s="77"/>
      <c r="J67" s="81" t="str">
        <f t="shared" si="2"/>
        <v/>
      </c>
      <c r="K67" s="82">
        <f t="shared" ca="1" si="1"/>
        <v>0</v>
      </c>
      <c r="M67" s="83"/>
      <c r="N67" s="84"/>
    </row>
    <row r="68" spans="2:14" x14ac:dyDescent="0.2">
      <c r="B68" s="76"/>
      <c r="C68" s="67"/>
      <c r="D68" s="68"/>
      <c r="E68" s="68"/>
      <c r="F68" s="68"/>
      <c r="G68" s="77"/>
      <c r="J68" s="81" t="str">
        <f t="shared" si="2"/>
        <v/>
      </c>
      <c r="K68" s="82">
        <f t="shared" ca="1" si="1"/>
        <v>0</v>
      </c>
      <c r="M68" s="83"/>
      <c r="N68" s="84"/>
    </row>
    <row r="69" spans="2:14" x14ac:dyDescent="0.2">
      <c r="B69" s="76"/>
      <c r="C69" s="67"/>
      <c r="D69" s="68"/>
      <c r="E69" s="68"/>
      <c r="F69" s="68"/>
      <c r="G69" s="77"/>
      <c r="J69" s="81" t="str">
        <f t="shared" si="2"/>
        <v/>
      </c>
      <c r="K69" s="82">
        <f t="shared" ca="1" si="1"/>
        <v>0</v>
      </c>
      <c r="M69" s="83"/>
      <c r="N69" s="84"/>
    </row>
    <row r="70" spans="2:14" x14ac:dyDescent="0.2">
      <c r="B70" s="76"/>
      <c r="C70" s="67"/>
      <c r="D70" s="68"/>
      <c r="E70" s="68"/>
      <c r="F70" s="68"/>
      <c r="G70" s="77"/>
      <c r="J70" s="81" t="str">
        <f t="shared" si="2"/>
        <v/>
      </c>
      <c r="K70" s="82">
        <f t="shared" ca="1" si="1"/>
        <v>0</v>
      </c>
      <c r="M70" s="83"/>
      <c r="N70" s="84"/>
    </row>
    <row r="71" spans="2:14" x14ac:dyDescent="0.2">
      <c r="B71" s="76"/>
      <c r="C71" s="67"/>
      <c r="D71" s="68"/>
      <c r="E71" s="68"/>
      <c r="F71" s="68"/>
      <c r="G71" s="77"/>
      <c r="J71" s="81" t="str">
        <f t="shared" si="2"/>
        <v/>
      </c>
      <c r="K71" s="82">
        <f t="shared" ca="1" si="1"/>
        <v>0</v>
      </c>
      <c r="M71" s="83"/>
      <c r="N71" s="84"/>
    </row>
    <row r="72" spans="2:14" x14ac:dyDescent="0.2">
      <c r="B72" s="76"/>
      <c r="C72" s="67"/>
      <c r="D72" s="68"/>
      <c r="E72" s="68"/>
      <c r="F72" s="68"/>
      <c r="G72" s="77"/>
      <c r="J72" s="81" t="str">
        <f t="shared" si="2"/>
        <v/>
      </c>
      <c r="K72" s="82">
        <f t="shared" ca="1" si="1"/>
        <v>0</v>
      </c>
      <c r="M72" s="83"/>
      <c r="N72" s="84"/>
    </row>
    <row r="73" spans="2:14" x14ac:dyDescent="0.2">
      <c r="B73" s="76"/>
      <c r="C73" s="67"/>
      <c r="D73" s="68"/>
      <c r="E73" s="68"/>
      <c r="F73" s="68"/>
      <c r="G73" s="77"/>
      <c r="J73" s="81" t="str">
        <f t="shared" si="2"/>
        <v/>
      </c>
      <c r="K73" s="82">
        <f t="shared" ca="1" si="1"/>
        <v>0</v>
      </c>
      <c r="M73" s="83"/>
      <c r="N73" s="84"/>
    </row>
    <row r="74" spans="2:14" x14ac:dyDescent="0.2">
      <c r="B74" s="76"/>
      <c r="C74" s="67"/>
      <c r="D74" s="68"/>
      <c r="E74" s="68"/>
      <c r="F74" s="68"/>
      <c r="G74" s="77"/>
      <c r="J74" s="81" t="str">
        <f t="shared" si="2"/>
        <v/>
      </c>
      <c r="K74" s="82">
        <f t="shared" ca="1" si="1"/>
        <v>0</v>
      </c>
      <c r="M74" s="83"/>
      <c r="N74" s="84"/>
    </row>
    <row r="75" spans="2:14" x14ac:dyDescent="0.2">
      <c r="B75" s="76"/>
      <c r="C75" s="67"/>
      <c r="D75" s="68"/>
      <c r="E75" s="68"/>
      <c r="F75" s="68"/>
      <c r="G75" s="77"/>
      <c r="J75" s="81" t="str">
        <f t="shared" si="2"/>
        <v/>
      </c>
      <c r="K75" s="82">
        <f t="shared" ca="1" si="1"/>
        <v>0</v>
      </c>
      <c r="M75" s="83"/>
      <c r="N75" s="84"/>
    </row>
    <row r="76" spans="2:14" x14ac:dyDescent="0.2">
      <c r="B76" s="76"/>
      <c r="C76" s="67"/>
      <c r="D76" s="68"/>
      <c r="E76" s="68"/>
      <c r="F76" s="68"/>
      <c r="G76" s="77"/>
      <c r="J76" s="81" t="str">
        <f t="shared" si="2"/>
        <v/>
      </c>
      <c r="K76" s="82">
        <f t="shared" ca="1" si="1"/>
        <v>0</v>
      </c>
      <c r="M76" s="83"/>
      <c r="N76" s="84"/>
    </row>
    <row r="77" spans="2:14" x14ac:dyDescent="0.2">
      <c r="B77" s="76"/>
      <c r="C77" s="67"/>
      <c r="D77" s="68"/>
      <c r="E77" s="68"/>
      <c r="F77" s="68"/>
      <c r="G77" s="77"/>
      <c r="J77" s="81" t="str">
        <f t="shared" si="2"/>
        <v/>
      </c>
      <c r="K77" s="82">
        <f t="shared" ca="1" si="1"/>
        <v>0</v>
      </c>
      <c r="M77" s="83"/>
      <c r="N77" s="84"/>
    </row>
    <row r="78" spans="2:14" x14ac:dyDescent="0.2">
      <c r="B78" s="76"/>
      <c r="C78" s="67"/>
      <c r="D78" s="68"/>
      <c r="E78" s="68"/>
      <c r="F78" s="68"/>
      <c r="G78" s="77"/>
      <c r="J78" s="81" t="str">
        <f t="shared" si="2"/>
        <v/>
      </c>
      <c r="K78" s="82">
        <f t="shared" ca="1" si="1"/>
        <v>0</v>
      </c>
      <c r="M78" s="83"/>
      <c r="N78" s="84"/>
    </row>
    <row r="79" spans="2:14" x14ac:dyDescent="0.2">
      <c r="B79" s="76"/>
      <c r="C79" s="67"/>
      <c r="D79" s="68"/>
      <c r="E79" s="68"/>
      <c r="F79" s="68"/>
      <c r="G79" s="77"/>
      <c r="J79" s="81" t="str">
        <f t="shared" si="2"/>
        <v/>
      </c>
      <c r="K79" s="82">
        <f t="shared" ca="1" si="1"/>
        <v>0</v>
      </c>
      <c r="M79" s="83"/>
      <c r="N79" s="84"/>
    </row>
    <row r="80" spans="2:14" x14ac:dyDescent="0.2">
      <c r="B80" s="76"/>
      <c r="C80" s="67"/>
      <c r="D80" s="68"/>
      <c r="E80" s="68"/>
      <c r="F80" s="68"/>
      <c r="G80" s="77"/>
      <c r="J80" s="81" t="str">
        <f t="shared" si="2"/>
        <v/>
      </c>
      <c r="K80" s="82">
        <f t="shared" ca="1" si="1"/>
        <v>0</v>
      </c>
      <c r="M80" s="83"/>
      <c r="N80" s="84"/>
    </row>
    <row r="81" spans="2:14" x14ac:dyDescent="0.2">
      <c r="B81" s="76"/>
      <c r="C81" s="67"/>
      <c r="D81" s="68"/>
      <c r="E81" s="68"/>
      <c r="F81" s="68"/>
      <c r="G81" s="77"/>
      <c r="J81" s="81" t="str">
        <f t="shared" si="2"/>
        <v/>
      </c>
      <c r="K81" s="82">
        <f t="shared" ca="1" si="1"/>
        <v>0</v>
      </c>
      <c r="M81" s="83"/>
      <c r="N81" s="84"/>
    </row>
    <row r="82" spans="2:14" x14ac:dyDescent="0.2">
      <c r="B82" s="76"/>
      <c r="C82" s="67"/>
      <c r="D82" s="68"/>
      <c r="E82" s="68"/>
      <c r="F82" s="68"/>
      <c r="G82" s="77"/>
      <c r="J82" s="81" t="str">
        <f t="shared" si="2"/>
        <v/>
      </c>
      <c r="K82" s="82">
        <f t="shared" ca="1" si="1"/>
        <v>0</v>
      </c>
      <c r="M82" s="83"/>
      <c r="N82" s="84"/>
    </row>
    <row r="83" spans="2:14" x14ac:dyDescent="0.2">
      <c r="B83" s="76"/>
      <c r="C83" s="67"/>
      <c r="D83" s="68"/>
      <c r="E83" s="68"/>
      <c r="F83" s="68"/>
      <c r="G83" s="77"/>
      <c r="J83" s="81" t="str">
        <f t="shared" si="2"/>
        <v/>
      </c>
      <c r="K83" s="82">
        <f t="shared" ca="1" si="1"/>
        <v>0</v>
      </c>
      <c r="M83" s="83"/>
      <c r="N83" s="84"/>
    </row>
    <row r="84" spans="2:14" x14ac:dyDescent="0.2">
      <c r="B84" s="76"/>
      <c r="C84" s="67"/>
      <c r="D84" s="68"/>
      <c r="E84" s="68"/>
      <c r="F84" s="68"/>
      <c r="G84" s="77"/>
      <c r="J84" s="81" t="str">
        <f t="shared" si="2"/>
        <v/>
      </c>
      <c r="K84" s="82">
        <f t="shared" ca="1" si="1"/>
        <v>0</v>
      </c>
      <c r="M84" s="83"/>
      <c r="N84" s="84"/>
    </row>
    <row r="85" spans="2:14" x14ac:dyDescent="0.2">
      <c r="B85" s="76"/>
      <c r="C85" s="67"/>
      <c r="D85" s="68"/>
      <c r="E85" s="68"/>
      <c r="F85" s="68"/>
      <c r="G85" s="77"/>
      <c r="J85" s="81" t="str">
        <f t="shared" si="2"/>
        <v/>
      </c>
      <c r="K85" s="82">
        <f t="shared" ca="1" si="1"/>
        <v>0</v>
      </c>
      <c r="M85" s="83"/>
      <c r="N85" s="84"/>
    </row>
    <row r="86" spans="2:14" x14ac:dyDescent="0.2">
      <c r="B86" s="76"/>
      <c r="C86" s="67"/>
      <c r="D86" s="68"/>
      <c r="E86" s="68"/>
      <c r="F86" s="68"/>
      <c r="G86" s="77"/>
      <c r="J86" s="81" t="str">
        <f t="shared" si="2"/>
        <v/>
      </c>
      <c r="K86" s="82">
        <f t="shared" ca="1" si="1"/>
        <v>0</v>
      </c>
      <c r="M86" s="83"/>
      <c r="N86" s="84"/>
    </row>
    <row r="87" spans="2:14" x14ac:dyDescent="0.2">
      <c r="B87" s="76"/>
      <c r="C87" s="67"/>
      <c r="D87" s="68"/>
      <c r="E87" s="68"/>
      <c r="F87" s="68"/>
      <c r="G87" s="77"/>
      <c r="J87" s="81" t="str">
        <f t="shared" si="2"/>
        <v/>
      </c>
      <c r="K87" s="82">
        <f t="shared" ca="1" si="1"/>
        <v>0</v>
      </c>
      <c r="M87" s="83"/>
      <c r="N87" s="84"/>
    </row>
    <row r="88" spans="2:14" x14ac:dyDescent="0.2">
      <c r="B88" s="76"/>
      <c r="C88" s="67"/>
      <c r="D88" s="68"/>
      <c r="E88" s="68"/>
      <c r="F88" s="68"/>
      <c r="G88" s="77"/>
      <c r="J88" s="81" t="str">
        <f t="shared" si="2"/>
        <v/>
      </c>
      <c r="K88" s="82">
        <f t="shared" ca="1" si="1"/>
        <v>0</v>
      </c>
      <c r="M88" s="83"/>
      <c r="N88" s="84"/>
    </row>
    <row r="89" spans="2:14" x14ac:dyDescent="0.2">
      <c r="B89" s="76"/>
      <c r="C89" s="67"/>
      <c r="D89" s="68"/>
      <c r="E89" s="68"/>
      <c r="F89" s="68"/>
      <c r="G89" s="77"/>
      <c r="J89" s="81" t="str">
        <f t="shared" si="2"/>
        <v/>
      </c>
      <c r="K89" s="82">
        <f t="shared" ca="1" si="1"/>
        <v>0</v>
      </c>
      <c r="M89" s="83"/>
      <c r="N89" s="84"/>
    </row>
    <row r="90" spans="2:14" x14ac:dyDescent="0.2">
      <c r="B90" s="76"/>
      <c r="C90" s="67"/>
      <c r="D90" s="68"/>
      <c r="E90" s="68"/>
      <c r="F90" s="68"/>
      <c r="G90" s="77"/>
      <c r="J90" s="81" t="str">
        <f t="shared" si="2"/>
        <v/>
      </c>
      <c r="K90" s="82">
        <f t="shared" ca="1" si="1"/>
        <v>0</v>
      </c>
      <c r="M90" s="83"/>
      <c r="N90" s="84"/>
    </row>
    <row r="91" spans="2:14" x14ac:dyDescent="0.2">
      <c r="B91" s="76"/>
      <c r="C91" s="67"/>
      <c r="D91" s="68"/>
      <c r="E91" s="68"/>
      <c r="F91" s="68"/>
      <c r="G91" s="77"/>
      <c r="J91" s="81" t="str">
        <f t="shared" si="2"/>
        <v/>
      </c>
      <c r="K91" s="82">
        <f t="shared" ca="1" si="1"/>
        <v>0</v>
      </c>
      <c r="M91" s="83"/>
      <c r="N91" s="84"/>
    </row>
    <row r="92" spans="2:14" x14ac:dyDescent="0.2">
      <c r="B92" s="76"/>
      <c r="C92" s="67"/>
      <c r="D92" s="68"/>
      <c r="E92" s="68"/>
      <c r="F92" s="68"/>
      <c r="G92" s="77"/>
      <c r="J92" s="81" t="str">
        <f t="shared" si="2"/>
        <v/>
      </c>
      <c r="K92" s="82">
        <f t="shared" ca="1" si="1"/>
        <v>0</v>
      </c>
      <c r="M92" s="83"/>
      <c r="N92" s="84"/>
    </row>
    <row r="93" spans="2:14" x14ac:dyDescent="0.2">
      <c r="B93" s="76"/>
      <c r="C93" s="67"/>
      <c r="D93" s="68"/>
      <c r="E93" s="68"/>
      <c r="F93" s="68"/>
      <c r="G93" s="77"/>
      <c r="J93" s="81" t="str">
        <f t="shared" si="2"/>
        <v/>
      </c>
      <c r="K93" s="82">
        <f t="shared" ca="1" si="1"/>
        <v>0</v>
      </c>
      <c r="M93" s="83"/>
      <c r="N93" s="84"/>
    </row>
    <row r="94" spans="2:14" x14ac:dyDescent="0.2">
      <c r="B94" s="76"/>
      <c r="C94" s="67"/>
      <c r="D94" s="68"/>
      <c r="E94" s="68"/>
      <c r="F94" s="68"/>
      <c r="G94" s="77"/>
      <c r="J94" s="81" t="str">
        <f t="shared" si="2"/>
        <v/>
      </c>
      <c r="K94" s="82">
        <f t="shared" ca="1" si="1"/>
        <v>0</v>
      </c>
      <c r="M94" s="83"/>
      <c r="N94" s="84"/>
    </row>
    <row r="95" spans="2:14" x14ac:dyDescent="0.2">
      <c r="B95" s="76"/>
      <c r="C95" s="67"/>
      <c r="D95" s="68"/>
      <c r="E95" s="68"/>
      <c r="F95" s="68"/>
      <c r="G95" s="77"/>
      <c r="J95" s="81" t="str">
        <f t="shared" si="2"/>
        <v/>
      </c>
      <c r="K95" s="82">
        <f t="shared" ca="1" si="1"/>
        <v>0</v>
      </c>
      <c r="M95" s="83"/>
      <c r="N95" s="84"/>
    </row>
    <row r="96" spans="2:14" x14ac:dyDescent="0.2">
      <c r="B96" s="76"/>
      <c r="C96" s="67"/>
      <c r="D96" s="68"/>
      <c r="E96" s="68"/>
      <c r="F96" s="68"/>
      <c r="G96" s="77"/>
      <c r="J96" s="81" t="str">
        <f t="shared" si="2"/>
        <v/>
      </c>
      <c r="K96" s="82">
        <f t="shared" ca="1" si="1"/>
        <v>0</v>
      </c>
      <c r="M96" s="83"/>
      <c r="N96" s="84"/>
    </row>
    <row r="97" spans="2:14" x14ac:dyDescent="0.2">
      <c r="B97" s="76"/>
      <c r="C97" s="67"/>
      <c r="D97" s="68"/>
      <c r="E97" s="68"/>
      <c r="F97" s="68"/>
      <c r="G97" s="77"/>
      <c r="J97" s="81" t="str">
        <f t="shared" si="2"/>
        <v/>
      </c>
      <c r="K97" s="82">
        <f t="shared" ca="1" si="1"/>
        <v>0</v>
      </c>
      <c r="M97" s="83"/>
      <c r="N97" s="84"/>
    </row>
    <row r="98" spans="2:14" x14ac:dyDescent="0.2">
      <c r="B98" s="76"/>
      <c r="C98" s="67"/>
      <c r="D98" s="68"/>
      <c r="E98" s="68"/>
      <c r="F98" s="68"/>
      <c r="G98" s="77"/>
      <c r="J98" s="81" t="str">
        <f t="shared" si="2"/>
        <v/>
      </c>
      <c r="K98" s="82">
        <f t="shared" ca="1" si="1"/>
        <v>0</v>
      </c>
      <c r="M98" s="83"/>
      <c r="N98" s="84"/>
    </row>
    <row r="99" spans="2:14" x14ac:dyDescent="0.2">
      <c r="B99" s="76"/>
      <c r="C99" s="67"/>
      <c r="D99" s="68"/>
      <c r="E99" s="68"/>
      <c r="F99" s="68"/>
      <c r="G99" s="77"/>
      <c r="J99" s="81" t="str">
        <f t="shared" si="2"/>
        <v/>
      </c>
      <c r="K99" s="82">
        <f t="shared" ca="1" si="1"/>
        <v>0</v>
      </c>
      <c r="M99" s="83"/>
      <c r="N99" s="84"/>
    </row>
    <row r="100" spans="2:14" x14ac:dyDescent="0.2">
      <c r="B100" s="76"/>
      <c r="C100" s="67"/>
      <c r="D100" s="68"/>
      <c r="E100" s="68"/>
      <c r="F100" s="68"/>
      <c r="G100" s="77"/>
      <c r="J100" s="81" t="str">
        <f t="shared" si="2"/>
        <v/>
      </c>
      <c r="K100" s="82">
        <f t="shared" ca="1" si="1"/>
        <v>0</v>
      </c>
      <c r="M100" s="83"/>
      <c r="N100" s="84"/>
    </row>
    <row r="101" spans="2:14" x14ac:dyDescent="0.2">
      <c r="B101" s="76"/>
      <c r="C101" s="67"/>
      <c r="D101" s="68"/>
      <c r="E101" s="68"/>
      <c r="F101" s="68"/>
      <c r="G101" s="77"/>
      <c r="J101" s="81" t="str">
        <f t="shared" si="2"/>
        <v/>
      </c>
      <c r="K101" s="82">
        <f t="shared" ca="1" si="1"/>
        <v>0</v>
      </c>
      <c r="M101" s="83"/>
      <c r="N101" s="84"/>
    </row>
    <row r="102" spans="2:14" x14ac:dyDescent="0.2">
      <c r="B102" s="76"/>
      <c r="C102" s="67"/>
      <c r="D102" s="68"/>
      <c r="E102" s="68"/>
      <c r="F102" s="68"/>
      <c r="G102" s="77"/>
      <c r="J102" s="81" t="str">
        <f t="shared" si="2"/>
        <v/>
      </c>
      <c r="K102" s="82">
        <f t="shared" ref="K102:K165" ca="1" si="3">IF(J102=TODAY(),$H$31+D100+E100+F100,IF(J102="",0,(LOOKUP(J102,C100,E100))+(LOOKUP(J102,C100,D100:F100))+(LOOKUP(J102,C100,F100))))</f>
        <v>0</v>
      </c>
      <c r="M102" s="83"/>
      <c r="N102" s="84"/>
    </row>
    <row r="103" spans="2:14" x14ac:dyDescent="0.2">
      <c r="B103" s="76"/>
      <c r="C103" s="67"/>
      <c r="D103" s="68"/>
      <c r="E103" s="68"/>
      <c r="F103" s="68"/>
      <c r="G103" s="77"/>
      <c r="J103" s="81" t="str">
        <f t="shared" si="2"/>
        <v/>
      </c>
      <c r="K103" s="82">
        <f t="shared" ca="1" si="3"/>
        <v>0</v>
      </c>
      <c r="M103" s="83"/>
      <c r="N103" s="84"/>
    </row>
    <row r="104" spans="2:14" x14ac:dyDescent="0.2">
      <c r="B104" s="76"/>
      <c r="C104" s="67"/>
      <c r="D104" s="68"/>
      <c r="E104" s="68"/>
      <c r="F104" s="68"/>
      <c r="G104" s="77"/>
      <c r="J104" s="81" t="str">
        <f t="shared" si="2"/>
        <v/>
      </c>
      <c r="K104" s="82">
        <f t="shared" ca="1" si="3"/>
        <v>0</v>
      </c>
      <c r="M104" s="83"/>
      <c r="N104" s="84"/>
    </row>
    <row r="105" spans="2:14" x14ac:dyDescent="0.2">
      <c r="B105" s="76"/>
      <c r="C105" s="67"/>
      <c r="D105" s="68"/>
      <c r="E105" s="68"/>
      <c r="F105" s="68"/>
      <c r="G105" s="77"/>
      <c r="J105" s="81" t="str">
        <f t="shared" ref="J105:J168" si="4">IF(C103&lt;=C102,"",C103)</f>
        <v/>
      </c>
      <c r="K105" s="82">
        <f t="shared" ca="1" si="3"/>
        <v>0</v>
      </c>
      <c r="M105" s="83"/>
      <c r="N105" s="84"/>
    </row>
    <row r="106" spans="2:14" x14ac:dyDescent="0.2">
      <c r="B106" s="76"/>
      <c r="C106" s="67"/>
      <c r="D106" s="68"/>
      <c r="E106" s="68"/>
      <c r="F106" s="68"/>
      <c r="G106" s="77"/>
      <c r="J106" s="81" t="str">
        <f t="shared" si="4"/>
        <v/>
      </c>
      <c r="K106" s="82">
        <f t="shared" ca="1" si="3"/>
        <v>0</v>
      </c>
      <c r="M106" s="83"/>
      <c r="N106" s="84"/>
    </row>
    <row r="107" spans="2:14" x14ac:dyDescent="0.2">
      <c r="B107" s="76"/>
      <c r="C107" s="67"/>
      <c r="D107" s="68"/>
      <c r="E107" s="68"/>
      <c r="F107" s="68"/>
      <c r="G107" s="77"/>
      <c r="J107" s="81" t="str">
        <f t="shared" si="4"/>
        <v/>
      </c>
      <c r="K107" s="82">
        <f t="shared" ca="1" si="3"/>
        <v>0</v>
      </c>
      <c r="M107" s="83"/>
      <c r="N107" s="84"/>
    </row>
    <row r="108" spans="2:14" x14ac:dyDescent="0.2">
      <c r="B108" s="76"/>
      <c r="C108" s="67"/>
      <c r="D108" s="68"/>
      <c r="E108" s="68"/>
      <c r="F108" s="68"/>
      <c r="G108" s="77"/>
      <c r="J108" s="81" t="str">
        <f t="shared" si="4"/>
        <v/>
      </c>
      <c r="K108" s="82">
        <f t="shared" ca="1" si="3"/>
        <v>0</v>
      </c>
      <c r="M108" s="83"/>
      <c r="N108" s="84"/>
    </row>
    <row r="109" spans="2:14" x14ac:dyDescent="0.2">
      <c r="B109" s="76"/>
      <c r="C109" s="67"/>
      <c r="D109" s="68"/>
      <c r="E109" s="68"/>
      <c r="F109" s="68"/>
      <c r="G109" s="77"/>
      <c r="J109" s="81" t="str">
        <f t="shared" si="4"/>
        <v/>
      </c>
      <c r="K109" s="82">
        <f t="shared" ca="1" si="3"/>
        <v>0</v>
      </c>
      <c r="M109" s="83"/>
      <c r="N109" s="84"/>
    </row>
    <row r="110" spans="2:14" x14ac:dyDescent="0.2">
      <c r="B110" s="76"/>
      <c r="C110" s="67"/>
      <c r="D110" s="68"/>
      <c r="E110" s="68"/>
      <c r="F110" s="68"/>
      <c r="G110" s="77"/>
      <c r="J110" s="81" t="str">
        <f t="shared" si="4"/>
        <v/>
      </c>
      <c r="K110" s="82">
        <f t="shared" ca="1" si="3"/>
        <v>0</v>
      </c>
      <c r="M110" s="83"/>
      <c r="N110" s="84"/>
    </row>
    <row r="111" spans="2:14" x14ac:dyDescent="0.2">
      <c r="B111" s="76"/>
      <c r="C111" s="67"/>
      <c r="D111" s="68"/>
      <c r="E111" s="68"/>
      <c r="F111" s="68"/>
      <c r="G111" s="77"/>
      <c r="J111" s="81" t="str">
        <f t="shared" si="4"/>
        <v/>
      </c>
      <c r="K111" s="82">
        <f t="shared" ca="1" si="3"/>
        <v>0</v>
      </c>
      <c r="M111" s="83"/>
      <c r="N111" s="84"/>
    </row>
    <row r="112" spans="2:14" x14ac:dyDescent="0.2">
      <c r="B112" s="76"/>
      <c r="C112" s="67"/>
      <c r="D112" s="68"/>
      <c r="E112" s="68"/>
      <c r="F112" s="68"/>
      <c r="G112" s="77"/>
      <c r="J112" s="81" t="str">
        <f t="shared" si="4"/>
        <v/>
      </c>
      <c r="K112" s="82">
        <f t="shared" ca="1" si="3"/>
        <v>0</v>
      </c>
      <c r="M112" s="83"/>
      <c r="N112" s="84"/>
    </row>
    <row r="113" spans="2:14" x14ac:dyDescent="0.2">
      <c r="B113" s="76"/>
      <c r="C113" s="67"/>
      <c r="D113" s="68"/>
      <c r="E113" s="68"/>
      <c r="F113" s="68"/>
      <c r="G113" s="77"/>
      <c r="J113" s="81" t="str">
        <f t="shared" si="4"/>
        <v/>
      </c>
      <c r="K113" s="82">
        <f t="shared" ca="1" si="3"/>
        <v>0</v>
      </c>
      <c r="M113" s="83"/>
      <c r="N113" s="84"/>
    </row>
    <row r="114" spans="2:14" x14ac:dyDescent="0.2">
      <c r="B114" s="76"/>
      <c r="C114" s="67"/>
      <c r="D114" s="68"/>
      <c r="E114" s="68"/>
      <c r="F114" s="68"/>
      <c r="G114" s="77"/>
      <c r="J114" s="81" t="str">
        <f t="shared" si="4"/>
        <v/>
      </c>
      <c r="K114" s="82">
        <f t="shared" ca="1" si="3"/>
        <v>0</v>
      </c>
      <c r="M114" s="83"/>
      <c r="N114" s="84"/>
    </row>
    <row r="115" spans="2:14" x14ac:dyDescent="0.2">
      <c r="B115" s="76"/>
      <c r="C115" s="67"/>
      <c r="D115" s="68"/>
      <c r="E115" s="68"/>
      <c r="F115" s="68"/>
      <c r="G115" s="77"/>
      <c r="J115" s="81" t="str">
        <f t="shared" si="4"/>
        <v/>
      </c>
      <c r="K115" s="82">
        <f t="shared" ca="1" si="3"/>
        <v>0</v>
      </c>
      <c r="M115" s="83"/>
      <c r="N115" s="84"/>
    </row>
    <row r="116" spans="2:14" x14ac:dyDescent="0.2">
      <c r="B116" s="76"/>
      <c r="C116" s="67"/>
      <c r="D116" s="68"/>
      <c r="E116" s="68"/>
      <c r="F116" s="68"/>
      <c r="G116" s="77"/>
      <c r="J116" s="81" t="str">
        <f t="shared" si="4"/>
        <v/>
      </c>
      <c r="K116" s="82">
        <f t="shared" ca="1" si="3"/>
        <v>0</v>
      </c>
      <c r="M116" s="83"/>
      <c r="N116" s="84"/>
    </row>
    <row r="117" spans="2:14" x14ac:dyDescent="0.2">
      <c r="B117" s="76"/>
      <c r="C117" s="67"/>
      <c r="D117" s="68"/>
      <c r="E117" s="68"/>
      <c r="F117" s="68"/>
      <c r="G117" s="77"/>
      <c r="J117" s="81" t="str">
        <f t="shared" si="4"/>
        <v/>
      </c>
      <c r="K117" s="82">
        <f t="shared" ca="1" si="3"/>
        <v>0</v>
      </c>
      <c r="M117" s="83"/>
      <c r="N117" s="84"/>
    </row>
    <row r="118" spans="2:14" x14ac:dyDescent="0.2">
      <c r="B118" s="76"/>
      <c r="C118" s="67"/>
      <c r="D118" s="68"/>
      <c r="E118" s="68"/>
      <c r="F118" s="68"/>
      <c r="G118" s="77"/>
      <c r="J118" s="81" t="str">
        <f t="shared" si="4"/>
        <v/>
      </c>
      <c r="K118" s="82">
        <f t="shared" ca="1" si="3"/>
        <v>0</v>
      </c>
      <c r="M118" s="83"/>
      <c r="N118" s="84"/>
    </row>
    <row r="119" spans="2:14" x14ac:dyDescent="0.2">
      <c r="B119" s="76"/>
      <c r="C119" s="67"/>
      <c r="D119" s="68"/>
      <c r="E119" s="68"/>
      <c r="F119" s="68"/>
      <c r="G119" s="77"/>
      <c r="J119" s="81" t="str">
        <f t="shared" si="4"/>
        <v/>
      </c>
      <c r="K119" s="82">
        <f t="shared" ca="1" si="3"/>
        <v>0</v>
      </c>
      <c r="M119" s="83"/>
      <c r="N119" s="84"/>
    </row>
    <row r="120" spans="2:14" x14ac:dyDescent="0.2">
      <c r="B120" s="76"/>
      <c r="C120" s="67"/>
      <c r="D120" s="68"/>
      <c r="E120" s="68"/>
      <c r="F120" s="68"/>
      <c r="G120" s="77"/>
      <c r="J120" s="81" t="str">
        <f t="shared" si="4"/>
        <v/>
      </c>
      <c r="K120" s="82">
        <f t="shared" ca="1" si="3"/>
        <v>0</v>
      </c>
      <c r="M120" s="83"/>
      <c r="N120" s="84"/>
    </row>
    <row r="121" spans="2:14" x14ac:dyDescent="0.2">
      <c r="B121" s="76"/>
      <c r="C121" s="67"/>
      <c r="D121" s="68"/>
      <c r="E121" s="68"/>
      <c r="F121" s="68"/>
      <c r="G121" s="77"/>
      <c r="J121" s="81" t="str">
        <f t="shared" si="4"/>
        <v/>
      </c>
      <c r="K121" s="82">
        <f t="shared" ca="1" si="3"/>
        <v>0</v>
      </c>
      <c r="M121" s="83"/>
      <c r="N121" s="84"/>
    </row>
    <row r="122" spans="2:14" x14ac:dyDescent="0.2">
      <c r="B122" s="76"/>
      <c r="C122" s="67"/>
      <c r="D122" s="68"/>
      <c r="E122" s="68"/>
      <c r="F122" s="68"/>
      <c r="G122" s="77"/>
      <c r="J122" s="81" t="str">
        <f t="shared" si="4"/>
        <v/>
      </c>
      <c r="K122" s="82">
        <f t="shared" ca="1" si="3"/>
        <v>0</v>
      </c>
      <c r="M122" s="83"/>
      <c r="N122" s="84"/>
    </row>
    <row r="123" spans="2:14" x14ac:dyDescent="0.2">
      <c r="B123" s="76"/>
      <c r="C123" s="67"/>
      <c r="D123" s="68"/>
      <c r="E123" s="68"/>
      <c r="F123" s="68"/>
      <c r="G123" s="77"/>
      <c r="J123" s="81" t="str">
        <f t="shared" si="4"/>
        <v/>
      </c>
      <c r="K123" s="82">
        <f t="shared" ca="1" si="3"/>
        <v>0</v>
      </c>
      <c r="M123" s="83"/>
      <c r="N123" s="84"/>
    </row>
    <row r="124" spans="2:14" x14ac:dyDescent="0.2">
      <c r="B124" s="76"/>
      <c r="C124" s="67"/>
      <c r="D124" s="68"/>
      <c r="E124" s="68"/>
      <c r="F124" s="68"/>
      <c r="G124" s="77"/>
      <c r="J124" s="81" t="str">
        <f t="shared" si="4"/>
        <v/>
      </c>
      <c r="K124" s="82">
        <f t="shared" ca="1" si="3"/>
        <v>0</v>
      </c>
      <c r="M124" s="83"/>
      <c r="N124" s="84"/>
    </row>
    <row r="125" spans="2:14" x14ac:dyDescent="0.2">
      <c r="B125" s="76"/>
      <c r="C125" s="67"/>
      <c r="D125" s="68"/>
      <c r="E125" s="68"/>
      <c r="F125" s="68"/>
      <c r="G125" s="77"/>
      <c r="J125" s="81" t="str">
        <f t="shared" si="4"/>
        <v/>
      </c>
      <c r="K125" s="82">
        <f t="shared" ca="1" si="3"/>
        <v>0</v>
      </c>
      <c r="M125" s="83"/>
      <c r="N125" s="84"/>
    </row>
    <row r="126" spans="2:14" x14ac:dyDescent="0.2">
      <c r="B126" s="76"/>
      <c r="C126" s="67"/>
      <c r="D126" s="68"/>
      <c r="E126" s="68"/>
      <c r="F126" s="68"/>
      <c r="G126" s="77"/>
      <c r="J126" s="81" t="str">
        <f t="shared" si="4"/>
        <v/>
      </c>
      <c r="K126" s="82">
        <f t="shared" ca="1" si="3"/>
        <v>0</v>
      </c>
      <c r="M126" s="83"/>
      <c r="N126" s="84"/>
    </row>
    <row r="127" spans="2:14" x14ac:dyDescent="0.2">
      <c r="B127" s="76"/>
      <c r="C127" s="67"/>
      <c r="D127" s="68"/>
      <c r="E127" s="68"/>
      <c r="F127" s="68"/>
      <c r="G127" s="77"/>
      <c r="J127" s="81" t="str">
        <f t="shared" si="4"/>
        <v/>
      </c>
      <c r="K127" s="82">
        <f t="shared" ca="1" si="3"/>
        <v>0</v>
      </c>
      <c r="M127" s="83"/>
      <c r="N127" s="84"/>
    </row>
    <row r="128" spans="2:14" x14ac:dyDescent="0.2">
      <c r="B128" s="76"/>
      <c r="C128" s="67"/>
      <c r="D128" s="68"/>
      <c r="E128" s="68"/>
      <c r="F128" s="68"/>
      <c r="G128" s="77"/>
      <c r="J128" s="81" t="str">
        <f t="shared" si="4"/>
        <v/>
      </c>
      <c r="K128" s="82">
        <f t="shared" ca="1" si="3"/>
        <v>0</v>
      </c>
      <c r="M128" s="83"/>
      <c r="N128" s="84"/>
    </row>
    <row r="129" spans="2:14" x14ac:dyDescent="0.2">
      <c r="B129" s="76"/>
      <c r="C129" s="67"/>
      <c r="D129" s="68"/>
      <c r="E129" s="68"/>
      <c r="F129" s="68"/>
      <c r="G129" s="77"/>
      <c r="J129" s="81" t="str">
        <f t="shared" si="4"/>
        <v/>
      </c>
      <c r="K129" s="82">
        <f t="shared" ca="1" si="3"/>
        <v>0</v>
      </c>
      <c r="M129" s="83"/>
      <c r="N129" s="84"/>
    </row>
    <row r="130" spans="2:14" x14ac:dyDescent="0.2">
      <c r="B130" s="76"/>
      <c r="C130" s="67"/>
      <c r="D130" s="68"/>
      <c r="E130" s="68"/>
      <c r="F130" s="68"/>
      <c r="G130" s="77"/>
      <c r="J130" s="81" t="str">
        <f t="shared" si="4"/>
        <v/>
      </c>
      <c r="K130" s="82">
        <f t="shared" ca="1" si="3"/>
        <v>0</v>
      </c>
      <c r="M130" s="83"/>
      <c r="N130" s="84"/>
    </row>
    <row r="131" spans="2:14" x14ac:dyDescent="0.2">
      <c r="B131" s="76"/>
      <c r="C131" s="67"/>
      <c r="D131" s="68"/>
      <c r="E131" s="68"/>
      <c r="F131" s="68"/>
      <c r="G131" s="77"/>
      <c r="J131" s="81" t="str">
        <f t="shared" si="4"/>
        <v/>
      </c>
      <c r="K131" s="82">
        <f t="shared" ca="1" si="3"/>
        <v>0</v>
      </c>
      <c r="M131" s="83"/>
      <c r="N131" s="84"/>
    </row>
    <row r="132" spans="2:14" x14ac:dyDescent="0.2">
      <c r="B132" s="76"/>
      <c r="C132" s="67"/>
      <c r="D132" s="68"/>
      <c r="E132" s="68"/>
      <c r="F132" s="68"/>
      <c r="G132" s="77"/>
      <c r="J132" s="81" t="str">
        <f t="shared" si="4"/>
        <v/>
      </c>
      <c r="K132" s="82">
        <f t="shared" ca="1" si="3"/>
        <v>0</v>
      </c>
      <c r="M132" s="83"/>
      <c r="N132" s="84"/>
    </row>
    <row r="133" spans="2:14" x14ac:dyDescent="0.2">
      <c r="B133" s="76"/>
      <c r="C133" s="67"/>
      <c r="D133" s="68"/>
      <c r="E133" s="68"/>
      <c r="F133" s="68"/>
      <c r="G133" s="77"/>
      <c r="J133" s="81" t="str">
        <f t="shared" si="4"/>
        <v/>
      </c>
      <c r="K133" s="82">
        <f t="shared" ca="1" si="3"/>
        <v>0</v>
      </c>
      <c r="M133" s="83"/>
      <c r="N133" s="84"/>
    </row>
    <row r="134" spans="2:14" x14ac:dyDescent="0.2">
      <c r="B134" s="76"/>
      <c r="C134" s="67"/>
      <c r="D134" s="68"/>
      <c r="E134" s="68"/>
      <c r="F134" s="68"/>
      <c r="G134" s="77"/>
      <c r="J134" s="81" t="str">
        <f t="shared" si="4"/>
        <v/>
      </c>
      <c r="K134" s="82">
        <f t="shared" ca="1" si="3"/>
        <v>0</v>
      </c>
      <c r="M134" s="83"/>
      <c r="N134" s="84"/>
    </row>
    <row r="135" spans="2:14" x14ac:dyDescent="0.2">
      <c r="B135" s="76"/>
      <c r="C135" s="67"/>
      <c r="D135" s="68"/>
      <c r="E135" s="68"/>
      <c r="F135" s="68"/>
      <c r="G135" s="77"/>
      <c r="J135" s="81" t="str">
        <f t="shared" si="4"/>
        <v/>
      </c>
      <c r="K135" s="82">
        <f t="shared" ca="1" si="3"/>
        <v>0</v>
      </c>
      <c r="M135" s="83"/>
      <c r="N135" s="84"/>
    </row>
    <row r="136" spans="2:14" x14ac:dyDescent="0.2">
      <c r="B136" s="76"/>
      <c r="C136" s="67"/>
      <c r="D136" s="68"/>
      <c r="E136" s="68"/>
      <c r="F136" s="68"/>
      <c r="G136" s="77"/>
      <c r="J136" s="81" t="str">
        <f t="shared" si="4"/>
        <v/>
      </c>
      <c r="K136" s="82">
        <f t="shared" ca="1" si="3"/>
        <v>0</v>
      </c>
      <c r="M136" s="83"/>
      <c r="N136" s="84"/>
    </row>
    <row r="137" spans="2:14" x14ac:dyDescent="0.2">
      <c r="B137" s="76"/>
      <c r="C137" s="67"/>
      <c r="D137" s="68"/>
      <c r="E137" s="68"/>
      <c r="F137" s="68"/>
      <c r="G137" s="77"/>
      <c r="J137" s="81" t="str">
        <f t="shared" si="4"/>
        <v/>
      </c>
      <c r="K137" s="82">
        <f t="shared" ca="1" si="3"/>
        <v>0</v>
      </c>
      <c r="M137" s="83"/>
      <c r="N137" s="84"/>
    </row>
    <row r="138" spans="2:14" x14ac:dyDescent="0.2">
      <c r="B138" s="76"/>
      <c r="C138" s="67"/>
      <c r="D138" s="68"/>
      <c r="E138" s="68"/>
      <c r="F138" s="68"/>
      <c r="G138" s="77"/>
      <c r="J138" s="81" t="str">
        <f t="shared" si="4"/>
        <v/>
      </c>
      <c r="K138" s="82">
        <f t="shared" ca="1" si="3"/>
        <v>0</v>
      </c>
      <c r="M138" s="83"/>
      <c r="N138" s="84"/>
    </row>
    <row r="139" spans="2:14" x14ac:dyDescent="0.2">
      <c r="B139" s="76"/>
      <c r="C139" s="67"/>
      <c r="D139" s="68"/>
      <c r="E139" s="68"/>
      <c r="F139" s="68"/>
      <c r="G139" s="77"/>
      <c r="J139" s="81" t="str">
        <f t="shared" si="4"/>
        <v/>
      </c>
      <c r="K139" s="82">
        <f t="shared" ca="1" si="3"/>
        <v>0</v>
      </c>
      <c r="M139" s="83"/>
      <c r="N139" s="84"/>
    </row>
    <row r="140" spans="2:14" x14ac:dyDescent="0.2">
      <c r="B140" s="76"/>
      <c r="C140" s="67"/>
      <c r="D140" s="68"/>
      <c r="E140" s="68"/>
      <c r="F140" s="68"/>
      <c r="G140" s="77"/>
      <c r="J140" s="81" t="str">
        <f t="shared" si="4"/>
        <v/>
      </c>
      <c r="K140" s="82">
        <f t="shared" ca="1" si="3"/>
        <v>0</v>
      </c>
      <c r="M140" s="83"/>
      <c r="N140" s="84"/>
    </row>
    <row r="141" spans="2:14" x14ac:dyDescent="0.2">
      <c r="B141" s="76"/>
      <c r="C141" s="67"/>
      <c r="D141" s="68"/>
      <c r="E141" s="68"/>
      <c r="F141" s="68"/>
      <c r="G141" s="77"/>
      <c r="J141" s="81" t="str">
        <f t="shared" si="4"/>
        <v/>
      </c>
      <c r="K141" s="82">
        <f t="shared" ca="1" si="3"/>
        <v>0</v>
      </c>
      <c r="M141" s="83"/>
      <c r="N141" s="84"/>
    </row>
    <row r="142" spans="2:14" x14ac:dyDescent="0.2">
      <c r="B142" s="76"/>
      <c r="C142" s="67"/>
      <c r="D142" s="68"/>
      <c r="E142" s="68"/>
      <c r="F142" s="68"/>
      <c r="G142" s="77"/>
      <c r="J142" s="81" t="str">
        <f t="shared" si="4"/>
        <v/>
      </c>
      <c r="K142" s="82">
        <f t="shared" ca="1" si="3"/>
        <v>0</v>
      </c>
      <c r="M142" s="83"/>
      <c r="N142" s="84"/>
    </row>
    <row r="143" spans="2:14" x14ac:dyDescent="0.2">
      <c r="B143" s="76"/>
      <c r="C143" s="67"/>
      <c r="D143" s="68"/>
      <c r="E143" s="68"/>
      <c r="F143" s="68"/>
      <c r="G143" s="77"/>
      <c r="J143" s="81" t="str">
        <f t="shared" si="4"/>
        <v/>
      </c>
      <c r="K143" s="82">
        <f t="shared" ca="1" si="3"/>
        <v>0</v>
      </c>
      <c r="M143" s="83"/>
      <c r="N143" s="84"/>
    </row>
    <row r="144" spans="2:14" x14ac:dyDescent="0.2">
      <c r="B144" s="76"/>
      <c r="C144" s="67"/>
      <c r="D144" s="68"/>
      <c r="E144" s="68"/>
      <c r="F144" s="68"/>
      <c r="G144" s="77"/>
      <c r="J144" s="81" t="str">
        <f t="shared" si="4"/>
        <v/>
      </c>
      <c r="K144" s="82">
        <f t="shared" ca="1" si="3"/>
        <v>0</v>
      </c>
      <c r="M144" s="83"/>
      <c r="N144" s="84"/>
    </row>
    <row r="145" spans="2:14" x14ac:dyDescent="0.2">
      <c r="B145" s="76"/>
      <c r="C145" s="67"/>
      <c r="D145" s="68"/>
      <c r="E145" s="68"/>
      <c r="F145" s="68"/>
      <c r="G145" s="77"/>
      <c r="J145" s="81" t="str">
        <f t="shared" si="4"/>
        <v/>
      </c>
      <c r="K145" s="82">
        <f t="shared" ca="1" si="3"/>
        <v>0</v>
      </c>
      <c r="M145" s="83"/>
      <c r="N145" s="84"/>
    </row>
    <row r="146" spans="2:14" x14ac:dyDescent="0.2">
      <c r="B146" s="76"/>
      <c r="C146" s="67"/>
      <c r="D146" s="68"/>
      <c r="E146" s="68"/>
      <c r="F146" s="68"/>
      <c r="G146" s="77"/>
      <c r="J146" s="81" t="str">
        <f t="shared" si="4"/>
        <v/>
      </c>
      <c r="K146" s="82">
        <f t="shared" ca="1" si="3"/>
        <v>0</v>
      </c>
      <c r="M146" s="83"/>
      <c r="N146" s="84"/>
    </row>
    <row r="147" spans="2:14" x14ac:dyDescent="0.2">
      <c r="B147" s="76"/>
      <c r="C147" s="67"/>
      <c r="D147" s="68"/>
      <c r="E147" s="68"/>
      <c r="F147" s="68"/>
      <c r="G147" s="77"/>
      <c r="J147" s="81" t="str">
        <f t="shared" si="4"/>
        <v/>
      </c>
      <c r="K147" s="82">
        <f t="shared" ca="1" si="3"/>
        <v>0</v>
      </c>
      <c r="M147" s="83"/>
      <c r="N147" s="84"/>
    </row>
    <row r="148" spans="2:14" x14ac:dyDescent="0.2">
      <c r="B148" s="76"/>
      <c r="C148" s="67"/>
      <c r="D148" s="68"/>
      <c r="E148" s="68"/>
      <c r="F148" s="68"/>
      <c r="G148" s="77"/>
      <c r="J148" s="81" t="str">
        <f t="shared" si="4"/>
        <v/>
      </c>
      <c r="K148" s="82">
        <f t="shared" ca="1" si="3"/>
        <v>0</v>
      </c>
      <c r="M148" s="83"/>
      <c r="N148" s="84"/>
    </row>
    <row r="149" spans="2:14" x14ac:dyDescent="0.2">
      <c r="B149" s="76"/>
      <c r="C149" s="67"/>
      <c r="D149" s="68"/>
      <c r="E149" s="68"/>
      <c r="F149" s="68"/>
      <c r="G149" s="77"/>
      <c r="J149" s="81" t="str">
        <f t="shared" si="4"/>
        <v/>
      </c>
      <c r="K149" s="82">
        <f t="shared" ca="1" si="3"/>
        <v>0</v>
      </c>
      <c r="M149" s="83"/>
      <c r="N149" s="84"/>
    </row>
    <row r="150" spans="2:14" x14ac:dyDescent="0.2">
      <c r="B150" s="76"/>
      <c r="C150" s="67"/>
      <c r="D150" s="68"/>
      <c r="E150" s="68"/>
      <c r="F150" s="68"/>
      <c r="G150" s="77"/>
      <c r="J150" s="81" t="str">
        <f t="shared" si="4"/>
        <v/>
      </c>
      <c r="K150" s="82">
        <f t="shared" ca="1" si="3"/>
        <v>0</v>
      </c>
      <c r="M150" s="83"/>
      <c r="N150" s="84"/>
    </row>
    <row r="151" spans="2:14" x14ac:dyDescent="0.2">
      <c r="B151" s="76"/>
      <c r="C151" s="67"/>
      <c r="D151" s="68"/>
      <c r="E151" s="68"/>
      <c r="F151" s="68"/>
      <c r="G151" s="77"/>
      <c r="J151" s="81" t="str">
        <f t="shared" si="4"/>
        <v/>
      </c>
      <c r="K151" s="82">
        <f t="shared" ca="1" si="3"/>
        <v>0</v>
      </c>
      <c r="M151" s="83"/>
      <c r="N151" s="84"/>
    </row>
    <row r="152" spans="2:14" x14ac:dyDescent="0.2">
      <c r="B152" s="76"/>
      <c r="C152" s="67"/>
      <c r="D152" s="68"/>
      <c r="E152" s="68"/>
      <c r="F152" s="68"/>
      <c r="G152" s="77"/>
      <c r="J152" s="81" t="str">
        <f t="shared" si="4"/>
        <v/>
      </c>
      <c r="K152" s="82">
        <f t="shared" ca="1" si="3"/>
        <v>0</v>
      </c>
      <c r="M152" s="83"/>
      <c r="N152" s="84"/>
    </row>
    <row r="153" spans="2:14" x14ac:dyDescent="0.2">
      <c r="B153" s="76"/>
      <c r="C153" s="67"/>
      <c r="D153" s="68"/>
      <c r="E153" s="68"/>
      <c r="F153" s="68"/>
      <c r="G153" s="77"/>
      <c r="J153" s="81" t="str">
        <f t="shared" si="4"/>
        <v/>
      </c>
      <c r="K153" s="82">
        <f t="shared" ca="1" si="3"/>
        <v>0</v>
      </c>
      <c r="M153" s="83"/>
      <c r="N153" s="84"/>
    </row>
    <row r="154" spans="2:14" x14ac:dyDescent="0.2">
      <c r="B154" s="76"/>
      <c r="C154" s="67"/>
      <c r="D154" s="68"/>
      <c r="E154" s="68"/>
      <c r="F154" s="68"/>
      <c r="G154" s="77"/>
      <c r="J154" s="81" t="str">
        <f t="shared" si="4"/>
        <v/>
      </c>
      <c r="K154" s="82">
        <f t="shared" ca="1" si="3"/>
        <v>0</v>
      </c>
      <c r="M154" s="83"/>
      <c r="N154" s="84"/>
    </row>
    <row r="155" spans="2:14" x14ac:dyDescent="0.2">
      <c r="B155" s="76"/>
      <c r="C155" s="67"/>
      <c r="D155" s="68"/>
      <c r="E155" s="68"/>
      <c r="F155" s="68"/>
      <c r="G155" s="77"/>
      <c r="J155" s="81" t="str">
        <f t="shared" si="4"/>
        <v/>
      </c>
      <c r="K155" s="82">
        <f t="shared" ca="1" si="3"/>
        <v>0</v>
      </c>
      <c r="M155" s="83"/>
      <c r="N155" s="84"/>
    </row>
    <row r="156" spans="2:14" x14ac:dyDescent="0.2">
      <c r="B156" s="76"/>
      <c r="C156" s="67"/>
      <c r="D156" s="68"/>
      <c r="E156" s="68"/>
      <c r="F156" s="68"/>
      <c r="G156" s="77"/>
      <c r="J156" s="81" t="str">
        <f t="shared" si="4"/>
        <v/>
      </c>
      <c r="K156" s="82">
        <f t="shared" ca="1" si="3"/>
        <v>0</v>
      </c>
      <c r="M156" s="83"/>
      <c r="N156" s="84"/>
    </row>
    <row r="157" spans="2:14" x14ac:dyDescent="0.2">
      <c r="B157" s="76"/>
      <c r="C157" s="67"/>
      <c r="D157" s="68"/>
      <c r="E157" s="68"/>
      <c r="F157" s="68"/>
      <c r="G157" s="77"/>
      <c r="J157" s="81" t="str">
        <f t="shared" si="4"/>
        <v/>
      </c>
      <c r="K157" s="82">
        <f t="shared" ca="1" si="3"/>
        <v>0</v>
      </c>
      <c r="M157" s="83"/>
      <c r="N157" s="84"/>
    </row>
    <row r="158" spans="2:14" x14ac:dyDescent="0.2">
      <c r="B158" s="76"/>
      <c r="C158" s="67"/>
      <c r="D158" s="68"/>
      <c r="E158" s="68"/>
      <c r="F158" s="68"/>
      <c r="G158" s="77"/>
      <c r="J158" s="81" t="str">
        <f t="shared" si="4"/>
        <v/>
      </c>
      <c r="K158" s="82">
        <f t="shared" ca="1" si="3"/>
        <v>0</v>
      </c>
      <c r="M158" s="83"/>
      <c r="N158" s="84"/>
    </row>
    <row r="159" spans="2:14" x14ac:dyDescent="0.2">
      <c r="B159" s="76"/>
      <c r="C159" s="67"/>
      <c r="D159" s="68"/>
      <c r="E159" s="68"/>
      <c r="F159" s="68"/>
      <c r="G159" s="77"/>
      <c r="J159" s="81" t="str">
        <f t="shared" si="4"/>
        <v/>
      </c>
      <c r="K159" s="82">
        <f t="shared" ca="1" si="3"/>
        <v>0</v>
      </c>
      <c r="M159" s="83"/>
      <c r="N159" s="84"/>
    </row>
    <row r="160" spans="2:14" x14ac:dyDescent="0.2">
      <c r="B160" s="76"/>
      <c r="C160" s="67"/>
      <c r="D160" s="68"/>
      <c r="E160" s="68"/>
      <c r="F160" s="68"/>
      <c r="G160" s="77"/>
      <c r="J160" s="81" t="str">
        <f t="shared" si="4"/>
        <v/>
      </c>
      <c r="K160" s="82">
        <f t="shared" ca="1" si="3"/>
        <v>0</v>
      </c>
      <c r="M160" s="83"/>
      <c r="N160" s="84"/>
    </row>
    <row r="161" spans="2:14" x14ac:dyDescent="0.2">
      <c r="B161" s="76"/>
      <c r="C161" s="67"/>
      <c r="D161" s="68"/>
      <c r="E161" s="68"/>
      <c r="F161" s="68"/>
      <c r="G161" s="77"/>
      <c r="J161" s="81" t="str">
        <f t="shared" si="4"/>
        <v/>
      </c>
      <c r="K161" s="82">
        <f t="shared" ca="1" si="3"/>
        <v>0</v>
      </c>
      <c r="M161" s="83"/>
      <c r="N161" s="84"/>
    </row>
    <row r="162" spans="2:14" x14ac:dyDescent="0.2">
      <c r="B162" s="76"/>
      <c r="C162" s="67"/>
      <c r="D162" s="68"/>
      <c r="E162" s="68"/>
      <c r="F162" s="68"/>
      <c r="G162" s="77"/>
      <c r="J162" s="81" t="str">
        <f t="shared" si="4"/>
        <v/>
      </c>
      <c r="K162" s="82">
        <f t="shared" ca="1" si="3"/>
        <v>0</v>
      </c>
      <c r="M162" s="83"/>
      <c r="N162" s="84"/>
    </row>
    <row r="163" spans="2:14" x14ac:dyDescent="0.2">
      <c r="B163" s="76"/>
      <c r="C163" s="67"/>
      <c r="D163" s="68"/>
      <c r="E163" s="68"/>
      <c r="F163" s="68"/>
      <c r="G163" s="77"/>
      <c r="J163" s="81" t="str">
        <f t="shared" si="4"/>
        <v/>
      </c>
      <c r="K163" s="82">
        <f t="shared" ca="1" si="3"/>
        <v>0</v>
      </c>
      <c r="M163" s="83"/>
      <c r="N163" s="84"/>
    </row>
    <row r="164" spans="2:14" x14ac:dyDescent="0.2">
      <c r="B164" s="76"/>
      <c r="C164" s="67"/>
      <c r="D164" s="68"/>
      <c r="E164" s="68"/>
      <c r="F164" s="68"/>
      <c r="G164" s="77"/>
      <c r="J164" s="81" t="str">
        <f t="shared" si="4"/>
        <v/>
      </c>
      <c r="K164" s="82">
        <f t="shared" ca="1" si="3"/>
        <v>0</v>
      </c>
      <c r="M164" s="83"/>
      <c r="N164" s="84"/>
    </row>
    <row r="165" spans="2:14" x14ac:dyDescent="0.2">
      <c r="B165" s="76"/>
      <c r="C165" s="67"/>
      <c r="D165" s="68"/>
      <c r="E165" s="68"/>
      <c r="F165" s="68"/>
      <c r="G165" s="77"/>
      <c r="J165" s="81" t="str">
        <f t="shared" si="4"/>
        <v/>
      </c>
      <c r="K165" s="82">
        <f t="shared" ca="1" si="3"/>
        <v>0</v>
      </c>
      <c r="M165" s="83"/>
      <c r="N165" s="84"/>
    </row>
    <row r="166" spans="2:14" x14ac:dyDescent="0.2">
      <c r="B166" s="76"/>
      <c r="C166" s="67"/>
      <c r="D166" s="68"/>
      <c r="E166" s="68"/>
      <c r="F166" s="68"/>
      <c r="G166" s="77"/>
      <c r="J166" s="81" t="str">
        <f t="shared" si="4"/>
        <v/>
      </c>
      <c r="K166" s="82">
        <f t="shared" ref="K166:K229" ca="1" si="5">IF(J166=TODAY(),$H$31+D164+E164+F164,IF(J166="",0,(LOOKUP(J166,C164,E164))+(LOOKUP(J166,C164,D164:F164))+(LOOKUP(J166,C164,F164))))</f>
        <v>0</v>
      </c>
      <c r="M166" s="83"/>
      <c r="N166" s="84"/>
    </row>
    <row r="167" spans="2:14" x14ac:dyDescent="0.2">
      <c r="B167" s="76"/>
      <c r="C167" s="67"/>
      <c r="D167" s="68"/>
      <c r="E167" s="68"/>
      <c r="F167" s="68"/>
      <c r="G167" s="77"/>
      <c r="J167" s="81" t="str">
        <f t="shared" si="4"/>
        <v/>
      </c>
      <c r="K167" s="82">
        <f t="shared" ca="1" si="5"/>
        <v>0</v>
      </c>
      <c r="M167" s="83"/>
      <c r="N167" s="84"/>
    </row>
    <row r="168" spans="2:14" x14ac:dyDescent="0.2">
      <c r="B168" s="76"/>
      <c r="C168" s="67"/>
      <c r="D168" s="68"/>
      <c r="E168" s="68"/>
      <c r="F168" s="68"/>
      <c r="G168" s="77"/>
      <c r="J168" s="81" t="str">
        <f t="shared" si="4"/>
        <v/>
      </c>
      <c r="K168" s="82">
        <f t="shared" ca="1" si="5"/>
        <v>0</v>
      </c>
      <c r="M168" s="83"/>
      <c r="N168" s="84"/>
    </row>
    <row r="169" spans="2:14" x14ac:dyDescent="0.2">
      <c r="B169" s="76"/>
      <c r="C169" s="67"/>
      <c r="D169" s="68"/>
      <c r="E169" s="68"/>
      <c r="F169" s="68"/>
      <c r="G169" s="77"/>
      <c r="J169" s="81" t="str">
        <f t="shared" ref="J169:J232" si="6">IF(C167&lt;=C166,"",C167)</f>
        <v/>
      </c>
      <c r="K169" s="82">
        <f t="shared" ca="1" si="5"/>
        <v>0</v>
      </c>
      <c r="M169" s="83"/>
      <c r="N169" s="84"/>
    </row>
    <row r="170" spans="2:14" x14ac:dyDescent="0.2">
      <c r="B170" s="76"/>
      <c r="C170" s="67"/>
      <c r="D170" s="68"/>
      <c r="E170" s="68"/>
      <c r="F170" s="68"/>
      <c r="G170" s="77"/>
      <c r="J170" s="81" t="str">
        <f t="shared" si="6"/>
        <v/>
      </c>
      <c r="K170" s="82">
        <f t="shared" ca="1" si="5"/>
        <v>0</v>
      </c>
      <c r="M170" s="83"/>
      <c r="N170" s="84"/>
    </row>
    <row r="171" spans="2:14" x14ac:dyDescent="0.2">
      <c r="B171" s="76"/>
      <c r="C171" s="67"/>
      <c r="D171" s="68"/>
      <c r="E171" s="68"/>
      <c r="F171" s="68"/>
      <c r="G171" s="77"/>
      <c r="J171" s="81" t="str">
        <f t="shared" si="6"/>
        <v/>
      </c>
      <c r="K171" s="82">
        <f t="shared" ca="1" si="5"/>
        <v>0</v>
      </c>
      <c r="M171" s="83"/>
      <c r="N171" s="84"/>
    </row>
    <row r="172" spans="2:14" x14ac:dyDescent="0.2">
      <c r="B172" s="76"/>
      <c r="C172" s="67"/>
      <c r="D172" s="68"/>
      <c r="E172" s="68"/>
      <c r="F172" s="68"/>
      <c r="G172" s="77"/>
      <c r="J172" s="81" t="str">
        <f t="shared" si="6"/>
        <v/>
      </c>
      <c r="K172" s="82">
        <f t="shared" ca="1" si="5"/>
        <v>0</v>
      </c>
      <c r="M172" s="83"/>
      <c r="N172" s="84"/>
    </row>
    <row r="173" spans="2:14" x14ac:dyDescent="0.2">
      <c r="B173" s="76"/>
      <c r="C173" s="67"/>
      <c r="D173" s="68"/>
      <c r="E173" s="68"/>
      <c r="F173" s="68"/>
      <c r="G173" s="77"/>
      <c r="J173" s="81" t="str">
        <f t="shared" si="6"/>
        <v/>
      </c>
      <c r="K173" s="82">
        <f t="shared" ca="1" si="5"/>
        <v>0</v>
      </c>
      <c r="M173" s="83"/>
      <c r="N173" s="84"/>
    </row>
    <row r="174" spans="2:14" x14ac:dyDescent="0.2">
      <c r="B174" s="76"/>
      <c r="C174" s="67"/>
      <c r="D174" s="68"/>
      <c r="E174" s="68"/>
      <c r="F174" s="68"/>
      <c r="G174" s="77"/>
      <c r="J174" s="81" t="str">
        <f t="shared" si="6"/>
        <v/>
      </c>
      <c r="K174" s="82">
        <f t="shared" ca="1" si="5"/>
        <v>0</v>
      </c>
      <c r="M174" s="83"/>
      <c r="N174" s="84"/>
    </row>
    <row r="175" spans="2:14" x14ac:dyDescent="0.2">
      <c r="B175" s="76"/>
      <c r="C175" s="67"/>
      <c r="D175" s="68"/>
      <c r="E175" s="68"/>
      <c r="F175" s="68"/>
      <c r="G175" s="77"/>
      <c r="J175" s="81" t="str">
        <f t="shared" si="6"/>
        <v/>
      </c>
      <c r="K175" s="82">
        <f t="shared" ca="1" si="5"/>
        <v>0</v>
      </c>
      <c r="M175" s="83"/>
      <c r="N175" s="84"/>
    </row>
    <row r="176" spans="2:14" x14ac:dyDescent="0.2">
      <c r="B176" s="76"/>
      <c r="C176" s="67"/>
      <c r="D176" s="68"/>
      <c r="E176" s="68"/>
      <c r="F176" s="68"/>
      <c r="G176" s="77"/>
      <c r="J176" s="81" t="str">
        <f t="shared" si="6"/>
        <v/>
      </c>
      <c r="K176" s="82">
        <f t="shared" ca="1" si="5"/>
        <v>0</v>
      </c>
      <c r="M176" s="83"/>
      <c r="N176" s="84"/>
    </row>
    <row r="177" spans="2:14" x14ac:dyDescent="0.2">
      <c r="B177" s="76"/>
      <c r="C177" s="67"/>
      <c r="D177" s="68"/>
      <c r="E177" s="68"/>
      <c r="F177" s="68"/>
      <c r="G177" s="77"/>
      <c r="J177" s="81" t="str">
        <f t="shared" si="6"/>
        <v/>
      </c>
      <c r="K177" s="82">
        <f t="shared" ca="1" si="5"/>
        <v>0</v>
      </c>
      <c r="M177" s="83"/>
      <c r="N177" s="84"/>
    </row>
    <row r="178" spans="2:14" x14ac:dyDescent="0.2">
      <c r="B178" s="76"/>
      <c r="C178" s="67"/>
      <c r="D178" s="68"/>
      <c r="E178" s="68"/>
      <c r="F178" s="68"/>
      <c r="G178" s="77"/>
      <c r="J178" s="81" t="str">
        <f t="shared" si="6"/>
        <v/>
      </c>
      <c r="K178" s="82">
        <f t="shared" ca="1" si="5"/>
        <v>0</v>
      </c>
      <c r="M178" s="83"/>
      <c r="N178" s="84"/>
    </row>
    <row r="179" spans="2:14" x14ac:dyDescent="0.2">
      <c r="B179" s="76"/>
      <c r="C179" s="67"/>
      <c r="D179" s="68"/>
      <c r="E179" s="68"/>
      <c r="F179" s="68"/>
      <c r="G179" s="77"/>
      <c r="J179" s="81" t="str">
        <f t="shared" si="6"/>
        <v/>
      </c>
      <c r="K179" s="82">
        <f t="shared" ca="1" si="5"/>
        <v>0</v>
      </c>
      <c r="M179" s="83"/>
      <c r="N179" s="84"/>
    </row>
    <row r="180" spans="2:14" x14ac:dyDescent="0.2">
      <c r="B180" s="76"/>
      <c r="C180" s="67"/>
      <c r="D180" s="68"/>
      <c r="E180" s="68"/>
      <c r="F180" s="68"/>
      <c r="G180" s="77"/>
      <c r="J180" s="81" t="str">
        <f t="shared" si="6"/>
        <v/>
      </c>
      <c r="K180" s="82">
        <f t="shared" ca="1" si="5"/>
        <v>0</v>
      </c>
      <c r="M180" s="83"/>
      <c r="N180" s="84"/>
    </row>
    <row r="181" spans="2:14" x14ac:dyDescent="0.2">
      <c r="B181" s="76"/>
      <c r="C181" s="67"/>
      <c r="D181" s="68"/>
      <c r="E181" s="68"/>
      <c r="F181" s="68"/>
      <c r="G181" s="77"/>
      <c r="J181" s="81" t="str">
        <f t="shared" si="6"/>
        <v/>
      </c>
      <c r="K181" s="82">
        <f t="shared" ca="1" si="5"/>
        <v>0</v>
      </c>
      <c r="M181" s="83"/>
      <c r="N181" s="84"/>
    </row>
    <row r="182" spans="2:14" x14ac:dyDescent="0.2">
      <c r="B182" s="76"/>
      <c r="C182" s="67"/>
      <c r="D182" s="68"/>
      <c r="E182" s="68"/>
      <c r="F182" s="68"/>
      <c r="G182" s="77"/>
      <c r="J182" s="81" t="str">
        <f t="shared" si="6"/>
        <v/>
      </c>
      <c r="K182" s="82">
        <f t="shared" ca="1" si="5"/>
        <v>0</v>
      </c>
      <c r="M182" s="83"/>
      <c r="N182" s="84"/>
    </row>
    <row r="183" spans="2:14" x14ac:dyDescent="0.2">
      <c r="B183" s="76"/>
      <c r="C183" s="67"/>
      <c r="D183" s="68"/>
      <c r="E183" s="68"/>
      <c r="F183" s="68"/>
      <c r="G183" s="77"/>
      <c r="J183" s="81" t="str">
        <f t="shared" si="6"/>
        <v/>
      </c>
      <c r="K183" s="82">
        <f t="shared" ca="1" si="5"/>
        <v>0</v>
      </c>
      <c r="M183" s="83"/>
      <c r="N183" s="84"/>
    </row>
    <row r="184" spans="2:14" x14ac:dyDescent="0.2">
      <c r="B184" s="76"/>
      <c r="C184" s="67"/>
      <c r="D184" s="68"/>
      <c r="E184" s="68"/>
      <c r="F184" s="68"/>
      <c r="G184" s="77"/>
      <c r="J184" s="81" t="str">
        <f t="shared" si="6"/>
        <v/>
      </c>
      <c r="K184" s="82">
        <f t="shared" ca="1" si="5"/>
        <v>0</v>
      </c>
      <c r="M184" s="83"/>
      <c r="N184" s="84"/>
    </row>
    <row r="185" spans="2:14" x14ac:dyDescent="0.2">
      <c r="B185" s="76"/>
      <c r="C185" s="67"/>
      <c r="D185" s="68"/>
      <c r="E185" s="68"/>
      <c r="F185" s="68"/>
      <c r="G185" s="77"/>
      <c r="J185" s="81" t="str">
        <f t="shared" si="6"/>
        <v/>
      </c>
      <c r="K185" s="82">
        <f t="shared" ca="1" si="5"/>
        <v>0</v>
      </c>
      <c r="M185" s="83"/>
      <c r="N185" s="84"/>
    </row>
    <row r="186" spans="2:14" x14ac:dyDescent="0.2">
      <c r="B186" s="76"/>
      <c r="C186" s="67"/>
      <c r="D186" s="68"/>
      <c r="E186" s="68"/>
      <c r="F186" s="68"/>
      <c r="G186" s="77"/>
      <c r="J186" s="81" t="str">
        <f t="shared" si="6"/>
        <v/>
      </c>
      <c r="K186" s="82">
        <f t="shared" ca="1" si="5"/>
        <v>0</v>
      </c>
      <c r="M186" s="83"/>
      <c r="N186" s="84"/>
    </row>
    <row r="187" spans="2:14" x14ac:dyDescent="0.2">
      <c r="B187" s="76"/>
      <c r="C187" s="67"/>
      <c r="D187" s="68"/>
      <c r="E187" s="68"/>
      <c r="F187" s="68"/>
      <c r="G187" s="77"/>
      <c r="J187" s="81" t="str">
        <f t="shared" si="6"/>
        <v/>
      </c>
      <c r="K187" s="82">
        <f t="shared" ca="1" si="5"/>
        <v>0</v>
      </c>
      <c r="M187" s="83"/>
      <c r="N187" s="84"/>
    </row>
    <row r="188" spans="2:14" x14ac:dyDescent="0.2">
      <c r="B188" s="76"/>
      <c r="C188" s="67"/>
      <c r="D188" s="68"/>
      <c r="E188" s="68"/>
      <c r="F188" s="68"/>
      <c r="G188" s="77"/>
      <c r="J188" s="81" t="str">
        <f t="shared" si="6"/>
        <v/>
      </c>
      <c r="K188" s="82">
        <f t="shared" ca="1" si="5"/>
        <v>0</v>
      </c>
      <c r="M188" s="83"/>
      <c r="N188" s="84"/>
    </row>
    <row r="189" spans="2:14" x14ac:dyDescent="0.2">
      <c r="B189" s="76"/>
      <c r="C189" s="67"/>
      <c r="D189" s="68"/>
      <c r="E189" s="68"/>
      <c r="F189" s="68"/>
      <c r="G189" s="77"/>
      <c r="J189" s="81" t="str">
        <f t="shared" si="6"/>
        <v/>
      </c>
      <c r="K189" s="82">
        <f t="shared" ca="1" si="5"/>
        <v>0</v>
      </c>
      <c r="M189" s="83"/>
      <c r="N189" s="84"/>
    </row>
    <row r="190" spans="2:14" x14ac:dyDescent="0.2">
      <c r="B190" s="76"/>
      <c r="C190" s="67"/>
      <c r="D190" s="68"/>
      <c r="E190" s="68"/>
      <c r="F190" s="68"/>
      <c r="G190" s="77"/>
      <c r="J190" s="81" t="str">
        <f t="shared" si="6"/>
        <v/>
      </c>
      <c r="K190" s="82">
        <f t="shared" ca="1" si="5"/>
        <v>0</v>
      </c>
      <c r="M190" s="83"/>
      <c r="N190" s="84"/>
    </row>
    <row r="191" spans="2:14" x14ac:dyDescent="0.2">
      <c r="B191" s="76"/>
      <c r="C191" s="67"/>
      <c r="D191" s="68"/>
      <c r="E191" s="68"/>
      <c r="F191" s="68"/>
      <c r="G191" s="77"/>
      <c r="J191" s="81" t="str">
        <f t="shared" si="6"/>
        <v/>
      </c>
      <c r="K191" s="82">
        <f t="shared" ca="1" si="5"/>
        <v>0</v>
      </c>
      <c r="M191" s="83"/>
      <c r="N191" s="84"/>
    </row>
    <row r="192" spans="2:14" x14ac:dyDescent="0.2">
      <c r="B192" s="76"/>
      <c r="C192" s="67"/>
      <c r="D192" s="68"/>
      <c r="E192" s="68"/>
      <c r="F192" s="68"/>
      <c r="G192" s="77"/>
      <c r="J192" s="81" t="str">
        <f t="shared" si="6"/>
        <v/>
      </c>
      <c r="K192" s="82">
        <f t="shared" ca="1" si="5"/>
        <v>0</v>
      </c>
      <c r="M192" s="83"/>
      <c r="N192" s="84"/>
    </row>
    <row r="193" spans="2:14" x14ac:dyDescent="0.2">
      <c r="B193" s="76"/>
      <c r="C193" s="67"/>
      <c r="D193" s="68"/>
      <c r="E193" s="68"/>
      <c r="F193" s="68"/>
      <c r="G193" s="77"/>
      <c r="J193" s="81" t="str">
        <f t="shared" si="6"/>
        <v/>
      </c>
      <c r="K193" s="82">
        <f t="shared" ca="1" si="5"/>
        <v>0</v>
      </c>
      <c r="M193" s="83"/>
      <c r="N193" s="84"/>
    </row>
    <row r="194" spans="2:14" x14ac:dyDescent="0.2">
      <c r="B194" s="76"/>
      <c r="C194" s="67"/>
      <c r="D194" s="68"/>
      <c r="E194" s="68"/>
      <c r="F194" s="68"/>
      <c r="G194" s="77"/>
      <c r="J194" s="81" t="str">
        <f t="shared" si="6"/>
        <v/>
      </c>
      <c r="K194" s="82">
        <f t="shared" ca="1" si="5"/>
        <v>0</v>
      </c>
      <c r="M194" s="83"/>
      <c r="N194" s="84"/>
    </row>
    <row r="195" spans="2:14" x14ac:dyDescent="0.2">
      <c r="B195" s="76"/>
      <c r="C195" s="67"/>
      <c r="D195" s="68"/>
      <c r="E195" s="68"/>
      <c r="F195" s="68"/>
      <c r="G195" s="77"/>
      <c r="J195" s="81" t="str">
        <f t="shared" si="6"/>
        <v/>
      </c>
      <c r="K195" s="82">
        <f t="shared" ca="1" si="5"/>
        <v>0</v>
      </c>
      <c r="M195" s="83"/>
      <c r="N195" s="84"/>
    </row>
    <row r="196" spans="2:14" x14ac:dyDescent="0.2">
      <c r="B196" s="76"/>
      <c r="C196" s="67"/>
      <c r="D196" s="68"/>
      <c r="E196" s="68"/>
      <c r="F196" s="68"/>
      <c r="G196" s="77"/>
      <c r="J196" s="81" t="str">
        <f t="shared" si="6"/>
        <v/>
      </c>
      <c r="K196" s="82">
        <f t="shared" ca="1" si="5"/>
        <v>0</v>
      </c>
      <c r="M196" s="83"/>
      <c r="N196" s="84"/>
    </row>
    <row r="197" spans="2:14" x14ac:dyDescent="0.2">
      <c r="B197" s="76"/>
      <c r="C197" s="67"/>
      <c r="D197" s="68"/>
      <c r="E197" s="68"/>
      <c r="F197" s="68"/>
      <c r="G197" s="77"/>
      <c r="J197" s="81" t="str">
        <f t="shared" si="6"/>
        <v/>
      </c>
      <c r="K197" s="82">
        <f t="shared" ca="1" si="5"/>
        <v>0</v>
      </c>
      <c r="M197" s="83"/>
      <c r="N197" s="84"/>
    </row>
    <row r="198" spans="2:14" x14ac:dyDescent="0.2">
      <c r="B198" s="76"/>
      <c r="C198" s="67"/>
      <c r="D198" s="68"/>
      <c r="E198" s="68"/>
      <c r="F198" s="68"/>
      <c r="G198" s="77"/>
      <c r="J198" s="81" t="str">
        <f t="shared" si="6"/>
        <v/>
      </c>
      <c r="K198" s="82">
        <f t="shared" ca="1" si="5"/>
        <v>0</v>
      </c>
      <c r="M198" s="83"/>
      <c r="N198" s="84"/>
    </row>
    <row r="199" spans="2:14" x14ac:dyDescent="0.2">
      <c r="B199" s="76"/>
      <c r="C199" s="67"/>
      <c r="D199" s="68"/>
      <c r="E199" s="68"/>
      <c r="F199" s="68"/>
      <c r="G199" s="77"/>
      <c r="J199" s="81" t="str">
        <f t="shared" si="6"/>
        <v/>
      </c>
      <c r="K199" s="82">
        <f t="shared" ca="1" si="5"/>
        <v>0</v>
      </c>
      <c r="M199" s="83"/>
      <c r="N199" s="84"/>
    </row>
    <row r="200" spans="2:14" x14ac:dyDescent="0.2">
      <c r="B200" s="76"/>
      <c r="C200" s="67"/>
      <c r="D200" s="68"/>
      <c r="E200" s="68"/>
      <c r="F200" s="68"/>
      <c r="G200" s="77"/>
      <c r="J200" s="81" t="str">
        <f t="shared" si="6"/>
        <v/>
      </c>
      <c r="K200" s="82">
        <f t="shared" ca="1" si="5"/>
        <v>0</v>
      </c>
      <c r="M200" s="83"/>
      <c r="N200" s="84"/>
    </row>
    <row r="201" spans="2:14" x14ac:dyDescent="0.2">
      <c r="B201" s="76"/>
      <c r="C201" s="67"/>
      <c r="D201" s="68"/>
      <c r="E201" s="68"/>
      <c r="F201" s="68"/>
      <c r="G201" s="77"/>
      <c r="J201" s="81" t="str">
        <f t="shared" si="6"/>
        <v/>
      </c>
      <c r="K201" s="82">
        <f t="shared" ca="1" si="5"/>
        <v>0</v>
      </c>
      <c r="M201" s="83"/>
      <c r="N201" s="84"/>
    </row>
    <row r="202" spans="2:14" x14ac:dyDescent="0.2">
      <c r="B202" s="76"/>
      <c r="C202" s="67"/>
      <c r="D202" s="68"/>
      <c r="E202" s="68"/>
      <c r="F202" s="68"/>
      <c r="G202" s="77"/>
      <c r="J202" s="81" t="str">
        <f t="shared" si="6"/>
        <v/>
      </c>
      <c r="K202" s="82">
        <f t="shared" ca="1" si="5"/>
        <v>0</v>
      </c>
      <c r="M202" s="83"/>
      <c r="N202" s="84"/>
    </row>
    <row r="203" spans="2:14" x14ac:dyDescent="0.2">
      <c r="B203" s="76"/>
      <c r="C203" s="67"/>
      <c r="D203" s="68"/>
      <c r="E203" s="68"/>
      <c r="F203" s="68"/>
      <c r="G203" s="77"/>
      <c r="J203" s="81" t="str">
        <f t="shared" si="6"/>
        <v/>
      </c>
      <c r="K203" s="82">
        <f t="shared" ca="1" si="5"/>
        <v>0</v>
      </c>
      <c r="M203" s="83"/>
      <c r="N203" s="84"/>
    </row>
    <row r="204" spans="2:14" x14ac:dyDescent="0.2">
      <c r="B204" s="76"/>
      <c r="C204" s="67"/>
      <c r="D204" s="68"/>
      <c r="E204" s="68"/>
      <c r="F204" s="68"/>
      <c r="G204" s="77"/>
      <c r="J204" s="81" t="str">
        <f t="shared" si="6"/>
        <v/>
      </c>
      <c r="K204" s="82">
        <f t="shared" ca="1" si="5"/>
        <v>0</v>
      </c>
      <c r="M204" s="83"/>
      <c r="N204" s="84"/>
    </row>
    <row r="205" spans="2:14" x14ac:dyDescent="0.2">
      <c r="B205" s="76"/>
      <c r="C205" s="67"/>
      <c r="D205" s="68"/>
      <c r="E205" s="68"/>
      <c r="F205" s="68"/>
      <c r="G205" s="77"/>
      <c r="J205" s="81" t="str">
        <f t="shared" si="6"/>
        <v/>
      </c>
      <c r="K205" s="82">
        <f t="shared" ca="1" si="5"/>
        <v>0</v>
      </c>
      <c r="M205" s="83"/>
      <c r="N205" s="84"/>
    </row>
    <row r="206" spans="2:14" x14ac:dyDescent="0.2">
      <c r="B206" s="76"/>
      <c r="C206" s="67"/>
      <c r="D206" s="68"/>
      <c r="E206" s="68"/>
      <c r="F206" s="68"/>
      <c r="G206" s="77"/>
      <c r="J206" s="81" t="str">
        <f t="shared" si="6"/>
        <v/>
      </c>
      <c r="K206" s="82">
        <f t="shared" ca="1" si="5"/>
        <v>0</v>
      </c>
      <c r="M206" s="83"/>
      <c r="N206" s="84"/>
    </row>
    <row r="207" spans="2:14" x14ac:dyDescent="0.2">
      <c r="B207" s="76"/>
      <c r="C207" s="67"/>
      <c r="D207" s="68"/>
      <c r="E207" s="68"/>
      <c r="F207" s="68"/>
      <c r="G207" s="77"/>
      <c r="J207" s="81" t="str">
        <f t="shared" si="6"/>
        <v/>
      </c>
      <c r="K207" s="82">
        <f t="shared" ca="1" si="5"/>
        <v>0</v>
      </c>
      <c r="M207" s="83"/>
      <c r="N207" s="84"/>
    </row>
    <row r="208" spans="2:14" x14ac:dyDescent="0.2">
      <c r="B208" s="76"/>
      <c r="C208" s="67"/>
      <c r="D208" s="68"/>
      <c r="E208" s="68"/>
      <c r="F208" s="68"/>
      <c r="G208" s="77"/>
      <c r="J208" s="81" t="str">
        <f t="shared" si="6"/>
        <v/>
      </c>
      <c r="K208" s="82">
        <f t="shared" ca="1" si="5"/>
        <v>0</v>
      </c>
      <c r="M208" s="83"/>
      <c r="N208" s="84"/>
    </row>
    <row r="209" spans="2:14" x14ac:dyDescent="0.2">
      <c r="B209" s="76"/>
      <c r="C209" s="67"/>
      <c r="D209" s="68"/>
      <c r="E209" s="68"/>
      <c r="F209" s="68"/>
      <c r="G209" s="77"/>
      <c r="J209" s="81" t="str">
        <f t="shared" si="6"/>
        <v/>
      </c>
      <c r="K209" s="82">
        <f t="shared" ca="1" si="5"/>
        <v>0</v>
      </c>
      <c r="M209" s="83"/>
      <c r="N209" s="84"/>
    </row>
    <row r="210" spans="2:14" x14ac:dyDescent="0.2">
      <c r="B210" s="76"/>
      <c r="C210" s="67"/>
      <c r="D210" s="68"/>
      <c r="E210" s="68"/>
      <c r="F210" s="68"/>
      <c r="G210" s="77"/>
      <c r="J210" s="81" t="str">
        <f t="shared" si="6"/>
        <v/>
      </c>
      <c r="K210" s="82">
        <f t="shared" ca="1" si="5"/>
        <v>0</v>
      </c>
      <c r="M210" s="83"/>
      <c r="N210" s="84"/>
    </row>
    <row r="211" spans="2:14" x14ac:dyDescent="0.2">
      <c r="B211" s="76"/>
      <c r="C211" s="67"/>
      <c r="D211" s="68"/>
      <c r="E211" s="68"/>
      <c r="F211" s="68"/>
      <c r="G211" s="77"/>
      <c r="J211" s="81" t="str">
        <f t="shared" si="6"/>
        <v/>
      </c>
      <c r="K211" s="82">
        <f t="shared" ca="1" si="5"/>
        <v>0</v>
      </c>
      <c r="M211" s="83"/>
      <c r="N211" s="84"/>
    </row>
    <row r="212" spans="2:14" x14ac:dyDescent="0.2">
      <c r="B212" s="76"/>
      <c r="C212" s="67"/>
      <c r="D212" s="68"/>
      <c r="E212" s="68"/>
      <c r="F212" s="68"/>
      <c r="G212" s="77"/>
      <c r="J212" s="81" t="str">
        <f t="shared" si="6"/>
        <v/>
      </c>
      <c r="K212" s="82">
        <f t="shared" ca="1" si="5"/>
        <v>0</v>
      </c>
      <c r="M212" s="83"/>
      <c r="N212" s="84"/>
    </row>
    <row r="213" spans="2:14" x14ac:dyDescent="0.2">
      <c r="B213" s="76"/>
      <c r="C213" s="67"/>
      <c r="D213" s="68"/>
      <c r="E213" s="68"/>
      <c r="F213" s="68"/>
      <c r="G213" s="77"/>
      <c r="J213" s="81" t="str">
        <f t="shared" si="6"/>
        <v/>
      </c>
      <c r="K213" s="82">
        <f t="shared" ca="1" si="5"/>
        <v>0</v>
      </c>
      <c r="M213" s="83"/>
      <c r="N213" s="84"/>
    </row>
    <row r="214" spans="2:14" x14ac:dyDescent="0.2">
      <c r="B214" s="76"/>
      <c r="C214" s="67"/>
      <c r="D214" s="68"/>
      <c r="E214" s="68"/>
      <c r="F214" s="68"/>
      <c r="G214" s="77"/>
      <c r="J214" s="81" t="str">
        <f t="shared" si="6"/>
        <v/>
      </c>
      <c r="K214" s="82">
        <f t="shared" ca="1" si="5"/>
        <v>0</v>
      </c>
      <c r="M214" s="83"/>
      <c r="N214" s="84"/>
    </row>
    <row r="215" spans="2:14" x14ac:dyDescent="0.2">
      <c r="B215" s="76"/>
      <c r="C215" s="67"/>
      <c r="D215" s="68"/>
      <c r="E215" s="68"/>
      <c r="F215" s="68"/>
      <c r="G215" s="77"/>
      <c r="J215" s="81" t="str">
        <f t="shared" si="6"/>
        <v/>
      </c>
      <c r="K215" s="82">
        <f t="shared" ca="1" si="5"/>
        <v>0</v>
      </c>
      <c r="M215" s="83"/>
      <c r="N215" s="84"/>
    </row>
    <row r="216" spans="2:14" x14ac:dyDescent="0.2">
      <c r="B216" s="76"/>
      <c r="C216" s="67"/>
      <c r="D216" s="68"/>
      <c r="E216" s="68"/>
      <c r="F216" s="68"/>
      <c r="G216" s="77"/>
      <c r="J216" s="81" t="str">
        <f t="shared" si="6"/>
        <v/>
      </c>
      <c r="K216" s="82">
        <f t="shared" ca="1" si="5"/>
        <v>0</v>
      </c>
      <c r="M216" s="83"/>
      <c r="N216" s="84"/>
    </row>
    <row r="217" spans="2:14" x14ac:dyDescent="0.2">
      <c r="B217" s="76"/>
      <c r="C217" s="67"/>
      <c r="D217" s="68"/>
      <c r="E217" s="68"/>
      <c r="F217" s="68"/>
      <c r="G217" s="77"/>
      <c r="J217" s="81" t="str">
        <f t="shared" si="6"/>
        <v/>
      </c>
      <c r="K217" s="82">
        <f t="shared" ca="1" si="5"/>
        <v>0</v>
      </c>
      <c r="M217" s="83"/>
      <c r="N217" s="84"/>
    </row>
    <row r="218" spans="2:14" x14ac:dyDescent="0.2">
      <c r="B218" s="76"/>
      <c r="C218" s="67"/>
      <c r="D218" s="68"/>
      <c r="E218" s="68"/>
      <c r="F218" s="68"/>
      <c r="G218" s="77"/>
      <c r="J218" s="81" t="str">
        <f t="shared" si="6"/>
        <v/>
      </c>
      <c r="K218" s="82">
        <f t="shared" ca="1" si="5"/>
        <v>0</v>
      </c>
      <c r="M218" s="83"/>
      <c r="N218" s="84"/>
    </row>
    <row r="219" spans="2:14" x14ac:dyDescent="0.2">
      <c r="B219" s="76"/>
      <c r="C219" s="67"/>
      <c r="D219" s="68"/>
      <c r="E219" s="68"/>
      <c r="F219" s="68"/>
      <c r="G219" s="77"/>
      <c r="J219" s="81" t="str">
        <f t="shared" si="6"/>
        <v/>
      </c>
      <c r="K219" s="82">
        <f t="shared" ca="1" si="5"/>
        <v>0</v>
      </c>
      <c r="M219" s="83"/>
      <c r="N219" s="84"/>
    </row>
    <row r="220" spans="2:14" x14ac:dyDescent="0.2">
      <c r="B220" s="76"/>
      <c r="C220" s="67"/>
      <c r="D220" s="68"/>
      <c r="E220" s="68"/>
      <c r="F220" s="68"/>
      <c r="G220" s="77"/>
      <c r="J220" s="81" t="str">
        <f t="shared" si="6"/>
        <v/>
      </c>
      <c r="K220" s="82">
        <f t="shared" ca="1" si="5"/>
        <v>0</v>
      </c>
      <c r="M220" s="83"/>
      <c r="N220" s="84"/>
    </row>
    <row r="221" spans="2:14" x14ac:dyDescent="0.2">
      <c r="B221" s="76"/>
      <c r="C221" s="67"/>
      <c r="D221" s="68"/>
      <c r="E221" s="68"/>
      <c r="F221" s="68"/>
      <c r="G221" s="77"/>
      <c r="J221" s="81" t="str">
        <f t="shared" si="6"/>
        <v/>
      </c>
      <c r="K221" s="82">
        <f t="shared" ca="1" si="5"/>
        <v>0</v>
      </c>
      <c r="M221" s="83"/>
      <c r="N221" s="84"/>
    </row>
    <row r="222" spans="2:14" x14ac:dyDescent="0.2">
      <c r="B222" s="76"/>
      <c r="C222" s="67"/>
      <c r="D222" s="68"/>
      <c r="E222" s="68"/>
      <c r="F222" s="68"/>
      <c r="G222" s="77"/>
      <c r="J222" s="81" t="str">
        <f t="shared" si="6"/>
        <v/>
      </c>
      <c r="K222" s="82">
        <f t="shared" ca="1" si="5"/>
        <v>0</v>
      </c>
      <c r="M222" s="83"/>
      <c r="N222" s="84"/>
    </row>
    <row r="223" spans="2:14" x14ac:dyDescent="0.2">
      <c r="B223" s="76"/>
      <c r="C223" s="67"/>
      <c r="D223" s="68"/>
      <c r="E223" s="68"/>
      <c r="F223" s="68"/>
      <c r="G223" s="77"/>
      <c r="J223" s="81" t="str">
        <f t="shared" si="6"/>
        <v/>
      </c>
      <c r="K223" s="82">
        <f t="shared" ca="1" si="5"/>
        <v>0</v>
      </c>
      <c r="M223" s="83"/>
      <c r="N223" s="84"/>
    </row>
    <row r="224" spans="2:14" x14ac:dyDescent="0.2">
      <c r="B224" s="76"/>
      <c r="C224" s="67"/>
      <c r="D224" s="68"/>
      <c r="E224" s="68"/>
      <c r="F224" s="68"/>
      <c r="G224" s="77"/>
      <c r="J224" s="81" t="str">
        <f t="shared" si="6"/>
        <v/>
      </c>
      <c r="K224" s="82">
        <f t="shared" ca="1" si="5"/>
        <v>0</v>
      </c>
      <c r="M224" s="83"/>
      <c r="N224" s="84"/>
    </row>
    <row r="225" spans="2:14" x14ac:dyDescent="0.2">
      <c r="B225" s="76"/>
      <c r="C225" s="67"/>
      <c r="D225" s="68"/>
      <c r="E225" s="68"/>
      <c r="F225" s="68"/>
      <c r="G225" s="77"/>
      <c r="J225" s="81" t="str">
        <f t="shared" si="6"/>
        <v/>
      </c>
      <c r="K225" s="82">
        <f t="shared" ca="1" si="5"/>
        <v>0</v>
      </c>
      <c r="M225" s="83"/>
      <c r="N225" s="84"/>
    </row>
    <row r="226" spans="2:14" x14ac:dyDescent="0.2">
      <c r="B226" s="76"/>
      <c r="C226" s="67"/>
      <c r="D226" s="68"/>
      <c r="E226" s="68"/>
      <c r="F226" s="68"/>
      <c r="G226" s="77"/>
      <c r="J226" s="81" t="str">
        <f t="shared" si="6"/>
        <v/>
      </c>
      <c r="K226" s="82">
        <f t="shared" ca="1" si="5"/>
        <v>0</v>
      </c>
      <c r="M226" s="83"/>
      <c r="N226" s="84"/>
    </row>
    <row r="227" spans="2:14" x14ac:dyDescent="0.2">
      <c r="B227" s="76"/>
      <c r="C227" s="67"/>
      <c r="D227" s="68"/>
      <c r="E227" s="68"/>
      <c r="F227" s="68"/>
      <c r="G227" s="77"/>
      <c r="J227" s="81" t="str">
        <f t="shared" si="6"/>
        <v/>
      </c>
      <c r="K227" s="82">
        <f t="shared" ca="1" si="5"/>
        <v>0</v>
      </c>
      <c r="M227" s="83"/>
      <c r="N227" s="84"/>
    </row>
    <row r="228" spans="2:14" x14ac:dyDescent="0.2">
      <c r="B228" s="76"/>
      <c r="C228" s="67"/>
      <c r="D228" s="68"/>
      <c r="E228" s="68"/>
      <c r="F228" s="68"/>
      <c r="G228" s="77"/>
      <c r="J228" s="81" t="str">
        <f t="shared" si="6"/>
        <v/>
      </c>
      <c r="K228" s="82">
        <f t="shared" ca="1" si="5"/>
        <v>0</v>
      </c>
      <c r="M228" s="83"/>
      <c r="N228" s="84"/>
    </row>
    <row r="229" spans="2:14" x14ac:dyDescent="0.2">
      <c r="B229" s="76"/>
      <c r="C229" s="67"/>
      <c r="D229" s="68"/>
      <c r="E229" s="68"/>
      <c r="F229" s="68"/>
      <c r="G229" s="77"/>
      <c r="J229" s="81" t="str">
        <f t="shared" si="6"/>
        <v/>
      </c>
      <c r="K229" s="82">
        <f t="shared" ca="1" si="5"/>
        <v>0</v>
      </c>
      <c r="M229" s="83"/>
      <c r="N229" s="84"/>
    </row>
    <row r="230" spans="2:14" x14ac:dyDescent="0.2">
      <c r="B230" s="76"/>
      <c r="C230" s="67"/>
      <c r="D230" s="68"/>
      <c r="E230" s="68"/>
      <c r="F230" s="68"/>
      <c r="G230" s="77"/>
      <c r="J230" s="81" t="str">
        <f t="shared" si="6"/>
        <v/>
      </c>
      <c r="K230" s="82">
        <f t="shared" ref="K230:K293" ca="1" si="7">IF(J230=TODAY(),$H$31+D228+E228+F228,IF(J230="",0,(LOOKUP(J230,C228,E228))+(LOOKUP(J230,C228,D228:F228))+(LOOKUP(J230,C228,F228))))</f>
        <v>0</v>
      </c>
      <c r="M230" s="83"/>
      <c r="N230" s="84"/>
    </row>
    <row r="231" spans="2:14" x14ac:dyDescent="0.2">
      <c r="B231" s="76"/>
      <c r="C231" s="67"/>
      <c r="D231" s="68"/>
      <c r="E231" s="68"/>
      <c r="F231" s="68"/>
      <c r="G231" s="77"/>
      <c r="J231" s="81" t="str">
        <f t="shared" si="6"/>
        <v/>
      </c>
      <c r="K231" s="82">
        <f t="shared" ca="1" si="7"/>
        <v>0</v>
      </c>
      <c r="M231" s="83"/>
      <c r="N231" s="84"/>
    </row>
    <row r="232" spans="2:14" x14ac:dyDescent="0.2">
      <c r="B232" s="76"/>
      <c r="C232" s="67"/>
      <c r="D232" s="68"/>
      <c r="E232" s="68"/>
      <c r="F232" s="68"/>
      <c r="G232" s="77"/>
      <c r="J232" s="81" t="str">
        <f t="shared" si="6"/>
        <v/>
      </c>
      <c r="K232" s="82">
        <f t="shared" ca="1" si="7"/>
        <v>0</v>
      </c>
      <c r="M232" s="83"/>
      <c r="N232" s="84"/>
    </row>
    <row r="233" spans="2:14" x14ac:dyDescent="0.2">
      <c r="B233" s="76"/>
      <c r="C233" s="67"/>
      <c r="D233" s="68"/>
      <c r="E233" s="68"/>
      <c r="F233" s="68"/>
      <c r="G233" s="77"/>
      <c r="J233" s="81" t="str">
        <f t="shared" ref="J233:J296" si="8">IF(C231&lt;=C230,"",C231)</f>
        <v/>
      </c>
      <c r="K233" s="82">
        <f t="shared" ca="1" si="7"/>
        <v>0</v>
      </c>
      <c r="M233" s="83"/>
      <c r="N233" s="84"/>
    </row>
    <row r="234" spans="2:14" x14ac:dyDescent="0.2">
      <c r="B234" s="76"/>
      <c r="C234" s="67"/>
      <c r="D234" s="68"/>
      <c r="E234" s="68"/>
      <c r="F234" s="68"/>
      <c r="G234" s="77"/>
      <c r="J234" s="81" t="str">
        <f t="shared" si="8"/>
        <v/>
      </c>
      <c r="K234" s="82">
        <f t="shared" ca="1" si="7"/>
        <v>0</v>
      </c>
      <c r="M234" s="83"/>
      <c r="N234" s="84"/>
    </row>
    <row r="235" spans="2:14" x14ac:dyDescent="0.2">
      <c r="B235" s="76"/>
      <c r="C235" s="67"/>
      <c r="D235" s="68"/>
      <c r="E235" s="68"/>
      <c r="F235" s="68"/>
      <c r="G235" s="77"/>
      <c r="J235" s="81" t="str">
        <f t="shared" si="8"/>
        <v/>
      </c>
      <c r="K235" s="82">
        <f t="shared" ca="1" si="7"/>
        <v>0</v>
      </c>
      <c r="M235" s="83"/>
      <c r="N235" s="84"/>
    </row>
    <row r="236" spans="2:14" x14ac:dyDescent="0.2">
      <c r="B236" s="76"/>
      <c r="C236" s="67"/>
      <c r="D236" s="68"/>
      <c r="E236" s="68"/>
      <c r="F236" s="68"/>
      <c r="G236" s="77"/>
      <c r="J236" s="81" t="str">
        <f t="shared" si="8"/>
        <v/>
      </c>
      <c r="K236" s="82">
        <f t="shared" ca="1" si="7"/>
        <v>0</v>
      </c>
      <c r="M236" s="83"/>
      <c r="N236" s="84"/>
    </row>
    <row r="237" spans="2:14" x14ac:dyDescent="0.2">
      <c r="B237" s="76"/>
      <c r="C237" s="67"/>
      <c r="D237" s="68"/>
      <c r="E237" s="68"/>
      <c r="F237" s="68"/>
      <c r="G237" s="77"/>
      <c r="J237" s="81" t="str">
        <f t="shared" si="8"/>
        <v/>
      </c>
      <c r="K237" s="82">
        <f t="shared" ca="1" si="7"/>
        <v>0</v>
      </c>
      <c r="M237" s="83"/>
      <c r="N237" s="84"/>
    </row>
    <row r="238" spans="2:14" x14ac:dyDescent="0.2">
      <c r="B238" s="76"/>
      <c r="C238" s="67"/>
      <c r="D238" s="68"/>
      <c r="E238" s="68"/>
      <c r="F238" s="68"/>
      <c r="G238" s="77"/>
      <c r="J238" s="81" t="str">
        <f t="shared" si="8"/>
        <v/>
      </c>
      <c r="K238" s="82">
        <f t="shared" ca="1" si="7"/>
        <v>0</v>
      </c>
      <c r="M238" s="83"/>
      <c r="N238" s="84"/>
    </row>
    <row r="239" spans="2:14" x14ac:dyDescent="0.2">
      <c r="B239" s="76"/>
      <c r="C239" s="67"/>
      <c r="D239" s="68"/>
      <c r="E239" s="68"/>
      <c r="F239" s="68"/>
      <c r="G239" s="77"/>
      <c r="J239" s="81" t="str">
        <f t="shared" si="8"/>
        <v/>
      </c>
      <c r="K239" s="82">
        <f t="shared" ca="1" si="7"/>
        <v>0</v>
      </c>
      <c r="M239" s="83"/>
      <c r="N239" s="84"/>
    </row>
    <row r="240" spans="2:14" x14ac:dyDescent="0.2">
      <c r="B240" s="76"/>
      <c r="C240" s="67"/>
      <c r="D240" s="68"/>
      <c r="E240" s="68"/>
      <c r="F240" s="68"/>
      <c r="G240" s="77"/>
      <c r="J240" s="81" t="str">
        <f t="shared" si="8"/>
        <v/>
      </c>
      <c r="K240" s="82">
        <f t="shared" ca="1" si="7"/>
        <v>0</v>
      </c>
      <c r="M240" s="83"/>
      <c r="N240" s="84"/>
    </row>
    <row r="241" spans="2:14" x14ac:dyDescent="0.2">
      <c r="B241" s="76"/>
      <c r="C241" s="67"/>
      <c r="D241" s="68"/>
      <c r="E241" s="68"/>
      <c r="F241" s="68"/>
      <c r="G241" s="77"/>
      <c r="J241" s="81" t="str">
        <f t="shared" si="8"/>
        <v/>
      </c>
      <c r="K241" s="82">
        <f t="shared" ca="1" si="7"/>
        <v>0</v>
      </c>
      <c r="M241" s="83"/>
      <c r="N241" s="84"/>
    </row>
    <row r="242" spans="2:14" x14ac:dyDescent="0.2">
      <c r="B242" s="76"/>
      <c r="C242" s="67"/>
      <c r="D242" s="68"/>
      <c r="E242" s="68"/>
      <c r="F242" s="68"/>
      <c r="G242" s="77"/>
      <c r="J242" s="81" t="str">
        <f t="shared" si="8"/>
        <v/>
      </c>
      <c r="K242" s="82">
        <f t="shared" ca="1" si="7"/>
        <v>0</v>
      </c>
      <c r="M242" s="83"/>
      <c r="N242" s="84"/>
    </row>
    <row r="243" spans="2:14" x14ac:dyDescent="0.2">
      <c r="B243" s="76"/>
      <c r="C243" s="67"/>
      <c r="D243" s="68"/>
      <c r="E243" s="68"/>
      <c r="F243" s="68"/>
      <c r="G243" s="77"/>
      <c r="J243" s="81" t="str">
        <f t="shared" si="8"/>
        <v/>
      </c>
      <c r="K243" s="82">
        <f t="shared" ca="1" si="7"/>
        <v>0</v>
      </c>
      <c r="M243" s="83"/>
      <c r="N243" s="84"/>
    </row>
    <row r="244" spans="2:14" x14ac:dyDescent="0.2">
      <c r="B244" s="76"/>
      <c r="C244" s="67"/>
      <c r="D244" s="68"/>
      <c r="E244" s="68"/>
      <c r="F244" s="68"/>
      <c r="G244" s="77"/>
      <c r="J244" s="81" t="str">
        <f t="shared" si="8"/>
        <v/>
      </c>
      <c r="K244" s="82">
        <f t="shared" ca="1" si="7"/>
        <v>0</v>
      </c>
      <c r="M244" s="83"/>
      <c r="N244" s="84"/>
    </row>
    <row r="245" spans="2:14" x14ac:dyDescent="0.2">
      <c r="B245" s="76"/>
      <c r="C245" s="67"/>
      <c r="D245" s="68"/>
      <c r="E245" s="68"/>
      <c r="F245" s="68"/>
      <c r="G245" s="77"/>
      <c r="J245" s="81" t="str">
        <f t="shared" si="8"/>
        <v/>
      </c>
      <c r="K245" s="82">
        <f t="shared" ca="1" si="7"/>
        <v>0</v>
      </c>
      <c r="M245" s="83"/>
      <c r="N245" s="84"/>
    </row>
    <row r="246" spans="2:14" x14ac:dyDescent="0.2">
      <c r="B246" s="76"/>
      <c r="C246" s="67"/>
      <c r="D246" s="68"/>
      <c r="E246" s="68"/>
      <c r="F246" s="68"/>
      <c r="G246" s="77"/>
      <c r="J246" s="81" t="str">
        <f t="shared" si="8"/>
        <v/>
      </c>
      <c r="K246" s="82">
        <f t="shared" ca="1" si="7"/>
        <v>0</v>
      </c>
      <c r="M246" s="83"/>
      <c r="N246" s="84"/>
    </row>
    <row r="247" spans="2:14" x14ac:dyDescent="0.2">
      <c r="B247" s="76"/>
      <c r="C247" s="67"/>
      <c r="D247" s="68"/>
      <c r="E247" s="68"/>
      <c r="F247" s="68"/>
      <c r="G247" s="77"/>
      <c r="J247" s="81" t="str">
        <f t="shared" si="8"/>
        <v/>
      </c>
      <c r="K247" s="82">
        <f t="shared" ca="1" si="7"/>
        <v>0</v>
      </c>
      <c r="M247" s="83"/>
      <c r="N247" s="84"/>
    </row>
    <row r="248" spans="2:14" x14ac:dyDescent="0.2">
      <c r="B248" s="76"/>
      <c r="C248" s="67"/>
      <c r="D248" s="68"/>
      <c r="E248" s="68"/>
      <c r="F248" s="68"/>
      <c r="G248" s="77"/>
      <c r="J248" s="81" t="str">
        <f t="shared" si="8"/>
        <v/>
      </c>
      <c r="K248" s="82">
        <f t="shared" ca="1" si="7"/>
        <v>0</v>
      </c>
      <c r="M248" s="83"/>
      <c r="N248" s="84"/>
    </row>
    <row r="249" spans="2:14" x14ac:dyDescent="0.2">
      <c r="B249" s="76"/>
      <c r="C249" s="67"/>
      <c r="D249" s="68"/>
      <c r="E249" s="68"/>
      <c r="F249" s="68"/>
      <c r="G249" s="77"/>
      <c r="J249" s="81" t="str">
        <f t="shared" si="8"/>
        <v/>
      </c>
      <c r="K249" s="82">
        <f t="shared" ca="1" si="7"/>
        <v>0</v>
      </c>
      <c r="M249" s="83"/>
      <c r="N249" s="84"/>
    </row>
    <row r="250" spans="2:14" x14ac:dyDescent="0.2">
      <c r="B250" s="76"/>
      <c r="C250" s="67"/>
      <c r="D250" s="68"/>
      <c r="E250" s="68"/>
      <c r="F250" s="68"/>
      <c r="G250" s="77"/>
      <c r="J250" s="81" t="str">
        <f t="shared" si="8"/>
        <v/>
      </c>
      <c r="K250" s="82">
        <f t="shared" ca="1" si="7"/>
        <v>0</v>
      </c>
      <c r="M250" s="83"/>
      <c r="N250" s="84"/>
    </row>
    <row r="251" spans="2:14" x14ac:dyDescent="0.2">
      <c r="B251" s="76"/>
      <c r="C251" s="67"/>
      <c r="D251" s="68"/>
      <c r="E251" s="68"/>
      <c r="F251" s="68"/>
      <c r="G251" s="77"/>
      <c r="J251" s="81" t="str">
        <f t="shared" si="8"/>
        <v/>
      </c>
      <c r="K251" s="82">
        <f t="shared" ca="1" si="7"/>
        <v>0</v>
      </c>
      <c r="M251" s="83"/>
      <c r="N251" s="84"/>
    </row>
    <row r="252" spans="2:14" x14ac:dyDescent="0.2">
      <c r="B252" s="76"/>
      <c r="C252" s="67"/>
      <c r="D252" s="68"/>
      <c r="E252" s="68"/>
      <c r="F252" s="68"/>
      <c r="G252" s="77"/>
      <c r="J252" s="81" t="str">
        <f t="shared" si="8"/>
        <v/>
      </c>
      <c r="K252" s="82">
        <f t="shared" ca="1" si="7"/>
        <v>0</v>
      </c>
      <c r="M252" s="83"/>
      <c r="N252" s="84"/>
    </row>
    <row r="253" spans="2:14" x14ac:dyDescent="0.2">
      <c r="B253" s="76"/>
      <c r="C253" s="67"/>
      <c r="D253" s="68"/>
      <c r="E253" s="68"/>
      <c r="F253" s="68"/>
      <c r="G253" s="77"/>
      <c r="J253" s="81" t="str">
        <f t="shared" si="8"/>
        <v/>
      </c>
      <c r="K253" s="82">
        <f t="shared" ca="1" si="7"/>
        <v>0</v>
      </c>
      <c r="M253" s="83"/>
      <c r="N253" s="84"/>
    </row>
    <row r="254" spans="2:14" x14ac:dyDescent="0.2">
      <c r="B254" s="76"/>
      <c r="C254" s="67"/>
      <c r="D254" s="68"/>
      <c r="E254" s="68"/>
      <c r="F254" s="68"/>
      <c r="G254" s="77"/>
      <c r="J254" s="81" t="str">
        <f t="shared" si="8"/>
        <v/>
      </c>
      <c r="K254" s="82">
        <f t="shared" ca="1" si="7"/>
        <v>0</v>
      </c>
      <c r="M254" s="83"/>
      <c r="N254" s="84"/>
    </row>
    <row r="255" spans="2:14" x14ac:dyDescent="0.2">
      <c r="B255" s="76"/>
      <c r="C255" s="67"/>
      <c r="D255" s="68"/>
      <c r="E255" s="68"/>
      <c r="F255" s="68"/>
      <c r="G255" s="77"/>
      <c r="J255" s="81" t="str">
        <f t="shared" si="8"/>
        <v/>
      </c>
      <c r="K255" s="82">
        <f t="shared" ca="1" si="7"/>
        <v>0</v>
      </c>
      <c r="M255" s="83"/>
      <c r="N255" s="84"/>
    </row>
    <row r="256" spans="2:14" x14ac:dyDescent="0.2">
      <c r="B256" s="76"/>
      <c r="C256" s="67"/>
      <c r="D256" s="68"/>
      <c r="E256" s="68"/>
      <c r="F256" s="68"/>
      <c r="G256" s="77"/>
      <c r="J256" s="81" t="str">
        <f t="shared" si="8"/>
        <v/>
      </c>
      <c r="K256" s="82">
        <f t="shared" ca="1" si="7"/>
        <v>0</v>
      </c>
      <c r="M256" s="83"/>
      <c r="N256" s="84"/>
    </row>
    <row r="257" spans="2:14" x14ac:dyDescent="0.2">
      <c r="B257" s="76"/>
      <c r="C257" s="67"/>
      <c r="D257" s="68"/>
      <c r="E257" s="68"/>
      <c r="F257" s="68"/>
      <c r="G257" s="77"/>
      <c r="J257" s="81" t="str">
        <f t="shared" si="8"/>
        <v/>
      </c>
      <c r="K257" s="82">
        <f t="shared" ca="1" si="7"/>
        <v>0</v>
      </c>
      <c r="M257" s="83"/>
      <c r="N257" s="84"/>
    </row>
    <row r="258" spans="2:14" x14ac:dyDescent="0.2">
      <c r="B258" s="76"/>
      <c r="C258" s="67"/>
      <c r="D258" s="68"/>
      <c r="E258" s="68"/>
      <c r="F258" s="68"/>
      <c r="G258" s="77"/>
      <c r="J258" s="81" t="str">
        <f t="shared" si="8"/>
        <v/>
      </c>
      <c r="K258" s="82">
        <f t="shared" ca="1" si="7"/>
        <v>0</v>
      </c>
      <c r="M258" s="83"/>
      <c r="N258" s="84"/>
    </row>
    <row r="259" spans="2:14" x14ac:dyDescent="0.2">
      <c r="B259" s="76"/>
      <c r="C259" s="67"/>
      <c r="D259" s="68"/>
      <c r="E259" s="68"/>
      <c r="F259" s="68"/>
      <c r="G259" s="77"/>
      <c r="J259" s="81" t="str">
        <f t="shared" si="8"/>
        <v/>
      </c>
      <c r="K259" s="82">
        <f t="shared" ca="1" si="7"/>
        <v>0</v>
      </c>
      <c r="M259" s="83"/>
      <c r="N259" s="84"/>
    </row>
    <row r="260" spans="2:14" x14ac:dyDescent="0.2">
      <c r="B260" s="76"/>
      <c r="C260" s="67"/>
      <c r="D260" s="68"/>
      <c r="E260" s="68"/>
      <c r="F260" s="68"/>
      <c r="G260" s="77"/>
      <c r="J260" s="81" t="str">
        <f t="shared" si="8"/>
        <v/>
      </c>
      <c r="K260" s="82">
        <f t="shared" ca="1" si="7"/>
        <v>0</v>
      </c>
      <c r="M260" s="83"/>
      <c r="N260" s="84"/>
    </row>
    <row r="261" spans="2:14" x14ac:dyDescent="0.2">
      <c r="B261" s="76"/>
      <c r="C261" s="67"/>
      <c r="D261" s="68"/>
      <c r="E261" s="68"/>
      <c r="F261" s="68"/>
      <c r="G261" s="77"/>
      <c r="J261" s="81" t="str">
        <f t="shared" si="8"/>
        <v/>
      </c>
      <c r="K261" s="82">
        <f t="shared" ca="1" si="7"/>
        <v>0</v>
      </c>
      <c r="M261" s="83"/>
      <c r="N261" s="84"/>
    </row>
    <row r="262" spans="2:14" x14ac:dyDescent="0.2">
      <c r="B262" s="76"/>
      <c r="C262" s="67"/>
      <c r="D262" s="68"/>
      <c r="E262" s="68"/>
      <c r="F262" s="68"/>
      <c r="G262" s="77"/>
      <c r="J262" s="81" t="str">
        <f t="shared" si="8"/>
        <v/>
      </c>
      <c r="K262" s="82">
        <f t="shared" ca="1" si="7"/>
        <v>0</v>
      </c>
      <c r="M262" s="83"/>
      <c r="N262" s="84"/>
    </row>
    <row r="263" spans="2:14" x14ac:dyDescent="0.2">
      <c r="B263" s="76"/>
      <c r="C263" s="67"/>
      <c r="D263" s="68"/>
      <c r="E263" s="68"/>
      <c r="F263" s="68"/>
      <c r="G263" s="77"/>
      <c r="J263" s="81" t="str">
        <f t="shared" si="8"/>
        <v/>
      </c>
      <c r="K263" s="82">
        <f t="shared" ca="1" si="7"/>
        <v>0</v>
      </c>
      <c r="M263" s="83"/>
      <c r="N263" s="84"/>
    </row>
    <row r="264" spans="2:14" x14ac:dyDescent="0.2">
      <c r="B264" s="76"/>
      <c r="C264" s="67"/>
      <c r="D264" s="68"/>
      <c r="E264" s="68"/>
      <c r="F264" s="68"/>
      <c r="G264" s="77"/>
      <c r="J264" s="81" t="str">
        <f t="shared" si="8"/>
        <v/>
      </c>
      <c r="K264" s="82">
        <f t="shared" ca="1" si="7"/>
        <v>0</v>
      </c>
      <c r="M264" s="83"/>
      <c r="N264" s="84"/>
    </row>
    <row r="265" spans="2:14" x14ac:dyDescent="0.2">
      <c r="B265" s="76"/>
      <c r="C265" s="67"/>
      <c r="D265" s="68"/>
      <c r="E265" s="68"/>
      <c r="F265" s="68"/>
      <c r="G265" s="77"/>
      <c r="J265" s="81" t="str">
        <f t="shared" si="8"/>
        <v/>
      </c>
      <c r="K265" s="82">
        <f t="shared" ca="1" si="7"/>
        <v>0</v>
      </c>
      <c r="M265" s="83"/>
      <c r="N265" s="84"/>
    </row>
    <row r="266" spans="2:14" x14ac:dyDescent="0.2">
      <c r="B266" s="76"/>
      <c r="C266" s="67"/>
      <c r="D266" s="68"/>
      <c r="E266" s="68"/>
      <c r="F266" s="68"/>
      <c r="G266" s="77"/>
      <c r="J266" s="81" t="str">
        <f t="shared" si="8"/>
        <v/>
      </c>
      <c r="K266" s="82">
        <f t="shared" ca="1" si="7"/>
        <v>0</v>
      </c>
      <c r="M266" s="83"/>
      <c r="N266" s="84"/>
    </row>
    <row r="267" spans="2:14" x14ac:dyDescent="0.2">
      <c r="B267" s="76"/>
      <c r="C267" s="67"/>
      <c r="D267" s="68"/>
      <c r="E267" s="68"/>
      <c r="F267" s="68"/>
      <c r="G267" s="77"/>
      <c r="J267" s="81" t="str">
        <f t="shared" si="8"/>
        <v/>
      </c>
      <c r="K267" s="82">
        <f t="shared" ca="1" si="7"/>
        <v>0</v>
      </c>
      <c r="M267" s="83"/>
      <c r="N267" s="84"/>
    </row>
    <row r="268" spans="2:14" x14ac:dyDescent="0.2">
      <c r="B268" s="76"/>
      <c r="C268" s="67"/>
      <c r="D268" s="68"/>
      <c r="E268" s="68"/>
      <c r="F268" s="68"/>
      <c r="G268" s="77"/>
      <c r="J268" s="81" t="str">
        <f t="shared" si="8"/>
        <v/>
      </c>
      <c r="K268" s="82">
        <f t="shared" ca="1" si="7"/>
        <v>0</v>
      </c>
      <c r="M268" s="83"/>
      <c r="N268" s="84"/>
    </row>
    <row r="269" spans="2:14" x14ac:dyDescent="0.2">
      <c r="B269" s="76"/>
      <c r="C269" s="67"/>
      <c r="D269" s="68"/>
      <c r="E269" s="68"/>
      <c r="F269" s="68"/>
      <c r="G269" s="77"/>
      <c r="J269" s="81" t="str">
        <f t="shared" si="8"/>
        <v/>
      </c>
      <c r="K269" s="82">
        <f t="shared" ca="1" si="7"/>
        <v>0</v>
      </c>
      <c r="M269" s="83"/>
      <c r="N269" s="84"/>
    </row>
    <row r="270" spans="2:14" x14ac:dyDescent="0.2">
      <c r="B270" s="76"/>
      <c r="C270" s="67"/>
      <c r="D270" s="68"/>
      <c r="E270" s="68"/>
      <c r="F270" s="68"/>
      <c r="G270" s="77"/>
      <c r="J270" s="81" t="str">
        <f t="shared" si="8"/>
        <v/>
      </c>
      <c r="K270" s="82">
        <f t="shared" ca="1" si="7"/>
        <v>0</v>
      </c>
      <c r="M270" s="83"/>
      <c r="N270" s="84"/>
    </row>
    <row r="271" spans="2:14" x14ac:dyDescent="0.2">
      <c r="B271" s="76"/>
      <c r="C271" s="67"/>
      <c r="D271" s="68"/>
      <c r="E271" s="68"/>
      <c r="F271" s="68"/>
      <c r="G271" s="77"/>
      <c r="J271" s="81" t="str">
        <f t="shared" si="8"/>
        <v/>
      </c>
      <c r="K271" s="82">
        <f t="shared" ca="1" si="7"/>
        <v>0</v>
      </c>
      <c r="M271" s="83"/>
      <c r="N271" s="84"/>
    </row>
    <row r="272" spans="2:14" x14ac:dyDescent="0.2">
      <c r="B272" s="76"/>
      <c r="C272" s="67"/>
      <c r="D272" s="68"/>
      <c r="E272" s="68"/>
      <c r="F272" s="68"/>
      <c r="G272" s="77"/>
      <c r="J272" s="81" t="str">
        <f t="shared" si="8"/>
        <v/>
      </c>
      <c r="K272" s="82">
        <f t="shared" ca="1" si="7"/>
        <v>0</v>
      </c>
      <c r="M272" s="83"/>
      <c r="N272" s="84"/>
    </row>
    <row r="273" spans="2:14" x14ac:dyDescent="0.2">
      <c r="B273" s="76"/>
      <c r="C273" s="67"/>
      <c r="D273" s="68"/>
      <c r="E273" s="68"/>
      <c r="F273" s="68"/>
      <c r="G273" s="77"/>
      <c r="J273" s="81" t="str">
        <f t="shared" si="8"/>
        <v/>
      </c>
      <c r="K273" s="82">
        <f t="shared" ca="1" si="7"/>
        <v>0</v>
      </c>
      <c r="M273" s="83"/>
      <c r="N273" s="84"/>
    </row>
    <row r="274" spans="2:14" x14ac:dyDescent="0.2">
      <c r="B274" s="76"/>
      <c r="C274" s="67"/>
      <c r="D274" s="68"/>
      <c r="E274" s="68"/>
      <c r="F274" s="68"/>
      <c r="G274" s="77"/>
      <c r="J274" s="81" t="str">
        <f t="shared" si="8"/>
        <v/>
      </c>
      <c r="K274" s="82">
        <f t="shared" ca="1" si="7"/>
        <v>0</v>
      </c>
      <c r="M274" s="83"/>
      <c r="N274" s="84"/>
    </row>
    <row r="275" spans="2:14" x14ac:dyDescent="0.2">
      <c r="B275" s="76"/>
      <c r="C275" s="67"/>
      <c r="D275" s="68"/>
      <c r="E275" s="68"/>
      <c r="F275" s="68"/>
      <c r="G275" s="77"/>
      <c r="J275" s="81" t="str">
        <f t="shared" si="8"/>
        <v/>
      </c>
      <c r="K275" s="82">
        <f t="shared" ca="1" si="7"/>
        <v>0</v>
      </c>
      <c r="M275" s="83"/>
      <c r="N275" s="84"/>
    </row>
    <row r="276" spans="2:14" x14ac:dyDescent="0.2">
      <c r="B276" s="76"/>
      <c r="C276" s="67"/>
      <c r="D276" s="68"/>
      <c r="E276" s="68"/>
      <c r="F276" s="68"/>
      <c r="G276" s="77"/>
      <c r="J276" s="81" t="str">
        <f t="shared" si="8"/>
        <v/>
      </c>
      <c r="K276" s="82">
        <f t="shared" ca="1" si="7"/>
        <v>0</v>
      </c>
      <c r="M276" s="83"/>
      <c r="N276" s="84"/>
    </row>
    <row r="277" spans="2:14" x14ac:dyDescent="0.2">
      <c r="B277" s="76"/>
      <c r="C277" s="67"/>
      <c r="D277" s="68"/>
      <c r="E277" s="68"/>
      <c r="F277" s="68"/>
      <c r="G277" s="77"/>
      <c r="J277" s="81" t="str">
        <f t="shared" si="8"/>
        <v/>
      </c>
      <c r="K277" s="82">
        <f t="shared" ca="1" si="7"/>
        <v>0</v>
      </c>
      <c r="M277" s="83"/>
      <c r="N277" s="84"/>
    </row>
    <row r="278" spans="2:14" x14ac:dyDescent="0.2">
      <c r="B278" s="76"/>
      <c r="C278" s="67"/>
      <c r="D278" s="68"/>
      <c r="E278" s="68"/>
      <c r="F278" s="68"/>
      <c r="G278" s="77"/>
      <c r="J278" s="81" t="str">
        <f t="shared" si="8"/>
        <v/>
      </c>
      <c r="K278" s="82">
        <f t="shared" ca="1" si="7"/>
        <v>0</v>
      </c>
      <c r="M278" s="83"/>
      <c r="N278" s="84"/>
    </row>
    <row r="279" spans="2:14" x14ac:dyDescent="0.2">
      <c r="B279" s="76"/>
      <c r="C279" s="67"/>
      <c r="D279" s="68"/>
      <c r="E279" s="68"/>
      <c r="F279" s="68"/>
      <c r="G279" s="77"/>
      <c r="J279" s="81" t="str">
        <f t="shared" si="8"/>
        <v/>
      </c>
      <c r="K279" s="82">
        <f t="shared" ca="1" si="7"/>
        <v>0</v>
      </c>
      <c r="M279" s="83"/>
      <c r="N279" s="84"/>
    </row>
    <row r="280" spans="2:14" x14ac:dyDescent="0.2">
      <c r="B280" s="76"/>
      <c r="C280" s="67"/>
      <c r="D280" s="68"/>
      <c r="E280" s="68"/>
      <c r="F280" s="68"/>
      <c r="G280" s="77"/>
      <c r="J280" s="81" t="str">
        <f t="shared" si="8"/>
        <v/>
      </c>
      <c r="K280" s="82">
        <f t="shared" ca="1" si="7"/>
        <v>0</v>
      </c>
      <c r="M280" s="83"/>
      <c r="N280" s="84"/>
    </row>
    <row r="281" spans="2:14" x14ac:dyDescent="0.2">
      <c r="B281" s="76"/>
      <c r="C281" s="67"/>
      <c r="D281" s="68"/>
      <c r="E281" s="68"/>
      <c r="F281" s="68"/>
      <c r="G281" s="77"/>
      <c r="J281" s="81" t="str">
        <f t="shared" si="8"/>
        <v/>
      </c>
      <c r="K281" s="82">
        <f t="shared" ca="1" si="7"/>
        <v>0</v>
      </c>
      <c r="M281" s="83"/>
      <c r="N281" s="84"/>
    </row>
    <row r="282" spans="2:14" x14ac:dyDescent="0.2">
      <c r="B282" s="76"/>
      <c r="C282" s="67"/>
      <c r="D282" s="68"/>
      <c r="E282" s="68"/>
      <c r="F282" s="68"/>
      <c r="G282" s="77"/>
      <c r="J282" s="81" t="str">
        <f t="shared" si="8"/>
        <v/>
      </c>
      <c r="K282" s="82">
        <f t="shared" ca="1" si="7"/>
        <v>0</v>
      </c>
      <c r="M282" s="83"/>
      <c r="N282" s="84"/>
    </row>
    <row r="283" spans="2:14" x14ac:dyDescent="0.2">
      <c r="B283" s="76"/>
      <c r="C283" s="67"/>
      <c r="D283" s="68"/>
      <c r="E283" s="68"/>
      <c r="F283" s="68"/>
      <c r="G283" s="77"/>
      <c r="J283" s="81" t="str">
        <f t="shared" si="8"/>
        <v/>
      </c>
      <c r="K283" s="82">
        <f t="shared" ca="1" si="7"/>
        <v>0</v>
      </c>
      <c r="M283" s="83"/>
      <c r="N283" s="84"/>
    </row>
    <row r="284" spans="2:14" x14ac:dyDescent="0.2">
      <c r="B284" s="76"/>
      <c r="C284" s="67"/>
      <c r="D284" s="68"/>
      <c r="E284" s="68"/>
      <c r="F284" s="68"/>
      <c r="G284" s="77"/>
      <c r="J284" s="81" t="str">
        <f t="shared" si="8"/>
        <v/>
      </c>
      <c r="K284" s="82">
        <f t="shared" ca="1" si="7"/>
        <v>0</v>
      </c>
      <c r="M284" s="83"/>
      <c r="N284" s="84"/>
    </row>
    <row r="285" spans="2:14" x14ac:dyDescent="0.2">
      <c r="B285" s="76"/>
      <c r="C285" s="67"/>
      <c r="D285" s="68"/>
      <c r="E285" s="68"/>
      <c r="F285" s="68"/>
      <c r="G285" s="77"/>
      <c r="J285" s="81" t="str">
        <f t="shared" si="8"/>
        <v/>
      </c>
      <c r="K285" s="82">
        <f t="shared" ca="1" si="7"/>
        <v>0</v>
      </c>
      <c r="M285" s="83"/>
      <c r="N285" s="84"/>
    </row>
    <row r="286" spans="2:14" x14ac:dyDescent="0.2">
      <c r="B286" s="76"/>
      <c r="C286" s="67"/>
      <c r="D286" s="68"/>
      <c r="E286" s="68"/>
      <c r="F286" s="68"/>
      <c r="G286" s="77"/>
      <c r="J286" s="81" t="str">
        <f t="shared" si="8"/>
        <v/>
      </c>
      <c r="K286" s="82">
        <f t="shared" ca="1" si="7"/>
        <v>0</v>
      </c>
      <c r="M286" s="83"/>
      <c r="N286" s="84"/>
    </row>
    <row r="287" spans="2:14" x14ac:dyDescent="0.2">
      <c r="B287" s="76"/>
      <c r="C287" s="67"/>
      <c r="D287" s="68"/>
      <c r="E287" s="68"/>
      <c r="F287" s="68"/>
      <c r="G287" s="77"/>
      <c r="J287" s="81" t="str">
        <f t="shared" si="8"/>
        <v/>
      </c>
      <c r="K287" s="82">
        <f t="shared" ca="1" si="7"/>
        <v>0</v>
      </c>
      <c r="M287" s="83"/>
      <c r="N287" s="84"/>
    </row>
    <row r="288" spans="2:14" x14ac:dyDescent="0.2">
      <c r="B288" s="76"/>
      <c r="C288" s="67"/>
      <c r="D288" s="68"/>
      <c r="E288" s="68"/>
      <c r="F288" s="68"/>
      <c r="G288" s="77"/>
      <c r="J288" s="81" t="str">
        <f t="shared" si="8"/>
        <v/>
      </c>
      <c r="K288" s="82">
        <f t="shared" ca="1" si="7"/>
        <v>0</v>
      </c>
      <c r="M288" s="83"/>
      <c r="N288" s="84"/>
    </row>
    <row r="289" spans="2:14" x14ac:dyDescent="0.2">
      <c r="B289" s="76"/>
      <c r="C289" s="67"/>
      <c r="D289" s="68"/>
      <c r="E289" s="68"/>
      <c r="F289" s="68"/>
      <c r="G289" s="77"/>
      <c r="J289" s="81" t="str">
        <f t="shared" si="8"/>
        <v/>
      </c>
      <c r="K289" s="82">
        <f t="shared" ca="1" si="7"/>
        <v>0</v>
      </c>
      <c r="M289" s="83"/>
      <c r="N289" s="84"/>
    </row>
    <row r="290" spans="2:14" x14ac:dyDescent="0.2">
      <c r="B290" s="76"/>
      <c r="C290" s="67"/>
      <c r="D290" s="68"/>
      <c r="E290" s="68"/>
      <c r="F290" s="68"/>
      <c r="G290" s="77"/>
      <c r="J290" s="81" t="str">
        <f t="shared" si="8"/>
        <v/>
      </c>
      <c r="K290" s="82">
        <f t="shared" ca="1" si="7"/>
        <v>0</v>
      </c>
      <c r="M290" s="83"/>
      <c r="N290" s="84"/>
    </row>
    <row r="291" spans="2:14" x14ac:dyDescent="0.2">
      <c r="B291" s="76"/>
      <c r="C291" s="67"/>
      <c r="D291" s="68"/>
      <c r="E291" s="68"/>
      <c r="F291" s="68"/>
      <c r="G291" s="77"/>
      <c r="J291" s="81" t="str">
        <f t="shared" si="8"/>
        <v/>
      </c>
      <c r="K291" s="82">
        <f t="shared" ca="1" si="7"/>
        <v>0</v>
      </c>
      <c r="M291" s="83"/>
      <c r="N291" s="84"/>
    </row>
    <row r="292" spans="2:14" x14ac:dyDescent="0.2">
      <c r="B292" s="76"/>
      <c r="C292" s="67"/>
      <c r="D292" s="68"/>
      <c r="E292" s="68"/>
      <c r="F292" s="68"/>
      <c r="G292" s="77"/>
      <c r="J292" s="81" t="str">
        <f t="shared" si="8"/>
        <v/>
      </c>
      <c r="K292" s="82">
        <f t="shared" ca="1" si="7"/>
        <v>0</v>
      </c>
      <c r="M292" s="83"/>
      <c r="N292" s="84"/>
    </row>
    <row r="293" spans="2:14" x14ac:dyDescent="0.2">
      <c r="B293" s="76"/>
      <c r="C293" s="67"/>
      <c r="D293" s="68"/>
      <c r="E293" s="68"/>
      <c r="F293" s="68"/>
      <c r="G293" s="77"/>
      <c r="J293" s="81" t="str">
        <f t="shared" si="8"/>
        <v/>
      </c>
      <c r="K293" s="82">
        <f t="shared" ca="1" si="7"/>
        <v>0</v>
      </c>
      <c r="M293" s="83"/>
      <c r="N293" s="84"/>
    </row>
    <row r="294" spans="2:14" x14ac:dyDescent="0.2">
      <c r="B294" s="76"/>
      <c r="C294" s="67"/>
      <c r="D294" s="68"/>
      <c r="E294" s="68"/>
      <c r="F294" s="68"/>
      <c r="G294" s="77"/>
      <c r="J294" s="81" t="str">
        <f t="shared" si="8"/>
        <v/>
      </c>
      <c r="K294" s="82">
        <f t="shared" ref="K294:K357" ca="1" si="9">IF(J294=TODAY(),$H$31+D292+E292+F292,IF(J294="",0,(LOOKUP(J294,C292,E292))+(LOOKUP(J294,C292,D292:F292))+(LOOKUP(J294,C292,F292))))</f>
        <v>0</v>
      </c>
      <c r="M294" s="83"/>
      <c r="N294" s="84"/>
    </row>
    <row r="295" spans="2:14" x14ac:dyDescent="0.2">
      <c r="B295" s="76"/>
      <c r="C295" s="67"/>
      <c r="D295" s="68"/>
      <c r="E295" s="68"/>
      <c r="F295" s="68"/>
      <c r="G295" s="77"/>
      <c r="J295" s="81" t="str">
        <f t="shared" si="8"/>
        <v/>
      </c>
      <c r="K295" s="82">
        <f t="shared" ca="1" si="9"/>
        <v>0</v>
      </c>
      <c r="M295" s="83"/>
      <c r="N295" s="84"/>
    </row>
    <row r="296" spans="2:14" x14ac:dyDescent="0.2">
      <c r="B296" s="76"/>
      <c r="C296" s="67"/>
      <c r="D296" s="68"/>
      <c r="E296" s="68"/>
      <c r="F296" s="68"/>
      <c r="G296" s="77"/>
      <c r="J296" s="81" t="str">
        <f t="shared" si="8"/>
        <v/>
      </c>
      <c r="K296" s="82">
        <f t="shared" ca="1" si="9"/>
        <v>0</v>
      </c>
      <c r="M296" s="83"/>
      <c r="N296" s="84"/>
    </row>
    <row r="297" spans="2:14" x14ac:dyDescent="0.2">
      <c r="B297" s="76"/>
      <c r="C297" s="67"/>
      <c r="D297" s="68"/>
      <c r="E297" s="68"/>
      <c r="F297" s="68"/>
      <c r="G297" s="77"/>
      <c r="J297" s="81" t="str">
        <f t="shared" ref="J297:J360" si="10">IF(C295&lt;=C294,"",C295)</f>
        <v/>
      </c>
      <c r="K297" s="82">
        <f t="shared" ca="1" si="9"/>
        <v>0</v>
      </c>
      <c r="M297" s="83"/>
      <c r="N297" s="84"/>
    </row>
    <row r="298" spans="2:14" x14ac:dyDescent="0.2">
      <c r="B298" s="76"/>
      <c r="C298" s="67"/>
      <c r="D298" s="68"/>
      <c r="E298" s="68"/>
      <c r="F298" s="68"/>
      <c r="G298" s="77"/>
      <c r="J298" s="81" t="str">
        <f t="shared" si="10"/>
        <v/>
      </c>
      <c r="K298" s="82">
        <f t="shared" ca="1" si="9"/>
        <v>0</v>
      </c>
      <c r="M298" s="83"/>
      <c r="N298" s="84"/>
    </row>
    <row r="299" spans="2:14" x14ac:dyDescent="0.2">
      <c r="B299" s="76"/>
      <c r="C299" s="67"/>
      <c r="D299" s="68"/>
      <c r="E299" s="68"/>
      <c r="F299" s="68"/>
      <c r="G299" s="77"/>
      <c r="J299" s="81" t="str">
        <f t="shared" si="10"/>
        <v/>
      </c>
      <c r="K299" s="82">
        <f t="shared" ca="1" si="9"/>
        <v>0</v>
      </c>
      <c r="M299" s="83"/>
      <c r="N299" s="84"/>
    </row>
    <row r="300" spans="2:14" x14ac:dyDescent="0.2">
      <c r="B300" s="76"/>
      <c r="C300" s="67"/>
      <c r="D300" s="68"/>
      <c r="E300" s="68"/>
      <c r="F300" s="68"/>
      <c r="G300" s="77"/>
      <c r="J300" s="81" t="str">
        <f t="shared" si="10"/>
        <v/>
      </c>
      <c r="K300" s="82">
        <f t="shared" ca="1" si="9"/>
        <v>0</v>
      </c>
      <c r="M300" s="83"/>
      <c r="N300" s="84"/>
    </row>
    <row r="301" spans="2:14" x14ac:dyDescent="0.2">
      <c r="B301" s="76"/>
      <c r="C301" s="67"/>
      <c r="D301" s="68"/>
      <c r="E301" s="68"/>
      <c r="F301" s="68"/>
      <c r="G301" s="77"/>
      <c r="J301" s="81" t="str">
        <f t="shared" si="10"/>
        <v/>
      </c>
      <c r="K301" s="82">
        <f t="shared" ca="1" si="9"/>
        <v>0</v>
      </c>
      <c r="M301" s="83"/>
      <c r="N301" s="84"/>
    </row>
    <row r="302" spans="2:14" x14ac:dyDescent="0.2">
      <c r="B302" s="76"/>
      <c r="C302" s="67"/>
      <c r="D302" s="68"/>
      <c r="E302" s="68"/>
      <c r="F302" s="68"/>
      <c r="G302" s="77"/>
      <c r="J302" s="81" t="str">
        <f t="shared" si="10"/>
        <v/>
      </c>
      <c r="K302" s="82">
        <f t="shared" ca="1" si="9"/>
        <v>0</v>
      </c>
      <c r="M302" s="83"/>
      <c r="N302" s="84"/>
    </row>
    <row r="303" spans="2:14" x14ac:dyDescent="0.2">
      <c r="B303" s="76"/>
      <c r="C303" s="67"/>
      <c r="D303" s="68"/>
      <c r="E303" s="68"/>
      <c r="F303" s="68"/>
      <c r="G303" s="77"/>
      <c r="J303" s="81" t="str">
        <f t="shared" si="10"/>
        <v/>
      </c>
      <c r="K303" s="82">
        <f t="shared" ca="1" si="9"/>
        <v>0</v>
      </c>
      <c r="M303" s="83"/>
      <c r="N303" s="84"/>
    </row>
    <row r="304" spans="2:14" x14ac:dyDescent="0.2">
      <c r="B304" s="76"/>
      <c r="C304" s="67"/>
      <c r="D304" s="68"/>
      <c r="E304" s="68"/>
      <c r="F304" s="68"/>
      <c r="G304" s="77"/>
      <c r="J304" s="81" t="str">
        <f t="shared" si="10"/>
        <v/>
      </c>
      <c r="K304" s="82">
        <f t="shared" ca="1" si="9"/>
        <v>0</v>
      </c>
      <c r="M304" s="83"/>
      <c r="N304" s="84"/>
    </row>
    <row r="305" spans="2:14" x14ac:dyDescent="0.2">
      <c r="B305" s="76"/>
      <c r="C305" s="67"/>
      <c r="D305" s="68"/>
      <c r="E305" s="68"/>
      <c r="F305" s="68"/>
      <c r="G305" s="77"/>
      <c r="J305" s="81" t="str">
        <f t="shared" si="10"/>
        <v/>
      </c>
      <c r="K305" s="82">
        <f t="shared" ca="1" si="9"/>
        <v>0</v>
      </c>
      <c r="M305" s="83"/>
      <c r="N305" s="84"/>
    </row>
    <row r="306" spans="2:14" x14ac:dyDescent="0.2">
      <c r="B306" s="76"/>
      <c r="C306" s="67"/>
      <c r="D306" s="68"/>
      <c r="E306" s="68"/>
      <c r="F306" s="68"/>
      <c r="G306" s="77"/>
      <c r="J306" s="81" t="str">
        <f t="shared" si="10"/>
        <v/>
      </c>
      <c r="K306" s="82">
        <f t="shared" ca="1" si="9"/>
        <v>0</v>
      </c>
      <c r="M306" s="83"/>
      <c r="N306" s="84"/>
    </row>
    <row r="307" spans="2:14" x14ac:dyDescent="0.2">
      <c r="B307" s="76"/>
      <c r="C307" s="67"/>
      <c r="D307" s="68"/>
      <c r="E307" s="68"/>
      <c r="F307" s="68"/>
      <c r="G307" s="77"/>
      <c r="J307" s="81" t="str">
        <f t="shared" si="10"/>
        <v/>
      </c>
      <c r="K307" s="82">
        <f t="shared" ca="1" si="9"/>
        <v>0</v>
      </c>
      <c r="M307" s="83"/>
      <c r="N307" s="84"/>
    </row>
    <row r="308" spans="2:14" x14ac:dyDescent="0.2">
      <c r="B308" s="76"/>
      <c r="C308" s="67"/>
      <c r="D308" s="68"/>
      <c r="E308" s="68"/>
      <c r="F308" s="68"/>
      <c r="G308" s="77"/>
      <c r="J308" s="81" t="str">
        <f t="shared" si="10"/>
        <v/>
      </c>
      <c r="K308" s="82">
        <f t="shared" ca="1" si="9"/>
        <v>0</v>
      </c>
      <c r="M308" s="83"/>
      <c r="N308" s="84"/>
    </row>
    <row r="309" spans="2:14" x14ac:dyDescent="0.2">
      <c r="B309" s="76"/>
      <c r="C309" s="67"/>
      <c r="D309" s="68"/>
      <c r="E309" s="68"/>
      <c r="F309" s="68"/>
      <c r="G309" s="77"/>
      <c r="J309" s="81" t="str">
        <f t="shared" si="10"/>
        <v/>
      </c>
      <c r="K309" s="82">
        <f t="shared" ca="1" si="9"/>
        <v>0</v>
      </c>
      <c r="M309" s="83"/>
      <c r="N309" s="84"/>
    </row>
    <row r="310" spans="2:14" x14ac:dyDescent="0.2">
      <c r="B310" s="76"/>
      <c r="C310" s="67"/>
      <c r="D310" s="68"/>
      <c r="E310" s="68"/>
      <c r="F310" s="68"/>
      <c r="G310" s="77"/>
      <c r="J310" s="81" t="str">
        <f t="shared" si="10"/>
        <v/>
      </c>
      <c r="K310" s="82">
        <f t="shared" ca="1" si="9"/>
        <v>0</v>
      </c>
      <c r="M310" s="83"/>
      <c r="N310" s="84"/>
    </row>
    <row r="311" spans="2:14" x14ac:dyDescent="0.2">
      <c r="B311" s="76"/>
      <c r="C311" s="67"/>
      <c r="D311" s="68"/>
      <c r="E311" s="68"/>
      <c r="F311" s="68"/>
      <c r="G311" s="77"/>
      <c r="J311" s="81" t="str">
        <f t="shared" si="10"/>
        <v/>
      </c>
      <c r="K311" s="82">
        <f t="shared" ca="1" si="9"/>
        <v>0</v>
      </c>
      <c r="M311" s="83"/>
      <c r="N311" s="84"/>
    </row>
    <row r="312" spans="2:14" x14ac:dyDescent="0.2">
      <c r="B312" s="76"/>
      <c r="C312" s="67"/>
      <c r="D312" s="68"/>
      <c r="E312" s="68"/>
      <c r="F312" s="68"/>
      <c r="G312" s="77"/>
      <c r="J312" s="81" t="str">
        <f t="shared" si="10"/>
        <v/>
      </c>
      <c r="K312" s="82">
        <f t="shared" ca="1" si="9"/>
        <v>0</v>
      </c>
      <c r="M312" s="83"/>
      <c r="N312" s="84"/>
    </row>
    <row r="313" spans="2:14" x14ac:dyDescent="0.2">
      <c r="B313" s="76"/>
      <c r="C313" s="67"/>
      <c r="D313" s="68"/>
      <c r="E313" s="68"/>
      <c r="F313" s="68"/>
      <c r="G313" s="77"/>
      <c r="J313" s="81" t="str">
        <f t="shared" si="10"/>
        <v/>
      </c>
      <c r="K313" s="82">
        <f t="shared" ca="1" si="9"/>
        <v>0</v>
      </c>
      <c r="M313" s="83"/>
      <c r="N313" s="84"/>
    </row>
    <row r="314" spans="2:14" x14ac:dyDescent="0.2">
      <c r="B314" s="76"/>
      <c r="C314" s="67"/>
      <c r="D314" s="68"/>
      <c r="E314" s="68"/>
      <c r="F314" s="68"/>
      <c r="G314" s="77"/>
      <c r="J314" s="81" t="str">
        <f t="shared" si="10"/>
        <v/>
      </c>
      <c r="K314" s="82">
        <f t="shared" ca="1" si="9"/>
        <v>0</v>
      </c>
      <c r="M314" s="83"/>
      <c r="N314" s="84"/>
    </row>
    <row r="315" spans="2:14" x14ac:dyDescent="0.2">
      <c r="B315" s="76"/>
      <c r="C315" s="67"/>
      <c r="D315" s="68"/>
      <c r="E315" s="68"/>
      <c r="F315" s="68"/>
      <c r="G315" s="77"/>
      <c r="J315" s="81" t="str">
        <f t="shared" si="10"/>
        <v/>
      </c>
      <c r="K315" s="82">
        <f t="shared" ca="1" si="9"/>
        <v>0</v>
      </c>
      <c r="M315" s="83"/>
      <c r="N315" s="84"/>
    </row>
    <row r="316" spans="2:14" x14ac:dyDescent="0.2">
      <c r="B316" s="76"/>
      <c r="C316" s="67"/>
      <c r="D316" s="68"/>
      <c r="E316" s="68"/>
      <c r="F316" s="68"/>
      <c r="G316" s="77"/>
      <c r="J316" s="81" t="str">
        <f t="shared" si="10"/>
        <v/>
      </c>
      <c r="K316" s="82">
        <f t="shared" ca="1" si="9"/>
        <v>0</v>
      </c>
      <c r="M316" s="83"/>
      <c r="N316" s="84"/>
    </row>
    <row r="317" spans="2:14" x14ac:dyDescent="0.2">
      <c r="B317" s="76"/>
      <c r="C317" s="67"/>
      <c r="D317" s="68"/>
      <c r="E317" s="68"/>
      <c r="F317" s="68"/>
      <c r="G317" s="77"/>
      <c r="J317" s="81" t="str">
        <f t="shared" si="10"/>
        <v/>
      </c>
      <c r="K317" s="82">
        <f t="shared" ca="1" si="9"/>
        <v>0</v>
      </c>
      <c r="M317" s="83"/>
      <c r="N317" s="84"/>
    </row>
    <row r="318" spans="2:14" x14ac:dyDescent="0.2">
      <c r="B318" s="76"/>
      <c r="C318" s="67"/>
      <c r="D318" s="68"/>
      <c r="E318" s="68"/>
      <c r="F318" s="68"/>
      <c r="G318" s="77"/>
      <c r="J318" s="81" t="str">
        <f t="shared" si="10"/>
        <v/>
      </c>
      <c r="K318" s="82">
        <f t="shared" ca="1" si="9"/>
        <v>0</v>
      </c>
      <c r="M318" s="83"/>
      <c r="N318" s="84"/>
    </row>
    <row r="319" spans="2:14" x14ac:dyDescent="0.2">
      <c r="B319" s="76"/>
      <c r="C319" s="67"/>
      <c r="D319" s="68"/>
      <c r="E319" s="68"/>
      <c r="F319" s="68"/>
      <c r="G319" s="77"/>
      <c r="J319" s="81" t="str">
        <f t="shared" si="10"/>
        <v/>
      </c>
      <c r="K319" s="82">
        <f t="shared" ca="1" si="9"/>
        <v>0</v>
      </c>
      <c r="M319" s="83"/>
      <c r="N319" s="84"/>
    </row>
    <row r="320" spans="2:14" x14ac:dyDescent="0.2">
      <c r="B320" s="76"/>
      <c r="C320" s="67"/>
      <c r="D320" s="68"/>
      <c r="E320" s="68"/>
      <c r="F320" s="68"/>
      <c r="G320" s="77"/>
      <c r="J320" s="81" t="str">
        <f t="shared" si="10"/>
        <v/>
      </c>
      <c r="K320" s="82">
        <f t="shared" ca="1" si="9"/>
        <v>0</v>
      </c>
      <c r="M320" s="83"/>
      <c r="N320" s="84"/>
    </row>
    <row r="321" spans="2:14" x14ac:dyDescent="0.2">
      <c r="B321" s="76"/>
      <c r="C321" s="67"/>
      <c r="D321" s="68"/>
      <c r="E321" s="68"/>
      <c r="F321" s="68"/>
      <c r="G321" s="77"/>
      <c r="J321" s="81" t="str">
        <f t="shared" si="10"/>
        <v/>
      </c>
      <c r="K321" s="82">
        <f t="shared" ca="1" si="9"/>
        <v>0</v>
      </c>
      <c r="M321" s="83"/>
      <c r="N321" s="84"/>
    </row>
    <row r="322" spans="2:14" x14ac:dyDescent="0.2">
      <c r="B322" s="76"/>
      <c r="C322" s="67"/>
      <c r="D322" s="68"/>
      <c r="E322" s="68"/>
      <c r="F322" s="68"/>
      <c r="G322" s="77"/>
      <c r="J322" s="81" t="str">
        <f t="shared" si="10"/>
        <v/>
      </c>
      <c r="K322" s="82">
        <f t="shared" ca="1" si="9"/>
        <v>0</v>
      </c>
      <c r="M322" s="83"/>
      <c r="N322" s="84"/>
    </row>
    <row r="323" spans="2:14" x14ac:dyDescent="0.2">
      <c r="B323" s="76"/>
      <c r="C323" s="67"/>
      <c r="D323" s="68"/>
      <c r="E323" s="68"/>
      <c r="F323" s="68"/>
      <c r="G323" s="77"/>
      <c r="J323" s="81" t="str">
        <f t="shared" si="10"/>
        <v/>
      </c>
      <c r="K323" s="82">
        <f t="shared" ca="1" si="9"/>
        <v>0</v>
      </c>
      <c r="M323" s="83"/>
      <c r="N323" s="84"/>
    </row>
    <row r="324" spans="2:14" x14ac:dyDescent="0.2">
      <c r="B324" s="76"/>
      <c r="C324" s="67"/>
      <c r="D324" s="68"/>
      <c r="E324" s="68"/>
      <c r="F324" s="68"/>
      <c r="G324" s="77"/>
      <c r="J324" s="81" t="str">
        <f t="shared" si="10"/>
        <v/>
      </c>
      <c r="K324" s="82">
        <f t="shared" ca="1" si="9"/>
        <v>0</v>
      </c>
      <c r="M324" s="83"/>
      <c r="N324" s="84"/>
    </row>
    <row r="325" spans="2:14" x14ac:dyDescent="0.2">
      <c r="B325" s="76"/>
      <c r="C325" s="67"/>
      <c r="D325" s="68"/>
      <c r="E325" s="68"/>
      <c r="F325" s="68"/>
      <c r="G325" s="77"/>
      <c r="J325" s="81" t="str">
        <f t="shared" si="10"/>
        <v/>
      </c>
      <c r="K325" s="82">
        <f t="shared" ca="1" si="9"/>
        <v>0</v>
      </c>
      <c r="M325" s="83"/>
      <c r="N325" s="84"/>
    </row>
    <row r="326" spans="2:14" x14ac:dyDescent="0.2">
      <c r="B326" s="76"/>
      <c r="C326" s="67"/>
      <c r="D326" s="68"/>
      <c r="E326" s="68"/>
      <c r="F326" s="68"/>
      <c r="G326" s="77"/>
      <c r="J326" s="81" t="str">
        <f t="shared" si="10"/>
        <v/>
      </c>
      <c r="K326" s="82">
        <f t="shared" ca="1" si="9"/>
        <v>0</v>
      </c>
      <c r="M326" s="83"/>
      <c r="N326" s="84"/>
    </row>
    <row r="327" spans="2:14" x14ac:dyDescent="0.2">
      <c r="B327" s="76"/>
      <c r="C327" s="67"/>
      <c r="D327" s="68"/>
      <c r="E327" s="68"/>
      <c r="F327" s="68"/>
      <c r="G327" s="77"/>
      <c r="J327" s="81" t="str">
        <f t="shared" si="10"/>
        <v/>
      </c>
      <c r="K327" s="82">
        <f t="shared" ca="1" si="9"/>
        <v>0</v>
      </c>
      <c r="M327" s="83"/>
      <c r="N327" s="84"/>
    </row>
    <row r="328" spans="2:14" x14ac:dyDescent="0.2">
      <c r="B328" s="76"/>
      <c r="C328" s="67"/>
      <c r="D328" s="68"/>
      <c r="E328" s="68"/>
      <c r="F328" s="68"/>
      <c r="G328" s="77"/>
      <c r="J328" s="81" t="str">
        <f t="shared" si="10"/>
        <v/>
      </c>
      <c r="K328" s="82">
        <f t="shared" ca="1" si="9"/>
        <v>0</v>
      </c>
      <c r="M328" s="83"/>
      <c r="N328" s="84"/>
    </row>
    <row r="329" spans="2:14" x14ac:dyDescent="0.2">
      <c r="B329" s="76"/>
      <c r="C329" s="67"/>
      <c r="D329" s="68"/>
      <c r="E329" s="68"/>
      <c r="F329" s="68"/>
      <c r="G329" s="77"/>
      <c r="J329" s="81" t="str">
        <f t="shared" si="10"/>
        <v/>
      </c>
      <c r="K329" s="82">
        <f t="shared" ca="1" si="9"/>
        <v>0</v>
      </c>
      <c r="M329" s="83"/>
      <c r="N329" s="84"/>
    </row>
    <row r="330" spans="2:14" x14ac:dyDescent="0.2">
      <c r="B330" s="76"/>
      <c r="C330" s="67"/>
      <c r="D330" s="68"/>
      <c r="E330" s="68"/>
      <c r="F330" s="68"/>
      <c r="G330" s="77"/>
      <c r="J330" s="81" t="str">
        <f t="shared" si="10"/>
        <v/>
      </c>
      <c r="K330" s="82">
        <f t="shared" ca="1" si="9"/>
        <v>0</v>
      </c>
      <c r="M330" s="83"/>
      <c r="N330" s="84"/>
    </row>
    <row r="331" spans="2:14" x14ac:dyDescent="0.2">
      <c r="B331" s="76"/>
      <c r="C331" s="67"/>
      <c r="D331" s="68"/>
      <c r="E331" s="68"/>
      <c r="F331" s="68"/>
      <c r="G331" s="77"/>
      <c r="J331" s="81" t="str">
        <f t="shared" si="10"/>
        <v/>
      </c>
      <c r="K331" s="82">
        <f t="shared" ca="1" si="9"/>
        <v>0</v>
      </c>
      <c r="M331" s="83"/>
      <c r="N331" s="84"/>
    </row>
    <row r="332" spans="2:14" x14ac:dyDescent="0.2">
      <c r="B332" s="76"/>
      <c r="C332" s="67"/>
      <c r="D332" s="68"/>
      <c r="E332" s="68"/>
      <c r="F332" s="68"/>
      <c r="G332" s="77"/>
      <c r="J332" s="81" t="str">
        <f t="shared" si="10"/>
        <v/>
      </c>
      <c r="K332" s="82">
        <f t="shared" ca="1" si="9"/>
        <v>0</v>
      </c>
      <c r="M332" s="83"/>
      <c r="N332" s="84"/>
    </row>
    <row r="333" spans="2:14" x14ac:dyDescent="0.2">
      <c r="B333" s="76"/>
      <c r="C333" s="67"/>
      <c r="D333" s="68"/>
      <c r="E333" s="68"/>
      <c r="F333" s="68"/>
      <c r="G333" s="77"/>
      <c r="J333" s="81" t="str">
        <f t="shared" si="10"/>
        <v/>
      </c>
      <c r="K333" s="82">
        <f t="shared" ca="1" si="9"/>
        <v>0</v>
      </c>
      <c r="M333" s="83"/>
      <c r="N333" s="84"/>
    </row>
    <row r="334" spans="2:14" x14ac:dyDescent="0.2">
      <c r="B334" s="76"/>
      <c r="C334" s="67"/>
      <c r="D334" s="68"/>
      <c r="E334" s="68"/>
      <c r="F334" s="68"/>
      <c r="G334" s="77"/>
      <c r="J334" s="81" t="str">
        <f t="shared" si="10"/>
        <v/>
      </c>
      <c r="K334" s="82">
        <f t="shared" ca="1" si="9"/>
        <v>0</v>
      </c>
      <c r="M334" s="83"/>
      <c r="N334" s="84"/>
    </row>
    <row r="335" spans="2:14" x14ac:dyDescent="0.2">
      <c r="B335" s="76"/>
      <c r="C335" s="67"/>
      <c r="D335" s="68"/>
      <c r="E335" s="68"/>
      <c r="F335" s="68"/>
      <c r="G335" s="77"/>
      <c r="J335" s="81" t="str">
        <f t="shared" si="10"/>
        <v/>
      </c>
      <c r="K335" s="82">
        <f t="shared" ca="1" si="9"/>
        <v>0</v>
      </c>
      <c r="M335" s="83"/>
      <c r="N335" s="84"/>
    </row>
    <row r="336" spans="2:14" x14ac:dyDescent="0.2">
      <c r="B336" s="76"/>
      <c r="C336" s="67"/>
      <c r="D336" s="68"/>
      <c r="E336" s="68"/>
      <c r="F336" s="68"/>
      <c r="G336" s="77"/>
      <c r="J336" s="81" t="str">
        <f t="shared" si="10"/>
        <v/>
      </c>
      <c r="K336" s="82">
        <f t="shared" ca="1" si="9"/>
        <v>0</v>
      </c>
      <c r="M336" s="83"/>
      <c r="N336" s="84"/>
    </row>
    <row r="337" spans="2:14" x14ac:dyDescent="0.2">
      <c r="B337" s="76"/>
      <c r="C337" s="67"/>
      <c r="D337" s="68"/>
      <c r="E337" s="68"/>
      <c r="F337" s="68"/>
      <c r="G337" s="77"/>
      <c r="J337" s="81" t="str">
        <f t="shared" si="10"/>
        <v/>
      </c>
      <c r="K337" s="82">
        <f t="shared" ca="1" si="9"/>
        <v>0</v>
      </c>
      <c r="M337" s="83"/>
      <c r="N337" s="84"/>
    </row>
    <row r="338" spans="2:14" x14ac:dyDescent="0.2">
      <c r="B338" s="76"/>
      <c r="C338" s="67"/>
      <c r="D338" s="68"/>
      <c r="E338" s="68"/>
      <c r="F338" s="68"/>
      <c r="G338" s="77"/>
      <c r="J338" s="81" t="str">
        <f t="shared" si="10"/>
        <v/>
      </c>
      <c r="K338" s="82">
        <f t="shared" ca="1" si="9"/>
        <v>0</v>
      </c>
      <c r="M338" s="83"/>
      <c r="N338" s="84"/>
    </row>
    <row r="339" spans="2:14" x14ac:dyDescent="0.2">
      <c r="B339" s="76"/>
      <c r="C339" s="67"/>
      <c r="D339" s="68"/>
      <c r="E339" s="68"/>
      <c r="F339" s="68"/>
      <c r="G339" s="77"/>
      <c r="J339" s="81" t="str">
        <f t="shared" si="10"/>
        <v/>
      </c>
      <c r="K339" s="82">
        <f t="shared" ca="1" si="9"/>
        <v>0</v>
      </c>
      <c r="M339" s="83"/>
      <c r="N339" s="84"/>
    </row>
    <row r="340" spans="2:14" x14ac:dyDescent="0.2">
      <c r="B340" s="76"/>
      <c r="C340" s="67"/>
      <c r="D340" s="68"/>
      <c r="E340" s="68"/>
      <c r="F340" s="68"/>
      <c r="G340" s="77"/>
      <c r="J340" s="81" t="str">
        <f t="shared" si="10"/>
        <v/>
      </c>
      <c r="K340" s="82">
        <f t="shared" ca="1" si="9"/>
        <v>0</v>
      </c>
      <c r="M340" s="83"/>
      <c r="N340" s="84"/>
    </row>
    <row r="341" spans="2:14" x14ac:dyDescent="0.2">
      <c r="B341" s="76"/>
      <c r="C341" s="67"/>
      <c r="D341" s="68"/>
      <c r="E341" s="68"/>
      <c r="F341" s="68"/>
      <c r="G341" s="77"/>
      <c r="J341" s="81" t="str">
        <f t="shared" si="10"/>
        <v/>
      </c>
      <c r="K341" s="82">
        <f t="shared" ca="1" si="9"/>
        <v>0</v>
      </c>
      <c r="M341" s="83"/>
      <c r="N341" s="84"/>
    </row>
    <row r="342" spans="2:14" x14ac:dyDescent="0.2">
      <c r="B342" s="76"/>
      <c r="C342" s="67"/>
      <c r="D342" s="68"/>
      <c r="E342" s="68"/>
      <c r="F342" s="68"/>
      <c r="G342" s="77"/>
      <c r="J342" s="81" t="str">
        <f t="shared" si="10"/>
        <v/>
      </c>
      <c r="K342" s="82">
        <f t="shared" ca="1" si="9"/>
        <v>0</v>
      </c>
      <c r="M342" s="83"/>
      <c r="N342" s="84"/>
    </row>
    <row r="343" spans="2:14" x14ac:dyDescent="0.2">
      <c r="B343" s="76"/>
      <c r="C343" s="67"/>
      <c r="D343" s="68"/>
      <c r="E343" s="68"/>
      <c r="F343" s="68"/>
      <c r="G343" s="77"/>
      <c r="J343" s="81" t="str">
        <f t="shared" si="10"/>
        <v/>
      </c>
      <c r="K343" s="82">
        <f t="shared" ca="1" si="9"/>
        <v>0</v>
      </c>
      <c r="M343" s="83"/>
      <c r="N343" s="84"/>
    </row>
    <row r="344" spans="2:14" x14ac:dyDescent="0.2">
      <c r="B344" s="76"/>
      <c r="C344" s="67"/>
      <c r="D344" s="68"/>
      <c r="E344" s="68"/>
      <c r="F344" s="68"/>
      <c r="G344" s="77"/>
      <c r="J344" s="81" t="str">
        <f t="shared" si="10"/>
        <v/>
      </c>
      <c r="K344" s="82">
        <f t="shared" ca="1" si="9"/>
        <v>0</v>
      </c>
      <c r="M344" s="83"/>
      <c r="N344" s="84"/>
    </row>
    <row r="345" spans="2:14" x14ac:dyDescent="0.2">
      <c r="B345" s="76"/>
      <c r="C345" s="67"/>
      <c r="D345" s="68"/>
      <c r="E345" s="68"/>
      <c r="F345" s="68"/>
      <c r="G345" s="77"/>
      <c r="J345" s="81" t="str">
        <f t="shared" si="10"/>
        <v/>
      </c>
      <c r="K345" s="82">
        <f t="shared" ca="1" si="9"/>
        <v>0</v>
      </c>
      <c r="M345" s="83"/>
      <c r="N345" s="84"/>
    </row>
    <row r="346" spans="2:14" x14ac:dyDescent="0.2">
      <c r="B346" s="76"/>
      <c r="C346" s="67"/>
      <c r="D346" s="68"/>
      <c r="E346" s="68"/>
      <c r="F346" s="68"/>
      <c r="G346" s="77"/>
      <c r="J346" s="81" t="str">
        <f t="shared" si="10"/>
        <v/>
      </c>
      <c r="K346" s="82">
        <f t="shared" ca="1" si="9"/>
        <v>0</v>
      </c>
      <c r="M346" s="83"/>
      <c r="N346" s="84"/>
    </row>
    <row r="347" spans="2:14" x14ac:dyDescent="0.2">
      <c r="B347" s="76"/>
      <c r="C347" s="67"/>
      <c r="D347" s="68"/>
      <c r="E347" s="68"/>
      <c r="F347" s="68"/>
      <c r="G347" s="77"/>
      <c r="J347" s="81" t="str">
        <f t="shared" si="10"/>
        <v/>
      </c>
      <c r="K347" s="82">
        <f t="shared" ca="1" si="9"/>
        <v>0</v>
      </c>
      <c r="M347" s="83"/>
      <c r="N347" s="84"/>
    </row>
    <row r="348" spans="2:14" x14ac:dyDescent="0.2">
      <c r="B348" s="76"/>
      <c r="C348" s="67"/>
      <c r="D348" s="68"/>
      <c r="E348" s="68"/>
      <c r="F348" s="68"/>
      <c r="G348" s="77"/>
      <c r="J348" s="81" t="str">
        <f t="shared" si="10"/>
        <v/>
      </c>
      <c r="K348" s="82">
        <f t="shared" ca="1" si="9"/>
        <v>0</v>
      </c>
      <c r="M348" s="83"/>
      <c r="N348" s="84"/>
    </row>
    <row r="349" spans="2:14" x14ac:dyDescent="0.2">
      <c r="B349" s="76"/>
      <c r="C349" s="67"/>
      <c r="D349" s="68"/>
      <c r="E349" s="68"/>
      <c r="F349" s="68"/>
      <c r="G349" s="77"/>
      <c r="J349" s="81" t="str">
        <f t="shared" si="10"/>
        <v/>
      </c>
      <c r="K349" s="82">
        <f t="shared" ca="1" si="9"/>
        <v>0</v>
      </c>
      <c r="M349" s="83"/>
      <c r="N349" s="84"/>
    </row>
    <row r="350" spans="2:14" x14ac:dyDescent="0.2">
      <c r="B350" s="76"/>
      <c r="C350" s="67"/>
      <c r="D350" s="68"/>
      <c r="E350" s="68"/>
      <c r="F350" s="68"/>
      <c r="G350" s="77"/>
      <c r="J350" s="81" t="str">
        <f t="shared" si="10"/>
        <v/>
      </c>
      <c r="K350" s="82">
        <f t="shared" ca="1" si="9"/>
        <v>0</v>
      </c>
      <c r="M350" s="83"/>
      <c r="N350" s="84"/>
    </row>
    <row r="351" spans="2:14" x14ac:dyDescent="0.2">
      <c r="B351" s="76"/>
      <c r="C351" s="67"/>
      <c r="D351" s="68"/>
      <c r="E351" s="68"/>
      <c r="F351" s="68"/>
      <c r="G351" s="77"/>
      <c r="J351" s="81" t="str">
        <f t="shared" si="10"/>
        <v/>
      </c>
      <c r="K351" s="82">
        <f t="shared" ca="1" si="9"/>
        <v>0</v>
      </c>
      <c r="M351" s="83"/>
      <c r="N351" s="84"/>
    </row>
    <row r="352" spans="2:14" x14ac:dyDescent="0.2">
      <c r="B352" s="76"/>
      <c r="C352" s="67"/>
      <c r="D352" s="68"/>
      <c r="E352" s="68"/>
      <c r="F352" s="68"/>
      <c r="G352" s="77"/>
      <c r="J352" s="81" t="str">
        <f t="shared" si="10"/>
        <v/>
      </c>
      <c r="K352" s="82">
        <f t="shared" ca="1" si="9"/>
        <v>0</v>
      </c>
      <c r="M352" s="83"/>
      <c r="N352" s="84"/>
    </row>
    <row r="353" spans="2:14" x14ac:dyDescent="0.2">
      <c r="B353" s="76"/>
      <c r="C353" s="67"/>
      <c r="D353" s="68"/>
      <c r="E353" s="68"/>
      <c r="F353" s="68"/>
      <c r="G353" s="77"/>
      <c r="J353" s="81" t="str">
        <f t="shared" si="10"/>
        <v/>
      </c>
      <c r="K353" s="82">
        <f t="shared" ca="1" si="9"/>
        <v>0</v>
      </c>
      <c r="M353" s="83"/>
      <c r="N353" s="84"/>
    </row>
    <row r="354" spans="2:14" x14ac:dyDescent="0.2">
      <c r="B354" s="76"/>
      <c r="C354" s="67"/>
      <c r="D354" s="68"/>
      <c r="E354" s="68"/>
      <c r="F354" s="68"/>
      <c r="G354" s="77"/>
      <c r="J354" s="81" t="str">
        <f t="shared" si="10"/>
        <v/>
      </c>
      <c r="K354" s="82">
        <f t="shared" ca="1" si="9"/>
        <v>0</v>
      </c>
      <c r="M354" s="83"/>
      <c r="N354" s="84"/>
    </row>
    <row r="355" spans="2:14" x14ac:dyDescent="0.2">
      <c r="B355" s="76"/>
      <c r="C355" s="67"/>
      <c r="D355" s="68"/>
      <c r="E355" s="68"/>
      <c r="F355" s="68"/>
      <c r="G355" s="77"/>
      <c r="J355" s="81" t="str">
        <f t="shared" si="10"/>
        <v/>
      </c>
      <c r="K355" s="82">
        <f t="shared" ca="1" si="9"/>
        <v>0</v>
      </c>
      <c r="M355" s="83"/>
      <c r="N355" s="84"/>
    </row>
    <row r="356" spans="2:14" x14ac:dyDescent="0.2">
      <c r="B356" s="76"/>
      <c r="C356" s="67"/>
      <c r="D356" s="68"/>
      <c r="E356" s="68"/>
      <c r="F356" s="68"/>
      <c r="G356" s="77"/>
      <c r="J356" s="81" t="str">
        <f t="shared" si="10"/>
        <v/>
      </c>
      <c r="K356" s="82">
        <f t="shared" ca="1" si="9"/>
        <v>0</v>
      </c>
      <c r="M356" s="83"/>
      <c r="N356" s="84"/>
    </row>
    <row r="357" spans="2:14" x14ac:dyDescent="0.2">
      <c r="B357" s="76"/>
      <c r="C357" s="67"/>
      <c r="D357" s="68"/>
      <c r="E357" s="68"/>
      <c r="F357" s="68"/>
      <c r="G357" s="77"/>
      <c r="J357" s="81" t="str">
        <f t="shared" si="10"/>
        <v/>
      </c>
      <c r="K357" s="82">
        <f t="shared" ca="1" si="9"/>
        <v>0</v>
      </c>
      <c r="M357" s="83"/>
      <c r="N357" s="84"/>
    </row>
    <row r="358" spans="2:14" x14ac:dyDescent="0.2">
      <c r="B358" s="76"/>
      <c r="C358" s="67"/>
      <c r="D358" s="68"/>
      <c r="E358" s="68"/>
      <c r="F358" s="68"/>
      <c r="G358" s="77"/>
      <c r="J358" s="81" t="str">
        <f t="shared" si="10"/>
        <v/>
      </c>
      <c r="K358" s="82">
        <f t="shared" ref="K358:K421" ca="1" si="11">IF(J358=TODAY(),$H$31+D356+E356+F356,IF(J358="",0,(LOOKUP(J358,C356,E356))+(LOOKUP(J358,C356,D356:F356))+(LOOKUP(J358,C356,F356))))</f>
        <v>0</v>
      </c>
      <c r="M358" s="83"/>
      <c r="N358" s="84"/>
    </row>
    <row r="359" spans="2:14" x14ac:dyDescent="0.2">
      <c r="B359" s="76"/>
      <c r="C359" s="67"/>
      <c r="D359" s="68"/>
      <c r="E359" s="68"/>
      <c r="F359" s="68"/>
      <c r="G359" s="77"/>
      <c r="J359" s="81" t="str">
        <f t="shared" si="10"/>
        <v/>
      </c>
      <c r="K359" s="82">
        <f t="shared" ca="1" si="11"/>
        <v>0</v>
      </c>
      <c r="M359" s="83"/>
      <c r="N359" s="84"/>
    </row>
    <row r="360" spans="2:14" x14ac:dyDescent="0.2">
      <c r="B360" s="76"/>
      <c r="C360" s="67"/>
      <c r="D360" s="68"/>
      <c r="E360" s="68"/>
      <c r="F360" s="68"/>
      <c r="G360" s="77"/>
      <c r="J360" s="81" t="str">
        <f t="shared" si="10"/>
        <v/>
      </c>
      <c r="K360" s="82">
        <f t="shared" ca="1" si="11"/>
        <v>0</v>
      </c>
      <c r="M360" s="83"/>
      <c r="N360" s="84"/>
    </row>
    <row r="361" spans="2:14" x14ac:dyDescent="0.2">
      <c r="B361" s="76"/>
      <c r="C361" s="67"/>
      <c r="D361" s="68"/>
      <c r="E361" s="68"/>
      <c r="F361" s="68"/>
      <c r="G361" s="77"/>
      <c r="J361" s="81" t="str">
        <f t="shared" ref="J361:J424" si="12">IF(C359&lt;=C358,"",C359)</f>
        <v/>
      </c>
      <c r="K361" s="82">
        <f t="shared" ca="1" si="11"/>
        <v>0</v>
      </c>
      <c r="M361" s="83"/>
      <c r="N361" s="84"/>
    </row>
    <row r="362" spans="2:14" x14ac:dyDescent="0.2">
      <c r="B362" s="76"/>
      <c r="C362" s="67"/>
      <c r="D362" s="68"/>
      <c r="E362" s="68"/>
      <c r="F362" s="68"/>
      <c r="G362" s="77"/>
      <c r="J362" s="81" t="str">
        <f t="shared" si="12"/>
        <v/>
      </c>
      <c r="K362" s="82">
        <f t="shared" ca="1" si="11"/>
        <v>0</v>
      </c>
      <c r="M362" s="83"/>
      <c r="N362" s="84"/>
    </row>
    <row r="363" spans="2:14" x14ac:dyDescent="0.2">
      <c r="B363" s="76"/>
      <c r="C363" s="67"/>
      <c r="D363" s="68"/>
      <c r="E363" s="68"/>
      <c r="F363" s="68"/>
      <c r="G363" s="77"/>
      <c r="J363" s="81" t="str">
        <f t="shared" si="12"/>
        <v/>
      </c>
      <c r="K363" s="82">
        <f t="shared" ca="1" si="11"/>
        <v>0</v>
      </c>
      <c r="M363" s="83"/>
      <c r="N363" s="84"/>
    </row>
    <row r="364" spans="2:14" x14ac:dyDescent="0.2">
      <c r="B364" s="76"/>
      <c r="C364" s="67"/>
      <c r="D364" s="68"/>
      <c r="E364" s="68"/>
      <c r="F364" s="68"/>
      <c r="G364" s="77"/>
      <c r="J364" s="81" t="str">
        <f t="shared" si="12"/>
        <v/>
      </c>
      <c r="K364" s="82">
        <f t="shared" ca="1" si="11"/>
        <v>0</v>
      </c>
      <c r="M364" s="83"/>
      <c r="N364" s="84"/>
    </row>
    <row r="365" spans="2:14" x14ac:dyDescent="0.2">
      <c r="B365" s="76"/>
      <c r="C365" s="67"/>
      <c r="D365" s="68"/>
      <c r="E365" s="68"/>
      <c r="F365" s="68"/>
      <c r="G365" s="77"/>
      <c r="J365" s="81" t="str">
        <f t="shared" si="12"/>
        <v/>
      </c>
      <c r="K365" s="82">
        <f t="shared" ca="1" si="11"/>
        <v>0</v>
      </c>
      <c r="M365" s="83"/>
      <c r="N365" s="84"/>
    </row>
    <row r="366" spans="2:14" x14ac:dyDescent="0.2">
      <c r="B366" s="76"/>
      <c r="C366" s="67"/>
      <c r="D366" s="68"/>
      <c r="E366" s="68"/>
      <c r="F366" s="68"/>
      <c r="G366" s="77"/>
      <c r="J366" s="81" t="str">
        <f t="shared" si="12"/>
        <v/>
      </c>
      <c r="K366" s="82">
        <f t="shared" ca="1" si="11"/>
        <v>0</v>
      </c>
      <c r="M366" s="83"/>
      <c r="N366" s="84"/>
    </row>
    <row r="367" spans="2:14" x14ac:dyDescent="0.2">
      <c r="B367" s="76"/>
      <c r="C367" s="67"/>
      <c r="D367" s="68"/>
      <c r="E367" s="68"/>
      <c r="F367" s="68"/>
      <c r="G367" s="77"/>
      <c r="J367" s="81" t="str">
        <f t="shared" si="12"/>
        <v/>
      </c>
      <c r="K367" s="82">
        <f t="shared" ca="1" si="11"/>
        <v>0</v>
      </c>
      <c r="M367" s="83"/>
      <c r="N367" s="84"/>
    </row>
    <row r="368" spans="2:14" x14ac:dyDescent="0.2">
      <c r="B368" s="76"/>
      <c r="C368" s="67"/>
      <c r="D368" s="68"/>
      <c r="E368" s="68"/>
      <c r="F368" s="68"/>
      <c r="G368" s="77"/>
      <c r="J368" s="81" t="str">
        <f t="shared" si="12"/>
        <v/>
      </c>
      <c r="K368" s="82">
        <f t="shared" ca="1" si="11"/>
        <v>0</v>
      </c>
      <c r="M368" s="83"/>
      <c r="N368" s="84"/>
    </row>
    <row r="369" spans="2:14" x14ac:dyDescent="0.2">
      <c r="B369" s="76"/>
      <c r="C369" s="67"/>
      <c r="D369" s="68"/>
      <c r="E369" s="68"/>
      <c r="F369" s="68"/>
      <c r="G369" s="77"/>
      <c r="J369" s="81" t="str">
        <f t="shared" si="12"/>
        <v/>
      </c>
      <c r="K369" s="82">
        <f t="shared" ca="1" si="11"/>
        <v>0</v>
      </c>
      <c r="M369" s="83"/>
      <c r="N369" s="84"/>
    </row>
    <row r="370" spans="2:14" x14ac:dyDescent="0.2">
      <c r="B370" s="76"/>
      <c r="C370" s="67"/>
      <c r="D370" s="68"/>
      <c r="E370" s="68"/>
      <c r="F370" s="68"/>
      <c r="G370" s="77"/>
      <c r="J370" s="81" t="str">
        <f t="shared" si="12"/>
        <v/>
      </c>
      <c r="K370" s="82">
        <f t="shared" ca="1" si="11"/>
        <v>0</v>
      </c>
      <c r="M370" s="83"/>
      <c r="N370" s="84"/>
    </row>
    <row r="371" spans="2:14" x14ac:dyDescent="0.2">
      <c r="B371" s="76"/>
      <c r="C371" s="67"/>
      <c r="D371" s="68"/>
      <c r="E371" s="68"/>
      <c r="F371" s="68"/>
      <c r="G371" s="77"/>
      <c r="J371" s="81" t="str">
        <f t="shared" si="12"/>
        <v/>
      </c>
      <c r="K371" s="82">
        <f t="shared" ca="1" si="11"/>
        <v>0</v>
      </c>
      <c r="M371" s="83"/>
      <c r="N371" s="84"/>
    </row>
    <row r="372" spans="2:14" x14ac:dyDescent="0.2">
      <c r="B372" s="76"/>
      <c r="C372" s="67"/>
      <c r="D372" s="68"/>
      <c r="E372" s="68"/>
      <c r="F372" s="68"/>
      <c r="G372" s="77"/>
      <c r="J372" s="81" t="str">
        <f t="shared" si="12"/>
        <v/>
      </c>
      <c r="K372" s="82">
        <f t="shared" ca="1" si="11"/>
        <v>0</v>
      </c>
      <c r="M372" s="83"/>
      <c r="N372" s="84"/>
    </row>
    <row r="373" spans="2:14" x14ac:dyDescent="0.2">
      <c r="B373" s="76"/>
      <c r="C373" s="67"/>
      <c r="D373" s="68"/>
      <c r="E373" s="68"/>
      <c r="F373" s="68"/>
      <c r="G373" s="77"/>
      <c r="J373" s="81" t="str">
        <f t="shared" si="12"/>
        <v/>
      </c>
      <c r="K373" s="82">
        <f t="shared" ca="1" si="11"/>
        <v>0</v>
      </c>
      <c r="M373" s="83"/>
      <c r="N373" s="84"/>
    </row>
    <row r="374" spans="2:14" x14ac:dyDescent="0.2">
      <c r="B374" s="76"/>
      <c r="C374" s="67"/>
      <c r="D374" s="68"/>
      <c r="E374" s="68"/>
      <c r="F374" s="68"/>
      <c r="G374" s="77"/>
      <c r="J374" s="81" t="str">
        <f t="shared" si="12"/>
        <v/>
      </c>
      <c r="K374" s="82">
        <f t="shared" ca="1" si="11"/>
        <v>0</v>
      </c>
      <c r="M374" s="83"/>
      <c r="N374" s="84"/>
    </row>
    <row r="375" spans="2:14" x14ac:dyDescent="0.2">
      <c r="B375" s="76"/>
      <c r="C375" s="67"/>
      <c r="D375" s="68"/>
      <c r="E375" s="68"/>
      <c r="F375" s="68"/>
      <c r="G375" s="77"/>
      <c r="J375" s="81" t="str">
        <f t="shared" si="12"/>
        <v/>
      </c>
      <c r="K375" s="82">
        <f t="shared" ca="1" si="11"/>
        <v>0</v>
      </c>
      <c r="M375" s="83"/>
      <c r="N375" s="84"/>
    </row>
    <row r="376" spans="2:14" x14ac:dyDescent="0.2">
      <c r="B376" s="76"/>
      <c r="C376" s="67"/>
      <c r="D376" s="68"/>
      <c r="E376" s="68"/>
      <c r="F376" s="68"/>
      <c r="G376" s="77"/>
      <c r="J376" s="81" t="str">
        <f t="shared" si="12"/>
        <v/>
      </c>
      <c r="K376" s="82">
        <f t="shared" ca="1" si="11"/>
        <v>0</v>
      </c>
      <c r="M376" s="83"/>
      <c r="N376" s="84"/>
    </row>
    <row r="377" spans="2:14" x14ac:dyDescent="0.2">
      <c r="B377" s="76"/>
      <c r="C377" s="67"/>
      <c r="D377" s="68"/>
      <c r="E377" s="68"/>
      <c r="F377" s="68"/>
      <c r="G377" s="77"/>
      <c r="J377" s="81" t="str">
        <f t="shared" si="12"/>
        <v/>
      </c>
      <c r="K377" s="82">
        <f t="shared" ca="1" si="11"/>
        <v>0</v>
      </c>
      <c r="M377" s="83"/>
      <c r="N377" s="84"/>
    </row>
    <row r="378" spans="2:14" x14ac:dyDescent="0.2">
      <c r="B378" s="76"/>
      <c r="C378" s="67"/>
      <c r="D378" s="68"/>
      <c r="E378" s="68"/>
      <c r="F378" s="68"/>
      <c r="G378" s="77"/>
      <c r="J378" s="81" t="str">
        <f t="shared" si="12"/>
        <v/>
      </c>
      <c r="K378" s="82">
        <f t="shared" ca="1" si="11"/>
        <v>0</v>
      </c>
      <c r="M378" s="83"/>
      <c r="N378" s="84"/>
    </row>
    <row r="379" spans="2:14" x14ac:dyDescent="0.2">
      <c r="B379" s="76"/>
      <c r="C379" s="67"/>
      <c r="D379" s="68"/>
      <c r="E379" s="68"/>
      <c r="F379" s="68"/>
      <c r="G379" s="77"/>
      <c r="J379" s="81" t="str">
        <f t="shared" si="12"/>
        <v/>
      </c>
      <c r="K379" s="82">
        <f t="shared" ca="1" si="11"/>
        <v>0</v>
      </c>
      <c r="M379" s="83"/>
      <c r="N379" s="84"/>
    </row>
    <row r="380" spans="2:14" x14ac:dyDescent="0.2">
      <c r="B380" s="76"/>
      <c r="C380" s="67"/>
      <c r="D380" s="68"/>
      <c r="E380" s="68"/>
      <c r="F380" s="68"/>
      <c r="G380" s="77"/>
      <c r="J380" s="81" t="str">
        <f t="shared" si="12"/>
        <v/>
      </c>
      <c r="K380" s="82">
        <f t="shared" ca="1" si="11"/>
        <v>0</v>
      </c>
      <c r="M380" s="83"/>
      <c r="N380" s="84"/>
    </row>
    <row r="381" spans="2:14" x14ac:dyDescent="0.2">
      <c r="B381" s="76"/>
      <c r="C381" s="67"/>
      <c r="D381" s="68"/>
      <c r="E381" s="68"/>
      <c r="F381" s="68"/>
      <c r="G381" s="77"/>
      <c r="J381" s="81" t="str">
        <f t="shared" si="12"/>
        <v/>
      </c>
      <c r="K381" s="82">
        <f t="shared" ca="1" si="11"/>
        <v>0</v>
      </c>
      <c r="M381" s="83"/>
      <c r="N381" s="84"/>
    </row>
    <row r="382" spans="2:14" x14ac:dyDescent="0.2">
      <c r="B382" s="76"/>
      <c r="C382" s="67"/>
      <c r="D382" s="68"/>
      <c r="E382" s="68"/>
      <c r="F382" s="68"/>
      <c r="G382" s="77"/>
      <c r="J382" s="81" t="str">
        <f t="shared" si="12"/>
        <v/>
      </c>
      <c r="K382" s="82">
        <f t="shared" ca="1" si="11"/>
        <v>0</v>
      </c>
      <c r="M382" s="83"/>
      <c r="N382" s="84"/>
    </row>
    <row r="383" spans="2:14" x14ac:dyDescent="0.2">
      <c r="B383" s="76"/>
      <c r="C383" s="67"/>
      <c r="D383" s="68"/>
      <c r="E383" s="68"/>
      <c r="F383" s="68"/>
      <c r="G383" s="77"/>
      <c r="J383" s="81" t="str">
        <f t="shared" si="12"/>
        <v/>
      </c>
      <c r="K383" s="82">
        <f t="shared" ca="1" si="11"/>
        <v>0</v>
      </c>
      <c r="M383" s="83"/>
      <c r="N383" s="84"/>
    </row>
    <row r="384" spans="2:14" x14ac:dyDescent="0.2">
      <c r="B384" s="76"/>
      <c r="C384" s="67"/>
      <c r="D384" s="68"/>
      <c r="E384" s="68"/>
      <c r="F384" s="68"/>
      <c r="G384" s="77"/>
      <c r="J384" s="81" t="str">
        <f t="shared" si="12"/>
        <v/>
      </c>
      <c r="K384" s="82">
        <f t="shared" ca="1" si="11"/>
        <v>0</v>
      </c>
      <c r="M384" s="83"/>
      <c r="N384" s="84"/>
    </row>
    <row r="385" spans="2:14" x14ac:dyDescent="0.2">
      <c r="B385" s="76"/>
      <c r="C385" s="67"/>
      <c r="D385" s="68"/>
      <c r="E385" s="68"/>
      <c r="F385" s="68"/>
      <c r="G385" s="77"/>
      <c r="J385" s="81" t="str">
        <f t="shared" si="12"/>
        <v/>
      </c>
      <c r="K385" s="82">
        <f t="shared" ca="1" si="11"/>
        <v>0</v>
      </c>
      <c r="M385" s="83"/>
      <c r="N385" s="84"/>
    </row>
    <row r="386" spans="2:14" x14ac:dyDescent="0.2">
      <c r="B386" s="76"/>
      <c r="C386" s="67"/>
      <c r="D386" s="68"/>
      <c r="E386" s="68"/>
      <c r="F386" s="68"/>
      <c r="G386" s="77"/>
      <c r="J386" s="81" t="str">
        <f t="shared" si="12"/>
        <v/>
      </c>
      <c r="K386" s="82">
        <f t="shared" ca="1" si="11"/>
        <v>0</v>
      </c>
      <c r="M386" s="83"/>
      <c r="N386" s="84"/>
    </row>
    <row r="387" spans="2:14" x14ac:dyDescent="0.2">
      <c r="B387" s="76"/>
      <c r="C387" s="67"/>
      <c r="D387" s="68"/>
      <c r="E387" s="68"/>
      <c r="F387" s="68"/>
      <c r="G387" s="77"/>
      <c r="J387" s="81" t="str">
        <f t="shared" si="12"/>
        <v/>
      </c>
      <c r="K387" s="82">
        <f t="shared" ca="1" si="11"/>
        <v>0</v>
      </c>
      <c r="M387" s="83"/>
      <c r="N387" s="84"/>
    </row>
    <row r="388" spans="2:14" x14ac:dyDescent="0.2">
      <c r="B388" s="76"/>
      <c r="C388" s="67"/>
      <c r="D388" s="68"/>
      <c r="E388" s="68"/>
      <c r="F388" s="68"/>
      <c r="G388" s="77"/>
      <c r="J388" s="81" t="str">
        <f t="shared" si="12"/>
        <v/>
      </c>
      <c r="K388" s="82">
        <f t="shared" ca="1" si="11"/>
        <v>0</v>
      </c>
      <c r="M388" s="83"/>
      <c r="N388" s="84"/>
    </row>
    <row r="389" spans="2:14" x14ac:dyDescent="0.2">
      <c r="B389" s="76"/>
      <c r="C389" s="67"/>
      <c r="D389" s="68"/>
      <c r="E389" s="68"/>
      <c r="F389" s="68"/>
      <c r="G389" s="77"/>
      <c r="J389" s="81" t="str">
        <f t="shared" si="12"/>
        <v/>
      </c>
      <c r="K389" s="82">
        <f t="shared" ca="1" si="11"/>
        <v>0</v>
      </c>
      <c r="M389" s="83"/>
      <c r="N389" s="84"/>
    </row>
    <row r="390" spans="2:14" x14ac:dyDescent="0.2">
      <c r="B390" s="76"/>
      <c r="C390" s="67"/>
      <c r="D390" s="68"/>
      <c r="E390" s="68"/>
      <c r="F390" s="68"/>
      <c r="G390" s="77"/>
      <c r="J390" s="81" t="str">
        <f t="shared" si="12"/>
        <v/>
      </c>
      <c r="K390" s="82">
        <f t="shared" ca="1" si="11"/>
        <v>0</v>
      </c>
      <c r="M390" s="83"/>
      <c r="N390" s="84"/>
    </row>
    <row r="391" spans="2:14" x14ac:dyDescent="0.2">
      <c r="B391" s="76"/>
      <c r="C391" s="67"/>
      <c r="D391" s="68"/>
      <c r="E391" s="68"/>
      <c r="F391" s="68"/>
      <c r="G391" s="77"/>
      <c r="J391" s="81" t="str">
        <f t="shared" si="12"/>
        <v/>
      </c>
      <c r="K391" s="82">
        <f t="shared" ca="1" si="11"/>
        <v>0</v>
      </c>
      <c r="M391" s="83"/>
      <c r="N391" s="84"/>
    </row>
    <row r="392" spans="2:14" x14ac:dyDescent="0.2">
      <c r="B392" s="76"/>
      <c r="C392" s="67"/>
      <c r="D392" s="68"/>
      <c r="E392" s="68"/>
      <c r="F392" s="68"/>
      <c r="G392" s="77"/>
      <c r="J392" s="81" t="str">
        <f t="shared" si="12"/>
        <v/>
      </c>
      <c r="K392" s="82">
        <f t="shared" ca="1" si="11"/>
        <v>0</v>
      </c>
      <c r="M392" s="83"/>
      <c r="N392" s="84"/>
    </row>
    <row r="393" spans="2:14" x14ac:dyDescent="0.2">
      <c r="B393" s="76"/>
      <c r="C393" s="67"/>
      <c r="D393" s="68"/>
      <c r="E393" s="68"/>
      <c r="F393" s="68"/>
      <c r="G393" s="77"/>
      <c r="J393" s="81" t="str">
        <f t="shared" si="12"/>
        <v/>
      </c>
      <c r="K393" s="82">
        <f t="shared" ca="1" si="11"/>
        <v>0</v>
      </c>
      <c r="M393" s="83"/>
      <c r="N393" s="84"/>
    </row>
    <row r="394" spans="2:14" x14ac:dyDescent="0.2">
      <c r="B394" s="76"/>
      <c r="C394" s="67"/>
      <c r="D394" s="68"/>
      <c r="E394" s="68"/>
      <c r="F394" s="68"/>
      <c r="G394" s="77"/>
      <c r="J394" s="81" t="str">
        <f t="shared" si="12"/>
        <v/>
      </c>
      <c r="K394" s="82">
        <f t="shared" ca="1" si="11"/>
        <v>0</v>
      </c>
      <c r="M394" s="83"/>
      <c r="N394" s="84"/>
    </row>
    <row r="395" spans="2:14" x14ac:dyDescent="0.2">
      <c r="B395" s="76"/>
      <c r="C395" s="67"/>
      <c r="D395" s="68"/>
      <c r="E395" s="68"/>
      <c r="F395" s="68"/>
      <c r="G395" s="77"/>
      <c r="J395" s="81" t="str">
        <f t="shared" si="12"/>
        <v/>
      </c>
      <c r="K395" s="82">
        <f t="shared" ca="1" si="11"/>
        <v>0</v>
      </c>
      <c r="M395" s="83"/>
      <c r="N395" s="84"/>
    </row>
    <row r="396" spans="2:14" x14ac:dyDescent="0.2">
      <c r="B396" s="76"/>
      <c r="C396" s="67"/>
      <c r="D396" s="68"/>
      <c r="E396" s="68"/>
      <c r="F396" s="68"/>
      <c r="G396" s="77"/>
      <c r="J396" s="81" t="str">
        <f t="shared" si="12"/>
        <v/>
      </c>
      <c r="K396" s="82">
        <f t="shared" ca="1" si="11"/>
        <v>0</v>
      </c>
      <c r="M396" s="83"/>
      <c r="N396" s="84"/>
    </row>
    <row r="397" spans="2:14" x14ac:dyDescent="0.2">
      <c r="B397" s="76"/>
      <c r="C397" s="67"/>
      <c r="D397" s="68"/>
      <c r="E397" s="68"/>
      <c r="F397" s="68"/>
      <c r="G397" s="77"/>
      <c r="J397" s="81" t="str">
        <f t="shared" si="12"/>
        <v/>
      </c>
      <c r="K397" s="82">
        <f t="shared" ca="1" si="11"/>
        <v>0</v>
      </c>
      <c r="M397" s="83"/>
      <c r="N397" s="84"/>
    </row>
    <row r="398" spans="2:14" x14ac:dyDescent="0.2">
      <c r="B398" s="76"/>
      <c r="C398" s="67"/>
      <c r="D398" s="68"/>
      <c r="E398" s="68"/>
      <c r="F398" s="68"/>
      <c r="G398" s="77"/>
      <c r="J398" s="81" t="str">
        <f t="shared" si="12"/>
        <v/>
      </c>
      <c r="K398" s="82">
        <f t="shared" ca="1" si="11"/>
        <v>0</v>
      </c>
      <c r="M398" s="83"/>
      <c r="N398" s="84"/>
    </row>
    <row r="399" spans="2:14" x14ac:dyDescent="0.2">
      <c r="B399" s="76"/>
      <c r="C399" s="67"/>
      <c r="D399" s="68"/>
      <c r="E399" s="68"/>
      <c r="F399" s="68"/>
      <c r="G399" s="77"/>
      <c r="J399" s="81" t="str">
        <f t="shared" si="12"/>
        <v/>
      </c>
      <c r="K399" s="82">
        <f t="shared" ca="1" si="11"/>
        <v>0</v>
      </c>
      <c r="M399" s="83"/>
      <c r="N399" s="84"/>
    </row>
    <row r="400" spans="2:14" x14ac:dyDescent="0.2">
      <c r="B400" s="76"/>
      <c r="C400" s="67"/>
      <c r="D400" s="68"/>
      <c r="E400" s="68"/>
      <c r="F400" s="68"/>
      <c r="G400" s="77"/>
      <c r="J400" s="81" t="str">
        <f t="shared" si="12"/>
        <v/>
      </c>
      <c r="K400" s="82">
        <f t="shared" ca="1" si="11"/>
        <v>0</v>
      </c>
      <c r="M400" s="83"/>
      <c r="N400" s="84"/>
    </row>
    <row r="401" spans="2:14" x14ac:dyDescent="0.2">
      <c r="B401" s="76"/>
      <c r="C401" s="67"/>
      <c r="D401" s="68"/>
      <c r="E401" s="68"/>
      <c r="F401" s="68"/>
      <c r="G401" s="77"/>
      <c r="J401" s="81" t="str">
        <f t="shared" si="12"/>
        <v/>
      </c>
      <c r="K401" s="82">
        <f t="shared" ca="1" si="11"/>
        <v>0</v>
      </c>
      <c r="M401" s="83"/>
      <c r="N401" s="84"/>
    </row>
    <row r="402" spans="2:14" x14ac:dyDescent="0.2">
      <c r="B402" s="76"/>
      <c r="C402" s="67"/>
      <c r="D402" s="68"/>
      <c r="E402" s="68"/>
      <c r="F402" s="68"/>
      <c r="G402" s="77"/>
      <c r="J402" s="81" t="str">
        <f t="shared" si="12"/>
        <v/>
      </c>
      <c r="K402" s="82">
        <f t="shared" ca="1" si="11"/>
        <v>0</v>
      </c>
      <c r="M402" s="83"/>
      <c r="N402" s="84"/>
    </row>
    <row r="403" spans="2:14" x14ac:dyDescent="0.2">
      <c r="B403" s="76"/>
      <c r="C403" s="67"/>
      <c r="D403" s="68"/>
      <c r="E403" s="68"/>
      <c r="F403" s="68"/>
      <c r="G403" s="77"/>
      <c r="J403" s="81" t="str">
        <f t="shared" si="12"/>
        <v/>
      </c>
      <c r="K403" s="82">
        <f t="shared" ca="1" si="11"/>
        <v>0</v>
      </c>
      <c r="M403" s="83"/>
      <c r="N403" s="84"/>
    </row>
    <row r="404" spans="2:14" x14ac:dyDescent="0.2">
      <c r="B404" s="76"/>
      <c r="C404" s="67"/>
      <c r="D404" s="68"/>
      <c r="E404" s="68"/>
      <c r="F404" s="68"/>
      <c r="G404" s="77"/>
      <c r="J404" s="81" t="str">
        <f t="shared" si="12"/>
        <v/>
      </c>
      <c r="K404" s="82">
        <f t="shared" ca="1" si="11"/>
        <v>0</v>
      </c>
      <c r="M404" s="83"/>
      <c r="N404" s="84"/>
    </row>
    <row r="405" spans="2:14" x14ac:dyDescent="0.2">
      <c r="B405" s="76"/>
      <c r="C405" s="67"/>
      <c r="D405" s="68"/>
      <c r="E405" s="68"/>
      <c r="F405" s="68"/>
      <c r="G405" s="77"/>
      <c r="J405" s="81" t="str">
        <f t="shared" si="12"/>
        <v/>
      </c>
      <c r="K405" s="82">
        <f t="shared" ca="1" si="11"/>
        <v>0</v>
      </c>
      <c r="M405" s="83"/>
      <c r="N405" s="84"/>
    </row>
    <row r="406" spans="2:14" x14ac:dyDescent="0.2">
      <c r="B406" s="76"/>
      <c r="C406" s="67"/>
      <c r="D406" s="68"/>
      <c r="E406" s="68"/>
      <c r="F406" s="68"/>
      <c r="G406" s="77"/>
      <c r="J406" s="81" t="str">
        <f t="shared" si="12"/>
        <v/>
      </c>
      <c r="K406" s="82">
        <f t="shared" ca="1" si="11"/>
        <v>0</v>
      </c>
      <c r="M406" s="83"/>
      <c r="N406" s="84"/>
    </row>
    <row r="407" spans="2:14" x14ac:dyDescent="0.2">
      <c r="B407" s="76"/>
      <c r="C407" s="67"/>
      <c r="D407" s="68"/>
      <c r="E407" s="68"/>
      <c r="F407" s="68"/>
      <c r="G407" s="77"/>
      <c r="J407" s="81" t="str">
        <f t="shared" si="12"/>
        <v/>
      </c>
      <c r="K407" s="82">
        <f t="shared" ca="1" si="11"/>
        <v>0</v>
      </c>
      <c r="M407" s="83"/>
      <c r="N407" s="84"/>
    </row>
    <row r="408" spans="2:14" x14ac:dyDescent="0.2">
      <c r="B408" s="76"/>
      <c r="C408" s="67"/>
      <c r="D408" s="68"/>
      <c r="E408" s="68"/>
      <c r="F408" s="68"/>
      <c r="G408" s="77"/>
      <c r="J408" s="81" t="str">
        <f t="shared" si="12"/>
        <v/>
      </c>
      <c r="K408" s="82">
        <f t="shared" ca="1" si="11"/>
        <v>0</v>
      </c>
      <c r="M408" s="83"/>
      <c r="N408" s="84"/>
    </row>
    <row r="409" spans="2:14" x14ac:dyDescent="0.2">
      <c r="B409" s="76"/>
      <c r="C409" s="67"/>
      <c r="D409" s="68"/>
      <c r="E409" s="68"/>
      <c r="F409" s="68"/>
      <c r="G409" s="77"/>
      <c r="J409" s="81" t="str">
        <f t="shared" si="12"/>
        <v/>
      </c>
      <c r="K409" s="82">
        <f t="shared" ca="1" si="11"/>
        <v>0</v>
      </c>
      <c r="M409" s="83"/>
      <c r="N409" s="84"/>
    </row>
    <row r="410" spans="2:14" x14ac:dyDescent="0.2">
      <c r="B410" s="76"/>
      <c r="C410" s="67"/>
      <c r="D410" s="68"/>
      <c r="E410" s="68"/>
      <c r="F410" s="68"/>
      <c r="G410" s="77"/>
      <c r="J410" s="81" t="str">
        <f t="shared" si="12"/>
        <v/>
      </c>
      <c r="K410" s="82">
        <f t="shared" ca="1" si="11"/>
        <v>0</v>
      </c>
      <c r="M410" s="83"/>
      <c r="N410" s="84"/>
    </row>
    <row r="411" spans="2:14" x14ac:dyDescent="0.2">
      <c r="B411" s="76"/>
      <c r="C411" s="67"/>
      <c r="D411" s="68"/>
      <c r="E411" s="68"/>
      <c r="F411" s="68"/>
      <c r="G411" s="77"/>
      <c r="J411" s="81" t="str">
        <f t="shared" si="12"/>
        <v/>
      </c>
      <c r="K411" s="82">
        <f t="shared" ca="1" si="11"/>
        <v>0</v>
      </c>
      <c r="M411" s="83"/>
      <c r="N411" s="84"/>
    </row>
    <row r="412" spans="2:14" x14ac:dyDescent="0.2">
      <c r="B412" s="76"/>
      <c r="C412" s="67"/>
      <c r="D412" s="68"/>
      <c r="E412" s="68"/>
      <c r="F412" s="68"/>
      <c r="G412" s="77"/>
      <c r="J412" s="81" t="str">
        <f t="shared" si="12"/>
        <v/>
      </c>
      <c r="K412" s="82">
        <f t="shared" ca="1" si="11"/>
        <v>0</v>
      </c>
      <c r="M412" s="83"/>
      <c r="N412" s="84"/>
    </row>
    <row r="413" spans="2:14" x14ac:dyDescent="0.2">
      <c r="B413" s="76"/>
      <c r="C413" s="67"/>
      <c r="D413" s="68"/>
      <c r="E413" s="68"/>
      <c r="F413" s="68"/>
      <c r="G413" s="77"/>
      <c r="J413" s="81" t="str">
        <f t="shared" si="12"/>
        <v/>
      </c>
      <c r="K413" s="82">
        <f t="shared" ca="1" si="11"/>
        <v>0</v>
      </c>
      <c r="M413" s="83"/>
      <c r="N413" s="84"/>
    </row>
    <row r="414" spans="2:14" x14ac:dyDescent="0.2">
      <c r="B414" s="76"/>
      <c r="C414" s="67"/>
      <c r="D414" s="68"/>
      <c r="E414" s="68"/>
      <c r="F414" s="68"/>
      <c r="G414" s="77"/>
      <c r="J414" s="81" t="str">
        <f t="shared" si="12"/>
        <v/>
      </c>
      <c r="K414" s="82">
        <f t="shared" ca="1" si="11"/>
        <v>0</v>
      </c>
      <c r="M414" s="83"/>
      <c r="N414" s="84"/>
    </row>
    <row r="415" spans="2:14" x14ac:dyDescent="0.2">
      <c r="B415" s="76"/>
      <c r="C415" s="67"/>
      <c r="D415" s="68"/>
      <c r="E415" s="68"/>
      <c r="F415" s="68"/>
      <c r="G415" s="77"/>
      <c r="J415" s="81" t="str">
        <f t="shared" si="12"/>
        <v/>
      </c>
      <c r="K415" s="82">
        <f t="shared" ca="1" si="11"/>
        <v>0</v>
      </c>
      <c r="M415" s="83"/>
      <c r="N415" s="84"/>
    </row>
    <row r="416" spans="2:14" x14ac:dyDescent="0.2">
      <c r="B416" s="76"/>
      <c r="C416" s="67"/>
      <c r="D416" s="68"/>
      <c r="E416" s="68"/>
      <c r="F416" s="68"/>
      <c r="G416" s="77"/>
      <c r="J416" s="81" t="str">
        <f t="shared" si="12"/>
        <v/>
      </c>
      <c r="K416" s="82">
        <f t="shared" ca="1" si="11"/>
        <v>0</v>
      </c>
      <c r="M416" s="83"/>
      <c r="N416" s="84"/>
    </row>
    <row r="417" spans="2:14" x14ac:dyDescent="0.2">
      <c r="B417" s="76"/>
      <c r="C417" s="67"/>
      <c r="D417" s="68"/>
      <c r="E417" s="68"/>
      <c r="F417" s="68"/>
      <c r="G417" s="77"/>
      <c r="J417" s="81" t="str">
        <f t="shared" si="12"/>
        <v/>
      </c>
      <c r="K417" s="82">
        <f t="shared" ca="1" si="11"/>
        <v>0</v>
      </c>
      <c r="M417" s="83"/>
      <c r="N417" s="84"/>
    </row>
    <row r="418" spans="2:14" x14ac:dyDescent="0.2">
      <c r="B418" s="76"/>
      <c r="C418" s="67"/>
      <c r="D418" s="68"/>
      <c r="E418" s="68"/>
      <c r="F418" s="68"/>
      <c r="G418" s="77"/>
      <c r="J418" s="81" t="str">
        <f t="shared" si="12"/>
        <v/>
      </c>
      <c r="K418" s="82">
        <f t="shared" ca="1" si="11"/>
        <v>0</v>
      </c>
      <c r="M418" s="83"/>
      <c r="N418" s="84"/>
    </row>
    <row r="419" spans="2:14" x14ac:dyDescent="0.2">
      <c r="B419" s="76"/>
      <c r="C419" s="67"/>
      <c r="D419" s="68"/>
      <c r="E419" s="68"/>
      <c r="F419" s="68"/>
      <c r="G419" s="77"/>
      <c r="J419" s="81" t="str">
        <f t="shared" si="12"/>
        <v/>
      </c>
      <c r="K419" s="82">
        <f t="shared" ca="1" si="11"/>
        <v>0</v>
      </c>
      <c r="M419" s="83"/>
      <c r="N419" s="84"/>
    </row>
    <row r="420" spans="2:14" x14ac:dyDescent="0.2">
      <c r="B420" s="76"/>
      <c r="C420" s="67"/>
      <c r="D420" s="68"/>
      <c r="E420" s="68"/>
      <c r="F420" s="68"/>
      <c r="G420" s="77"/>
      <c r="J420" s="81" t="str">
        <f t="shared" si="12"/>
        <v/>
      </c>
      <c r="K420" s="82">
        <f t="shared" ca="1" si="11"/>
        <v>0</v>
      </c>
      <c r="M420" s="83"/>
      <c r="N420" s="84"/>
    </row>
    <row r="421" spans="2:14" x14ac:dyDescent="0.2">
      <c r="B421" s="76"/>
      <c r="C421" s="67"/>
      <c r="D421" s="68"/>
      <c r="E421" s="68"/>
      <c r="F421" s="68"/>
      <c r="G421" s="77"/>
      <c r="J421" s="81" t="str">
        <f t="shared" si="12"/>
        <v/>
      </c>
      <c r="K421" s="82">
        <f t="shared" ca="1" si="11"/>
        <v>0</v>
      </c>
      <c r="M421" s="83"/>
      <c r="N421" s="84"/>
    </row>
    <row r="422" spans="2:14" x14ac:dyDescent="0.2">
      <c r="B422" s="76"/>
      <c r="C422" s="67"/>
      <c r="D422" s="68"/>
      <c r="E422" s="68"/>
      <c r="F422" s="68"/>
      <c r="G422" s="77"/>
      <c r="J422" s="81" t="str">
        <f t="shared" si="12"/>
        <v/>
      </c>
      <c r="K422" s="82">
        <f t="shared" ref="K422:K440" ca="1" si="13">IF(J422=TODAY(),$H$31+D420+E420+F420,IF(J422="",0,(LOOKUP(J422,C420,E420))+(LOOKUP(J422,C420,D420:F420))+(LOOKUP(J422,C420,F420))))</f>
        <v>0</v>
      </c>
      <c r="M422" s="83"/>
      <c r="N422" s="84"/>
    </row>
    <row r="423" spans="2:14" x14ac:dyDescent="0.2">
      <c r="B423" s="76"/>
      <c r="C423" s="67"/>
      <c r="D423" s="68"/>
      <c r="E423" s="68"/>
      <c r="F423" s="68"/>
      <c r="G423" s="77"/>
      <c r="J423" s="81" t="str">
        <f t="shared" si="12"/>
        <v/>
      </c>
      <c r="K423" s="82">
        <f t="shared" ca="1" si="13"/>
        <v>0</v>
      </c>
      <c r="M423" s="83"/>
      <c r="N423" s="84"/>
    </row>
    <row r="424" spans="2:14" x14ac:dyDescent="0.2">
      <c r="B424" s="76"/>
      <c r="C424" s="67"/>
      <c r="D424" s="68"/>
      <c r="E424" s="68"/>
      <c r="F424" s="68"/>
      <c r="G424" s="77"/>
      <c r="J424" s="81" t="str">
        <f t="shared" si="12"/>
        <v/>
      </c>
      <c r="K424" s="82">
        <f t="shared" ca="1" si="13"/>
        <v>0</v>
      </c>
      <c r="M424" s="83"/>
      <c r="N424" s="84"/>
    </row>
    <row r="425" spans="2:14" x14ac:dyDescent="0.2">
      <c r="B425" s="76"/>
      <c r="C425" s="67"/>
      <c r="D425" s="68"/>
      <c r="E425" s="68"/>
      <c r="F425" s="68"/>
      <c r="G425" s="77"/>
      <c r="J425" s="81" t="str">
        <f t="shared" ref="J425:J467" si="14">IF(C423&lt;=C422,"",C423)</f>
        <v/>
      </c>
      <c r="K425" s="82">
        <f t="shared" ca="1" si="13"/>
        <v>0</v>
      </c>
      <c r="M425" s="83"/>
      <c r="N425" s="84"/>
    </row>
    <row r="426" spans="2:14" x14ac:dyDescent="0.2">
      <c r="B426" s="76"/>
      <c r="C426" s="67"/>
      <c r="D426" s="68"/>
      <c r="E426" s="68"/>
      <c r="F426" s="68"/>
      <c r="G426" s="77"/>
      <c r="J426" s="81" t="str">
        <f t="shared" si="14"/>
        <v/>
      </c>
      <c r="K426" s="82">
        <f t="shared" ca="1" si="13"/>
        <v>0</v>
      </c>
      <c r="M426" s="83"/>
      <c r="N426" s="84"/>
    </row>
    <row r="427" spans="2:14" x14ac:dyDescent="0.2">
      <c r="B427" s="76"/>
      <c r="C427" s="67"/>
      <c r="D427" s="68"/>
      <c r="E427" s="68"/>
      <c r="F427" s="68"/>
      <c r="G427" s="77"/>
      <c r="J427" s="81" t="str">
        <f t="shared" si="14"/>
        <v/>
      </c>
      <c r="K427" s="82">
        <f t="shared" ca="1" si="13"/>
        <v>0</v>
      </c>
      <c r="M427" s="83"/>
      <c r="N427" s="84"/>
    </row>
    <row r="428" spans="2:14" x14ac:dyDescent="0.2">
      <c r="B428" s="76"/>
      <c r="C428" s="67"/>
      <c r="D428" s="68"/>
      <c r="E428" s="68"/>
      <c r="F428" s="68"/>
      <c r="G428" s="77"/>
      <c r="J428" s="81" t="str">
        <f t="shared" si="14"/>
        <v/>
      </c>
      <c r="K428" s="82">
        <f t="shared" ca="1" si="13"/>
        <v>0</v>
      </c>
      <c r="M428" s="83"/>
      <c r="N428" s="84"/>
    </row>
    <row r="429" spans="2:14" x14ac:dyDescent="0.2">
      <c r="B429" s="76"/>
      <c r="C429" s="67"/>
      <c r="D429" s="68"/>
      <c r="E429" s="68"/>
      <c r="F429" s="68"/>
      <c r="G429" s="77"/>
      <c r="J429" s="81" t="str">
        <f t="shared" si="14"/>
        <v/>
      </c>
      <c r="K429" s="82">
        <f t="shared" ca="1" si="13"/>
        <v>0</v>
      </c>
      <c r="M429" s="83"/>
      <c r="N429" s="84"/>
    </row>
    <row r="430" spans="2:14" x14ac:dyDescent="0.2">
      <c r="B430" s="76"/>
      <c r="C430" s="67"/>
      <c r="D430" s="68"/>
      <c r="E430" s="68"/>
      <c r="F430" s="68"/>
      <c r="G430" s="77"/>
      <c r="J430" s="81" t="str">
        <f t="shared" si="14"/>
        <v/>
      </c>
      <c r="K430" s="82">
        <f t="shared" ca="1" si="13"/>
        <v>0</v>
      </c>
      <c r="M430" s="83"/>
      <c r="N430" s="84"/>
    </row>
    <row r="431" spans="2:14" x14ac:dyDescent="0.2">
      <c r="B431" s="76"/>
      <c r="C431" s="67"/>
      <c r="D431" s="68"/>
      <c r="E431" s="68"/>
      <c r="F431" s="68"/>
      <c r="G431" s="77"/>
      <c r="J431" s="81" t="str">
        <f t="shared" si="14"/>
        <v/>
      </c>
      <c r="K431" s="82">
        <f t="shared" ca="1" si="13"/>
        <v>0</v>
      </c>
      <c r="M431" s="83"/>
      <c r="N431" s="84"/>
    </row>
    <row r="432" spans="2:14" x14ac:dyDescent="0.2">
      <c r="B432" s="76"/>
      <c r="C432" s="67"/>
      <c r="D432" s="68"/>
      <c r="E432" s="68"/>
      <c r="F432" s="68"/>
      <c r="G432" s="77"/>
      <c r="J432" s="81" t="str">
        <f t="shared" si="14"/>
        <v/>
      </c>
      <c r="K432" s="82">
        <f t="shared" ca="1" si="13"/>
        <v>0</v>
      </c>
      <c r="M432" s="83"/>
      <c r="N432" s="84"/>
    </row>
    <row r="433" spans="2:14" x14ac:dyDescent="0.2">
      <c r="B433" s="76"/>
      <c r="C433" s="67"/>
      <c r="D433" s="68"/>
      <c r="E433" s="68"/>
      <c r="F433" s="68"/>
      <c r="G433" s="77"/>
      <c r="J433" s="81" t="str">
        <f t="shared" si="14"/>
        <v/>
      </c>
      <c r="K433" s="82">
        <f t="shared" ca="1" si="13"/>
        <v>0</v>
      </c>
      <c r="M433" s="83"/>
      <c r="N433" s="84"/>
    </row>
    <row r="434" spans="2:14" x14ac:dyDescent="0.2">
      <c r="B434" s="76"/>
      <c r="C434" s="67"/>
      <c r="D434" s="68"/>
      <c r="E434" s="68"/>
      <c r="F434" s="68"/>
      <c r="G434" s="77"/>
      <c r="J434" s="81" t="str">
        <f t="shared" si="14"/>
        <v/>
      </c>
      <c r="K434" s="82">
        <f t="shared" ca="1" si="13"/>
        <v>0</v>
      </c>
      <c r="M434" s="83"/>
      <c r="N434" s="84"/>
    </row>
    <row r="435" spans="2:14" x14ac:dyDescent="0.2">
      <c r="B435" s="76"/>
      <c r="C435" s="67"/>
      <c r="D435" s="68"/>
      <c r="E435" s="68"/>
      <c r="F435" s="68"/>
      <c r="G435" s="77"/>
      <c r="J435" s="81" t="str">
        <f t="shared" si="14"/>
        <v/>
      </c>
      <c r="K435" s="82">
        <f t="shared" ca="1" si="13"/>
        <v>0</v>
      </c>
      <c r="M435" s="83"/>
      <c r="N435" s="84"/>
    </row>
    <row r="436" spans="2:14" x14ac:dyDescent="0.2">
      <c r="B436" s="76"/>
      <c r="C436" s="67"/>
      <c r="D436" s="68"/>
      <c r="E436" s="68"/>
      <c r="F436" s="68"/>
      <c r="G436" s="77"/>
      <c r="J436" s="81" t="str">
        <f t="shared" si="14"/>
        <v/>
      </c>
      <c r="K436" s="82">
        <f t="shared" ca="1" si="13"/>
        <v>0</v>
      </c>
      <c r="M436" s="83"/>
      <c r="N436" s="84"/>
    </row>
    <row r="437" spans="2:14" x14ac:dyDescent="0.2">
      <c r="B437" s="76"/>
      <c r="C437" s="67"/>
      <c r="D437" s="68"/>
      <c r="E437" s="68"/>
      <c r="F437" s="68"/>
      <c r="G437" s="77"/>
      <c r="J437" s="81" t="str">
        <f t="shared" si="14"/>
        <v/>
      </c>
      <c r="K437" s="82">
        <f t="shared" ca="1" si="13"/>
        <v>0</v>
      </c>
      <c r="M437" s="83"/>
      <c r="N437" s="84"/>
    </row>
    <row r="438" spans="2:14" x14ac:dyDescent="0.2">
      <c r="B438" s="76"/>
      <c r="C438" s="67"/>
      <c r="D438" s="68"/>
      <c r="E438" s="68"/>
      <c r="F438" s="68"/>
      <c r="G438" s="77"/>
      <c r="J438" s="81" t="str">
        <f t="shared" si="14"/>
        <v/>
      </c>
      <c r="K438" s="82">
        <f t="shared" ca="1" si="13"/>
        <v>0</v>
      </c>
      <c r="M438" s="83"/>
      <c r="N438" s="84"/>
    </row>
    <row r="439" spans="2:14" x14ac:dyDescent="0.2">
      <c r="B439" s="76"/>
      <c r="C439" s="67"/>
      <c r="D439" s="68"/>
      <c r="E439" s="68"/>
      <c r="F439" s="68"/>
      <c r="G439" s="77"/>
      <c r="J439" s="81" t="str">
        <f t="shared" si="14"/>
        <v/>
      </c>
      <c r="K439" s="82">
        <f t="shared" ca="1" si="13"/>
        <v>0</v>
      </c>
      <c r="M439" s="83"/>
      <c r="N439" s="84"/>
    </row>
    <row r="440" spans="2:14" x14ac:dyDescent="0.2">
      <c r="B440" s="76"/>
      <c r="C440" s="67"/>
      <c r="D440" s="68"/>
      <c r="E440" s="68"/>
      <c r="F440" s="68"/>
      <c r="G440" s="77"/>
      <c r="J440" s="81" t="str">
        <f t="shared" si="14"/>
        <v/>
      </c>
      <c r="K440" s="82">
        <f t="shared" ca="1" si="13"/>
        <v>0</v>
      </c>
      <c r="M440" s="83"/>
      <c r="N440" s="84"/>
    </row>
    <row r="441" spans="2:14" x14ac:dyDescent="0.2">
      <c r="B441" s="76"/>
      <c r="C441" s="67"/>
      <c r="D441" s="68"/>
      <c r="E441" s="68"/>
      <c r="F441" s="68"/>
      <c r="G441" s="77"/>
      <c r="J441" s="81" t="str">
        <f t="shared" si="14"/>
        <v/>
      </c>
      <c r="K441" s="82" t="str">
        <f t="shared" ref="K441:K467" si="15">IF(J441="","",(LOOKUP(J441,C439,E439))+(LOOKUP(J441,C439,D439:F439))+(LOOKUP(J441,C439,F439)))</f>
        <v/>
      </c>
      <c r="M441" s="83"/>
      <c r="N441" s="84"/>
    </row>
    <row r="442" spans="2:14" x14ac:dyDescent="0.2">
      <c r="B442" s="76"/>
      <c r="C442" s="67"/>
      <c r="D442" s="68"/>
      <c r="E442" s="68"/>
      <c r="F442" s="68"/>
      <c r="G442" s="77"/>
      <c r="J442" s="81" t="str">
        <f t="shared" si="14"/>
        <v/>
      </c>
      <c r="K442" s="82" t="str">
        <f t="shared" si="15"/>
        <v/>
      </c>
      <c r="M442" s="83"/>
      <c r="N442" s="84"/>
    </row>
    <row r="443" spans="2:14" x14ac:dyDescent="0.2">
      <c r="B443" s="76"/>
      <c r="C443" s="67"/>
      <c r="D443" s="68"/>
      <c r="E443" s="68"/>
      <c r="F443" s="68"/>
      <c r="G443" s="77"/>
      <c r="J443" s="81" t="str">
        <f t="shared" si="14"/>
        <v/>
      </c>
      <c r="K443" s="82" t="str">
        <f t="shared" si="15"/>
        <v/>
      </c>
      <c r="M443" s="83"/>
      <c r="N443" s="84"/>
    </row>
    <row r="444" spans="2:14" x14ac:dyDescent="0.2">
      <c r="B444" s="76"/>
      <c r="C444" s="67"/>
      <c r="D444" s="68"/>
      <c r="E444" s="68"/>
      <c r="F444" s="68"/>
      <c r="G444" s="77"/>
      <c r="J444" s="81" t="str">
        <f t="shared" si="14"/>
        <v/>
      </c>
      <c r="K444" s="82" t="str">
        <f t="shared" si="15"/>
        <v/>
      </c>
      <c r="M444" s="83"/>
      <c r="N444" s="84"/>
    </row>
    <row r="445" spans="2:14" x14ac:dyDescent="0.2">
      <c r="B445" s="76"/>
      <c r="C445" s="67"/>
      <c r="D445" s="68"/>
      <c r="E445" s="68"/>
      <c r="F445" s="68"/>
      <c r="G445" s="77"/>
      <c r="J445" s="81" t="str">
        <f t="shared" si="14"/>
        <v/>
      </c>
      <c r="K445" s="82" t="str">
        <f t="shared" si="15"/>
        <v/>
      </c>
      <c r="M445" s="83"/>
      <c r="N445" s="84"/>
    </row>
    <row r="446" spans="2:14" x14ac:dyDescent="0.2">
      <c r="B446" s="76"/>
      <c r="C446" s="67"/>
      <c r="D446" s="68"/>
      <c r="E446" s="68"/>
      <c r="F446" s="68"/>
      <c r="G446" s="77"/>
      <c r="J446" s="81" t="str">
        <f t="shared" si="14"/>
        <v/>
      </c>
      <c r="K446" s="82" t="str">
        <f t="shared" si="15"/>
        <v/>
      </c>
      <c r="M446" s="83"/>
      <c r="N446" s="84"/>
    </row>
    <row r="447" spans="2:14" x14ac:dyDescent="0.2">
      <c r="B447" s="76"/>
      <c r="C447" s="67"/>
      <c r="D447" s="68"/>
      <c r="E447" s="68"/>
      <c r="F447" s="68"/>
      <c r="G447" s="77"/>
      <c r="J447" s="81" t="str">
        <f t="shared" si="14"/>
        <v/>
      </c>
      <c r="K447" s="82" t="str">
        <f t="shared" si="15"/>
        <v/>
      </c>
      <c r="M447" s="83"/>
      <c r="N447" s="84"/>
    </row>
    <row r="448" spans="2:14" x14ac:dyDescent="0.2">
      <c r="B448" s="76"/>
      <c r="C448" s="67"/>
      <c r="D448" s="68"/>
      <c r="E448" s="68"/>
      <c r="F448" s="68"/>
      <c r="G448" s="77"/>
      <c r="J448" s="81" t="str">
        <f t="shared" si="14"/>
        <v/>
      </c>
      <c r="K448" s="82" t="str">
        <f t="shared" si="15"/>
        <v/>
      </c>
      <c r="M448" s="83"/>
      <c r="N448" s="84"/>
    </row>
    <row r="449" spans="2:14" x14ac:dyDescent="0.2">
      <c r="B449" s="76"/>
      <c r="C449" s="67"/>
      <c r="D449" s="68"/>
      <c r="E449" s="68"/>
      <c r="F449" s="68"/>
      <c r="G449" s="77"/>
      <c r="J449" s="81" t="str">
        <f t="shared" si="14"/>
        <v/>
      </c>
      <c r="K449" s="82" t="str">
        <f t="shared" si="15"/>
        <v/>
      </c>
      <c r="M449" s="83"/>
      <c r="N449" s="84"/>
    </row>
    <row r="450" spans="2:14" x14ac:dyDescent="0.2">
      <c r="B450" s="76"/>
      <c r="C450" s="67"/>
      <c r="D450" s="68"/>
      <c r="E450" s="68"/>
      <c r="F450" s="68"/>
      <c r="G450" s="77"/>
      <c r="J450" s="81" t="str">
        <f t="shared" si="14"/>
        <v/>
      </c>
      <c r="K450" s="82" t="str">
        <f t="shared" si="15"/>
        <v/>
      </c>
      <c r="M450" s="83"/>
      <c r="N450" s="84"/>
    </row>
    <row r="451" spans="2:14" x14ac:dyDescent="0.2">
      <c r="B451" s="76"/>
      <c r="C451" s="67"/>
      <c r="D451" s="68"/>
      <c r="E451" s="68"/>
      <c r="F451" s="68"/>
      <c r="G451" s="77"/>
      <c r="J451" s="81" t="str">
        <f t="shared" si="14"/>
        <v/>
      </c>
      <c r="K451" s="82" t="str">
        <f t="shared" si="15"/>
        <v/>
      </c>
      <c r="M451" s="83"/>
      <c r="N451" s="84"/>
    </row>
    <row r="452" spans="2:14" x14ac:dyDescent="0.2">
      <c r="B452" s="76"/>
      <c r="C452" s="67"/>
      <c r="D452" s="68"/>
      <c r="E452" s="68"/>
      <c r="F452" s="68"/>
      <c r="G452" s="77"/>
      <c r="J452" s="81" t="str">
        <f t="shared" si="14"/>
        <v/>
      </c>
      <c r="K452" s="82" t="str">
        <f t="shared" si="15"/>
        <v/>
      </c>
      <c r="M452" s="83"/>
      <c r="N452" s="84"/>
    </row>
    <row r="453" spans="2:14" x14ac:dyDescent="0.2">
      <c r="B453" s="76"/>
      <c r="C453" s="67"/>
      <c r="D453" s="68"/>
      <c r="E453" s="68"/>
      <c r="F453" s="68"/>
      <c r="G453" s="77"/>
      <c r="J453" s="81" t="str">
        <f t="shared" si="14"/>
        <v/>
      </c>
      <c r="K453" s="82" t="str">
        <f t="shared" si="15"/>
        <v/>
      </c>
      <c r="M453" s="83"/>
      <c r="N453" s="84"/>
    </row>
    <row r="454" spans="2:14" x14ac:dyDescent="0.2">
      <c r="B454" s="76"/>
      <c r="C454" s="67"/>
      <c r="D454" s="68"/>
      <c r="E454" s="68"/>
      <c r="F454" s="68"/>
      <c r="G454" s="77"/>
      <c r="J454" s="81" t="str">
        <f t="shared" si="14"/>
        <v/>
      </c>
      <c r="K454" s="82" t="str">
        <f t="shared" si="15"/>
        <v/>
      </c>
      <c r="M454" s="83"/>
      <c r="N454" s="84"/>
    </row>
    <row r="455" spans="2:14" x14ac:dyDescent="0.2">
      <c r="B455" s="76"/>
      <c r="C455" s="67"/>
      <c r="D455" s="68"/>
      <c r="E455" s="68"/>
      <c r="F455" s="68"/>
      <c r="G455" s="77"/>
      <c r="J455" s="81" t="str">
        <f t="shared" si="14"/>
        <v/>
      </c>
      <c r="K455" s="82" t="str">
        <f t="shared" si="15"/>
        <v/>
      </c>
      <c r="M455" s="83"/>
      <c r="N455" s="84"/>
    </row>
    <row r="456" spans="2:14" x14ac:dyDescent="0.2">
      <c r="B456" s="76"/>
      <c r="C456" s="67"/>
      <c r="D456" s="68"/>
      <c r="E456" s="68"/>
      <c r="F456" s="68"/>
      <c r="G456" s="77"/>
      <c r="J456" s="81" t="str">
        <f t="shared" si="14"/>
        <v/>
      </c>
      <c r="K456" s="82" t="str">
        <f t="shared" si="15"/>
        <v/>
      </c>
      <c r="M456" s="83"/>
      <c r="N456" s="84"/>
    </row>
    <row r="457" spans="2:14" x14ac:dyDescent="0.2">
      <c r="B457" s="76"/>
      <c r="C457" s="67"/>
      <c r="D457" s="68"/>
      <c r="E457" s="68"/>
      <c r="F457" s="68"/>
      <c r="G457" s="77"/>
      <c r="J457" s="81" t="str">
        <f t="shared" si="14"/>
        <v/>
      </c>
      <c r="K457" s="82" t="str">
        <f t="shared" si="15"/>
        <v/>
      </c>
      <c r="M457" s="83"/>
      <c r="N457" s="84"/>
    </row>
    <row r="458" spans="2:14" x14ac:dyDescent="0.2">
      <c r="B458" s="76"/>
      <c r="C458" s="67"/>
      <c r="D458" s="68"/>
      <c r="E458" s="68"/>
      <c r="F458" s="68"/>
      <c r="G458" s="77"/>
      <c r="J458" s="81" t="str">
        <f t="shared" si="14"/>
        <v/>
      </c>
      <c r="K458" s="82" t="str">
        <f t="shared" si="15"/>
        <v/>
      </c>
      <c r="M458" s="83"/>
      <c r="N458" s="84"/>
    </row>
    <row r="459" spans="2:14" x14ac:dyDescent="0.2">
      <c r="B459" s="76"/>
      <c r="C459" s="67"/>
      <c r="D459" s="68"/>
      <c r="E459" s="68"/>
      <c r="F459" s="68"/>
      <c r="G459" s="77"/>
      <c r="J459" s="81" t="str">
        <f t="shared" si="14"/>
        <v/>
      </c>
      <c r="K459" s="82" t="str">
        <f t="shared" si="15"/>
        <v/>
      </c>
      <c r="M459" s="83"/>
      <c r="N459" s="84"/>
    </row>
    <row r="460" spans="2:14" x14ac:dyDescent="0.2">
      <c r="B460" s="76"/>
      <c r="C460" s="67"/>
      <c r="D460" s="68"/>
      <c r="E460" s="68"/>
      <c r="F460" s="68"/>
      <c r="G460" s="77"/>
      <c r="J460" s="81" t="str">
        <f t="shared" si="14"/>
        <v/>
      </c>
      <c r="K460" s="82" t="str">
        <f t="shared" si="15"/>
        <v/>
      </c>
      <c r="M460" s="83"/>
      <c r="N460" s="84"/>
    </row>
    <row r="461" spans="2:14" x14ac:dyDescent="0.2">
      <c r="B461" s="76"/>
      <c r="C461" s="67"/>
      <c r="D461" s="68"/>
      <c r="E461" s="68"/>
      <c r="F461" s="68"/>
      <c r="G461" s="77"/>
      <c r="J461" s="81" t="str">
        <f t="shared" si="14"/>
        <v/>
      </c>
      <c r="K461" s="82" t="str">
        <f t="shared" si="15"/>
        <v/>
      </c>
      <c r="M461" s="83"/>
      <c r="N461" s="84"/>
    </row>
    <row r="462" spans="2:14" x14ac:dyDescent="0.2">
      <c r="B462" s="76"/>
      <c r="C462" s="67"/>
      <c r="D462" s="68"/>
      <c r="E462" s="68"/>
      <c r="F462" s="68"/>
      <c r="G462" s="77"/>
      <c r="J462" s="81" t="str">
        <f t="shared" si="14"/>
        <v/>
      </c>
      <c r="K462" s="82" t="str">
        <f t="shared" si="15"/>
        <v/>
      </c>
      <c r="M462" s="83"/>
      <c r="N462" s="84"/>
    </row>
    <row r="463" spans="2:14" x14ac:dyDescent="0.2">
      <c r="B463" s="76"/>
      <c r="C463" s="67"/>
      <c r="D463" s="68"/>
      <c r="E463" s="68"/>
      <c r="F463" s="68"/>
      <c r="G463" s="77"/>
      <c r="J463" s="81" t="str">
        <f t="shared" si="14"/>
        <v/>
      </c>
      <c r="K463" s="82" t="str">
        <f t="shared" si="15"/>
        <v/>
      </c>
      <c r="M463" s="83"/>
      <c r="N463" s="84"/>
    </row>
    <row r="464" spans="2:14" x14ac:dyDescent="0.2">
      <c r="B464" s="76"/>
      <c r="C464" s="67"/>
      <c r="D464" s="68"/>
      <c r="E464" s="68"/>
      <c r="F464" s="68"/>
      <c r="G464" s="77"/>
      <c r="J464" s="81" t="str">
        <f t="shared" si="14"/>
        <v/>
      </c>
      <c r="K464" s="82" t="str">
        <f t="shared" si="15"/>
        <v/>
      </c>
      <c r="M464" s="83"/>
      <c r="N464" s="84"/>
    </row>
    <row r="465" spans="2:14" x14ac:dyDescent="0.2">
      <c r="B465" s="76"/>
      <c r="C465" s="67"/>
      <c r="D465" s="68"/>
      <c r="E465" s="68"/>
      <c r="F465" s="68"/>
      <c r="G465" s="77"/>
      <c r="J465" s="81" t="str">
        <f t="shared" si="14"/>
        <v/>
      </c>
      <c r="K465" s="82" t="str">
        <f t="shared" si="15"/>
        <v/>
      </c>
      <c r="M465" s="83"/>
      <c r="N465" s="84"/>
    </row>
    <row r="466" spans="2:14" x14ac:dyDescent="0.2">
      <c r="B466" s="76"/>
      <c r="C466" s="67"/>
      <c r="D466" s="68"/>
      <c r="E466" s="68"/>
      <c r="F466" s="68"/>
      <c r="G466" s="77"/>
      <c r="J466" s="81" t="str">
        <f t="shared" si="14"/>
        <v/>
      </c>
      <c r="K466" s="82" t="str">
        <f t="shared" si="15"/>
        <v/>
      </c>
      <c r="M466" s="83"/>
      <c r="N466" s="84"/>
    </row>
    <row r="467" spans="2:14" x14ac:dyDescent="0.2">
      <c r="B467" s="76"/>
      <c r="C467" s="67"/>
      <c r="D467" s="68"/>
      <c r="E467" s="68"/>
      <c r="F467" s="68"/>
      <c r="G467" s="77"/>
      <c r="J467" s="81" t="str">
        <f t="shared" si="14"/>
        <v/>
      </c>
      <c r="K467" s="82" t="str">
        <f t="shared" si="15"/>
        <v/>
      </c>
      <c r="M467" s="83"/>
      <c r="N467" s="84"/>
    </row>
    <row r="468" spans="2:14" x14ac:dyDescent="0.2">
      <c r="B468" s="76"/>
      <c r="C468" s="67"/>
      <c r="D468" s="68"/>
      <c r="E468" s="68"/>
      <c r="F468" s="68"/>
      <c r="G468" s="77"/>
      <c r="J468" s="88"/>
      <c r="K468" s="89"/>
      <c r="M468" s="83"/>
      <c r="N468" s="84"/>
    </row>
    <row r="469" spans="2:14" x14ac:dyDescent="0.2">
      <c r="B469" s="76"/>
      <c r="C469" s="67"/>
      <c r="D469" s="68"/>
      <c r="E469" s="68"/>
      <c r="F469" s="68"/>
      <c r="G469" s="77"/>
      <c r="J469" s="88"/>
      <c r="K469" s="89"/>
      <c r="M469" s="83"/>
      <c r="N469" s="84"/>
    </row>
    <row r="470" spans="2:14" x14ac:dyDescent="0.2">
      <c r="B470" s="76"/>
      <c r="C470" s="67"/>
      <c r="D470" s="68"/>
      <c r="E470" s="68"/>
      <c r="F470" s="68"/>
      <c r="G470" s="77"/>
      <c r="J470" s="88"/>
      <c r="K470" s="89"/>
      <c r="M470" s="83"/>
      <c r="N470" s="84"/>
    </row>
    <row r="471" spans="2:14" x14ac:dyDescent="0.2">
      <c r="B471" s="76"/>
      <c r="C471" s="67"/>
      <c r="D471" s="68"/>
      <c r="E471" s="68"/>
      <c r="F471" s="68"/>
      <c r="G471" s="77"/>
      <c r="J471" s="88"/>
      <c r="K471" s="89"/>
      <c r="M471" s="83"/>
      <c r="N471" s="84"/>
    </row>
    <row r="472" spans="2:14" x14ac:dyDescent="0.2">
      <c r="B472" s="76"/>
      <c r="C472" s="67"/>
      <c r="D472" s="68"/>
      <c r="E472" s="68"/>
      <c r="F472" s="68"/>
      <c r="G472" s="77"/>
      <c r="J472" s="88"/>
      <c r="K472" s="89"/>
      <c r="M472" s="83"/>
      <c r="N472" s="84"/>
    </row>
    <row r="473" spans="2:14" x14ac:dyDescent="0.2">
      <c r="B473" s="76"/>
      <c r="C473" s="67"/>
      <c r="D473" s="68"/>
      <c r="E473" s="68"/>
      <c r="F473" s="68"/>
      <c r="G473" s="77"/>
      <c r="J473" s="88"/>
      <c r="K473" s="89"/>
      <c r="M473" s="83"/>
      <c r="N473" s="84"/>
    </row>
    <row r="474" spans="2:14" x14ac:dyDescent="0.2">
      <c r="B474" s="76"/>
      <c r="C474" s="67"/>
      <c r="D474" s="68"/>
      <c r="E474" s="68"/>
      <c r="F474" s="68"/>
      <c r="G474" s="77"/>
      <c r="J474" s="88"/>
      <c r="K474" s="89"/>
      <c r="M474" s="83"/>
      <c r="N474" s="84"/>
    </row>
    <row r="475" spans="2:14" x14ac:dyDescent="0.2">
      <c r="B475" s="76"/>
      <c r="C475" s="67"/>
      <c r="D475" s="68"/>
      <c r="E475" s="68"/>
      <c r="F475" s="68"/>
      <c r="G475" s="77"/>
      <c r="J475" s="88"/>
      <c r="K475" s="89"/>
      <c r="M475" s="83"/>
      <c r="N475" s="84"/>
    </row>
    <row r="476" spans="2:14" x14ac:dyDescent="0.2">
      <c r="B476" s="76"/>
      <c r="C476" s="67"/>
      <c r="D476" s="68"/>
      <c r="E476" s="68"/>
      <c r="F476" s="68"/>
      <c r="G476" s="77"/>
      <c r="J476" s="88"/>
      <c r="K476" s="89"/>
      <c r="M476" s="83"/>
      <c r="N476" s="84"/>
    </row>
    <row r="477" spans="2:14" x14ac:dyDescent="0.2">
      <c r="B477" s="76"/>
      <c r="C477" s="67"/>
      <c r="D477" s="68"/>
      <c r="E477" s="68"/>
      <c r="F477" s="68"/>
      <c r="G477" s="77"/>
      <c r="J477" s="88"/>
      <c r="K477" s="89"/>
      <c r="M477" s="83"/>
      <c r="N477" s="84"/>
    </row>
    <row r="478" spans="2:14" x14ac:dyDescent="0.2">
      <c r="B478" s="76"/>
      <c r="C478" s="67"/>
      <c r="D478" s="68"/>
      <c r="E478" s="68"/>
      <c r="F478" s="68"/>
      <c r="G478" s="77"/>
      <c r="J478" s="88"/>
      <c r="K478" s="89"/>
      <c r="M478" s="83"/>
      <c r="N478" s="84"/>
    </row>
    <row r="479" spans="2:14" x14ac:dyDescent="0.2">
      <c r="B479" s="76"/>
      <c r="C479" s="67"/>
      <c r="D479" s="68"/>
      <c r="E479" s="68"/>
      <c r="F479" s="68"/>
      <c r="G479" s="77"/>
      <c r="J479" s="88"/>
      <c r="K479" s="89"/>
      <c r="M479" s="83"/>
      <c r="N479" s="84"/>
    </row>
    <row r="480" spans="2:14" x14ac:dyDescent="0.2">
      <c r="B480" s="76"/>
      <c r="C480" s="67"/>
      <c r="D480" s="68"/>
      <c r="E480" s="68"/>
      <c r="F480" s="68"/>
      <c r="G480" s="77"/>
      <c r="J480" s="88"/>
      <c r="K480" s="89"/>
      <c r="M480" s="83"/>
      <c r="N480" s="84"/>
    </row>
    <row r="481" spans="2:14" x14ac:dyDescent="0.2">
      <c r="B481" s="76"/>
      <c r="C481" s="67"/>
      <c r="D481" s="68"/>
      <c r="E481" s="68"/>
      <c r="F481" s="68"/>
      <c r="G481" s="77"/>
      <c r="J481" s="88"/>
      <c r="K481" s="89"/>
      <c r="M481" s="83"/>
      <c r="N481" s="84"/>
    </row>
    <row r="482" spans="2:14" x14ac:dyDescent="0.2">
      <c r="B482" s="76"/>
      <c r="C482" s="67"/>
      <c r="D482" s="68"/>
      <c r="E482" s="68"/>
      <c r="F482" s="68"/>
      <c r="G482" s="77"/>
      <c r="J482" s="88"/>
      <c r="K482" s="89"/>
      <c r="M482" s="83"/>
      <c r="N482" s="84"/>
    </row>
    <row r="483" spans="2:14" x14ac:dyDescent="0.2">
      <c r="B483" s="76"/>
      <c r="C483" s="67"/>
      <c r="D483" s="68"/>
      <c r="E483" s="68"/>
      <c r="F483" s="68"/>
      <c r="G483" s="77"/>
      <c r="J483" s="88"/>
      <c r="K483" s="89"/>
      <c r="M483" s="83"/>
      <c r="N483" s="84"/>
    </row>
    <row r="484" spans="2:14" x14ac:dyDescent="0.2">
      <c r="B484" s="76"/>
      <c r="C484" s="67"/>
      <c r="D484" s="68"/>
      <c r="E484" s="68"/>
      <c r="F484" s="68"/>
      <c r="G484" s="77"/>
      <c r="J484" s="88"/>
      <c r="K484" s="89"/>
      <c r="M484" s="83"/>
      <c r="N484" s="84"/>
    </row>
    <row r="485" spans="2:14" x14ac:dyDescent="0.2">
      <c r="B485" s="76"/>
      <c r="C485" s="67"/>
      <c r="D485" s="68"/>
      <c r="E485" s="68"/>
      <c r="F485" s="68"/>
      <c r="G485" s="77"/>
      <c r="J485" s="88"/>
      <c r="K485" s="89"/>
      <c r="M485" s="83"/>
      <c r="N485" s="84"/>
    </row>
    <row r="486" spans="2:14" x14ac:dyDescent="0.2">
      <c r="B486" s="76"/>
      <c r="C486" s="67"/>
      <c r="D486" s="68"/>
      <c r="E486" s="68"/>
      <c r="F486" s="68"/>
      <c r="G486" s="77"/>
      <c r="J486" s="88"/>
      <c r="K486" s="89"/>
      <c r="M486" s="83"/>
      <c r="N486" s="84"/>
    </row>
    <row r="487" spans="2:14" x14ac:dyDescent="0.2">
      <c r="B487" s="76"/>
      <c r="C487" s="67"/>
      <c r="D487" s="68"/>
      <c r="E487" s="68"/>
      <c r="F487" s="68"/>
      <c r="G487" s="77"/>
      <c r="K487" s="89"/>
      <c r="M487" s="83"/>
      <c r="N487" s="84"/>
    </row>
    <row r="488" spans="2:14" x14ac:dyDescent="0.2">
      <c r="B488" s="76"/>
      <c r="C488" s="67"/>
      <c r="D488" s="68"/>
      <c r="E488" s="68"/>
      <c r="F488" s="68"/>
      <c r="G488" s="77"/>
      <c r="K488" s="89"/>
      <c r="M488" s="83"/>
      <c r="N488" s="84"/>
    </row>
    <row r="489" spans="2:14" x14ac:dyDescent="0.2">
      <c r="B489" s="76"/>
      <c r="C489" s="67"/>
      <c r="D489" s="68"/>
      <c r="E489" s="68"/>
      <c r="F489" s="68"/>
      <c r="G489" s="77"/>
      <c r="K489" s="89"/>
      <c r="M489" s="83"/>
      <c r="N489" s="84"/>
    </row>
    <row r="490" spans="2:14" x14ac:dyDescent="0.2">
      <c r="B490" s="76"/>
      <c r="C490" s="67"/>
      <c r="D490" s="68"/>
      <c r="E490" s="68"/>
      <c r="F490" s="68"/>
      <c r="G490" s="77"/>
      <c r="K490" s="89"/>
      <c r="M490" s="83"/>
      <c r="N490" s="84"/>
    </row>
    <row r="491" spans="2:14" x14ac:dyDescent="0.2">
      <c r="B491" s="76"/>
      <c r="C491" s="67"/>
      <c r="D491" s="68"/>
      <c r="E491" s="68"/>
      <c r="F491" s="68"/>
      <c r="G491" s="77"/>
      <c r="K491" s="89"/>
      <c r="M491" s="83"/>
      <c r="N491" s="84"/>
    </row>
    <row r="492" spans="2:14" x14ac:dyDescent="0.2">
      <c r="B492" s="76"/>
      <c r="C492" s="67"/>
      <c r="D492" s="68"/>
      <c r="E492" s="68"/>
      <c r="F492" s="68"/>
      <c r="G492" s="77"/>
      <c r="K492" s="89"/>
      <c r="M492" s="83"/>
      <c r="N492" s="84"/>
    </row>
    <row r="493" spans="2:14" x14ac:dyDescent="0.2">
      <c r="B493" s="76"/>
      <c r="C493" s="67"/>
      <c r="D493" s="68"/>
      <c r="E493" s="68"/>
      <c r="F493" s="68"/>
      <c r="G493" s="77"/>
      <c r="K493" s="89"/>
      <c r="M493" s="83"/>
      <c r="N493" s="84"/>
    </row>
    <row r="494" spans="2:14" x14ac:dyDescent="0.2">
      <c r="B494" s="76"/>
      <c r="C494" s="67"/>
      <c r="D494" s="68"/>
      <c r="E494" s="68"/>
      <c r="F494" s="68"/>
      <c r="G494" s="77"/>
      <c r="K494" s="89"/>
      <c r="M494" s="83"/>
      <c r="N494" s="84"/>
    </row>
    <row r="495" spans="2:14" x14ac:dyDescent="0.2">
      <c r="B495" s="76"/>
      <c r="C495" s="67"/>
      <c r="D495" s="68"/>
      <c r="E495" s="68"/>
      <c r="F495" s="68"/>
      <c r="G495" s="77"/>
      <c r="K495" s="89"/>
      <c r="M495" s="83"/>
      <c r="N495" s="84"/>
    </row>
    <row r="496" spans="2:14" x14ac:dyDescent="0.2">
      <c r="B496" s="76"/>
      <c r="C496" s="67"/>
      <c r="D496" s="68"/>
      <c r="E496" s="68"/>
      <c r="F496" s="68"/>
      <c r="G496" s="77"/>
      <c r="K496" s="89"/>
      <c r="M496" s="83"/>
      <c r="N496" s="84"/>
    </row>
    <row r="497" spans="2:14" x14ac:dyDescent="0.2">
      <c r="B497" s="76"/>
      <c r="C497" s="67"/>
      <c r="D497" s="68"/>
      <c r="E497" s="68"/>
      <c r="F497" s="68"/>
      <c r="G497" s="77"/>
      <c r="K497" s="89"/>
      <c r="M497" s="83"/>
      <c r="N497" s="84"/>
    </row>
    <row r="498" spans="2:14" x14ac:dyDescent="0.2">
      <c r="B498" s="76"/>
      <c r="C498" s="67"/>
      <c r="D498" s="68"/>
      <c r="E498" s="68"/>
      <c r="F498" s="68"/>
      <c r="G498" s="77"/>
      <c r="K498" s="89"/>
      <c r="M498" s="83"/>
      <c r="N498" s="84"/>
    </row>
    <row r="499" spans="2:14" x14ac:dyDescent="0.2">
      <c r="B499" s="76"/>
      <c r="C499" s="67"/>
      <c r="D499" s="68"/>
      <c r="E499" s="68"/>
      <c r="F499" s="68"/>
      <c r="G499" s="77"/>
      <c r="K499" s="89"/>
      <c r="M499" s="83"/>
      <c r="N499" s="84"/>
    </row>
    <row r="500" spans="2:14" x14ac:dyDescent="0.2">
      <c r="C500" s="90"/>
      <c r="D500" s="90"/>
      <c r="M500" s="83"/>
      <c r="N500" s="84"/>
    </row>
    <row r="501" spans="2:14" x14ac:dyDescent="0.2">
      <c r="C501" s="90"/>
      <c r="D501" s="90"/>
      <c r="M501" s="83"/>
      <c r="N501" s="84"/>
    </row>
    <row r="502" spans="2:14" x14ac:dyDescent="0.2">
      <c r="C502" s="90"/>
      <c r="D502" s="90"/>
      <c r="M502" s="83"/>
      <c r="N502" s="84"/>
    </row>
    <row r="503" spans="2:14" x14ac:dyDescent="0.2">
      <c r="C503" s="90"/>
      <c r="D503" s="90"/>
      <c r="M503" s="83"/>
      <c r="N503" s="84"/>
    </row>
    <row r="504" spans="2:14" x14ac:dyDescent="0.2">
      <c r="C504" s="90"/>
      <c r="D504" s="90"/>
      <c r="M504" s="83"/>
      <c r="N504" s="84"/>
    </row>
    <row r="505" spans="2:14" x14ac:dyDescent="0.2">
      <c r="C505" s="90"/>
      <c r="D505" s="90"/>
      <c r="M505" s="83"/>
      <c r="N505" s="84"/>
    </row>
    <row r="506" spans="2:14" x14ac:dyDescent="0.2">
      <c r="C506" s="90"/>
      <c r="D506" s="90"/>
      <c r="M506" s="83"/>
      <c r="N506" s="84"/>
    </row>
    <row r="507" spans="2:14" x14ac:dyDescent="0.2">
      <c r="C507" s="90"/>
      <c r="D507" s="90"/>
      <c r="M507" s="83"/>
      <c r="N507" s="84"/>
    </row>
    <row r="508" spans="2:14" x14ac:dyDescent="0.2">
      <c r="C508" s="90"/>
      <c r="D508" s="90"/>
      <c r="M508" s="83"/>
      <c r="N508" s="84"/>
    </row>
    <row r="509" spans="2:14" x14ac:dyDescent="0.2">
      <c r="C509" s="90"/>
      <c r="D509" s="90"/>
      <c r="M509" s="83"/>
      <c r="N509" s="84"/>
    </row>
    <row r="510" spans="2:14" x14ac:dyDescent="0.2">
      <c r="C510" s="90"/>
      <c r="D510" s="90"/>
      <c r="M510" s="83"/>
      <c r="N510" s="84"/>
    </row>
    <row r="511" spans="2:14" x14ac:dyDescent="0.2">
      <c r="C511" s="90"/>
      <c r="D511" s="90"/>
      <c r="M511" s="83"/>
      <c r="N511" s="84"/>
    </row>
    <row r="512" spans="2:14" x14ac:dyDescent="0.2">
      <c r="C512" s="90"/>
      <c r="D512" s="90"/>
      <c r="M512" s="83"/>
      <c r="N512" s="84"/>
    </row>
    <row r="513" spans="3:14" x14ac:dyDescent="0.2">
      <c r="C513" s="90"/>
      <c r="D513" s="90"/>
      <c r="M513" s="83"/>
      <c r="N513" s="84"/>
    </row>
    <row r="514" spans="3:14" x14ac:dyDescent="0.2">
      <c r="C514" s="90"/>
      <c r="D514" s="90"/>
      <c r="M514" s="83"/>
      <c r="N514" s="84"/>
    </row>
    <row r="515" spans="3:14" x14ac:dyDescent="0.2">
      <c r="C515" s="90"/>
      <c r="D515" s="90"/>
      <c r="M515" s="83"/>
      <c r="N515" s="84"/>
    </row>
    <row r="516" spans="3:14" x14ac:dyDescent="0.2">
      <c r="C516" s="90"/>
      <c r="D516" s="90"/>
      <c r="M516" s="83"/>
      <c r="N516" s="84"/>
    </row>
    <row r="517" spans="3:14" x14ac:dyDescent="0.2">
      <c r="C517" s="90"/>
      <c r="D517" s="90"/>
      <c r="M517" s="83"/>
      <c r="N517" s="84"/>
    </row>
    <row r="518" spans="3:14" x14ac:dyDescent="0.2">
      <c r="C518" s="90"/>
      <c r="D518" s="90"/>
      <c r="M518" s="83"/>
      <c r="N518" s="84"/>
    </row>
    <row r="519" spans="3:14" x14ac:dyDescent="0.2">
      <c r="C519" s="90"/>
      <c r="D519" s="90"/>
      <c r="M519" s="83"/>
      <c r="N519" s="84"/>
    </row>
    <row r="520" spans="3:14" x14ac:dyDescent="0.2">
      <c r="C520" s="90"/>
      <c r="D520" s="90"/>
      <c r="M520" s="83"/>
      <c r="N520" s="84"/>
    </row>
    <row r="521" spans="3:14" x14ac:dyDescent="0.2">
      <c r="C521" s="90"/>
      <c r="D521" s="90"/>
      <c r="M521" s="83"/>
      <c r="N521" s="84"/>
    </row>
    <row r="522" spans="3:14" x14ac:dyDescent="0.2">
      <c r="C522" s="90"/>
      <c r="D522" s="90"/>
      <c r="M522" s="83"/>
      <c r="N522" s="84"/>
    </row>
    <row r="523" spans="3:14" x14ac:dyDescent="0.2">
      <c r="C523" s="90"/>
      <c r="D523" s="90"/>
      <c r="M523" s="83"/>
      <c r="N523" s="84"/>
    </row>
    <row r="524" spans="3:14" x14ac:dyDescent="0.2">
      <c r="C524" s="90"/>
      <c r="D524" s="90"/>
      <c r="M524" s="83"/>
      <c r="N524" s="84"/>
    </row>
    <row r="525" spans="3:14" x14ac:dyDescent="0.2">
      <c r="C525" s="90"/>
      <c r="D525" s="90"/>
      <c r="M525" s="83"/>
      <c r="N525" s="84"/>
    </row>
    <row r="526" spans="3:14" x14ac:dyDescent="0.2">
      <c r="C526" s="90"/>
      <c r="D526" s="90"/>
      <c r="M526" s="83"/>
      <c r="N526" s="84"/>
    </row>
    <row r="527" spans="3:14" x14ac:dyDescent="0.2">
      <c r="C527" s="90"/>
      <c r="D527" s="90"/>
      <c r="M527" s="83"/>
      <c r="N527" s="84"/>
    </row>
    <row r="528" spans="3:14" x14ac:dyDescent="0.2">
      <c r="C528" s="90"/>
      <c r="D528" s="90"/>
      <c r="M528" s="83"/>
      <c r="N528" s="84"/>
    </row>
    <row r="529" spans="3:14" x14ac:dyDescent="0.2">
      <c r="C529" s="90"/>
      <c r="D529" s="90"/>
      <c r="M529" s="83"/>
      <c r="N529" s="84"/>
    </row>
    <row r="530" spans="3:14" x14ac:dyDescent="0.2">
      <c r="C530" s="90"/>
      <c r="D530" s="90"/>
      <c r="M530" s="83"/>
      <c r="N530" s="84"/>
    </row>
    <row r="531" spans="3:14" x14ac:dyDescent="0.2">
      <c r="C531" s="90"/>
      <c r="D531" s="90"/>
      <c r="M531" s="83"/>
      <c r="N531" s="84"/>
    </row>
    <row r="532" spans="3:14" x14ac:dyDescent="0.2">
      <c r="C532" s="90"/>
      <c r="D532" s="90"/>
      <c r="M532" s="83"/>
      <c r="N532" s="84"/>
    </row>
    <row r="533" spans="3:14" x14ac:dyDescent="0.2">
      <c r="C533" s="90"/>
      <c r="D533" s="90"/>
      <c r="M533" s="83"/>
      <c r="N533" s="84"/>
    </row>
    <row r="534" spans="3:14" x14ac:dyDescent="0.2">
      <c r="C534" s="90"/>
      <c r="D534" s="90"/>
      <c r="M534" s="83"/>
      <c r="N534" s="84"/>
    </row>
    <row r="535" spans="3:14" x14ac:dyDescent="0.2">
      <c r="C535" s="90"/>
      <c r="D535" s="90"/>
      <c r="M535" s="83"/>
      <c r="N535" s="84"/>
    </row>
    <row r="536" spans="3:14" x14ac:dyDescent="0.2">
      <c r="C536" s="90"/>
      <c r="D536" s="90"/>
      <c r="M536" s="83"/>
      <c r="N536" s="84"/>
    </row>
    <row r="537" spans="3:14" x14ac:dyDescent="0.2">
      <c r="C537" s="90"/>
      <c r="D537" s="90"/>
      <c r="M537" s="83"/>
      <c r="N537" s="84"/>
    </row>
    <row r="538" spans="3:14" x14ac:dyDescent="0.2">
      <c r="C538" s="90"/>
      <c r="D538" s="90"/>
      <c r="M538" s="83"/>
      <c r="N538" s="84"/>
    </row>
    <row r="539" spans="3:14" x14ac:dyDescent="0.2">
      <c r="C539" s="90"/>
      <c r="D539" s="90"/>
      <c r="M539" s="83"/>
      <c r="N539" s="84"/>
    </row>
    <row r="540" spans="3:14" x14ac:dyDescent="0.2">
      <c r="C540" s="90"/>
      <c r="D540" s="90"/>
      <c r="M540" s="83"/>
      <c r="N540" s="84"/>
    </row>
    <row r="541" spans="3:14" x14ac:dyDescent="0.2">
      <c r="C541" s="90"/>
      <c r="D541" s="90"/>
      <c r="M541" s="83"/>
      <c r="N541" s="84"/>
    </row>
    <row r="542" spans="3:14" x14ac:dyDescent="0.2">
      <c r="C542" s="90"/>
      <c r="D542" s="90"/>
      <c r="M542" s="83"/>
      <c r="N542" s="84"/>
    </row>
    <row r="543" spans="3:14" x14ac:dyDescent="0.2">
      <c r="C543" s="90"/>
      <c r="D543" s="90"/>
      <c r="M543" s="83"/>
      <c r="N543" s="84"/>
    </row>
    <row r="544" spans="3:14" x14ac:dyDescent="0.2">
      <c r="C544" s="90"/>
      <c r="D544" s="90"/>
      <c r="M544" s="83"/>
      <c r="N544" s="84"/>
    </row>
    <row r="545" spans="3:14" x14ac:dyDescent="0.2">
      <c r="C545" s="90"/>
      <c r="D545" s="90"/>
      <c r="M545" s="83"/>
      <c r="N545" s="84"/>
    </row>
    <row r="546" spans="3:14" x14ac:dyDescent="0.2">
      <c r="C546" s="90"/>
      <c r="D546" s="90"/>
      <c r="M546" s="83"/>
      <c r="N546" s="84"/>
    </row>
    <row r="547" spans="3:14" x14ac:dyDescent="0.2">
      <c r="C547" s="90"/>
      <c r="D547" s="90"/>
      <c r="M547" s="83"/>
      <c r="N547" s="84"/>
    </row>
    <row r="548" spans="3:14" x14ac:dyDescent="0.2">
      <c r="C548" s="90"/>
      <c r="D548" s="90"/>
      <c r="M548" s="83"/>
      <c r="N548" s="84"/>
    </row>
    <row r="549" spans="3:14" x14ac:dyDescent="0.2">
      <c r="C549" s="90"/>
      <c r="D549" s="90"/>
      <c r="M549" s="83"/>
      <c r="N549" s="84"/>
    </row>
    <row r="550" spans="3:14" x14ac:dyDescent="0.2">
      <c r="C550" s="90"/>
      <c r="D550" s="90"/>
      <c r="M550" s="83"/>
      <c r="N550" s="84"/>
    </row>
    <row r="551" spans="3:14" x14ac:dyDescent="0.2">
      <c r="C551" s="90"/>
      <c r="D551" s="90"/>
      <c r="M551" s="83"/>
      <c r="N551" s="84"/>
    </row>
    <row r="552" spans="3:14" x14ac:dyDescent="0.2">
      <c r="C552" s="90"/>
      <c r="D552" s="90"/>
      <c r="M552" s="83"/>
      <c r="N552" s="84"/>
    </row>
    <row r="553" spans="3:14" x14ac:dyDescent="0.2">
      <c r="C553" s="90"/>
      <c r="D553" s="90"/>
      <c r="M553" s="83"/>
      <c r="N553" s="84"/>
    </row>
    <row r="554" spans="3:14" x14ac:dyDescent="0.2">
      <c r="C554" s="90"/>
      <c r="D554" s="90"/>
      <c r="M554" s="83"/>
      <c r="N554" s="84"/>
    </row>
    <row r="555" spans="3:14" x14ac:dyDescent="0.2">
      <c r="C555" s="90"/>
      <c r="D555" s="90"/>
      <c r="M555" s="83"/>
      <c r="N555" s="84"/>
    </row>
    <row r="556" spans="3:14" x14ac:dyDescent="0.2">
      <c r="C556" s="90"/>
      <c r="D556" s="90"/>
      <c r="M556" s="83"/>
      <c r="N556" s="84"/>
    </row>
    <row r="557" spans="3:14" x14ac:dyDescent="0.2">
      <c r="C557" s="90"/>
      <c r="D557" s="90"/>
      <c r="M557" s="83"/>
      <c r="N557" s="84"/>
    </row>
    <row r="558" spans="3:14" x14ac:dyDescent="0.2">
      <c r="C558" s="90"/>
      <c r="D558" s="90"/>
      <c r="M558" s="83"/>
      <c r="N558" s="84"/>
    </row>
    <row r="559" spans="3:14" x14ac:dyDescent="0.2">
      <c r="C559" s="90"/>
      <c r="D559" s="90"/>
      <c r="M559" s="83"/>
      <c r="N559" s="84"/>
    </row>
    <row r="560" spans="3:14" x14ac:dyDescent="0.2">
      <c r="C560" s="90"/>
      <c r="D560" s="90"/>
      <c r="M560" s="83"/>
      <c r="N560" s="84"/>
    </row>
    <row r="561" spans="3:14" x14ac:dyDescent="0.2">
      <c r="C561" s="90"/>
      <c r="D561" s="90"/>
      <c r="M561" s="83"/>
      <c r="N561" s="84"/>
    </row>
    <row r="562" spans="3:14" x14ac:dyDescent="0.2">
      <c r="C562" s="90"/>
      <c r="D562" s="90"/>
      <c r="M562" s="83"/>
      <c r="N562" s="84"/>
    </row>
    <row r="563" spans="3:14" x14ac:dyDescent="0.2">
      <c r="C563" s="90"/>
      <c r="D563" s="90"/>
      <c r="M563" s="83"/>
      <c r="N563" s="84"/>
    </row>
    <row r="564" spans="3:14" x14ac:dyDescent="0.2">
      <c r="C564" s="90"/>
      <c r="D564" s="90"/>
      <c r="M564" s="83"/>
      <c r="N564" s="84"/>
    </row>
    <row r="565" spans="3:14" x14ac:dyDescent="0.2">
      <c r="C565" s="90"/>
      <c r="D565" s="90"/>
      <c r="M565" s="83"/>
      <c r="N565" s="84"/>
    </row>
    <row r="566" spans="3:14" x14ac:dyDescent="0.2">
      <c r="C566" s="90"/>
      <c r="D566" s="90"/>
      <c r="M566" s="83"/>
      <c r="N566" s="84"/>
    </row>
    <row r="567" spans="3:14" x14ac:dyDescent="0.2">
      <c r="C567" s="90"/>
      <c r="D567" s="90"/>
      <c r="M567" s="83"/>
      <c r="N567" s="84"/>
    </row>
    <row r="568" spans="3:14" x14ac:dyDescent="0.2">
      <c r="C568" s="90"/>
      <c r="D568" s="90"/>
      <c r="M568" s="83"/>
      <c r="N568" s="84"/>
    </row>
    <row r="569" spans="3:14" x14ac:dyDescent="0.2">
      <c r="C569" s="90"/>
      <c r="D569" s="90"/>
      <c r="M569" s="83"/>
      <c r="N569" s="84"/>
    </row>
    <row r="570" spans="3:14" x14ac:dyDescent="0.2">
      <c r="C570" s="90"/>
      <c r="D570" s="90"/>
      <c r="M570" s="83"/>
      <c r="N570" s="84"/>
    </row>
    <row r="571" spans="3:14" x14ac:dyDescent="0.2">
      <c r="C571" s="90"/>
      <c r="D571" s="90"/>
      <c r="M571" s="83"/>
      <c r="N571" s="84"/>
    </row>
    <row r="572" spans="3:14" x14ac:dyDescent="0.2">
      <c r="C572" s="90"/>
      <c r="D572" s="90"/>
      <c r="M572" s="83"/>
      <c r="N572" s="84"/>
    </row>
    <row r="573" spans="3:14" x14ac:dyDescent="0.2">
      <c r="C573" s="90"/>
      <c r="D573" s="90"/>
      <c r="M573" s="83"/>
      <c r="N573" s="84"/>
    </row>
    <row r="574" spans="3:14" x14ac:dyDescent="0.2">
      <c r="C574" s="90"/>
      <c r="D574" s="90"/>
      <c r="M574" s="83"/>
      <c r="N574" s="84"/>
    </row>
    <row r="575" spans="3:14" x14ac:dyDescent="0.2">
      <c r="C575" s="90"/>
      <c r="D575" s="90"/>
      <c r="M575" s="83"/>
      <c r="N575" s="84"/>
    </row>
    <row r="576" spans="3:14" x14ac:dyDescent="0.2">
      <c r="C576" s="90"/>
      <c r="D576" s="90"/>
      <c r="M576" s="83"/>
      <c r="N576" s="84"/>
    </row>
    <row r="577" spans="3:14" x14ac:dyDescent="0.2">
      <c r="C577" s="90"/>
      <c r="D577" s="90"/>
      <c r="M577" s="83"/>
      <c r="N577" s="84"/>
    </row>
    <row r="578" spans="3:14" x14ac:dyDescent="0.2">
      <c r="C578" s="90"/>
      <c r="D578" s="90"/>
      <c r="M578" s="83"/>
      <c r="N578" s="84"/>
    </row>
    <row r="579" spans="3:14" x14ac:dyDescent="0.2">
      <c r="C579" s="90"/>
      <c r="D579" s="90"/>
      <c r="M579" s="83"/>
      <c r="N579" s="84"/>
    </row>
    <row r="580" spans="3:14" x14ac:dyDescent="0.2">
      <c r="C580" s="90"/>
      <c r="D580" s="90"/>
      <c r="M580" s="83"/>
      <c r="N580" s="84"/>
    </row>
    <row r="581" spans="3:14" x14ac:dyDescent="0.2">
      <c r="C581" s="90"/>
      <c r="D581" s="90"/>
      <c r="M581" s="83"/>
      <c r="N581" s="84"/>
    </row>
    <row r="582" spans="3:14" x14ac:dyDescent="0.2">
      <c r="C582" s="90"/>
      <c r="D582" s="90"/>
      <c r="M582" s="83"/>
      <c r="N582" s="84"/>
    </row>
    <row r="583" spans="3:14" x14ac:dyDescent="0.2">
      <c r="C583" s="90"/>
      <c r="D583" s="90"/>
      <c r="M583" s="83"/>
      <c r="N583" s="84"/>
    </row>
    <row r="584" spans="3:14" x14ac:dyDescent="0.2">
      <c r="C584" s="90"/>
      <c r="D584" s="90"/>
      <c r="M584" s="83"/>
      <c r="N584" s="84"/>
    </row>
    <row r="585" spans="3:14" x14ac:dyDescent="0.2">
      <c r="C585" s="90"/>
      <c r="D585" s="90"/>
      <c r="M585" s="83"/>
      <c r="N585" s="84"/>
    </row>
    <row r="586" spans="3:14" x14ac:dyDescent="0.2">
      <c r="C586" s="90"/>
      <c r="D586" s="90"/>
      <c r="M586" s="83"/>
      <c r="N586" s="84"/>
    </row>
    <row r="587" spans="3:14" x14ac:dyDescent="0.2">
      <c r="C587" s="90"/>
      <c r="D587" s="90"/>
      <c r="M587" s="83"/>
      <c r="N587" s="84"/>
    </row>
    <row r="588" spans="3:14" x14ac:dyDescent="0.2">
      <c r="C588" s="90"/>
      <c r="D588" s="90"/>
      <c r="M588" s="83"/>
      <c r="N588" s="84"/>
    </row>
    <row r="589" spans="3:14" x14ac:dyDescent="0.2">
      <c r="C589" s="90"/>
      <c r="D589" s="90"/>
      <c r="M589" s="83"/>
      <c r="N589" s="84"/>
    </row>
    <row r="590" spans="3:14" x14ac:dyDescent="0.2">
      <c r="C590" s="90"/>
      <c r="D590" s="90"/>
      <c r="M590" s="83"/>
      <c r="N590" s="84"/>
    </row>
    <row r="591" spans="3:14" x14ac:dyDescent="0.2">
      <c r="C591" s="90"/>
      <c r="D591" s="90"/>
      <c r="M591" s="83"/>
      <c r="N591" s="84"/>
    </row>
    <row r="592" spans="3:14" x14ac:dyDescent="0.2">
      <c r="C592" s="90"/>
      <c r="D592" s="90"/>
      <c r="M592" s="83"/>
      <c r="N592" s="84"/>
    </row>
    <row r="593" spans="3:14" x14ac:dyDescent="0.2">
      <c r="C593" s="90"/>
      <c r="D593" s="90"/>
      <c r="M593" s="83"/>
      <c r="N593" s="84"/>
    </row>
    <row r="594" spans="3:14" x14ac:dyDescent="0.2">
      <c r="C594" s="90"/>
      <c r="D594" s="90"/>
      <c r="M594" s="83"/>
      <c r="N594" s="84"/>
    </row>
    <row r="595" spans="3:14" x14ac:dyDescent="0.2">
      <c r="C595" s="90"/>
      <c r="D595" s="90"/>
      <c r="M595" s="83"/>
      <c r="N595" s="84"/>
    </row>
    <row r="596" spans="3:14" x14ac:dyDescent="0.2">
      <c r="C596" s="90"/>
      <c r="D596" s="90"/>
      <c r="M596" s="83"/>
      <c r="N596" s="84"/>
    </row>
    <row r="597" spans="3:14" x14ac:dyDescent="0.2">
      <c r="C597" s="90"/>
      <c r="D597" s="90"/>
      <c r="M597" s="83"/>
      <c r="N597" s="84"/>
    </row>
    <row r="598" spans="3:14" x14ac:dyDescent="0.2">
      <c r="C598" s="90"/>
      <c r="D598" s="90"/>
      <c r="M598" s="83"/>
      <c r="N598" s="84"/>
    </row>
    <row r="599" spans="3:14" x14ac:dyDescent="0.2">
      <c r="C599" s="90"/>
      <c r="D599" s="90"/>
      <c r="M599" s="83"/>
      <c r="N599" s="84"/>
    </row>
    <row r="600" spans="3:14" x14ac:dyDescent="0.2">
      <c r="C600" s="90"/>
      <c r="D600" s="90"/>
      <c r="M600" s="83"/>
      <c r="N600" s="84"/>
    </row>
    <row r="601" spans="3:14" x14ac:dyDescent="0.2">
      <c r="C601" s="90"/>
      <c r="D601" s="90"/>
      <c r="M601" s="83"/>
      <c r="N601" s="84"/>
    </row>
    <row r="602" spans="3:14" x14ac:dyDescent="0.2">
      <c r="C602" s="90"/>
      <c r="D602" s="90"/>
      <c r="M602" s="83"/>
      <c r="N602" s="84"/>
    </row>
    <row r="603" spans="3:14" x14ac:dyDescent="0.2">
      <c r="C603" s="90"/>
      <c r="D603" s="90"/>
      <c r="M603" s="83"/>
      <c r="N603" s="84"/>
    </row>
    <row r="604" spans="3:14" x14ac:dyDescent="0.2">
      <c r="C604" s="90"/>
      <c r="D604" s="90"/>
      <c r="M604" s="83"/>
      <c r="N604" s="84"/>
    </row>
    <row r="605" spans="3:14" x14ac:dyDescent="0.2">
      <c r="C605" s="90"/>
      <c r="D605" s="90"/>
      <c r="M605" s="83"/>
      <c r="N605" s="84"/>
    </row>
    <row r="606" spans="3:14" x14ac:dyDescent="0.2">
      <c r="C606" s="90"/>
      <c r="D606" s="90"/>
      <c r="M606" s="83"/>
      <c r="N606" s="84"/>
    </row>
    <row r="607" spans="3:14" x14ac:dyDescent="0.2">
      <c r="C607" s="90"/>
      <c r="D607" s="90"/>
      <c r="M607" s="83"/>
      <c r="N607" s="84"/>
    </row>
    <row r="608" spans="3:14" x14ac:dyDescent="0.2">
      <c r="C608" s="90"/>
      <c r="D608" s="90"/>
      <c r="M608" s="83"/>
      <c r="N608" s="84"/>
    </row>
    <row r="609" spans="3:14" x14ac:dyDescent="0.2">
      <c r="C609" s="90"/>
      <c r="D609" s="90"/>
      <c r="M609" s="83"/>
      <c r="N609" s="84"/>
    </row>
    <row r="610" spans="3:14" x14ac:dyDescent="0.2">
      <c r="C610" s="90"/>
      <c r="D610" s="90"/>
      <c r="M610" s="83"/>
      <c r="N610" s="84"/>
    </row>
    <row r="611" spans="3:14" x14ac:dyDescent="0.2">
      <c r="C611" s="90"/>
      <c r="D611" s="90"/>
      <c r="M611" s="83"/>
      <c r="N611" s="84"/>
    </row>
    <row r="612" spans="3:14" x14ac:dyDescent="0.2">
      <c r="C612" s="90"/>
      <c r="D612" s="90"/>
      <c r="M612" s="83"/>
      <c r="N612" s="84"/>
    </row>
    <row r="613" spans="3:14" x14ac:dyDescent="0.2">
      <c r="C613" s="90"/>
      <c r="D613" s="90"/>
      <c r="M613" s="83"/>
      <c r="N613" s="84"/>
    </row>
    <row r="614" spans="3:14" x14ac:dyDescent="0.2">
      <c r="C614" s="90"/>
      <c r="D614" s="90"/>
      <c r="M614" s="83"/>
      <c r="N614" s="84"/>
    </row>
    <row r="615" spans="3:14" x14ac:dyDescent="0.2">
      <c r="C615" s="90"/>
      <c r="D615" s="90"/>
      <c r="M615" s="83"/>
      <c r="N615" s="84"/>
    </row>
    <row r="616" spans="3:14" x14ac:dyDescent="0.2">
      <c r="C616" s="90"/>
      <c r="D616" s="90"/>
      <c r="M616" s="83"/>
      <c r="N616" s="84"/>
    </row>
    <row r="617" spans="3:14" x14ac:dyDescent="0.2">
      <c r="C617" s="90"/>
      <c r="D617" s="90"/>
      <c r="M617" s="83"/>
      <c r="N617" s="84"/>
    </row>
    <row r="618" spans="3:14" x14ac:dyDescent="0.2">
      <c r="C618" s="90"/>
      <c r="D618" s="90"/>
      <c r="M618" s="83"/>
      <c r="N618" s="84"/>
    </row>
    <row r="619" spans="3:14" x14ac:dyDescent="0.2">
      <c r="C619" s="90"/>
      <c r="D619" s="90"/>
      <c r="M619" s="83"/>
      <c r="N619" s="84"/>
    </row>
    <row r="620" spans="3:14" x14ac:dyDescent="0.2">
      <c r="M620" s="83"/>
      <c r="N620" s="84"/>
    </row>
    <row r="621" spans="3:14" x14ac:dyDescent="0.2">
      <c r="M621" s="83"/>
      <c r="N621" s="84"/>
    </row>
    <row r="622" spans="3:14" x14ac:dyDescent="0.2">
      <c r="M622" s="83"/>
      <c r="N622" s="84"/>
    </row>
    <row r="623" spans="3:14" x14ac:dyDescent="0.2">
      <c r="M623" s="83"/>
      <c r="N623" s="84"/>
    </row>
    <row r="624" spans="3:14" x14ac:dyDescent="0.2">
      <c r="M624" s="83"/>
      <c r="N624" s="84"/>
    </row>
    <row r="625" spans="13:14" x14ac:dyDescent="0.2">
      <c r="M625" s="83"/>
      <c r="N625" s="84"/>
    </row>
    <row r="626" spans="13:14" x14ac:dyDescent="0.2">
      <c r="M626" s="83"/>
      <c r="N626" s="84"/>
    </row>
    <row r="627" spans="13:14" x14ac:dyDescent="0.2">
      <c r="M627" s="83"/>
      <c r="N627" s="84"/>
    </row>
    <row r="628" spans="13:14" x14ac:dyDescent="0.2">
      <c r="M628" s="83"/>
      <c r="N628" s="84"/>
    </row>
    <row r="629" spans="13:14" x14ac:dyDescent="0.2">
      <c r="M629" s="83"/>
      <c r="N629" s="84"/>
    </row>
    <row r="630" spans="13:14" x14ac:dyDescent="0.2">
      <c r="M630" s="83"/>
      <c r="N630" s="84"/>
    </row>
    <row r="631" spans="13:14" x14ac:dyDescent="0.2">
      <c r="M631" s="83"/>
      <c r="N631" s="84"/>
    </row>
    <row r="632" spans="13:14" x14ac:dyDescent="0.2">
      <c r="M632" s="83"/>
      <c r="N632" s="84"/>
    </row>
    <row r="633" spans="13:14" x14ac:dyDescent="0.2">
      <c r="M633" s="83"/>
      <c r="N633" s="84"/>
    </row>
    <row r="634" spans="13:14" x14ac:dyDescent="0.2">
      <c r="M634" s="83"/>
      <c r="N634" s="84"/>
    </row>
    <row r="635" spans="13:14" x14ac:dyDescent="0.2">
      <c r="M635" s="83"/>
      <c r="N635" s="84"/>
    </row>
    <row r="636" spans="13:14" x14ac:dyDescent="0.2">
      <c r="M636" s="83"/>
      <c r="N636" s="84"/>
    </row>
    <row r="637" spans="13:14" x14ac:dyDescent="0.2">
      <c r="M637" s="83"/>
      <c r="N637" s="84"/>
    </row>
    <row r="638" spans="13:14" x14ac:dyDescent="0.2">
      <c r="M638" s="83"/>
      <c r="N638" s="84"/>
    </row>
    <row r="639" spans="13:14" x14ac:dyDescent="0.2">
      <c r="M639" s="83"/>
      <c r="N639" s="84"/>
    </row>
    <row r="640" spans="13:14" x14ac:dyDescent="0.2">
      <c r="M640" s="83"/>
      <c r="N640" s="84"/>
    </row>
    <row r="641" spans="13:14" x14ac:dyDescent="0.2">
      <c r="M641" s="83"/>
      <c r="N641" s="84"/>
    </row>
    <row r="642" spans="13:14" x14ac:dyDescent="0.2">
      <c r="M642" s="83"/>
      <c r="N642" s="84"/>
    </row>
    <row r="643" spans="13:14" x14ac:dyDescent="0.2">
      <c r="M643" s="83"/>
      <c r="N643" s="84"/>
    </row>
    <row r="644" spans="13:14" x14ac:dyDescent="0.2">
      <c r="M644" s="83"/>
      <c r="N644" s="84"/>
    </row>
    <row r="645" spans="13:14" x14ac:dyDescent="0.2">
      <c r="M645" s="83"/>
      <c r="N645" s="84"/>
    </row>
    <row r="646" spans="13:14" x14ac:dyDescent="0.2">
      <c r="M646" s="83"/>
      <c r="N646" s="84"/>
    </row>
    <row r="647" spans="13:14" x14ac:dyDescent="0.2">
      <c r="M647" s="83"/>
      <c r="N647" s="84"/>
    </row>
    <row r="648" spans="13:14" x14ac:dyDescent="0.2">
      <c r="M648" s="83"/>
      <c r="N648" s="84"/>
    </row>
    <row r="649" spans="13:14" x14ac:dyDescent="0.2">
      <c r="M649" s="83"/>
      <c r="N649" s="84"/>
    </row>
    <row r="650" spans="13:14" x14ac:dyDescent="0.2">
      <c r="M650" s="83"/>
      <c r="N650" s="84"/>
    </row>
    <row r="651" spans="13:14" x14ac:dyDescent="0.2">
      <c r="M651" s="83"/>
      <c r="N651" s="84"/>
    </row>
    <row r="652" spans="13:14" x14ac:dyDescent="0.2">
      <c r="M652" s="83"/>
      <c r="N652" s="84"/>
    </row>
    <row r="653" spans="13:14" x14ac:dyDescent="0.2">
      <c r="M653" s="83"/>
      <c r="N653" s="84"/>
    </row>
    <row r="654" spans="13:14" x14ac:dyDescent="0.2">
      <c r="M654" s="83"/>
      <c r="N654" s="84"/>
    </row>
    <row r="655" spans="13:14" x14ac:dyDescent="0.2">
      <c r="M655" s="83"/>
      <c r="N655" s="84"/>
    </row>
    <row r="656" spans="13:14" x14ac:dyDescent="0.2">
      <c r="M656" s="83"/>
      <c r="N656" s="84"/>
    </row>
    <row r="657" spans="13:14" x14ac:dyDescent="0.2">
      <c r="M657" s="83"/>
      <c r="N657" s="84"/>
    </row>
    <row r="658" spans="13:14" x14ac:dyDescent="0.2">
      <c r="M658" s="83"/>
      <c r="N658" s="84"/>
    </row>
    <row r="659" spans="13:14" x14ac:dyDescent="0.2">
      <c r="M659" s="83"/>
      <c r="N659" s="84"/>
    </row>
    <row r="660" spans="13:14" x14ac:dyDescent="0.2">
      <c r="M660" s="83"/>
      <c r="N660" s="84"/>
    </row>
    <row r="661" spans="13:14" x14ac:dyDescent="0.2">
      <c r="M661" s="83"/>
      <c r="N661" s="84"/>
    </row>
    <row r="662" spans="13:14" x14ac:dyDescent="0.2">
      <c r="M662" s="83"/>
      <c r="N662" s="84"/>
    </row>
    <row r="663" spans="13:14" x14ac:dyDescent="0.2">
      <c r="M663" s="83"/>
      <c r="N663" s="84"/>
    </row>
    <row r="664" spans="13:14" x14ac:dyDescent="0.2">
      <c r="M664" s="83"/>
      <c r="N664" s="84"/>
    </row>
    <row r="665" spans="13:14" x14ac:dyDescent="0.2">
      <c r="M665" s="83"/>
      <c r="N665" s="84"/>
    </row>
    <row r="666" spans="13:14" x14ac:dyDescent="0.2">
      <c r="M666" s="83"/>
      <c r="N666" s="84"/>
    </row>
    <row r="667" spans="13:14" x14ac:dyDescent="0.2">
      <c r="M667" s="83"/>
      <c r="N667" s="84"/>
    </row>
    <row r="668" spans="13:14" x14ac:dyDescent="0.2">
      <c r="M668" s="83"/>
      <c r="N668" s="84"/>
    </row>
    <row r="669" spans="13:14" x14ac:dyDescent="0.2">
      <c r="M669" s="83"/>
      <c r="N669" s="84"/>
    </row>
    <row r="670" spans="13:14" x14ac:dyDescent="0.2">
      <c r="M670" s="83"/>
      <c r="N670" s="84"/>
    </row>
    <row r="671" spans="13:14" x14ac:dyDescent="0.2">
      <c r="M671" s="83"/>
      <c r="N671" s="84"/>
    </row>
    <row r="672" spans="13:14" x14ac:dyDescent="0.2">
      <c r="M672" s="83"/>
      <c r="N672" s="84"/>
    </row>
    <row r="673" spans="13:14" x14ac:dyDescent="0.2">
      <c r="M673" s="83"/>
      <c r="N673" s="84"/>
    </row>
    <row r="674" spans="13:14" x14ac:dyDescent="0.2">
      <c r="M674" s="83"/>
      <c r="N674" s="84"/>
    </row>
    <row r="675" spans="13:14" x14ac:dyDescent="0.2">
      <c r="M675" s="83"/>
      <c r="N675" s="84"/>
    </row>
    <row r="676" spans="13:14" x14ac:dyDescent="0.2">
      <c r="M676" s="83"/>
      <c r="N676" s="84"/>
    </row>
    <row r="677" spans="13:14" x14ac:dyDescent="0.2">
      <c r="M677" s="83"/>
      <c r="N677" s="84"/>
    </row>
    <row r="678" spans="13:14" x14ac:dyDescent="0.2">
      <c r="M678" s="83"/>
      <c r="N678" s="84"/>
    </row>
    <row r="679" spans="13:14" x14ac:dyDescent="0.2">
      <c r="M679" s="83"/>
      <c r="N679" s="84"/>
    </row>
    <row r="680" spans="13:14" x14ac:dyDescent="0.2">
      <c r="N680" s="84"/>
    </row>
    <row r="681" spans="13:14" x14ac:dyDescent="0.2">
      <c r="N681" s="84"/>
    </row>
    <row r="682" spans="13:14" x14ac:dyDescent="0.2">
      <c r="N682" s="84"/>
    </row>
    <row r="683" spans="13:14" x14ac:dyDescent="0.2">
      <c r="N683" s="84"/>
    </row>
    <row r="684" spans="13:14" x14ac:dyDescent="0.2">
      <c r="N684" s="84"/>
    </row>
    <row r="685" spans="13:14" x14ac:dyDescent="0.2">
      <c r="N685" s="84"/>
    </row>
    <row r="686" spans="13:14" x14ac:dyDescent="0.2">
      <c r="N686" s="84"/>
    </row>
    <row r="687" spans="13:14" x14ac:dyDescent="0.2">
      <c r="N687" s="84"/>
    </row>
    <row r="688" spans="13:14" x14ac:dyDescent="0.2">
      <c r="N688" s="84"/>
    </row>
    <row r="689" spans="14:14" x14ac:dyDescent="0.2">
      <c r="N689" s="84"/>
    </row>
    <row r="690" spans="14:14" x14ac:dyDescent="0.2">
      <c r="N690" s="84"/>
    </row>
    <row r="691" spans="14:14" x14ac:dyDescent="0.2">
      <c r="N691" s="84"/>
    </row>
    <row r="692" spans="14:14" x14ac:dyDescent="0.2">
      <c r="N692" s="84"/>
    </row>
    <row r="693" spans="14:14" x14ac:dyDescent="0.2">
      <c r="N693" s="84"/>
    </row>
    <row r="694" spans="14:14" x14ac:dyDescent="0.2">
      <c r="N694" s="84"/>
    </row>
    <row r="695" spans="14:14" x14ac:dyDescent="0.2">
      <c r="N695" s="84"/>
    </row>
    <row r="696" spans="14:14" x14ac:dyDescent="0.2">
      <c r="N696" s="84"/>
    </row>
    <row r="697" spans="14:14" x14ac:dyDescent="0.2">
      <c r="N697" s="84"/>
    </row>
    <row r="698" spans="14:14" x14ac:dyDescent="0.2">
      <c r="N698" s="84"/>
    </row>
    <row r="699" spans="14:14" x14ac:dyDescent="0.2">
      <c r="N699" s="84"/>
    </row>
    <row r="700" spans="14:14" x14ac:dyDescent="0.2">
      <c r="N700" s="84"/>
    </row>
    <row r="701" spans="14:14" x14ac:dyDescent="0.2">
      <c r="N701" s="84"/>
    </row>
    <row r="702" spans="14:14" x14ac:dyDescent="0.2">
      <c r="N702" s="84"/>
    </row>
    <row r="703" spans="14:14" x14ac:dyDescent="0.2">
      <c r="N703" s="84"/>
    </row>
    <row r="704" spans="14:14" x14ac:dyDescent="0.2">
      <c r="N704" s="84"/>
    </row>
    <row r="705" spans="14:14" x14ac:dyDescent="0.2">
      <c r="N705" s="84"/>
    </row>
    <row r="706" spans="14:14" x14ac:dyDescent="0.2">
      <c r="N706" s="84"/>
    </row>
    <row r="707" spans="14:14" x14ac:dyDescent="0.2">
      <c r="N707" s="84"/>
    </row>
    <row r="708" spans="14:14" x14ac:dyDescent="0.2">
      <c r="N708" s="84"/>
    </row>
    <row r="709" spans="14:14" x14ac:dyDescent="0.2">
      <c r="N709" s="84"/>
    </row>
    <row r="710" spans="14:14" x14ac:dyDescent="0.2">
      <c r="N710" s="84"/>
    </row>
    <row r="711" spans="14:14" x14ac:dyDescent="0.2">
      <c r="N711" s="84"/>
    </row>
    <row r="712" spans="14:14" x14ac:dyDescent="0.2">
      <c r="N712" s="84"/>
    </row>
    <row r="713" spans="14:14" x14ac:dyDescent="0.2">
      <c r="N713" s="84"/>
    </row>
    <row r="714" spans="14:14" x14ac:dyDescent="0.2">
      <c r="N714" s="84"/>
    </row>
    <row r="715" spans="14:14" x14ac:dyDescent="0.2">
      <c r="N715" s="84"/>
    </row>
    <row r="716" spans="14:14" x14ac:dyDescent="0.2">
      <c r="N716" s="84"/>
    </row>
    <row r="717" spans="14:14" x14ac:dyDescent="0.2">
      <c r="N717" s="84"/>
    </row>
    <row r="718" spans="14:14" x14ac:dyDescent="0.2">
      <c r="N718" s="84"/>
    </row>
    <row r="719" spans="14:14" x14ac:dyDescent="0.2">
      <c r="N719" s="84"/>
    </row>
    <row r="720" spans="14:14" x14ac:dyDescent="0.2">
      <c r="N720" s="84"/>
    </row>
    <row r="721" spans="14:14" x14ac:dyDescent="0.2">
      <c r="N721" s="84"/>
    </row>
    <row r="722" spans="14:14" x14ac:dyDescent="0.2">
      <c r="N722" s="84"/>
    </row>
    <row r="723" spans="14:14" x14ac:dyDescent="0.2">
      <c r="N723" s="84"/>
    </row>
    <row r="724" spans="14:14" x14ac:dyDescent="0.2">
      <c r="N724" s="84"/>
    </row>
  </sheetData>
  <mergeCells count="23">
    <mergeCell ref="F8:G8"/>
    <mergeCell ref="I16:K16"/>
    <mergeCell ref="F13:G13"/>
    <mergeCell ref="B26:D26"/>
    <mergeCell ref="F26:G26"/>
    <mergeCell ref="F19:G19"/>
    <mergeCell ref="F21:G21"/>
    <mergeCell ref="F20:G20"/>
    <mergeCell ref="J20:K20"/>
    <mergeCell ref="I26:K26"/>
    <mergeCell ref="J3:K3"/>
    <mergeCell ref="L10:N10"/>
    <mergeCell ref="L26:L27"/>
    <mergeCell ref="J2:K2"/>
    <mergeCell ref="I9:K9"/>
    <mergeCell ref="I10:K14"/>
    <mergeCell ref="J18:K18"/>
    <mergeCell ref="J19:K19"/>
    <mergeCell ref="B27:D28"/>
    <mergeCell ref="F27:G28"/>
    <mergeCell ref="I27:K28"/>
    <mergeCell ref="M34:N34"/>
    <mergeCell ref="J34:K34"/>
  </mergeCells>
  <phoneticPr fontId="8" type="noConversion"/>
  <conditionalFormatting sqref="K32">
    <cfRule type="expression" dxfId="1" priority="2" stopIfTrue="1">
      <formula>#REF!=2</formula>
    </cfRule>
  </conditionalFormatting>
  <conditionalFormatting sqref="G14:G16">
    <cfRule type="expression" dxfId="0" priority="1" stopIfTrue="1">
      <formula>#REF!=2</formula>
    </cfRule>
  </conditionalFormatting>
  <dataValidations count="9">
    <dataValidation type="list" allowBlank="1" showInputMessage="1" showErrorMessage="1" sqref="C7" xr:uid="{00000000-0002-0000-0000-000000000000}">
      <formula1>Classification</formula1>
    </dataValidation>
    <dataValidation type="list" allowBlank="1" showInputMessage="1" showErrorMessage="1" sqref="J3" xr:uid="{00000000-0002-0000-0000-000001000000}">
      <formula1>Company</formula1>
    </dataValidation>
    <dataValidation type="list" allowBlank="1" showInputMessage="1" showErrorMessage="1" sqref="I7" xr:uid="{00000000-0002-0000-0000-000002000000}">
      <formula1>Currency</formula1>
    </dataValidation>
    <dataValidation type="list" allowBlank="1" showInputMessage="1" showErrorMessage="1" sqref="C12" xr:uid="{00000000-0002-0000-0000-000003000000}">
      <formula1>Sector</formula1>
    </dataValidation>
    <dataValidation type="list" allowBlank="1" showInputMessage="1" showErrorMessage="1" sqref="C10" xr:uid="{00000000-0002-0000-0000-000004000000}">
      <formula1>Geography</formula1>
    </dataValidation>
    <dataValidation type="list" allowBlank="1" showInputMessage="1" showErrorMessage="1" sqref="C14" xr:uid="{00000000-0002-0000-0000-000005000000}">
      <formula1>Impact</formula1>
    </dataValidation>
    <dataValidation type="list" allowBlank="1" showInputMessage="1" showErrorMessage="1" sqref="C17" xr:uid="{00000000-0002-0000-0000-000006000000}">
      <formula1>Board</formula1>
    </dataValidation>
    <dataValidation type="list" allowBlank="1" showInputMessage="1" showErrorMessage="1" sqref="C18" xr:uid="{00000000-0002-0000-0000-000007000000}">
      <formula1>Liquidity</formula1>
    </dataValidation>
    <dataValidation type="list" allowBlank="1" showInputMessage="1" showErrorMessage="1" sqref="C19:C21" xr:uid="{00000000-0002-0000-0000-000008000000}">
      <formula1>Transmissible</formula1>
    </dataValidation>
  </dataValidations>
  <pageMargins left="0.7" right="0.7" top="0.75" bottom="0.75" header="0.3" footer="0.3"/>
  <pageSetup paperSize="8" scale="58" orientation="landscape" r:id="rId1"/>
  <colBreaks count="1" manualBreakCount="1">
    <brk id="5" max="1048575" man="1"/>
  </colBreak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9000000}">
          <x14:formula1>
            <xm:f>Setting!$H$4:$H$8</xm:f>
          </x14:formula1>
          <xm:sqref>C6</xm:sqref>
        </x14:dataValidation>
        <x14:dataValidation type="list" allowBlank="1" showInputMessage="1" showErrorMessage="1" xr:uid="{35EC0463-D190-8447-9715-65096DC1FB38}">
          <x14:formula1>
            <xm:f>Setting!$V$4:$V$5</xm:f>
          </x14:formula1>
          <xm:sqref>C23</xm:sqref>
        </x14:dataValidation>
        <x14:dataValidation type="list" allowBlank="1" showInputMessage="1" showErrorMessage="1" xr:uid="{61471E93-585F-5142-BC18-D027D3F75673}">
          <x14:formula1>
            <xm:f>Setting!$X$4:$X$7</xm:f>
          </x14:formula1>
          <xm:sqref>C24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B3:X15"/>
  <sheetViews>
    <sheetView topLeftCell="J1" workbookViewId="0">
      <selection activeCell="X7" sqref="X7"/>
    </sheetView>
  </sheetViews>
  <sheetFormatPr baseColWidth="10" defaultRowHeight="15" x14ac:dyDescent="0.2"/>
  <cols>
    <col min="2" max="2" width="15.6640625" bestFit="1" customWidth="1"/>
    <col min="14" max="14" width="19" bestFit="1" customWidth="1"/>
  </cols>
  <sheetData>
    <row r="3" spans="2:24" x14ac:dyDescent="0.2">
      <c r="B3" t="s">
        <v>23</v>
      </c>
      <c r="D3" t="s">
        <v>24</v>
      </c>
      <c r="F3" t="s">
        <v>25</v>
      </c>
      <c r="H3" t="s">
        <v>31</v>
      </c>
      <c r="J3" t="s">
        <v>32</v>
      </c>
      <c r="L3" t="s">
        <v>3</v>
      </c>
      <c r="N3" t="s">
        <v>57</v>
      </c>
      <c r="P3" t="s">
        <v>65</v>
      </c>
      <c r="R3" t="s">
        <v>66</v>
      </c>
      <c r="T3" t="s">
        <v>68</v>
      </c>
      <c r="V3" t="s">
        <v>96</v>
      </c>
      <c r="X3" t="s">
        <v>95</v>
      </c>
    </row>
    <row r="4" spans="2:24" x14ac:dyDescent="0.2">
      <c r="B4" t="s">
        <v>26</v>
      </c>
      <c r="D4" t="s">
        <v>46</v>
      </c>
      <c r="F4" t="s">
        <v>33</v>
      </c>
      <c r="H4" t="s">
        <v>64</v>
      </c>
      <c r="J4" t="s">
        <v>35</v>
      </c>
      <c r="L4" t="s">
        <v>22</v>
      </c>
      <c r="N4" t="s">
        <v>109</v>
      </c>
      <c r="P4" t="s">
        <v>67</v>
      </c>
      <c r="R4">
        <v>0</v>
      </c>
      <c r="T4" t="s">
        <v>69</v>
      </c>
      <c r="V4" t="s">
        <v>33</v>
      </c>
      <c r="X4" t="s">
        <v>97</v>
      </c>
    </row>
    <row r="5" spans="2:24" x14ac:dyDescent="0.2">
      <c r="B5" t="s">
        <v>28</v>
      </c>
      <c r="D5" t="s">
        <v>47</v>
      </c>
      <c r="F5" t="s">
        <v>34</v>
      </c>
      <c r="H5" t="s">
        <v>21</v>
      </c>
      <c r="J5" t="s">
        <v>36</v>
      </c>
      <c r="L5" t="s">
        <v>53</v>
      </c>
      <c r="N5" t="s">
        <v>110</v>
      </c>
      <c r="P5" t="s">
        <v>34</v>
      </c>
      <c r="R5">
        <v>1</v>
      </c>
      <c r="T5" t="s">
        <v>70</v>
      </c>
      <c r="V5" t="s">
        <v>34</v>
      </c>
      <c r="X5" t="s">
        <v>98</v>
      </c>
    </row>
    <row r="6" spans="2:24" x14ac:dyDescent="0.2">
      <c r="B6" t="s">
        <v>27</v>
      </c>
      <c r="D6" t="s">
        <v>48</v>
      </c>
      <c r="H6" t="s">
        <v>63</v>
      </c>
      <c r="J6" t="s">
        <v>37</v>
      </c>
      <c r="L6" t="s">
        <v>54</v>
      </c>
      <c r="N6" t="s">
        <v>111</v>
      </c>
      <c r="R6">
        <v>2</v>
      </c>
      <c r="X6" t="s">
        <v>99</v>
      </c>
    </row>
    <row r="7" spans="2:24" x14ac:dyDescent="0.2">
      <c r="B7" t="s">
        <v>29</v>
      </c>
      <c r="D7" t="s">
        <v>49</v>
      </c>
      <c r="J7" t="s">
        <v>38</v>
      </c>
      <c r="L7" t="s">
        <v>58</v>
      </c>
      <c r="N7" t="s">
        <v>112</v>
      </c>
      <c r="R7">
        <v>3</v>
      </c>
      <c r="X7" t="s">
        <v>100</v>
      </c>
    </row>
    <row r="8" spans="2:24" x14ac:dyDescent="0.2">
      <c r="B8" t="s">
        <v>55</v>
      </c>
      <c r="D8" t="s">
        <v>50</v>
      </c>
      <c r="J8" t="s">
        <v>39</v>
      </c>
      <c r="L8" t="s">
        <v>59</v>
      </c>
      <c r="N8" t="s">
        <v>113</v>
      </c>
      <c r="R8">
        <v>4</v>
      </c>
    </row>
    <row r="9" spans="2:24" x14ac:dyDescent="0.2">
      <c r="D9" t="s">
        <v>51</v>
      </c>
      <c r="J9" t="s">
        <v>40</v>
      </c>
      <c r="R9">
        <v>5</v>
      </c>
    </row>
    <row r="10" spans="2:24" x14ac:dyDescent="0.2">
      <c r="D10" t="s">
        <v>52</v>
      </c>
      <c r="J10" t="s">
        <v>30</v>
      </c>
    </row>
    <row r="11" spans="2:24" x14ac:dyDescent="0.2">
      <c r="J11" t="s">
        <v>41</v>
      </c>
    </row>
    <row r="12" spans="2:24" x14ac:dyDescent="0.2">
      <c r="J12" t="s">
        <v>42</v>
      </c>
    </row>
    <row r="13" spans="2:24" x14ac:dyDescent="0.2">
      <c r="J13" t="s">
        <v>43</v>
      </c>
    </row>
    <row r="14" spans="2:24" x14ac:dyDescent="0.2">
      <c r="J14" t="s">
        <v>44</v>
      </c>
    </row>
    <row r="15" spans="2:24" x14ac:dyDescent="0.2">
      <c r="J15" t="s">
        <v>45</v>
      </c>
    </row>
  </sheetData>
  <dataConsolidate/>
  <dataValidations count="2">
    <dataValidation type="list" allowBlank="1" showInputMessage="1" showErrorMessage="1" sqref="D4" xr:uid="{00000000-0002-0000-0100-000000000000}">
      <formula1>$D$4</formula1>
    </dataValidation>
    <dataValidation type="list" allowBlank="1" showInputMessage="1" showErrorMessage="1" sqref="B3" xr:uid="{00000000-0002-0000-0100-000001000000}">
      <formula1>$B$3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11</vt:i4>
      </vt:variant>
    </vt:vector>
  </HeadingPairs>
  <TitlesOfParts>
    <vt:vector size="13" baseType="lpstr">
      <vt:lpstr>Name</vt:lpstr>
      <vt:lpstr>Setting</vt:lpstr>
      <vt:lpstr>Board</vt:lpstr>
      <vt:lpstr>Classification</vt:lpstr>
      <vt:lpstr>Company</vt:lpstr>
      <vt:lpstr>Currency</vt:lpstr>
      <vt:lpstr>Geography</vt:lpstr>
      <vt:lpstr>Impact</vt:lpstr>
      <vt:lpstr>Liquidity</vt:lpstr>
      <vt:lpstr>Name!Print_Area</vt:lpstr>
      <vt:lpstr>Sector</vt:lpstr>
      <vt:lpstr>Transmissible</vt:lpstr>
      <vt:lpstr>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Omer</dc:creator>
  <cp:lastModifiedBy>Microsoft Office User</cp:lastModifiedBy>
  <cp:lastPrinted>2019-12-16T10:11:10Z</cp:lastPrinted>
  <dcterms:created xsi:type="dcterms:W3CDTF">2018-12-31T08:45:34Z</dcterms:created>
  <dcterms:modified xsi:type="dcterms:W3CDTF">2020-03-10T11:41:25Z</dcterms:modified>
</cp:coreProperties>
</file>