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29535" yWindow="465" windowWidth="25440" windowHeight="15990"/>
  </bookViews>
  <sheets>
    <sheet name="4th semestriel hurdle 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4" i="1" l="1"/>
  <c r="I14" i="1"/>
  <c r="H14" i="1"/>
  <c r="J13" i="1"/>
  <c r="I13" i="1"/>
  <c r="H13" i="1"/>
  <c r="J12" i="1"/>
  <c r="I12" i="1"/>
  <c r="H12" i="1"/>
  <c r="J11" i="1"/>
  <c r="I11" i="1"/>
  <c r="H11" i="1"/>
  <c r="J10" i="1"/>
  <c r="I10" i="1"/>
  <c r="H10" i="1"/>
  <c r="J9" i="1"/>
  <c r="I9" i="1"/>
  <c r="H9" i="1"/>
  <c r="J8" i="1"/>
  <c r="I8" i="1"/>
  <c r="H8" i="1"/>
  <c r="J7" i="1"/>
  <c r="I7" i="1"/>
  <c r="H7" i="1"/>
  <c r="J6" i="1"/>
  <c r="I6" i="1"/>
  <c r="H6" i="1"/>
  <c r="G14" i="1"/>
  <c r="G13" i="1"/>
  <c r="G12" i="1"/>
  <c r="G11" i="1"/>
  <c r="G10" i="1"/>
  <c r="G8" i="1"/>
  <c r="G7" i="1"/>
  <c r="G6" i="1"/>
  <c r="G9" i="1"/>
  <c r="F14" i="1" l="1"/>
  <c r="F13" i="1"/>
  <c r="F12" i="1"/>
  <c r="F10" i="1"/>
  <c r="F9" i="1"/>
  <c r="F8" i="1"/>
  <c r="F7" i="1"/>
  <c r="F11" i="1"/>
  <c r="F6" i="1"/>
  <c r="D19" i="1" l="1"/>
  <c r="D20" i="1"/>
  <c r="D21" i="1"/>
  <c r="D18" i="1"/>
</calcChain>
</file>

<file path=xl/sharedStrings.xml><?xml version="1.0" encoding="utf-8"?>
<sst xmlns="http://schemas.openxmlformats.org/spreadsheetml/2006/main" count="15" uniqueCount="13">
  <si>
    <t>Date d'achat</t>
  </si>
  <si>
    <t>Date de vente</t>
  </si>
  <si>
    <t>Hurdle</t>
  </si>
  <si>
    <t>Group</t>
  </si>
  <si>
    <t>Partner</t>
  </si>
  <si>
    <t>Si 3 mois</t>
  </si>
  <si>
    <t>Si 3 mois - 6 mois</t>
  </si>
  <si>
    <t>si 6 mois - 9 mois</t>
  </si>
  <si>
    <t>Si + 12 mois</t>
  </si>
  <si>
    <t>Montant</t>
  </si>
  <si>
    <t xml:space="preserve">Prix de vente </t>
  </si>
  <si>
    <t>nb mois</t>
  </si>
  <si>
    <t>hurdle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</si>
</sst>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€&quot;"/>
  </numFmts>
  <fonts count="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ck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7">
    <xf numFmtId="0" fontId="0" fillId="0" borderId="0" xfId="0"/>
    <xf numFmtId="0" fontId="0" fillId="2" borderId="0" xfId="0" applyFill="1"/>
    <xf numFmtId="9" fontId="0" fillId="2" borderId="0" xfId="0" applyNumberFormat="1" applyFill="1"/>
    <xf numFmtId="14" fontId="0" fillId="2" borderId="0" xfId="0" applyNumberFormat="1" applyFill="1"/>
    <xf numFmtId="0" fontId="0" fillId="2" borderId="1" xfId="0" applyFill="1" applyBorder="1"/>
    <xf numFmtId="0" fontId="0" fillId="2" borderId="3" xfId="0" applyFill="1" applyBorder="1"/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left"/>
    </xf>
    <xf numFmtId="9" fontId="0" fillId="2" borderId="0" xfId="0" applyNumberFormat="1" applyFill="1" applyBorder="1" applyAlignment="1">
      <alignment horizontal="center"/>
    </xf>
    <xf numFmtId="9" fontId="0" fillId="2" borderId="9" xfId="0" applyNumberFormat="1" applyFill="1" applyBorder="1" applyAlignment="1">
      <alignment horizontal="center"/>
    </xf>
    <xf numFmtId="0" fontId="0" fillId="2" borderId="10" xfId="0" applyFill="1" applyBorder="1" applyAlignment="1">
      <alignment horizontal="left"/>
    </xf>
    <xf numFmtId="9" fontId="0" fillId="2" borderId="11" xfId="0" applyNumberFormat="1" applyFill="1" applyBorder="1" applyAlignment="1">
      <alignment horizontal="center"/>
    </xf>
    <xf numFmtId="9" fontId="0" fillId="2" borderId="12" xfId="0" applyNumberFormat="1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9" fontId="0" fillId="2" borderId="14" xfId="0" applyNumberFormat="1" applyFill="1" applyBorder="1" applyAlignment="1">
      <alignment horizontal="center"/>
    </xf>
    <xf numFmtId="9" fontId="0" fillId="2" borderId="14" xfId="1" applyFont="1" applyFill="1" applyBorder="1" applyAlignment="1">
      <alignment horizontal="center"/>
    </xf>
    <xf numFmtId="9" fontId="0" fillId="2" borderId="2" xfId="0" applyNumberFormat="1" applyFill="1" applyBorder="1" applyAlignment="1">
      <alignment horizontal="center"/>
    </xf>
    <xf numFmtId="0" fontId="0" fillId="2" borderId="15" xfId="0" applyFill="1" applyBorder="1"/>
    <xf numFmtId="0" fontId="0" fillId="2" borderId="1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14" fontId="0" fillId="2" borderId="2" xfId="0" applyNumberFormat="1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164" fontId="0" fillId="2" borderId="1" xfId="0" applyNumberFormat="1" applyFill="1" applyBorder="1" applyAlignment="1">
      <alignment horizontal="right"/>
    </xf>
    <xf numFmtId="164" fontId="0" fillId="2" borderId="1" xfId="0" applyNumberFormat="1" applyFill="1" applyBorder="1"/>
    <xf numFmtId="9" fontId="0" fillId="2" borderId="1" xfId="1" applyFont="1" applyFill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28"/>
  <sheetViews>
    <sheetView tabSelected="1" topLeftCell="D1" workbookViewId="0">
      <selection activeCell="K26" sqref="K26"/>
    </sheetView>
  </sheetViews>
  <sheetFormatPr baseColWidth="10" defaultColWidth="10.875" defaultRowHeight="15.75" x14ac:dyDescent="0.25"/>
  <cols>
    <col min="1" max="1" width="10.875" style="1"/>
    <col min="2" max="2" width="15.875" style="1" bestFit="1" customWidth="1"/>
    <col min="3" max="3" width="20.125" style="1" bestFit="1" customWidth="1"/>
    <col min="4" max="5" width="12.5" style="1" bestFit="1" customWidth="1"/>
    <col min="6" max="6" width="12.125" style="1" bestFit="1" customWidth="1"/>
    <col min="7" max="16384" width="10.875" style="1"/>
  </cols>
  <sheetData>
    <row r="3" spans="2:10" x14ac:dyDescent="0.25">
      <c r="G3" s="2"/>
      <c r="H3" s="2"/>
      <c r="I3" s="2"/>
    </row>
    <row r="5" spans="2:10" x14ac:dyDescent="0.25">
      <c r="B5" s="5"/>
      <c r="C5" s="20" t="s">
        <v>9</v>
      </c>
      <c r="D5" s="20" t="s">
        <v>0</v>
      </c>
      <c r="E5" s="21" t="s">
        <v>1</v>
      </c>
      <c r="F5" s="4" t="s">
        <v>10</v>
      </c>
      <c r="G5" s="4" t="s">
        <v>11</v>
      </c>
      <c r="H5" s="4" t="s">
        <v>3</v>
      </c>
      <c r="I5" s="4" t="s">
        <v>4</v>
      </c>
      <c r="J5" s="4" t="s">
        <v>12</v>
      </c>
    </row>
    <row r="6" spans="2:10" x14ac:dyDescent="0.25">
      <c r="B6" s="19">
        <v>1</v>
      </c>
      <c r="C6" s="24">
        <v>100000</v>
      </c>
      <c r="D6" s="22">
        <v>43683</v>
      </c>
      <c r="E6" s="22">
        <v>43745</v>
      </c>
      <c r="F6" s="25">
        <f>C6*(1+20%)</f>
        <v>120000</v>
      </c>
      <c r="G6" s="4">
        <f t="shared" ref="G6:G14" si="0">MONTH(E6)-MONTH(D6)+(YEAR(E6)-YEAR(D6))*12+IF(DAY(E6)&lt;DAY(D6),-1,0)</f>
        <v>2</v>
      </c>
      <c r="H6" s="26">
        <f>INDEX(C$18:C$21,MATCH($G6,$A$18:$A$21,1))</f>
        <v>0.45</v>
      </c>
      <c r="I6" s="26">
        <f t="shared" ref="I6:I14" si="1">INDEX(D$18:D$21,MATCH($G6,$A$18:$A$21,1))</f>
        <v>0.55000000000000004</v>
      </c>
      <c r="J6" s="26">
        <f t="shared" ref="J6:J14" si="2">INDEX(E$18:E$21,MATCH($G6,$A$18:$A$21,1))</f>
        <v>0.03</v>
      </c>
    </row>
    <row r="7" spans="2:10" x14ac:dyDescent="0.25">
      <c r="B7" s="5">
        <v>2</v>
      </c>
      <c r="C7" s="24">
        <v>20000</v>
      </c>
      <c r="D7" s="23">
        <v>43684</v>
      </c>
      <c r="E7" s="23">
        <v>43807</v>
      </c>
      <c r="F7" s="25">
        <f>C7*(1+15%)</f>
        <v>23000</v>
      </c>
      <c r="G7" s="4">
        <f t="shared" si="0"/>
        <v>4</v>
      </c>
      <c r="H7" s="26">
        <f t="shared" ref="H7:H14" si="3">INDEX(C$18:C$21,MATCH($G7,$A$18:$A$21,1))</f>
        <v>0.5</v>
      </c>
      <c r="I7" s="26">
        <f t="shared" si="1"/>
        <v>0.5</v>
      </c>
      <c r="J7" s="26">
        <f t="shared" si="2"/>
        <v>0.05</v>
      </c>
    </row>
    <row r="8" spans="2:10" x14ac:dyDescent="0.25">
      <c r="B8" s="5">
        <v>3</v>
      </c>
      <c r="C8" s="24">
        <v>30000</v>
      </c>
      <c r="D8" s="23">
        <v>43685</v>
      </c>
      <c r="E8" s="23">
        <v>43778</v>
      </c>
      <c r="F8" s="25">
        <f>C8*(1+30%)</f>
        <v>39000</v>
      </c>
      <c r="G8" s="4">
        <f t="shared" si="0"/>
        <v>3</v>
      </c>
      <c r="H8" s="26">
        <f t="shared" si="3"/>
        <v>0.45</v>
      </c>
      <c r="I8" s="26">
        <f t="shared" si="1"/>
        <v>0.55000000000000004</v>
      </c>
      <c r="J8" s="26">
        <f t="shared" si="2"/>
        <v>0.03</v>
      </c>
    </row>
    <row r="9" spans="2:10" x14ac:dyDescent="0.25">
      <c r="B9" s="5">
        <v>4</v>
      </c>
      <c r="C9" s="24">
        <v>150000</v>
      </c>
      <c r="D9" s="23">
        <v>43686</v>
      </c>
      <c r="E9" s="23">
        <v>43840</v>
      </c>
      <c r="F9" s="25">
        <f>C9*(1+40%)</f>
        <v>210000</v>
      </c>
      <c r="G9" s="4">
        <f>MONTH(E9)-MONTH(D9)+(YEAR(E9)-YEAR(D9))*12+IF(DAY(E9)&lt;DAY(D9),-1,0)</f>
        <v>5</v>
      </c>
      <c r="H9" s="26">
        <f t="shared" si="3"/>
        <v>0.5</v>
      </c>
      <c r="I9" s="26">
        <f t="shared" si="1"/>
        <v>0.5</v>
      </c>
      <c r="J9" s="26">
        <f t="shared" si="2"/>
        <v>0.05</v>
      </c>
    </row>
    <row r="10" spans="2:10" x14ac:dyDescent="0.25">
      <c r="B10" s="5">
        <v>5</v>
      </c>
      <c r="C10" s="24">
        <v>1000000</v>
      </c>
      <c r="D10" s="23">
        <v>43687</v>
      </c>
      <c r="E10" s="23">
        <v>44115</v>
      </c>
      <c r="F10" s="25">
        <f>C10*(1+50%)</f>
        <v>1500000</v>
      </c>
      <c r="G10" s="4">
        <f t="shared" ref="G10:G14" si="4">MONTH(E10)-MONTH(D10)+(YEAR(E10)-YEAR(D10))*12+IF(DAY(E10)&lt;DAY(D10),-1,0)</f>
        <v>14</v>
      </c>
      <c r="H10" s="26">
        <f t="shared" si="3"/>
        <v>0.6</v>
      </c>
      <c r="I10" s="26">
        <f t="shared" si="1"/>
        <v>0.4</v>
      </c>
      <c r="J10" s="26">
        <f t="shared" si="2"/>
        <v>0.1</v>
      </c>
    </row>
    <row r="11" spans="2:10" x14ac:dyDescent="0.25">
      <c r="B11" s="5">
        <v>6</v>
      </c>
      <c r="C11" s="24">
        <v>2000000</v>
      </c>
      <c r="D11" s="23">
        <v>43688</v>
      </c>
      <c r="E11" s="23">
        <v>43811</v>
      </c>
      <c r="F11" s="25">
        <f t="shared" ref="F11" si="5">C11*(1+20%)</f>
        <v>2400000</v>
      </c>
      <c r="G11" s="4">
        <f t="shared" si="4"/>
        <v>4</v>
      </c>
      <c r="H11" s="26">
        <f t="shared" si="3"/>
        <v>0.5</v>
      </c>
      <c r="I11" s="26">
        <f t="shared" si="1"/>
        <v>0.5</v>
      </c>
      <c r="J11" s="26">
        <f t="shared" si="2"/>
        <v>0.05</v>
      </c>
    </row>
    <row r="12" spans="2:10" x14ac:dyDescent="0.25">
      <c r="B12" s="5">
        <v>7</v>
      </c>
      <c r="C12" s="24">
        <v>500000</v>
      </c>
      <c r="D12" s="23">
        <v>43689</v>
      </c>
      <c r="E12" s="23">
        <v>44482</v>
      </c>
      <c r="F12" s="25">
        <f>C12*(1+10%)</f>
        <v>550000</v>
      </c>
      <c r="G12" s="4">
        <f t="shared" si="4"/>
        <v>26</v>
      </c>
      <c r="H12" s="26">
        <f t="shared" si="3"/>
        <v>0.6</v>
      </c>
      <c r="I12" s="26">
        <f t="shared" si="1"/>
        <v>0.4</v>
      </c>
      <c r="J12" s="26">
        <f t="shared" si="2"/>
        <v>0.1</v>
      </c>
    </row>
    <row r="13" spans="2:10" x14ac:dyDescent="0.25">
      <c r="B13" s="5">
        <v>8</v>
      </c>
      <c r="C13" s="24">
        <v>100000</v>
      </c>
      <c r="D13" s="23">
        <v>43690</v>
      </c>
      <c r="E13" s="23">
        <v>43875</v>
      </c>
      <c r="F13" s="25">
        <f>C13*(1+5%)</f>
        <v>105000</v>
      </c>
      <c r="G13" s="4">
        <f t="shared" si="4"/>
        <v>6</v>
      </c>
      <c r="H13" s="26">
        <f t="shared" si="3"/>
        <v>0.5</v>
      </c>
      <c r="I13" s="26">
        <f t="shared" si="1"/>
        <v>0.5</v>
      </c>
      <c r="J13" s="26">
        <f t="shared" si="2"/>
        <v>0.05</v>
      </c>
    </row>
    <row r="14" spans="2:10" x14ac:dyDescent="0.25">
      <c r="B14" s="5">
        <v>9</v>
      </c>
      <c r="C14" s="24">
        <v>280000</v>
      </c>
      <c r="D14" s="23">
        <v>43691</v>
      </c>
      <c r="E14" s="23">
        <v>43753</v>
      </c>
      <c r="F14" s="25">
        <f>C14*(1+30%)</f>
        <v>364000</v>
      </c>
      <c r="G14" s="4">
        <f t="shared" si="4"/>
        <v>2</v>
      </c>
      <c r="H14" s="26">
        <f t="shared" si="3"/>
        <v>0.45</v>
      </c>
      <c r="I14" s="26">
        <f t="shared" si="1"/>
        <v>0.55000000000000004</v>
      </c>
      <c r="J14" s="26">
        <f t="shared" si="2"/>
        <v>0.03</v>
      </c>
    </row>
    <row r="15" spans="2:10" x14ac:dyDescent="0.25">
      <c r="C15" s="3"/>
      <c r="D15" s="3"/>
    </row>
    <row r="16" spans="2:10" x14ac:dyDescent="0.25">
      <c r="C16" s="3"/>
      <c r="D16" s="3"/>
    </row>
    <row r="17" spans="1:5" x14ac:dyDescent="0.25">
      <c r="B17" s="6"/>
      <c r="C17" s="7" t="s">
        <v>3</v>
      </c>
      <c r="D17" s="8" t="s">
        <v>4</v>
      </c>
      <c r="E17" s="15" t="s">
        <v>2</v>
      </c>
    </row>
    <row r="18" spans="1:5" x14ac:dyDescent="0.25">
      <c r="A18" s="1">
        <v>0</v>
      </c>
      <c r="B18" s="9" t="s">
        <v>5</v>
      </c>
      <c r="C18" s="10">
        <v>0.45</v>
      </c>
      <c r="D18" s="11">
        <f>100%-C18</f>
        <v>0.55000000000000004</v>
      </c>
      <c r="E18" s="16">
        <v>0.03</v>
      </c>
    </row>
    <row r="19" spans="1:5" x14ac:dyDescent="0.25">
      <c r="A19" s="1">
        <v>4</v>
      </c>
      <c r="B19" s="9" t="s">
        <v>6</v>
      </c>
      <c r="C19" s="10">
        <v>0.5</v>
      </c>
      <c r="D19" s="11">
        <f>100%-C19</f>
        <v>0.5</v>
      </c>
      <c r="E19" s="16">
        <v>0.05</v>
      </c>
    </row>
    <row r="20" spans="1:5" x14ac:dyDescent="0.25">
      <c r="A20" s="1">
        <v>7</v>
      </c>
      <c r="B20" s="9" t="s">
        <v>7</v>
      </c>
      <c r="C20" s="10">
        <v>0.55000000000000004</v>
      </c>
      <c r="D20" s="11">
        <f>100%-C20</f>
        <v>0.44999999999999996</v>
      </c>
      <c r="E20" s="17">
        <v>7.0000000000000007E-2</v>
      </c>
    </row>
    <row r="21" spans="1:5" x14ac:dyDescent="0.25">
      <c r="A21" s="1">
        <v>13</v>
      </c>
      <c r="B21" s="12" t="s">
        <v>8</v>
      </c>
      <c r="C21" s="13">
        <v>0.6</v>
      </c>
      <c r="D21" s="14">
        <f>100%-C21</f>
        <v>0.4</v>
      </c>
      <c r="E21" s="18">
        <v>0.1</v>
      </c>
    </row>
    <row r="23" spans="1:5" x14ac:dyDescent="0.25">
      <c r="C23" s="3"/>
      <c r="D23" s="3"/>
    </row>
    <row r="24" spans="1:5" x14ac:dyDescent="0.25">
      <c r="C24" s="3"/>
    </row>
    <row r="25" spans="1:5" x14ac:dyDescent="0.25">
      <c r="C25" s="3"/>
    </row>
    <row r="26" spans="1:5" x14ac:dyDescent="0.25">
      <c r="C26" s="3"/>
    </row>
    <row r="27" spans="1:5" x14ac:dyDescent="0.25">
      <c r="C27" s="3"/>
    </row>
    <row r="28" spans="1:5" x14ac:dyDescent="0.25">
      <c r="C28" s="3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4th semestriel hurdle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Micot, Nicolas            UTC CCS</cp:lastModifiedBy>
  <dcterms:created xsi:type="dcterms:W3CDTF">2019-08-06T08:13:20Z</dcterms:created>
  <dcterms:modified xsi:type="dcterms:W3CDTF">2019-08-06T11:55:24Z</dcterms:modified>
</cp:coreProperties>
</file>