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Travail\STI2D\1° ET\2018-2019\Code barre\"/>
    </mc:Choice>
  </mc:AlternateContent>
  <xr:revisionPtr revIDLastSave="0" documentId="8_{B9339D9B-3ED1-4025-B21F-9D9B99B076C2}" xr6:coauthVersionLast="43" xr6:coauthVersionMax="43" xr10:uidLastSave="{00000000-0000-0000-0000-000000000000}"/>
  <bookViews>
    <workbookView xWindow="-120" yWindow="-120" windowWidth="29040" windowHeight="15840" xr2:uid="{DD4DCABD-BBCD-4697-93CB-EC99751D944A}"/>
  </bookViews>
  <sheets>
    <sheet name="Entrée-Résultat" sheetId="1" r:id="rId1"/>
    <sheet name="Calculs code" sheetId="2" r:id="rId2"/>
  </sheets>
  <definedNames>
    <definedName name="codage">'Calculs code'!$S$5:$AO$15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2" i="2" l="1"/>
  <c r="L2" i="2" l="1"/>
  <c r="CK2" i="2" s="1"/>
  <c r="CA5" i="1" s="1"/>
  <c r="CA3" i="1" s="1"/>
  <c r="S7" i="2"/>
  <c r="S8" i="2" s="1"/>
  <c r="S9" i="2" s="1"/>
  <c r="S10" i="2" s="1"/>
  <c r="S11" i="2" s="1"/>
  <c r="S12" i="2" s="1"/>
  <c r="S13" i="2" s="1"/>
  <c r="S14" i="2" s="1"/>
  <c r="S15" i="2" s="1"/>
  <c r="BU2" i="1" l="1"/>
  <c r="CE2" i="2"/>
  <c r="BU5" i="1" s="1"/>
  <c r="BU3" i="1" s="1"/>
  <c r="CF2" i="2"/>
  <c r="BV5" i="1" s="1"/>
  <c r="BV3" i="1" s="1"/>
  <c r="CG2" i="2"/>
  <c r="BW5" i="1" s="1"/>
  <c r="BW3" i="1" s="1"/>
  <c r="CH2" i="2"/>
  <c r="BX5" i="1" s="1"/>
  <c r="BX3" i="1" s="1"/>
  <c r="CJ2" i="2"/>
  <c r="BZ5" i="1" s="1"/>
  <c r="BZ3" i="1" s="1"/>
  <c r="CI2" i="2"/>
  <c r="BY5" i="1" s="1"/>
  <c r="BY3" i="1" s="1"/>
  <c r="C2" i="2"/>
  <c r="E2" i="1" s="1"/>
  <c r="D2" i="2"/>
  <c r="L2" i="1" s="1"/>
  <c r="J2" i="2"/>
  <c r="BG2" i="1" s="1"/>
  <c r="M2" i="2"/>
  <c r="CB2" i="1" s="1"/>
  <c r="E2" i="2"/>
  <c r="S2" i="1" s="1"/>
  <c r="G2" i="2"/>
  <c r="AG2" i="1" s="1"/>
  <c r="B2" i="2"/>
  <c r="C5" i="1" s="1"/>
  <c r="H2" i="2"/>
  <c r="AN2" i="1" s="1"/>
  <c r="I2" i="2"/>
  <c r="F2" i="2"/>
  <c r="Z2" i="1" s="1"/>
  <c r="K2" i="2"/>
  <c r="BN2" i="1" s="1"/>
  <c r="AZ2" i="1" l="1"/>
  <c r="BO2" i="2"/>
  <c r="BE5" i="1" s="1"/>
  <c r="BE3" i="1" s="1"/>
  <c r="BN2" i="2"/>
  <c r="BD5" i="1" s="1"/>
  <c r="BD3" i="1" s="1"/>
  <c r="BM2" i="2"/>
  <c r="BC5" i="1" s="1"/>
  <c r="BC3" i="1" s="1"/>
  <c r="BL2" i="2"/>
  <c r="BB5" i="1" s="1"/>
  <c r="BB3" i="1" s="1"/>
  <c r="BK2" i="2"/>
  <c r="BA5" i="1" s="1"/>
  <c r="BA3" i="1" s="1"/>
  <c r="BJ2" i="2"/>
  <c r="AZ5" i="1" s="1"/>
  <c r="AZ3" i="1" s="1"/>
  <c r="BP2" i="2"/>
  <c r="BF5" i="1" s="1"/>
  <c r="BF3" i="1" s="1"/>
  <c r="S2" i="2"/>
  <c r="BA2" i="2" s="1"/>
  <c r="AL5" i="1" s="1"/>
  <c r="AL3" i="1" s="1"/>
  <c r="O2" i="2"/>
  <c r="CO2" i="2"/>
  <c r="CE5" i="1" s="1"/>
  <c r="CE3" i="1" s="1"/>
  <c r="CL2" i="2"/>
  <c r="CB5" i="1" s="1"/>
  <c r="CB3" i="1" s="1"/>
  <c r="CN2" i="2"/>
  <c r="CD5" i="1" s="1"/>
  <c r="CD3" i="1" s="1"/>
  <c r="CM2" i="2"/>
  <c r="CC5" i="1" s="1"/>
  <c r="CC3" i="1" s="1"/>
  <c r="CQ2" i="2"/>
  <c r="CG5" i="1" s="1"/>
  <c r="CG3" i="1" s="1"/>
  <c r="CR2" i="2"/>
  <c r="CH5" i="1" s="1"/>
  <c r="CH3" i="1" s="1"/>
  <c r="CP2" i="2"/>
  <c r="CF5" i="1" s="1"/>
  <c r="CF3" i="1" s="1"/>
  <c r="CC2" i="2"/>
  <c r="BS5" i="1" s="1"/>
  <c r="BS3" i="1" s="1"/>
  <c r="CB2" i="2"/>
  <c r="BR5" i="1" s="1"/>
  <c r="BR3" i="1" s="1"/>
  <c r="BY2" i="2"/>
  <c r="BO5" i="1" s="1"/>
  <c r="BO3" i="1" s="1"/>
  <c r="BX2" i="2"/>
  <c r="BN5" i="1" s="1"/>
  <c r="BN3" i="1" s="1"/>
  <c r="CA2" i="2"/>
  <c r="BQ5" i="1" s="1"/>
  <c r="BQ3" i="1" s="1"/>
  <c r="BZ2" i="2"/>
  <c r="BP5" i="1" s="1"/>
  <c r="BP3" i="1" s="1"/>
  <c r="CD2" i="2"/>
  <c r="BT5" i="1" s="1"/>
  <c r="BT3" i="1" s="1"/>
  <c r="BW2" i="2"/>
  <c r="BM5" i="1" s="1"/>
  <c r="BM3" i="1" s="1"/>
  <c r="BR2" i="2"/>
  <c r="BH5" i="1" s="1"/>
  <c r="BH3" i="1" s="1"/>
  <c r="BT2" i="2"/>
  <c r="BJ5" i="1" s="1"/>
  <c r="BJ3" i="1" s="1"/>
  <c r="BV2" i="2"/>
  <c r="BL5" i="1" s="1"/>
  <c r="BL3" i="1" s="1"/>
  <c r="BQ2" i="2"/>
  <c r="BG5" i="1" s="1"/>
  <c r="BG3" i="1" s="1"/>
  <c r="BS2" i="2"/>
  <c r="BI5" i="1" s="1"/>
  <c r="BI3" i="1" s="1"/>
  <c r="BU2" i="2"/>
  <c r="BK5" i="1" s="1"/>
  <c r="BK3" i="1" s="1"/>
  <c r="P2" i="2"/>
  <c r="Q2" i="2" l="1"/>
  <c r="R2" i="2" s="1"/>
  <c r="N2" i="2" s="1"/>
  <c r="CI2" i="1" s="1"/>
  <c r="AF2" i="2"/>
  <c r="Q5" i="1" s="1"/>
  <c r="Q3" i="1" s="1"/>
  <c r="BE2" i="2"/>
  <c r="AP5" i="1" s="1"/>
  <c r="AP3" i="1" s="1"/>
  <c r="AK2" i="2"/>
  <c r="V5" i="1" s="1"/>
  <c r="V3" i="1" s="1"/>
  <c r="AW2" i="2"/>
  <c r="AH5" i="1" s="1"/>
  <c r="AH3" i="1" s="1"/>
  <c r="AZ2" i="2"/>
  <c r="AK5" i="1" s="1"/>
  <c r="AK3" i="1" s="1"/>
  <c r="AB2" i="2"/>
  <c r="M5" i="1" s="1"/>
  <c r="M3" i="1" s="1"/>
  <c r="AP2" i="2"/>
  <c r="AA5" i="1" s="1"/>
  <c r="AA3" i="1" s="1"/>
  <c r="U2" i="2"/>
  <c r="F5" i="1" s="1"/>
  <c r="F3" i="1" s="1"/>
  <c r="V2" i="2"/>
  <c r="G5" i="1" s="1"/>
  <c r="G3" i="1" s="1"/>
  <c r="AD2" i="2"/>
  <c r="O5" i="1" s="1"/>
  <c r="O3" i="1" s="1"/>
  <c r="BG2" i="2"/>
  <c r="AR5" i="1" s="1"/>
  <c r="AR3" i="1" s="1"/>
  <c r="AG2" i="2"/>
  <c r="R5" i="1" s="1"/>
  <c r="R3" i="1" s="1"/>
  <c r="AQ2" i="2"/>
  <c r="AB5" i="1" s="1"/>
  <c r="AB3" i="1" s="1"/>
  <c r="X2" i="2"/>
  <c r="I5" i="1" s="1"/>
  <c r="I3" i="1" s="1"/>
  <c r="BF2" i="2"/>
  <c r="AQ5" i="1" s="1"/>
  <c r="AQ3" i="1" s="1"/>
  <c r="BB2" i="2"/>
  <c r="AM5" i="1" s="1"/>
  <c r="AM3" i="1" s="1"/>
  <c r="AS2" i="2"/>
  <c r="AD5" i="1" s="1"/>
  <c r="AD3" i="1" s="1"/>
  <c r="Y2" i="2"/>
  <c r="J5" i="1" s="1"/>
  <c r="J3" i="1" s="1"/>
  <c r="AH2" i="2"/>
  <c r="S5" i="1" s="1"/>
  <c r="S3" i="1" s="1"/>
  <c r="T2" i="2"/>
  <c r="E5" i="1" s="1"/>
  <c r="E3" i="1" s="1"/>
  <c r="AM2" i="2"/>
  <c r="X5" i="1" s="1"/>
  <c r="X3" i="1" s="1"/>
  <c r="AE2" i="2"/>
  <c r="P5" i="1" s="1"/>
  <c r="P3" i="1" s="1"/>
  <c r="AV2" i="2"/>
  <c r="AG5" i="1" s="1"/>
  <c r="AG3" i="1" s="1"/>
  <c r="BI2" i="2"/>
  <c r="AT5" i="1" s="1"/>
  <c r="AT3" i="1" s="1"/>
  <c r="AC2" i="2"/>
  <c r="N5" i="1" s="1"/>
  <c r="N3" i="1" s="1"/>
  <c r="AT2" i="2"/>
  <c r="AE5" i="1" s="1"/>
  <c r="AE3" i="1" s="1"/>
  <c r="AJ2" i="2"/>
  <c r="U5" i="1" s="1"/>
  <c r="U3" i="1" s="1"/>
  <c r="AY2" i="2"/>
  <c r="AJ5" i="1" s="1"/>
  <c r="AJ3" i="1" s="1"/>
  <c r="AR2" i="2"/>
  <c r="AC5" i="1" s="1"/>
  <c r="AC3" i="1" s="1"/>
  <c r="BH2" i="2"/>
  <c r="AS5" i="1" s="1"/>
  <c r="AS3" i="1" s="1"/>
  <c r="AA2" i="2"/>
  <c r="L5" i="1" s="1"/>
  <c r="L3" i="1" s="1"/>
  <c r="BD2" i="2"/>
  <c r="AO5" i="1" s="1"/>
  <c r="AO3" i="1" s="1"/>
  <c r="Z2" i="2"/>
  <c r="K5" i="1" s="1"/>
  <c r="K3" i="1" s="1"/>
  <c r="AN2" i="2"/>
  <c r="Y5" i="1" s="1"/>
  <c r="Y3" i="1" s="1"/>
  <c r="W2" i="2"/>
  <c r="H5" i="1" s="1"/>
  <c r="H3" i="1" s="1"/>
  <c r="BC2" i="2"/>
  <c r="AN5" i="1" s="1"/>
  <c r="AN3" i="1" s="1"/>
  <c r="AI2" i="2"/>
  <c r="T5" i="1" s="1"/>
  <c r="T3" i="1" s="1"/>
  <c r="AL2" i="2"/>
  <c r="W5" i="1" s="1"/>
  <c r="W3" i="1" s="1"/>
  <c r="AO2" i="2"/>
  <c r="Z5" i="1" s="1"/>
  <c r="Z3" i="1" s="1"/>
  <c r="AU2" i="2"/>
  <c r="AF5" i="1" s="1"/>
  <c r="AF3" i="1" s="1"/>
  <c r="AX2" i="2"/>
  <c r="AI5" i="1" s="1"/>
  <c r="AI3" i="1" s="1"/>
  <c r="CU2" i="2" l="1"/>
  <c r="CK5" i="1" s="1"/>
  <c r="CK3" i="1" s="1"/>
  <c r="CS2" i="2"/>
  <c r="CI5" i="1" s="1"/>
  <c r="CI3" i="1" s="1"/>
  <c r="CT2" i="2"/>
  <c r="CJ5" i="1" s="1"/>
  <c r="CJ3" i="1" s="1"/>
  <c r="CY2" i="2"/>
  <c r="CO5" i="1" s="1"/>
  <c r="CO3" i="1" s="1"/>
  <c r="CX2" i="2"/>
  <c r="CN5" i="1" s="1"/>
  <c r="CN3" i="1" s="1"/>
  <c r="CW2" i="2"/>
  <c r="CM5" i="1" s="1"/>
  <c r="CM3" i="1" s="1"/>
  <c r="CV2" i="2"/>
  <c r="CL5" i="1" s="1"/>
  <c r="CL3" i="1" s="1"/>
</calcChain>
</file>

<file path=xl/sharedStrings.xml><?xml version="1.0" encoding="utf-8"?>
<sst xmlns="http://schemas.openxmlformats.org/spreadsheetml/2006/main" count="30" uniqueCount="29">
  <si>
    <t>chiffre</t>
  </si>
  <si>
    <t>séquence</t>
  </si>
  <si>
    <t>jeu A</t>
  </si>
  <si>
    <t>jeu B</t>
  </si>
  <si>
    <t>jeu C</t>
  </si>
  <si>
    <t>AAAAAA</t>
  </si>
  <si>
    <t>AABABB</t>
  </si>
  <si>
    <t>AABBAB</t>
  </si>
  <si>
    <t>AABBBA</t>
  </si>
  <si>
    <t>ABAABB</t>
  </si>
  <si>
    <t>ABBAAB</t>
  </si>
  <si>
    <t>ABBBAA</t>
  </si>
  <si>
    <t>ABABAB</t>
  </si>
  <si>
    <t>ABABBA</t>
  </si>
  <si>
    <t>ABBABA</t>
  </si>
  <si>
    <t xml:space="preserve"> </t>
  </si>
  <si>
    <t>1er chiffre</t>
  </si>
  <si>
    <t>2ème chiffre</t>
  </si>
  <si>
    <t>3ème chiffre</t>
  </si>
  <si>
    <t>4ème chiffre</t>
  </si>
  <si>
    <t>5ème chiffre</t>
  </si>
  <si>
    <t>6ème chiffre</t>
  </si>
  <si>
    <t>Entrer ci-dessous le nombre à 12 chiffres à coder</t>
  </si>
  <si>
    <t>7ème chiffre</t>
  </si>
  <si>
    <t>8ème chiffre</t>
  </si>
  <si>
    <t>9ème chiffre</t>
  </si>
  <si>
    <t>10ème chiffre</t>
  </si>
  <si>
    <t>11ème chiffre</t>
  </si>
  <si>
    <t>12ème chiffre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</si>
</sst>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00000000000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thick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 style="double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double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double">
        <color auto="1"/>
      </right>
      <top style="thin">
        <color auto="1"/>
      </top>
      <bottom style="thick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ck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rgb="FFFFC000"/>
      </left>
      <right/>
      <top/>
      <bottom/>
      <diagonal/>
    </border>
    <border>
      <left/>
      <right style="thin">
        <color rgb="FFFFC000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1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1" fontId="0" fillId="0" borderId="12" xfId="0" applyNumberFormat="1" applyFill="1" applyBorder="1" applyAlignment="1">
      <alignment horizontal="center" vertical="center"/>
    </xf>
    <xf numFmtId="1" fontId="0" fillId="0" borderId="12" xfId="0" applyNumberFormat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" fontId="0" fillId="0" borderId="17" xfId="0" applyNumberFormat="1" applyBorder="1" applyAlignment="1">
      <alignment horizontal="center" vertical="center"/>
    </xf>
    <xf numFmtId="1" fontId="0" fillId="0" borderId="15" xfId="0" applyNumberFormat="1" applyBorder="1" applyAlignment="1">
      <alignment horizontal="center" vertical="center"/>
    </xf>
    <xf numFmtId="1" fontId="0" fillId="0" borderId="16" xfId="0" applyNumberFormat="1" applyBorder="1" applyAlignment="1">
      <alignment horizontal="center" vertical="center"/>
    </xf>
    <xf numFmtId="1" fontId="0" fillId="0" borderId="18" xfId="0" applyNumberForma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2" borderId="0" xfId="0" applyFill="1"/>
    <xf numFmtId="0" fontId="0" fillId="0" borderId="0" xfId="0" applyFill="1"/>
    <xf numFmtId="0" fontId="0" fillId="0" borderId="0" xfId="0" applyBorder="1"/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165" fontId="0" fillId="0" borderId="0" xfId="0" applyNumberFormat="1"/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Border="1"/>
    <xf numFmtId="1" fontId="1" fillId="0" borderId="0" xfId="0" applyNumberFormat="1" applyFont="1" applyBorder="1"/>
    <xf numFmtId="165" fontId="2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D1CFD-6CE3-45BB-A178-BF65A72C4CC1}">
  <dimension ref="A2:CR5"/>
  <sheetViews>
    <sheetView showGridLines="0" tabSelected="1" workbookViewId="0">
      <selection activeCell="B3" sqref="B3:CR4"/>
    </sheetView>
  </sheetViews>
  <sheetFormatPr baseColWidth="10" defaultRowHeight="15" x14ac:dyDescent="0.25"/>
  <cols>
    <col min="1" max="1" width="30.7109375" style="25" customWidth="1"/>
    <col min="2" max="96" width="0.85546875" customWidth="1"/>
  </cols>
  <sheetData>
    <row r="2" spans="1:96" s="37" customFormat="1" ht="30" x14ac:dyDescent="0.25">
      <c r="A2" s="25" t="s">
        <v>22</v>
      </c>
      <c r="E2" s="34">
        <f>'Calculs code'!C2</f>
        <v>9</v>
      </c>
      <c r="F2" s="35"/>
      <c r="G2" s="35"/>
      <c r="H2" s="35"/>
      <c r="I2" s="35"/>
      <c r="J2" s="35"/>
      <c r="K2" s="36"/>
      <c r="L2" s="34">
        <f>'Calculs code'!D2</f>
        <v>1</v>
      </c>
      <c r="M2" s="35"/>
      <c r="N2" s="35"/>
      <c r="O2" s="35"/>
      <c r="P2" s="35"/>
      <c r="Q2" s="35"/>
      <c r="R2" s="36"/>
      <c r="S2" s="34">
        <f>'Calculs code'!E2</f>
        <v>2</v>
      </c>
      <c r="T2" s="35"/>
      <c r="U2" s="35"/>
      <c r="V2" s="35"/>
      <c r="W2" s="35"/>
      <c r="X2" s="35"/>
      <c r="Y2" s="36"/>
      <c r="Z2" s="34">
        <f>'Calculs code'!F2</f>
        <v>0</v>
      </c>
      <c r="AA2" s="35"/>
      <c r="AB2" s="35"/>
      <c r="AC2" s="35"/>
      <c r="AD2" s="35"/>
      <c r="AE2" s="35"/>
      <c r="AF2" s="36"/>
      <c r="AG2" s="34">
        <f>'Calculs code'!G2</f>
        <v>3</v>
      </c>
      <c r="AH2" s="35"/>
      <c r="AI2" s="35"/>
      <c r="AJ2" s="35"/>
      <c r="AK2" s="35"/>
      <c r="AL2" s="35"/>
      <c r="AM2" s="36"/>
      <c r="AN2" s="34">
        <f>'Calculs code'!H2</f>
        <v>2</v>
      </c>
      <c r="AO2" s="35"/>
      <c r="AP2" s="35"/>
      <c r="AQ2" s="35"/>
      <c r="AR2" s="35"/>
      <c r="AS2" s="35"/>
      <c r="AT2" s="36"/>
      <c r="AZ2" s="34">
        <f>'Calculs code'!I2</f>
        <v>0</v>
      </c>
      <c r="BA2" s="35"/>
      <c r="BB2" s="35"/>
      <c r="BC2" s="35"/>
      <c r="BD2" s="35"/>
      <c r="BE2" s="35"/>
      <c r="BF2" s="36"/>
      <c r="BG2" s="34">
        <f>'Calculs code'!J2</f>
        <v>0</v>
      </c>
      <c r="BH2" s="35"/>
      <c r="BI2" s="35"/>
      <c r="BJ2" s="35"/>
      <c r="BK2" s="35"/>
      <c r="BL2" s="35"/>
      <c r="BM2" s="36"/>
      <c r="BN2" s="34">
        <f>'Calculs code'!K2</f>
        <v>0</v>
      </c>
      <c r="BO2" s="35"/>
      <c r="BP2" s="35"/>
      <c r="BQ2" s="35"/>
      <c r="BR2" s="35"/>
      <c r="BS2" s="35"/>
      <c r="BT2" s="36"/>
      <c r="BU2" s="34">
        <f>'Calculs code'!L2</f>
        <v>0</v>
      </c>
      <c r="BV2" s="35"/>
      <c r="BW2" s="35"/>
      <c r="BX2" s="35"/>
      <c r="BY2" s="35"/>
      <c r="BZ2" s="35"/>
      <c r="CA2" s="36"/>
      <c r="CB2" s="34">
        <f>'Calculs code'!M2</f>
        <v>8</v>
      </c>
      <c r="CC2" s="35"/>
      <c r="CD2" s="35"/>
      <c r="CE2" s="35"/>
      <c r="CF2" s="35"/>
      <c r="CG2" s="35"/>
      <c r="CH2" s="36"/>
      <c r="CI2" s="34">
        <f>'Calculs code'!N2</f>
        <v>0</v>
      </c>
      <c r="CJ2" s="35"/>
      <c r="CK2" s="35"/>
      <c r="CL2" s="35"/>
      <c r="CM2" s="35"/>
      <c r="CN2" s="35"/>
      <c r="CO2" s="36"/>
    </row>
    <row r="3" spans="1:96" ht="99.95" customHeight="1" x14ac:dyDescent="0.25">
      <c r="A3" s="40">
        <v>191203200008</v>
      </c>
      <c r="B3" s="38"/>
      <c r="C3" s="28"/>
      <c r="D3" s="38"/>
      <c r="E3" s="39">
        <f>E5</f>
        <v>0</v>
      </c>
      <c r="F3" s="39">
        <f t="shared" ref="F3:AT3" si="0">F5</f>
        <v>0</v>
      </c>
      <c r="G3" s="39">
        <f t="shared" si="0"/>
        <v>0</v>
      </c>
      <c r="H3" s="39">
        <f t="shared" si="0"/>
        <v>1</v>
      </c>
      <c r="I3" s="39">
        <f t="shared" si="0"/>
        <v>0</v>
      </c>
      <c r="J3" s="39">
        <f t="shared" si="0"/>
        <v>1</v>
      </c>
      <c r="K3" s="39">
        <f t="shared" si="0"/>
        <v>1</v>
      </c>
      <c r="L3" s="39">
        <f t="shared" si="0"/>
        <v>0</v>
      </c>
      <c r="M3" s="39">
        <f t="shared" si="0"/>
        <v>0</v>
      </c>
      <c r="N3" s="39">
        <f t="shared" si="0"/>
        <v>1</v>
      </c>
      <c r="O3" s="39">
        <f t="shared" si="0"/>
        <v>1</v>
      </c>
      <c r="P3" s="39">
        <f t="shared" si="0"/>
        <v>0</v>
      </c>
      <c r="Q3" s="39">
        <f t="shared" si="0"/>
        <v>0</v>
      </c>
      <c r="R3" s="39">
        <f t="shared" si="0"/>
        <v>1</v>
      </c>
      <c r="S3" s="39">
        <f t="shared" si="0"/>
        <v>0</v>
      </c>
      <c r="T3" s="39">
        <f t="shared" si="0"/>
        <v>0</v>
      </c>
      <c r="U3" s="39">
        <f t="shared" si="0"/>
        <v>1</v>
      </c>
      <c r="V3" s="39">
        <f t="shared" si="0"/>
        <v>1</v>
      </c>
      <c r="W3" s="39">
        <f t="shared" si="0"/>
        <v>0</v>
      </c>
      <c r="X3" s="39">
        <f t="shared" si="0"/>
        <v>1</v>
      </c>
      <c r="Y3" s="39">
        <f t="shared" si="0"/>
        <v>1</v>
      </c>
      <c r="Z3" s="39">
        <f t="shared" si="0"/>
        <v>0</v>
      </c>
      <c r="AA3" s="39">
        <f t="shared" si="0"/>
        <v>0</v>
      </c>
      <c r="AB3" s="39">
        <f t="shared" si="0"/>
        <v>0</v>
      </c>
      <c r="AC3" s="39">
        <f t="shared" si="0"/>
        <v>1</v>
      </c>
      <c r="AD3" s="39">
        <f t="shared" si="0"/>
        <v>1</v>
      </c>
      <c r="AE3" s="39">
        <f t="shared" si="0"/>
        <v>0</v>
      </c>
      <c r="AF3" s="39">
        <f t="shared" si="0"/>
        <v>1</v>
      </c>
      <c r="AG3" s="39">
        <f t="shared" si="0"/>
        <v>0</v>
      </c>
      <c r="AH3" s="39">
        <f t="shared" si="0"/>
        <v>1</v>
      </c>
      <c r="AI3" s="39">
        <f t="shared" si="0"/>
        <v>0</v>
      </c>
      <c r="AJ3" s="39">
        <f t="shared" si="0"/>
        <v>0</v>
      </c>
      <c r="AK3" s="39">
        <f t="shared" si="0"/>
        <v>0</v>
      </c>
      <c r="AL3" s="39">
        <f t="shared" si="0"/>
        <v>0</v>
      </c>
      <c r="AM3" s="39">
        <f t="shared" si="0"/>
        <v>1</v>
      </c>
      <c r="AN3" s="39">
        <f t="shared" si="0"/>
        <v>0</v>
      </c>
      <c r="AO3" s="39">
        <f t="shared" si="0"/>
        <v>0</v>
      </c>
      <c r="AP3" s="39">
        <f t="shared" si="0"/>
        <v>1</v>
      </c>
      <c r="AQ3" s="39">
        <f t="shared" si="0"/>
        <v>1</v>
      </c>
      <c r="AR3" s="39">
        <f t="shared" si="0"/>
        <v>0</v>
      </c>
      <c r="AS3" s="39">
        <f t="shared" si="0"/>
        <v>1</v>
      </c>
      <c r="AT3" s="39">
        <f t="shared" si="0"/>
        <v>1</v>
      </c>
      <c r="AU3" s="28"/>
      <c r="AV3" s="38"/>
      <c r="AW3" s="28"/>
      <c r="AX3" s="38"/>
      <c r="AY3" s="28"/>
      <c r="AZ3" s="39">
        <f t="shared" ref="AZ3:CO3" si="1">AZ5</f>
        <v>1</v>
      </c>
      <c r="BA3" s="39">
        <f t="shared" si="1"/>
        <v>1</v>
      </c>
      <c r="BB3" s="39">
        <f t="shared" si="1"/>
        <v>1</v>
      </c>
      <c r="BC3" s="39">
        <f t="shared" si="1"/>
        <v>0</v>
      </c>
      <c r="BD3" s="39">
        <f t="shared" si="1"/>
        <v>0</v>
      </c>
      <c r="BE3" s="39">
        <f t="shared" si="1"/>
        <v>1</v>
      </c>
      <c r="BF3" s="39">
        <f t="shared" si="1"/>
        <v>0</v>
      </c>
      <c r="BG3" s="39">
        <f t="shared" si="1"/>
        <v>1</v>
      </c>
      <c r="BH3" s="39">
        <f t="shared" si="1"/>
        <v>1</v>
      </c>
      <c r="BI3" s="39">
        <f t="shared" si="1"/>
        <v>1</v>
      </c>
      <c r="BJ3" s="39">
        <f t="shared" si="1"/>
        <v>0</v>
      </c>
      <c r="BK3" s="39">
        <f t="shared" si="1"/>
        <v>0</v>
      </c>
      <c r="BL3" s="39">
        <f t="shared" si="1"/>
        <v>1</v>
      </c>
      <c r="BM3" s="39">
        <f t="shared" si="1"/>
        <v>0</v>
      </c>
      <c r="BN3" s="39">
        <f t="shared" si="1"/>
        <v>1</v>
      </c>
      <c r="BO3" s="39">
        <f t="shared" si="1"/>
        <v>1</v>
      </c>
      <c r="BP3" s="39">
        <f t="shared" si="1"/>
        <v>1</v>
      </c>
      <c r="BQ3" s="39">
        <f t="shared" si="1"/>
        <v>0</v>
      </c>
      <c r="BR3" s="39">
        <f t="shared" si="1"/>
        <v>0</v>
      </c>
      <c r="BS3" s="39">
        <f t="shared" si="1"/>
        <v>1</v>
      </c>
      <c r="BT3" s="39">
        <f t="shared" si="1"/>
        <v>0</v>
      </c>
      <c r="BU3" s="39">
        <f t="shared" si="1"/>
        <v>1</v>
      </c>
      <c r="BV3" s="39">
        <f t="shared" si="1"/>
        <v>1</v>
      </c>
      <c r="BW3" s="39">
        <f t="shared" si="1"/>
        <v>1</v>
      </c>
      <c r="BX3" s="39">
        <f t="shared" si="1"/>
        <v>0</v>
      </c>
      <c r="BY3" s="39">
        <f t="shared" si="1"/>
        <v>0</v>
      </c>
      <c r="BZ3" s="39">
        <f t="shared" si="1"/>
        <v>1</v>
      </c>
      <c r="CA3" s="39">
        <f t="shared" si="1"/>
        <v>0</v>
      </c>
      <c r="CB3" s="39">
        <f t="shared" si="1"/>
        <v>1</v>
      </c>
      <c r="CC3" s="39">
        <f t="shared" si="1"/>
        <v>0</v>
      </c>
      <c r="CD3" s="39">
        <f t="shared" si="1"/>
        <v>0</v>
      </c>
      <c r="CE3" s="39">
        <f t="shared" si="1"/>
        <v>1</v>
      </c>
      <c r="CF3" s="39">
        <f t="shared" si="1"/>
        <v>0</v>
      </c>
      <c r="CG3" s="39">
        <f t="shared" si="1"/>
        <v>0</v>
      </c>
      <c r="CH3" s="39">
        <f t="shared" si="1"/>
        <v>0</v>
      </c>
      <c r="CI3" s="39">
        <f t="shared" si="1"/>
        <v>1</v>
      </c>
      <c r="CJ3" s="39">
        <f t="shared" si="1"/>
        <v>1</v>
      </c>
      <c r="CK3" s="39">
        <f t="shared" si="1"/>
        <v>1</v>
      </c>
      <c r="CL3" s="39">
        <f t="shared" si="1"/>
        <v>0</v>
      </c>
      <c r="CM3" s="39">
        <f t="shared" si="1"/>
        <v>0</v>
      </c>
      <c r="CN3" s="39">
        <f t="shared" si="1"/>
        <v>1</v>
      </c>
      <c r="CO3" s="39">
        <f t="shared" si="1"/>
        <v>0</v>
      </c>
      <c r="CP3" s="38"/>
      <c r="CQ3" s="28"/>
      <c r="CR3" s="38"/>
    </row>
    <row r="4" spans="1:96" ht="24.95" customHeight="1" x14ac:dyDescent="0.25">
      <c r="B4" s="26"/>
      <c r="D4" s="26"/>
      <c r="AJ4" s="27"/>
      <c r="AK4" s="27"/>
      <c r="AL4" s="27"/>
      <c r="AV4" s="26"/>
      <c r="AX4" s="26"/>
      <c r="CP4" s="26"/>
      <c r="CR4" s="26"/>
    </row>
    <row r="5" spans="1:96" ht="30" customHeight="1" x14ac:dyDescent="0.25">
      <c r="C5">
        <f>'Calculs code'!B2</f>
        <v>1</v>
      </c>
      <c r="E5" s="1">
        <f>'Calculs code'!T2</f>
        <v>0</v>
      </c>
      <c r="F5" s="1">
        <f>'Calculs code'!U2</f>
        <v>0</v>
      </c>
      <c r="G5" s="1">
        <f>'Calculs code'!V2</f>
        <v>0</v>
      </c>
      <c r="H5" s="1">
        <f>'Calculs code'!W2</f>
        <v>1</v>
      </c>
      <c r="I5" s="1">
        <f>'Calculs code'!X2</f>
        <v>0</v>
      </c>
      <c r="J5" s="1">
        <f>'Calculs code'!Y2</f>
        <v>1</v>
      </c>
      <c r="K5" s="1">
        <f>'Calculs code'!Z2</f>
        <v>1</v>
      </c>
      <c r="L5" s="1">
        <f>'Calculs code'!AA2</f>
        <v>0</v>
      </c>
      <c r="M5" s="1">
        <f>'Calculs code'!AB2</f>
        <v>0</v>
      </c>
      <c r="N5" s="1">
        <f>'Calculs code'!AC2</f>
        <v>1</v>
      </c>
      <c r="O5" s="1">
        <f>'Calculs code'!AD2</f>
        <v>1</v>
      </c>
      <c r="P5" s="1">
        <f>'Calculs code'!AE2</f>
        <v>0</v>
      </c>
      <c r="Q5" s="1">
        <f>'Calculs code'!AF2</f>
        <v>0</v>
      </c>
      <c r="R5" s="1">
        <f>'Calculs code'!AG2</f>
        <v>1</v>
      </c>
      <c r="S5" s="1">
        <f>'Calculs code'!AH2</f>
        <v>0</v>
      </c>
      <c r="T5" s="1">
        <f>'Calculs code'!AI2</f>
        <v>0</v>
      </c>
      <c r="U5" s="1">
        <f>'Calculs code'!AJ2</f>
        <v>1</v>
      </c>
      <c r="V5" s="1">
        <f>'Calculs code'!AK2</f>
        <v>1</v>
      </c>
      <c r="W5" s="1">
        <f>'Calculs code'!AL2</f>
        <v>0</v>
      </c>
      <c r="X5" s="1">
        <f>'Calculs code'!AM2</f>
        <v>1</v>
      </c>
      <c r="Y5" s="1">
        <f>'Calculs code'!AN2</f>
        <v>1</v>
      </c>
      <c r="Z5" s="1">
        <f>'Calculs code'!AO2</f>
        <v>0</v>
      </c>
      <c r="AA5" s="1">
        <f>'Calculs code'!AP2</f>
        <v>0</v>
      </c>
      <c r="AB5" s="1">
        <f>'Calculs code'!AQ2</f>
        <v>0</v>
      </c>
      <c r="AC5" s="1">
        <f>'Calculs code'!AR2</f>
        <v>1</v>
      </c>
      <c r="AD5" s="1">
        <f>'Calculs code'!AS2</f>
        <v>1</v>
      </c>
      <c r="AE5" s="1">
        <f>'Calculs code'!AT2</f>
        <v>0</v>
      </c>
      <c r="AF5" s="1">
        <f>'Calculs code'!AU2</f>
        <v>1</v>
      </c>
      <c r="AG5" s="1">
        <f>'Calculs code'!AV2</f>
        <v>0</v>
      </c>
      <c r="AH5" s="1">
        <f>'Calculs code'!AW2</f>
        <v>1</v>
      </c>
      <c r="AI5" s="1">
        <f>'Calculs code'!AX2</f>
        <v>0</v>
      </c>
      <c r="AJ5" s="1">
        <f>'Calculs code'!AY2</f>
        <v>0</v>
      </c>
      <c r="AK5" s="1">
        <f>'Calculs code'!AZ2</f>
        <v>0</v>
      </c>
      <c r="AL5" s="1">
        <f>'Calculs code'!BA2</f>
        <v>0</v>
      </c>
      <c r="AM5" s="1">
        <f>'Calculs code'!BB2</f>
        <v>1</v>
      </c>
      <c r="AN5" s="1">
        <f>'Calculs code'!BC2</f>
        <v>0</v>
      </c>
      <c r="AO5" s="1">
        <f>'Calculs code'!BD2</f>
        <v>0</v>
      </c>
      <c r="AP5" s="1">
        <f>'Calculs code'!BE2</f>
        <v>1</v>
      </c>
      <c r="AQ5" s="1">
        <f>'Calculs code'!BF2</f>
        <v>1</v>
      </c>
      <c r="AR5" s="1">
        <f>'Calculs code'!BG2</f>
        <v>0</v>
      </c>
      <c r="AS5" s="1">
        <f>'Calculs code'!BH2</f>
        <v>1</v>
      </c>
      <c r="AT5" s="1">
        <f>'Calculs code'!BI2</f>
        <v>1</v>
      </c>
      <c r="AZ5" s="1">
        <f>'Calculs code'!BJ2</f>
        <v>1</v>
      </c>
      <c r="BA5" s="1">
        <f>'Calculs code'!BK2</f>
        <v>1</v>
      </c>
      <c r="BB5" s="1">
        <f>'Calculs code'!BL2</f>
        <v>1</v>
      </c>
      <c r="BC5" s="1">
        <f>'Calculs code'!BM2</f>
        <v>0</v>
      </c>
      <c r="BD5" s="1">
        <f>'Calculs code'!BN2</f>
        <v>0</v>
      </c>
      <c r="BE5" s="1">
        <f>'Calculs code'!BO2</f>
        <v>1</v>
      </c>
      <c r="BF5" s="1">
        <f>'Calculs code'!BP2</f>
        <v>0</v>
      </c>
      <c r="BG5" s="1">
        <f>'Calculs code'!BQ2</f>
        <v>1</v>
      </c>
      <c r="BH5" s="1">
        <f>'Calculs code'!BR2</f>
        <v>1</v>
      </c>
      <c r="BI5" s="1">
        <f>'Calculs code'!BS2</f>
        <v>1</v>
      </c>
      <c r="BJ5" s="1">
        <f>'Calculs code'!BT2</f>
        <v>0</v>
      </c>
      <c r="BK5" s="1">
        <f>'Calculs code'!BU2</f>
        <v>0</v>
      </c>
      <c r="BL5" s="1">
        <f>'Calculs code'!BV2</f>
        <v>1</v>
      </c>
      <c r="BM5" s="1">
        <f>'Calculs code'!BW2</f>
        <v>0</v>
      </c>
      <c r="BN5" s="1">
        <f>'Calculs code'!BX2</f>
        <v>1</v>
      </c>
      <c r="BO5" s="1">
        <f>'Calculs code'!BY2</f>
        <v>1</v>
      </c>
      <c r="BP5" s="1">
        <f>'Calculs code'!BZ2</f>
        <v>1</v>
      </c>
      <c r="BQ5" s="1">
        <f>'Calculs code'!CA2</f>
        <v>0</v>
      </c>
      <c r="BR5" s="1">
        <f>'Calculs code'!CB2</f>
        <v>0</v>
      </c>
      <c r="BS5" s="1">
        <f>'Calculs code'!CC2</f>
        <v>1</v>
      </c>
      <c r="BT5" s="1">
        <f>'Calculs code'!CD2</f>
        <v>0</v>
      </c>
      <c r="BU5" s="1">
        <f>'Calculs code'!CE2</f>
        <v>1</v>
      </c>
      <c r="BV5" s="1">
        <f>'Calculs code'!CF2</f>
        <v>1</v>
      </c>
      <c r="BW5" s="1">
        <f>'Calculs code'!CG2</f>
        <v>1</v>
      </c>
      <c r="BX5" s="1">
        <f>'Calculs code'!CH2</f>
        <v>0</v>
      </c>
      <c r="BY5" s="1">
        <f>'Calculs code'!CI2</f>
        <v>0</v>
      </c>
      <c r="BZ5" s="1">
        <f>'Calculs code'!CJ2</f>
        <v>1</v>
      </c>
      <c r="CA5" s="1">
        <f>'Calculs code'!CK2</f>
        <v>0</v>
      </c>
      <c r="CB5" s="1">
        <f>'Calculs code'!CL2</f>
        <v>1</v>
      </c>
      <c r="CC5" s="1">
        <f>'Calculs code'!CM2</f>
        <v>0</v>
      </c>
      <c r="CD5" s="1">
        <f>'Calculs code'!CN2</f>
        <v>0</v>
      </c>
      <c r="CE5" s="1">
        <f>'Calculs code'!CO2</f>
        <v>1</v>
      </c>
      <c r="CF5" s="1">
        <f>'Calculs code'!CP2</f>
        <v>0</v>
      </c>
      <c r="CG5" s="1">
        <f>'Calculs code'!CQ2</f>
        <v>0</v>
      </c>
      <c r="CH5" s="1">
        <f>'Calculs code'!CR2</f>
        <v>0</v>
      </c>
      <c r="CI5" s="1">
        <f>'Calculs code'!CS2</f>
        <v>1</v>
      </c>
      <c r="CJ5" s="1">
        <f>'Calculs code'!CT2</f>
        <v>1</v>
      </c>
      <c r="CK5" s="1">
        <f>'Calculs code'!CU2</f>
        <v>1</v>
      </c>
      <c r="CL5" s="1">
        <f>'Calculs code'!CV2</f>
        <v>0</v>
      </c>
      <c r="CM5" s="1">
        <f>'Calculs code'!CW2</f>
        <v>0</v>
      </c>
      <c r="CN5" s="1">
        <f>'Calculs code'!CX2</f>
        <v>1</v>
      </c>
      <c r="CO5" s="1">
        <f>'Calculs code'!CY2</f>
        <v>0</v>
      </c>
    </row>
  </sheetData>
  <dataConsolidate/>
  <mergeCells count="12">
    <mergeCell ref="CI2:CO2"/>
    <mergeCell ref="AZ2:BF2"/>
    <mergeCell ref="BG2:BM2"/>
    <mergeCell ref="BN2:BT2"/>
    <mergeCell ref="BU2:CA2"/>
    <mergeCell ref="CB2:CH2"/>
    <mergeCell ref="AN2:AT2"/>
    <mergeCell ref="E2:K2"/>
    <mergeCell ref="L2:R2"/>
    <mergeCell ref="S2:Y2"/>
    <mergeCell ref="Z2:AF2"/>
    <mergeCell ref="AG2:AM2"/>
  </mergeCells>
  <conditionalFormatting sqref="E3:AT3">
    <cfRule type="colorScale" priority="2">
      <colorScale>
        <cfvo type="num" val="0"/>
        <cfvo type="num" val="1"/>
        <color theme="0"/>
        <color theme="1"/>
      </colorScale>
    </cfRule>
  </conditionalFormatting>
  <conditionalFormatting sqref="AZ3:CO3">
    <cfRule type="colorScale" priority="1">
      <colorScale>
        <cfvo type="num" val="0"/>
        <cfvo type="num" val="1"/>
        <color theme="0"/>
        <color theme="1"/>
      </colorScale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E20AA-30E6-4511-BCD2-FF3BC0913AA9}">
  <dimension ref="A1:DE28"/>
  <sheetViews>
    <sheetView workbookViewId="0">
      <selection activeCell="A3" sqref="A3"/>
    </sheetView>
  </sheetViews>
  <sheetFormatPr baseColWidth="10" defaultRowHeight="15" x14ac:dyDescent="0.25"/>
  <cols>
    <col min="1" max="1" width="14.42578125" customWidth="1"/>
    <col min="2" max="103" width="3.7109375" customWidth="1"/>
  </cols>
  <sheetData>
    <row r="1" spans="1:109" x14ac:dyDescent="0.25">
      <c r="T1" s="29" t="s">
        <v>16</v>
      </c>
      <c r="U1" s="29"/>
      <c r="V1" s="29"/>
      <c r="W1" s="29"/>
      <c r="X1" s="29"/>
      <c r="Y1" s="29"/>
      <c r="Z1" s="29"/>
      <c r="AA1" s="30" t="s">
        <v>17</v>
      </c>
      <c r="AB1" s="30"/>
      <c r="AC1" s="30"/>
      <c r="AD1" s="30"/>
      <c r="AE1" s="30"/>
      <c r="AF1" s="30"/>
      <c r="AG1" s="30"/>
      <c r="AH1" s="29" t="s">
        <v>18</v>
      </c>
      <c r="AI1" s="29"/>
      <c r="AJ1" s="29"/>
      <c r="AK1" s="29"/>
      <c r="AL1" s="29"/>
      <c r="AM1" s="29"/>
      <c r="AN1" s="29"/>
      <c r="AO1" s="30" t="s">
        <v>19</v>
      </c>
      <c r="AP1" s="30"/>
      <c r="AQ1" s="30"/>
      <c r="AR1" s="30"/>
      <c r="AS1" s="30"/>
      <c r="AT1" s="30"/>
      <c r="AU1" s="30"/>
      <c r="AV1" s="29" t="s">
        <v>20</v>
      </c>
      <c r="AW1" s="29"/>
      <c r="AX1" s="29"/>
      <c r="AY1" s="29"/>
      <c r="AZ1" s="29"/>
      <c r="BA1" s="29"/>
      <c r="BB1" s="29"/>
      <c r="BC1" s="30" t="s">
        <v>21</v>
      </c>
      <c r="BD1" s="30"/>
      <c r="BE1" s="30"/>
      <c r="BF1" s="30"/>
      <c r="BG1" s="30"/>
      <c r="BH1" s="30"/>
      <c r="BI1" s="30"/>
      <c r="BJ1" s="32" t="s">
        <v>23</v>
      </c>
      <c r="BK1" s="32"/>
      <c r="BL1" s="32"/>
      <c r="BM1" s="32"/>
      <c r="BN1" s="32"/>
      <c r="BO1" s="32"/>
      <c r="BP1" s="32"/>
      <c r="BQ1" s="33" t="s">
        <v>24</v>
      </c>
      <c r="BR1" s="33"/>
      <c r="BS1" s="33"/>
      <c r="BT1" s="33"/>
      <c r="BU1" s="33"/>
      <c r="BV1" s="33"/>
      <c r="BW1" s="33"/>
      <c r="BX1" s="32" t="s">
        <v>25</v>
      </c>
      <c r="BY1" s="32"/>
      <c r="BZ1" s="32"/>
      <c r="CA1" s="32"/>
      <c r="CB1" s="32"/>
      <c r="CC1" s="32"/>
      <c r="CD1" s="32"/>
      <c r="CE1" s="33" t="s">
        <v>26</v>
      </c>
      <c r="CF1" s="33"/>
      <c r="CG1" s="33"/>
      <c r="CH1" s="33"/>
      <c r="CI1" s="33"/>
      <c r="CJ1" s="33"/>
      <c r="CK1" s="33"/>
      <c r="CL1" s="32" t="s">
        <v>27</v>
      </c>
      <c r="CM1" s="32"/>
      <c r="CN1" s="32"/>
      <c r="CO1" s="32"/>
      <c r="CP1" s="32"/>
      <c r="CQ1" s="32"/>
      <c r="CR1" s="32"/>
      <c r="CS1" s="33" t="s">
        <v>28</v>
      </c>
      <c r="CT1" s="33"/>
      <c r="CU1" s="33"/>
      <c r="CV1" s="33"/>
      <c r="CW1" s="33"/>
      <c r="CX1" s="33"/>
      <c r="CY1" s="33"/>
    </row>
    <row r="2" spans="1:109" x14ac:dyDescent="0.25">
      <c r="A2" s="31" t="str">
        <f>TEXT('Entrée-Résultat'!A3,"000000000000")</f>
        <v>191203200008</v>
      </c>
      <c r="B2">
        <f>_xlfn.NUMBERVALUE(MID($A2,1,1))</f>
        <v>1</v>
      </c>
      <c r="C2">
        <f>_xlfn.NUMBERVALUE(MID($A2,2,1))</f>
        <v>9</v>
      </c>
      <c r="D2">
        <f>_xlfn.NUMBERVALUE(MID($A2,3,1))</f>
        <v>1</v>
      </c>
      <c r="E2">
        <f>_xlfn.NUMBERVALUE(MID($A2,4,1))</f>
        <v>2</v>
      </c>
      <c r="F2">
        <f>_xlfn.NUMBERVALUE(MID($A2,5,1))</f>
        <v>0</v>
      </c>
      <c r="G2">
        <f>_xlfn.NUMBERVALUE(MID($A2,6,1))</f>
        <v>3</v>
      </c>
      <c r="H2">
        <f>_xlfn.NUMBERVALUE(MID($A2,7,1))</f>
        <v>2</v>
      </c>
      <c r="I2">
        <f>_xlfn.NUMBERVALUE(MID($A2,8,1))</f>
        <v>0</v>
      </c>
      <c r="J2">
        <f>_xlfn.NUMBERVALUE(MID($A2,9,1))</f>
        <v>0</v>
      </c>
      <c r="K2">
        <f>_xlfn.NUMBERVALUE(MID($A2,10,1))</f>
        <v>0</v>
      </c>
      <c r="L2">
        <f>_xlfn.NUMBERVALUE(MID($A2,11,1))</f>
        <v>0</v>
      </c>
      <c r="M2">
        <f>_xlfn.NUMBERVALUE(MID($A2,12,1))</f>
        <v>8</v>
      </c>
      <c r="N2">
        <f>R2-Q2</f>
        <v>0</v>
      </c>
      <c r="O2">
        <f>B2+D2+F2+H2+J2+L2</f>
        <v>4</v>
      </c>
      <c r="P2">
        <f>C2+E2+G2+I2+K2+M2</f>
        <v>22</v>
      </c>
      <c r="Q2">
        <f>O2+3*P2</f>
        <v>70</v>
      </c>
      <c r="R2">
        <f>ROUNDUP(Q2,-1)</f>
        <v>70</v>
      </c>
      <c r="S2" t="str">
        <f>VLOOKUP(B2,codage,2,FALSE)</f>
        <v>AABABB</v>
      </c>
      <c r="T2" s="1">
        <f>IF(MID($S2,1,1)="A",VLOOKUP($C2,codage,3,FALSE),VLOOKUP($C2,codage,10,FALSE))</f>
        <v>0</v>
      </c>
      <c r="U2" s="1">
        <f>IF(MID($S2,1,1)="A",VLOOKUP($C2,codage,4,FALSE),VLOOKUP($C2,codage,11,FALSE))</f>
        <v>0</v>
      </c>
      <c r="V2" s="1">
        <f>IF(MID($S2,1,1)="A",VLOOKUP($C2,codage,5,FALSE),VLOOKUP($C2,codage,12,FALSE))</f>
        <v>0</v>
      </c>
      <c r="W2" s="1">
        <f>IF(MID($S2,1,1)="A",VLOOKUP($C2,codage,6,FALSE),VLOOKUP($C2,codage,13,FALSE))</f>
        <v>1</v>
      </c>
      <c r="X2" s="1">
        <f>IF(MID($S2,1,1)="A",VLOOKUP($C2,codage,7,FALSE),VLOOKUP($C2,codage,14,FALSE))</f>
        <v>0</v>
      </c>
      <c r="Y2" s="1">
        <f>IF(MID($S2,1,1)="A",VLOOKUP($C2,codage,8,FALSE),VLOOKUP($C2,codage,15,FALSE))</f>
        <v>1</v>
      </c>
      <c r="Z2" s="1">
        <f>IF(MID($S2,1,1)="A",VLOOKUP($C2,codage,9,FALSE),VLOOKUP($C2,codage,16,FALSE))</f>
        <v>1</v>
      </c>
      <c r="AA2" s="1">
        <f>IF(MID($S2,2,1)="A",VLOOKUP($D2,codage,3,FALSE),VLOOKUP($D2,codage,10,FALSE))</f>
        <v>0</v>
      </c>
      <c r="AB2" s="1">
        <f>IF(MID($S2,2,1)="A",VLOOKUP($D2,codage,4,FALSE),VLOOKUP($D2,codage,11,FALSE))</f>
        <v>0</v>
      </c>
      <c r="AC2" s="1">
        <f>IF(MID($S2,2,1)="A",VLOOKUP($D2,codage,5,FALSE),VLOOKUP($D2,codage,12,FALSE))</f>
        <v>1</v>
      </c>
      <c r="AD2" s="1">
        <f>IF(MID($S2,2,1)="A",VLOOKUP($D2,codage,6,FALSE),VLOOKUP($D2,codage,13,FALSE))</f>
        <v>1</v>
      </c>
      <c r="AE2" s="1">
        <f>IF(MID($S2,2,1)="A",VLOOKUP($D2,codage,7,FALSE),VLOOKUP($D2,codage,14,FALSE))</f>
        <v>0</v>
      </c>
      <c r="AF2" s="1">
        <f>IF(MID($S2,2,1)="A",VLOOKUP($D2,codage,8,FALSE),VLOOKUP($D2,codage,15,FALSE))</f>
        <v>0</v>
      </c>
      <c r="AG2" s="1">
        <f>IF(MID($S2,2,1)="A",VLOOKUP($D2,codage,9,FALSE),VLOOKUP($D2,codage,16,FALSE))</f>
        <v>1</v>
      </c>
      <c r="AH2" s="1">
        <f>IF(MID($S2,3,1)="A",VLOOKUP($E2,codage,3,FALSE),VLOOKUP($E2,codage,10,FALSE))</f>
        <v>0</v>
      </c>
      <c r="AI2" s="1">
        <f>IF(MID($S2,3,1)="A",VLOOKUP($E2,codage,4,FALSE),VLOOKUP($E2,codage,11,FALSE))</f>
        <v>0</v>
      </c>
      <c r="AJ2" s="1">
        <f>IF(MID($S2,3,1)="A",VLOOKUP($E2,codage,5,FALSE),VLOOKUP($E2,codage,12,FALSE))</f>
        <v>1</v>
      </c>
      <c r="AK2" s="1">
        <f>IF(MID($S2,3,1)="A",VLOOKUP($E2,codage,6,FALSE),VLOOKUP($E2,codage,13,FALSE))</f>
        <v>1</v>
      </c>
      <c r="AL2" s="1">
        <f>IF(MID($S2,3,1)="A",VLOOKUP($E2,codage,7,FALSE),VLOOKUP($E2,codage,14,FALSE))</f>
        <v>0</v>
      </c>
      <c r="AM2" s="1">
        <f>IF(MID($S2,3,1)="A",VLOOKUP($E2,codage,8,FALSE),VLOOKUP($E2,codage,15,FALSE))</f>
        <v>1</v>
      </c>
      <c r="AN2" s="1">
        <f>IF(MID($S2,3,1)="A",VLOOKUP($E2,codage,9,FALSE),VLOOKUP($E2,codage,16,FALSE))</f>
        <v>1</v>
      </c>
      <c r="AO2" s="1">
        <f>IF(MID($S2,4,1)="A",VLOOKUP($F2,codage,3,FALSE),VLOOKUP($F2,codage,10,FALSE))</f>
        <v>0</v>
      </c>
      <c r="AP2" s="1">
        <f>IF(MID($S2,4,1)="A",VLOOKUP($F2,codage,4,FALSE),VLOOKUP($F2,codage,11,FALSE))</f>
        <v>0</v>
      </c>
      <c r="AQ2" s="1">
        <f>IF(MID($S2,4,1)="A",VLOOKUP($F2,codage,5,FALSE),VLOOKUP($F2,codage,12,FALSE))</f>
        <v>0</v>
      </c>
      <c r="AR2" s="1">
        <f>IF(MID($S2,4,1)="A",VLOOKUP($F2,codage,6,FALSE),VLOOKUP($F2,codage,13,FALSE))</f>
        <v>1</v>
      </c>
      <c r="AS2" s="1">
        <f>IF(MID($S2,4,1)="A",VLOOKUP($F2,codage,7,FALSE),VLOOKUP($F2,codage,14,FALSE))</f>
        <v>1</v>
      </c>
      <c r="AT2" s="1">
        <f>IF(MID($S2,4,1)="A",VLOOKUP($F2,codage,8,FALSE),VLOOKUP($F2,codage,15,FALSE))</f>
        <v>0</v>
      </c>
      <c r="AU2" s="1">
        <f>IF(MID($S2,4,1)="A",VLOOKUP($F2,codage,9,FALSE),VLOOKUP($F2,codage,16,FALSE))</f>
        <v>1</v>
      </c>
      <c r="AV2" s="1">
        <f>IF(MID($S2,5,1)="A",VLOOKUP($G2,codage,3,FALSE),VLOOKUP($G2,codage,10,FALSE))</f>
        <v>0</v>
      </c>
      <c r="AW2" s="1">
        <f>IF(MID($S2,5,1)="A",VLOOKUP($G2,codage,4,FALSE),VLOOKUP($G2,codage,11,FALSE))</f>
        <v>1</v>
      </c>
      <c r="AX2" s="1">
        <f>IF(MID($S2,5,1)="A",VLOOKUP($G2,codage,5,FALSE),VLOOKUP($G2,codage,12,FALSE))</f>
        <v>0</v>
      </c>
      <c r="AY2" s="1">
        <f>IF(MID($S2,5,1)="A",VLOOKUP($G2,codage,6,FALSE),VLOOKUP($G2,codage,13,FALSE))</f>
        <v>0</v>
      </c>
      <c r="AZ2" s="1">
        <f>IF(MID($S2,5,1)="A",VLOOKUP($G2,codage,7,FALSE),VLOOKUP($G2,codage,14,FALSE))</f>
        <v>0</v>
      </c>
      <c r="BA2" s="1">
        <f>IF(MID($S2,5,1)="A",VLOOKUP($G2,codage,8,FALSE),VLOOKUP($G2,codage,15,FALSE))</f>
        <v>0</v>
      </c>
      <c r="BB2" s="1">
        <f>IF(MID($S2,5,1)="A",VLOOKUP($G2,codage,9,FALSE),VLOOKUP($G2,codage,16,FALSE))</f>
        <v>1</v>
      </c>
      <c r="BC2" s="1">
        <f>IF(MID($S2,6,1)="A",VLOOKUP($H2,codage,3,FALSE),VLOOKUP($H2,codage,10,FALSE))</f>
        <v>0</v>
      </c>
      <c r="BD2" s="1">
        <f>IF(MID($S2,6,1)="A",VLOOKUP($H2,codage,4,FALSE),VLOOKUP($H2,codage,11,FALSE))</f>
        <v>0</v>
      </c>
      <c r="BE2" s="1">
        <f>IF(MID($S2,6,1)="A",VLOOKUP($H2,codage,5,FALSE),VLOOKUP($H2,codage,12,FALSE))</f>
        <v>1</v>
      </c>
      <c r="BF2" s="1">
        <f>IF(MID($S2,6,1)="A",VLOOKUP($H2,codage,6,FALSE),VLOOKUP($H2,codage,13,FALSE))</f>
        <v>1</v>
      </c>
      <c r="BG2" s="1">
        <f>IF(MID($S2,6,1)="A",VLOOKUP($H2,codage,7,FALSE),VLOOKUP($H2,codage,14,FALSE))</f>
        <v>0</v>
      </c>
      <c r="BH2" s="1">
        <f>IF(MID($S2,6,1)="A",VLOOKUP($H2,codage,8,FALSE),VLOOKUP($H2,codage,15,FALSE))</f>
        <v>1</v>
      </c>
      <c r="BI2" s="1">
        <f>IF(MID($S2,6,1)="A",VLOOKUP($H2,codage,9,FALSE),VLOOKUP($H2,codage,16,FALSE))</f>
        <v>1</v>
      </c>
      <c r="BJ2" s="1">
        <f>VLOOKUP($I2,codage,17,FALSE)</f>
        <v>1</v>
      </c>
      <c r="BK2" s="1">
        <f>VLOOKUP($I2,codage,18,FALSE)</f>
        <v>1</v>
      </c>
      <c r="BL2" s="1">
        <f>VLOOKUP($I2,codage,19,FALSE)</f>
        <v>1</v>
      </c>
      <c r="BM2" s="1">
        <f>VLOOKUP($I2,codage,20,FALSE)</f>
        <v>0</v>
      </c>
      <c r="BN2" s="1">
        <f>VLOOKUP($I2,codage,21,FALSE)</f>
        <v>0</v>
      </c>
      <c r="BO2" s="1">
        <f>VLOOKUP($I2,codage,22,FALSE)</f>
        <v>1</v>
      </c>
      <c r="BP2" s="1">
        <f>VLOOKUP($I2,codage,23,FALSE)</f>
        <v>0</v>
      </c>
      <c r="BQ2" s="1">
        <f>VLOOKUP($J2,codage,17,FALSE)</f>
        <v>1</v>
      </c>
      <c r="BR2" s="1">
        <f>VLOOKUP($J2,codage,18,FALSE)</f>
        <v>1</v>
      </c>
      <c r="BS2" s="1">
        <f>VLOOKUP($J2,codage,19,FALSE)</f>
        <v>1</v>
      </c>
      <c r="BT2" s="1">
        <f>VLOOKUP($J2,codage,20,FALSE)</f>
        <v>0</v>
      </c>
      <c r="BU2" s="1">
        <f>VLOOKUP($J2,codage,21,FALSE)</f>
        <v>0</v>
      </c>
      <c r="BV2" s="1">
        <f>VLOOKUP($J2,codage,22,FALSE)</f>
        <v>1</v>
      </c>
      <c r="BW2" s="1">
        <f>VLOOKUP($J2,codage,23,FALSE)</f>
        <v>0</v>
      </c>
      <c r="BX2" s="1">
        <f>VLOOKUP($K2,codage,17,FALSE)</f>
        <v>1</v>
      </c>
      <c r="BY2" s="1">
        <f>VLOOKUP($K2,codage,18,FALSE)</f>
        <v>1</v>
      </c>
      <c r="BZ2" s="1">
        <f>VLOOKUP($K2,codage,19,FALSE)</f>
        <v>1</v>
      </c>
      <c r="CA2" s="1">
        <f>VLOOKUP($K2,codage,20,FALSE)</f>
        <v>0</v>
      </c>
      <c r="CB2" s="1">
        <f>VLOOKUP($K2,codage,21,FALSE)</f>
        <v>0</v>
      </c>
      <c r="CC2" s="1">
        <f>VLOOKUP($K2,codage,22,FALSE)</f>
        <v>1</v>
      </c>
      <c r="CD2" s="1">
        <f>VLOOKUP($K2,codage,23,FALSE)</f>
        <v>0</v>
      </c>
      <c r="CE2" s="1">
        <f>VLOOKUP($L2,codage,17,FALSE)</f>
        <v>1</v>
      </c>
      <c r="CF2" s="1">
        <f>VLOOKUP($L2,codage,18,FALSE)</f>
        <v>1</v>
      </c>
      <c r="CG2" s="1">
        <f>VLOOKUP($L2,codage,19,FALSE)</f>
        <v>1</v>
      </c>
      <c r="CH2" s="1">
        <f>VLOOKUP($L2,codage,20,FALSE)</f>
        <v>0</v>
      </c>
      <c r="CI2" s="1">
        <f>VLOOKUP($L2,codage,21,FALSE)</f>
        <v>0</v>
      </c>
      <c r="CJ2" s="1">
        <f>VLOOKUP($L2,codage,22,FALSE)</f>
        <v>1</v>
      </c>
      <c r="CK2" s="1">
        <f>VLOOKUP($L2,codage,23,FALSE)</f>
        <v>0</v>
      </c>
      <c r="CL2" s="1">
        <f>VLOOKUP($M2,codage,17,FALSE)</f>
        <v>1</v>
      </c>
      <c r="CM2" s="1">
        <f>VLOOKUP($M2,codage,18,FALSE)</f>
        <v>0</v>
      </c>
      <c r="CN2" s="1">
        <f>VLOOKUP($M2,codage,19,FALSE)</f>
        <v>0</v>
      </c>
      <c r="CO2" s="1">
        <f>VLOOKUP($M2,codage,20,FALSE)</f>
        <v>1</v>
      </c>
      <c r="CP2" s="1">
        <f>VLOOKUP($M2,codage,21,FALSE)</f>
        <v>0</v>
      </c>
      <c r="CQ2" s="1">
        <f>VLOOKUP($M2,codage,22,FALSE)</f>
        <v>0</v>
      </c>
      <c r="CR2" s="1">
        <f>VLOOKUP($M2,codage,23,FALSE)</f>
        <v>0</v>
      </c>
      <c r="CS2" s="1">
        <f>VLOOKUP($N2,codage,17,FALSE)</f>
        <v>1</v>
      </c>
      <c r="CT2" s="1">
        <f>VLOOKUP($N2,codage,18,FALSE)</f>
        <v>1</v>
      </c>
      <c r="CU2" s="1">
        <f>VLOOKUP($N2,codage,19,FALSE)</f>
        <v>1</v>
      </c>
      <c r="CV2" s="1">
        <f>VLOOKUP($N2,codage,20,FALSE)</f>
        <v>0</v>
      </c>
      <c r="CW2" s="1">
        <f>VLOOKUP($N2,codage,21,FALSE)</f>
        <v>0</v>
      </c>
      <c r="CX2" s="1">
        <f>VLOOKUP($N2,codage,22,FALSE)</f>
        <v>1</v>
      </c>
      <c r="CY2" s="1">
        <f>VLOOKUP($N2,codage,23,FALSE)</f>
        <v>0</v>
      </c>
      <c r="CZ2" s="1"/>
      <c r="DA2" s="1"/>
      <c r="DB2" s="1"/>
      <c r="DC2" s="1"/>
      <c r="DD2" s="1"/>
      <c r="DE2" s="1"/>
    </row>
    <row r="4" spans="1:109" ht="15.75" thickBot="1" x14ac:dyDescent="0.3"/>
    <row r="5" spans="1:109" ht="15.75" thickTop="1" x14ac:dyDescent="0.25">
      <c r="S5" s="2" t="s">
        <v>0</v>
      </c>
      <c r="T5" s="3" t="s">
        <v>1</v>
      </c>
      <c r="U5" s="4" t="s">
        <v>2</v>
      </c>
      <c r="V5" s="5"/>
      <c r="W5" s="5"/>
      <c r="X5" s="5"/>
      <c r="Y5" s="5"/>
      <c r="Z5" s="5"/>
      <c r="AA5" s="6"/>
      <c r="AB5" s="4" t="s">
        <v>3</v>
      </c>
      <c r="AC5" s="5"/>
      <c r="AD5" s="5"/>
      <c r="AE5" s="5"/>
      <c r="AF5" s="5"/>
      <c r="AG5" s="5"/>
      <c r="AH5" s="6"/>
      <c r="AI5" s="4" t="s">
        <v>4</v>
      </c>
      <c r="AJ5" s="5"/>
      <c r="AK5" s="5"/>
      <c r="AL5" s="5"/>
      <c r="AM5" s="5"/>
      <c r="AN5" s="5"/>
      <c r="AO5" s="7"/>
    </row>
    <row r="6" spans="1:109" x14ac:dyDescent="0.25">
      <c r="S6" s="8">
        <v>0</v>
      </c>
      <c r="T6" s="9" t="s">
        <v>5</v>
      </c>
      <c r="U6" s="10">
        <v>0</v>
      </c>
      <c r="V6" s="11">
        <v>0</v>
      </c>
      <c r="W6" s="11">
        <v>0</v>
      </c>
      <c r="X6" s="11">
        <v>1</v>
      </c>
      <c r="Y6" s="11">
        <v>1</v>
      </c>
      <c r="Z6" s="11">
        <v>0</v>
      </c>
      <c r="AA6" s="12">
        <v>1</v>
      </c>
      <c r="AB6" s="13">
        <v>0</v>
      </c>
      <c r="AC6" s="14">
        <v>1</v>
      </c>
      <c r="AD6" s="14">
        <v>0</v>
      </c>
      <c r="AE6" s="14">
        <v>0</v>
      </c>
      <c r="AF6" s="14">
        <v>1</v>
      </c>
      <c r="AG6" s="14">
        <v>1</v>
      </c>
      <c r="AH6" s="12">
        <v>1</v>
      </c>
      <c r="AI6" s="13">
        <v>1</v>
      </c>
      <c r="AJ6" s="14">
        <v>1</v>
      </c>
      <c r="AK6" s="14">
        <v>1</v>
      </c>
      <c r="AL6" s="14">
        <v>0</v>
      </c>
      <c r="AM6" s="14">
        <v>0</v>
      </c>
      <c r="AN6" s="14">
        <v>1</v>
      </c>
      <c r="AO6" s="15">
        <v>0</v>
      </c>
    </row>
    <row r="7" spans="1:109" x14ac:dyDescent="0.25">
      <c r="S7" s="8">
        <f>S6+1</f>
        <v>1</v>
      </c>
      <c r="T7" s="9" t="s">
        <v>6</v>
      </c>
      <c r="U7" s="10">
        <v>0</v>
      </c>
      <c r="V7" s="11">
        <v>0</v>
      </c>
      <c r="W7" s="11">
        <v>1</v>
      </c>
      <c r="X7" s="11">
        <v>1</v>
      </c>
      <c r="Y7" s="11">
        <v>0</v>
      </c>
      <c r="Z7" s="11">
        <v>0</v>
      </c>
      <c r="AA7" s="12">
        <v>1</v>
      </c>
      <c r="AB7" s="13">
        <v>0</v>
      </c>
      <c r="AC7" s="14">
        <v>1</v>
      </c>
      <c r="AD7" s="14">
        <v>1</v>
      </c>
      <c r="AE7" s="14">
        <v>0</v>
      </c>
      <c r="AF7" s="14">
        <v>0</v>
      </c>
      <c r="AG7" s="14">
        <v>1</v>
      </c>
      <c r="AH7" s="12">
        <v>1</v>
      </c>
      <c r="AI7" s="13">
        <v>1</v>
      </c>
      <c r="AJ7" s="14">
        <v>1</v>
      </c>
      <c r="AK7" s="14">
        <v>0</v>
      </c>
      <c r="AL7" s="14">
        <v>0</v>
      </c>
      <c r="AM7" s="14">
        <v>1</v>
      </c>
      <c r="AN7" s="14">
        <v>1</v>
      </c>
      <c r="AO7" s="15">
        <v>0</v>
      </c>
    </row>
    <row r="8" spans="1:109" x14ac:dyDescent="0.25">
      <c r="S8" s="8">
        <f t="shared" ref="S8:S15" si="0">S7+1</f>
        <v>2</v>
      </c>
      <c r="T8" s="9" t="s">
        <v>7</v>
      </c>
      <c r="U8" s="10">
        <v>0</v>
      </c>
      <c r="V8" s="11">
        <v>0</v>
      </c>
      <c r="W8" s="11">
        <v>1</v>
      </c>
      <c r="X8" s="11">
        <v>0</v>
      </c>
      <c r="Y8" s="11">
        <v>0</v>
      </c>
      <c r="Z8" s="11">
        <v>1</v>
      </c>
      <c r="AA8" s="12">
        <v>1</v>
      </c>
      <c r="AB8" s="13">
        <v>0</v>
      </c>
      <c r="AC8" s="14">
        <v>0</v>
      </c>
      <c r="AD8" s="14">
        <v>1</v>
      </c>
      <c r="AE8" s="14">
        <v>1</v>
      </c>
      <c r="AF8" s="14">
        <v>0</v>
      </c>
      <c r="AG8" s="14">
        <v>1</v>
      </c>
      <c r="AH8" s="12">
        <v>1</v>
      </c>
      <c r="AI8" s="13">
        <v>1</v>
      </c>
      <c r="AJ8" s="14">
        <v>1</v>
      </c>
      <c r="AK8" s="14">
        <v>0</v>
      </c>
      <c r="AL8" s="14">
        <v>1</v>
      </c>
      <c r="AM8" s="14">
        <v>1</v>
      </c>
      <c r="AN8" s="14">
        <v>0</v>
      </c>
      <c r="AO8" s="15">
        <v>0</v>
      </c>
    </row>
    <row r="9" spans="1:109" x14ac:dyDescent="0.25">
      <c r="S9" s="8">
        <f t="shared" si="0"/>
        <v>3</v>
      </c>
      <c r="T9" s="9" t="s">
        <v>8</v>
      </c>
      <c r="U9" s="10">
        <v>0</v>
      </c>
      <c r="V9" s="11">
        <v>1</v>
      </c>
      <c r="W9" s="11">
        <v>1</v>
      </c>
      <c r="X9" s="11">
        <v>1</v>
      </c>
      <c r="Y9" s="11">
        <v>1</v>
      </c>
      <c r="Z9" s="11">
        <v>0</v>
      </c>
      <c r="AA9" s="12">
        <v>1</v>
      </c>
      <c r="AB9" s="13">
        <v>0</v>
      </c>
      <c r="AC9" s="14">
        <v>1</v>
      </c>
      <c r="AD9" s="14">
        <v>0</v>
      </c>
      <c r="AE9" s="14">
        <v>0</v>
      </c>
      <c r="AF9" s="14">
        <v>0</v>
      </c>
      <c r="AG9" s="14">
        <v>0</v>
      </c>
      <c r="AH9" s="12">
        <v>1</v>
      </c>
      <c r="AI9" s="13">
        <v>1</v>
      </c>
      <c r="AJ9" s="14">
        <v>0</v>
      </c>
      <c r="AK9" s="14">
        <v>0</v>
      </c>
      <c r="AL9" s="14">
        <v>0</v>
      </c>
      <c r="AM9" s="14">
        <v>0</v>
      </c>
      <c r="AN9" s="14">
        <v>1</v>
      </c>
      <c r="AO9" s="16">
        <v>0</v>
      </c>
    </row>
    <row r="10" spans="1:109" x14ac:dyDescent="0.25">
      <c r="S10" s="8">
        <f t="shared" si="0"/>
        <v>4</v>
      </c>
      <c r="T10" s="9" t="s">
        <v>9</v>
      </c>
      <c r="U10" s="10">
        <v>0</v>
      </c>
      <c r="V10" s="11">
        <v>1</v>
      </c>
      <c r="W10" s="11">
        <v>0</v>
      </c>
      <c r="X10" s="11">
        <v>0</v>
      </c>
      <c r="Y10" s="11">
        <v>0</v>
      </c>
      <c r="Z10" s="11">
        <v>1</v>
      </c>
      <c r="AA10" s="12">
        <v>1</v>
      </c>
      <c r="AB10" s="13">
        <v>0</v>
      </c>
      <c r="AC10" s="14">
        <v>0</v>
      </c>
      <c r="AD10" s="14">
        <v>1</v>
      </c>
      <c r="AE10" s="14">
        <v>1</v>
      </c>
      <c r="AF10" s="14">
        <v>1</v>
      </c>
      <c r="AG10" s="14">
        <v>0</v>
      </c>
      <c r="AH10" s="12">
        <v>1</v>
      </c>
      <c r="AI10" s="13">
        <v>1</v>
      </c>
      <c r="AJ10" s="14">
        <v>0</v>
      </c>
      <c r="AK10" s="14">
        <v>1</v>
      </c>
      <c r="AL10" s="14">
        <v>1</v>
      </c>
      <c r="AM10" s="14">
        <v>1</v>
      </c>
      <c r="AN10" s="14">
        <v>0</v>
      </c>
      <c r="AO10" s="16">
        <v>0</v>
      </c>
    </row>
    <row r="11" spans="1:109" x14ac:dyDescent="0.25">
      <c r="S11" s="8">
        <f t="shared" si="0"/>
        <v>5</v>
      </c>
      <c r="T11" s="9" t="s">
        <v>10</v>
      </c>
      <c r="U11" s="10">
        <v>0</v>
      </c>
      <c r="V11" s="11">
        <v>1</v>
      </c>
      <c r="W11" s="11">
        <v>1</v>
      </c>
      <c r="X11" s="11">
        <v>0</v>
      </c>
      <c r="Y11" s="11">
        <v>0</v>
      </c>
      <c r="Z11" s="11">
        <v>0</v>
      </c>
      <c r="AA11" s="12">
        <v>1</v>
      </c>
      <c r="AB11" s="13">
        <v>0</v>
      </c>
      <c r="AC11" s="14">
        <v>1</v>
      </c>
      <c r="AD11" s="14">
        <v>1</v>
      </c>
      <c r="AE11" s="14">
        <v>1</v>
      </c>
      <c r="AF11" s="14">
        <v>0</v>
      </c>
      <c r="AG11" s="14">
        <v>0</v>
      </c>
      <c r="AH11" s="12">
        <v>1</v>
      </c>
      <c r="AI11" s="13">
        <v>1</v>
      </c>
      <c r="AJ11" s="14">
        <v>0</v>
      </c>
      <c r="AK11" s="14">
        <v>0</v>
      </c>
      <c r="AL11" s="14">
        <v>1</v>
      </c>
      <c r="AM11" s="14">
        <v>1</v>
      </c>
      <c r="AN11" s="14">
        <v>1</v>
      </c>
      <c r="AO11" s="16">
        <v>0</v>
      </c>
    </row>
    <row r="12" spans="1:109" x14ac:dyDescent="0.25">
      <c r="S12" s="8">
        <f t="shared" si="0"/>
        <v>6</v>
      </c>
      <c r="T12" s="9" t="s">
        <v>11</v>
      </c>
      <c r="U12" s="10">
        <v>0</v>
      </c>
      <c r="V12" s="11">
        <v>1</v>
      </c>
      <c r="W12" s="11">
        <v>0</v>
      </c>
      <c r="X12" s="11">
        <v>1</v>
      </c>
      <c r="Y12" s="11">
        <v>1</v>
      </c>
      <c r="Z12" s="11">
        <v>1</v>
      </c>
      <c r="AA12" s="12">
        <v>1</v>
      </c>
      <c r="AB12" s="13">
        <v>0</v>
      </c>
      <c r="AC12" s="14">
        <v>0</v>
      </c>
      <c r="AD12" s="14">
        <v>0</v>
      </c>
      <c r="AE12" s="14">
        <v>0</v>
      </c>
      <c r="AF12" s="14">
        <v>1</v>
      </c>
      <c r="AG12" s="14">
        <v>0</v>
      </c>
      <c r="AH12" s="12">
        <v>1</v>
      </c>
      <c r="AI12" s="13">
        <v>1</v>
      </c>
      <c r="AJ12" s="14">
        <v>0</v>
      </c>
      <c r="AK12" s="14">
        <v>1</v>
      </c>
      <c r="AL12" s="14">
        <v>0</v>
      </c>
      <c r="AM12" s="14">
        <v>0</v>
      </c>
      <c r="AN12" s="14">
        <v>0</v>
      </c>
      <c r="AO12" s="16">
        <v>0</v>
      </c>
    </row>
    <row r="13" spans="1:109" x14ac:dyDescent="0.25">
      <c r="S13" s="8">
        <f t="shared" si="0"/>
        <v>7</v>
      </c>
      <c r="T13" s="9" t="s">
        <v>12</v>
      </c>
      <c r="U13" s="10">
        <v>0</v>
      </c>
      <c r="V13" s="11">
        <v>1</v>
      </c>
      <c r="W13" s="11">
        <v>1</v>
      </c>
      <c r="X13" s="11">
        <v>1</v>
      </c>
      <c r="Y13" s="11">
        <v>0</v>
      </c>
      <c r="Z13" s="11">
        <v>1</v>
      </c>
      <c r="AA13" s="12">
        <v>1</v>
      </c>
      <c r="AB13" s="13">
        <v>0</v>
      </c>
      <c r="AC13" s="14">
        <v>0</v>
      </c>
      <c r="AD13" s="14">
        <v>1</v>
      </c>
      <c r="AE13" s="14">
        <v>0</v>
      </c>
      <c r="AF13" s="14">
        <v>0</v>
      </c>
      <c r="AG13" s="14">
        <v>0</v>
      </c>
      <c r="AH13" s="12">
        <v>1</v>
      </c>
      <c r="AI13" s="13">
        <v>1</v>
      </c>
      <c r="AJ13" s="14">
        <v>0</v>
      </c>
      <c r="AK13" s="14">
        <v>0</v>
      </c>
      <c r="AL13" s="14">
        <v>0</v>
      </c>
      <c r="AM13" s="14">
        <v>1</v>
      </c>
      <c r="AN13" s="14">
        <v>0</v>
      </c>
      <c r="AO13" s="16">
        <v>0</v>
      </c>
    </row>
    <row r="14" spans="1:109" x14ac:dyDescent="0.25">
      <c r="S14" s="8">
        <f t="shared" si="0"/>
        <v>8</v>
      </c>
      <c r="T14" s="9" t="s">
        <v>13</v>
      </c>
      <c r="U14" s="10">
        <v>0</v>
      </c>
      <c r="V14" s="11">
        <v>1</v>
      </c>
      <c r="W14" s="11">
        <v>1</v>
      </c>
      <c r="X14" s="11">
        <v>0</v>
      </c>
      <c r="Y14" s="11">
        <v>1</v>
      </c>
      <c r="Z14" s="11">
        <v>1</v>
      </c>
      <c r="AA14" s="12">
        <v>1</v>
      </c>
      <c r="AB14" s="13">
        <v>0</v>
      </c>
      <c r="AC14" s="14">
        <v>0</v>
      </c>
      <c r="AD14" s="14">
        <v>0</v>
      </c>
      <c r="AE14" s="14">
        <v>1</v>
      </c>
      <c r="AF14" s="14">
        <v>0</v>
      </c>
      <c r="AG14" s="14">
        <v>0</v>
      </c>
      <c r="AH14" s="12">
        <v>1</v>
      </c>
      <c r="AI14" s="13">
        <v>1</v>
      </c>
      <c r="AJ14" s="14">
        <v>0</v>
      </c>
      <c r="AK14" s="14">
        <v>0</v>
      </c>
      <c r="AL14" s="14">
        <v>1</v>
      </c>
      <c r="AM14" s="14">
        <v>0</v>
      </c>
      <c r="AN14" s="14">
        <v>0</v>
      </c>
      <c r="AO14" s="16">
        <v>0</v>
      </c>
    </row>
    <row r="15" spans="1:109" ht="15.75" thickBot="1" x14ac:dyDescent="0.3">
      <c r="S15" s="17">
        <f t="shared" si="0"/>
        <v>9</v>
      </c>
      <c r="T15" s="18" t="s">
        <v>14</v>
      </c>
      <c r="U15" s="19">
        <v>0</v>
      </c>
      <c r="V15" s="20">
        <v>0</v>
      </c>
      <c r="W15" s="20">
        <v>0</v>
      </c>
      <c r="X15" s="20">
        <v>1</v>
      </c>
      <c r="Y15" s="20">
        <v>0</v>
      </c>
      <c r="Z15" s="20">
        <v>1</v>
      </c>
      <c r="AA15" s="21">
        <v>1</v>
      </c>
      <c r="AB15" s="22">
        <v>0</v>
      </c>
      <c r="AC15" s="23">
        <v>0</v>
      </c>
      <c r="AD15" s="23">
        <v>1</v>
      </c>
      <c r="AE15" s="23">
        <v>0</v>
      </c>
      <c r="AF15" s="23">
        <v>1</v>
      </c>
      <c r="AG15" s="23">
        <v>1</v>
      </c>
      <c r="AH15" s="21">
        <v>1</v>
      </c>
      <c r="AI15" s="22">
        <v>1</v>
      </c>
      <c r="AJ15" s="23">
        <v>1</v>
      </c>
      <c r="AK15" s="23">
        <v>1</v>
      </c>
      <c r="AL15" s="23">
        <v>0</v>
      </c>
      <c r="AM15" s="23">
        <v>1</v>
      </c>
      <c r="AN15" s="23">
        <v>0</v>
      </c>
      <c r="AO15" s="24">
        <v>0</v>
      </c>
    </row>
    <row r="16" spans="1:109" ht="15.75" thickTop="1" x14ac:dyDescent="0.25"/>
    <row r="27" spans="27:36" x14ac:dyDescent="0.25">
      <c r="AA27" t="s">
        <v>15</v>
      </c>
    </row>
    <row r="28" spans="27:36" x14ac:dyDescent="0.25">
      <c r="AJ28" t="s">
        <v>15</v>
      </c>
    </row>
  </sheetData>
  <mergeCells count="15">
    <mergeCell ref="CS1:CY1"/>
    <mergeCell ref="AV1:BB1"/>
    <mergeCell ref="BC1:BI1"/>
    <mergeCell ref="CL1:CR1"/>
    <mergeCell ref="CE1:CK1"/>
    <mergeCell ref="BJ1:BP1"/>
    <mergeCell ref="BQ1:BW1"/>
    <mergeCell ref="BX1:CD1"/>
    <mergeCell ref="U5:AA5"/>
    <mergeCell ref="AB5:AH5"/>
    <mergeCell ref="AI5:AO5"/>
    <mergeCell ref="T1:Z1"/>
    <mergeCell ref="AA1:AG1"/>
    <mergeCell ref="AH1:AN1"/>
    <mergeCell ref="AO1:AU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Entrée-Résultat</vt:lpstr>
      <vt:lpstr>Calculs code</vt:lpstr>
      <vt:lpstr>codage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Voivenel</dc:creator>
  <cp:lastModifiedBy>Laurent Voivenel</cp:lastModifiedBy>
  <dcterms:created xsi:type="dcterms:W3CDTF">2019-05-29T09:16:15Z</dcterms:created>
  <dcterms:modified xsi:type="dcterms:W3CDTF">2019-05-29T15:00:02Z</dcterms:modified>
</cp:coreProperties>
</file>