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5" yWindow="-15" windowWidth="14520" windowHeight="13005"/>
  </bookViews>
  <sheets>
    <sheet name="COMPTA 2018-2019" sheetId="2" r:id="rId1"/>
  </sheets>
  <definedNames>
    <definedName name="_xlnm._FilterDatabase" localSheetId="0" hidden="1">'COMPTA 2018-2019'!$A$1:$M$30</definedName>
  </definedNames>
  <calcPr calcId="145621"/>
</workbook>
</file>

<file path=xl/calcChain.xml><?xml version="1.0" encoding="utf-8"?>
<calcChain xmlns="http://schemas.openxmlformats.org/spreadsheetml/2006/main">
  <c r="G3" i="2" l="1" a="1"/>
  <c r="G3" i="2" s="1"/>
  <c r="H3" i="2" s="1"/>
  <c r="G4" i="2" a="1"/>
  <c r="G4" i="2" s="1"/>
  <c r="H4" i="2" s="1"/>
  <c r="G5" i="2" a="1"/>
  <c r="G5" i="2" s="1"/>
  <c r="H5" i="2" s="1"/>
  <c r="G6" i="2" a="1"/>
  <c r="G6" i="2" s="1"/>
  <c r="H6" i="2" s="1"/>
  <c r="G7" i="2" a="1"/>
  <c r="G7" i="2" s="1"/>
  <c r="H7" i="2" s="1"/>
  <c r="G8" i="2" a="1"/>
  <c r="G8" i="2" s="1"/>
  <c r="H8" i="2" s="1"/>
  <c r="G9" i="2" a="1"/>
  <c r="G9" i="2" s="1"/>
  <c r="H9" i="2" s="1"/>
  <c r="G10" i="2" a="1"/>
  <c r="G10" i="2" s="1"/>
  <c r="H10" i="2" s="1"/>
  <c r="G11" i="2" a="1"/>
  <c r="G11" i="2" s="1"/>
  <c r="H11" i="2" s="1"/>
  <c r="G12" i="2" a="1"/>
  <c r="G12" i="2" s="1"/>
  <c r="H12" i="2" s="1"/>
  <c r="G13" i="2" a="1"/>
  <c r="G13" i="2" s="1"/>
  <c r="H13" i="2" s="1"/>
  <c r="G14" i="2" a="1"/>
  <c r="G14" i="2" s="1"/>
  <c r="H14" i="2" s="1"/>
  <c r="G15" i="2" a="1"/>
  <c r="G15" i="2" s="1"/>
  <c r="H15" i="2" s="1"/>
  <c r="G16" i="2" a="1"/>
  <c r="G16" i="2" s="1"/>
  <c r="H16" i="2" s="1"/>
  <c r="G17" i="2" a="1"/>
  <c r="G17" i="2" s="1"/>
  <c r="H17" i="2" s="1"/>
  <c r="G18" i="2" a="1"/>
  <c r="G18" i="2" s="1"/>
  <c r="H18" i="2" s="1"/>
  <c r="G19" i="2" a="1"/>
  <c r="G19" i="2" s="1"/>
  <c r="H19" i="2" s="1"/>
  <c r="G20" i="2" a="1"/>
  <c r="G20" i="2" s="1"/>
  <c r="H20" i="2" s="1"/>
  <c r="G21" i="2" a="1"/>
  <c r="G21" i="2" s="1"/>
  <c r="H21" i="2" s="1"/>
  <c r="G22" i="2" a="1"/>
  <c r="G22" i="2" s="1"/>
  <c r="H22" i="2" s="1"/>
  <c r="G23" i="2" a="1"/>
  <c r="G23" i="2" s="1"/>
  <c r="H23" i="2" s="1"/>
  <c r="G24" i="2" a="1"/>
  <c r="G24" i="2" s="1"/>
  <c r="H24" i="2" s="1"/>
  <c r="G25" i="2" a="1"/>
  <c r="G25" i="2" s="1"/>
  <c r="H25" i="2" s="1"/>
  <c r="G26" i="2" a="1"/>
  <c r="G26" i="2" s="1"/>
  <c r="H26" i="2" s="1"/>
  <c r="G27" i="2" a="1"/>
  <c r="G27" i="2" s="1"/>
  <c r="H27" i="2" s="1"/>
  <c r="G28" i="2" a="1"/>
  <c r="G28" i="2" s="1"/>
  <c r="H28" i="2" s="1"/>
  <c r="G29" i="2" a="1"/>
  <c r="G29" i="2" s="1"/>
  <c r="H29" i="2" s="1"/>
  <c r="G30" i="2" a="1"/>
  <c r="G30" i="2" s="1"/>
  <c r="H30" i="2" s="1"/>
  <c r="G2" i="2" a="1"/>
  <c r="G2" i="2" s="1"/>
  <c r="H2" i="2" s="1"/>
  <c r="G47" i="2" l="1"/>
  <c r="G46" i="2"/>
  <c r="G42" i="2"/>
  <c r="G41" i="2"/>
  <c r="G39" i="2"/>
  <c r="G38" i="2"/>
  <c r="G37" i="2"/>
  <c r="G36" i="2"/>
  <c r="G35" i="2"/>
  <c r="C35" i="2"/>
  <c r="C36" i="2" l="1"/>
  <c r="G43" i="2"/>
  <c r="G45" i="2"/>
  <c r="G40" i="2"/>
  <c r="G44" i="2"/>
  <c r="B35" i="2"/>
  <c r="B36" i="2"/>
  <c r="C37" i="2"/>
  <c r="J3" i="2" l="1" a="1"/>
  <c r="J3" i="2" s="1"/>
  <c r="J5" i="2" a="1"/>
  <c r="J5" i="2" s="1"/>
  <c r="J10" i="2" a="1"/>
  <c r="J10" i="2" s="1"/>
  <c r="J13" i="2" a="1"/>
  <c r="J13" i="2" s="1"/>
  <c r="J18" i="2" a="1"/>
  <c r="J18" i="2" s="1"/>
  <c r="J21" i="2" a="1"/>
  <c r="J21" i="2" s="1"/>
  <c r="J26" i="2" a="1"/>
  <c r="J26" i="2" s="1"/>
  <c r="J29" i="2" a="1"/>
  <c r="J29" i="2" s="1"/>
  <c r="J8" i="2" a="1"/>
  <c r="J8" i="2" s="1"/>
  <c r="J11" i="2" a="1"/>
  <c r="J11" i="2" s="1"/>
  <c r="J16" i="2" a="1"/>
  <c r="J16" i="2" s="1"/>
  <c r="J19" i="2" a="1"/>
  <c r="J19" i="2" s="1"/>
  <c r="J24" i="2" a="1"/>
  <c r="J24" i="2" s="1"/>
  <c r="J27" i="2" a="1"/>
  <c r="J27" i="2" s="1"/>
  <c r="J30" i="2" a="1"/>
  <c r="J30" i="2" s="1"/>
  <c r="J4" i="2" a="1"/>
  <c r="J4" i="2" s="1"/>
  <c r="J6" i="2" a="1"/>
  <c r="J6" i="2" s="1"/>
  <c r="J9" i="2" a="1"/>
  <c r="J9" i="2" s="1"/>
  <c r="J14" i="2" a="1"/>
  <c r="J14" i="2" s="1"/>
  <c r="J17" i="2" a="1"/>
  <c r="J17" i="2" s="1"/>
  <c r="J22" i="2" a="1"/>
  <c r="J22" i="2" s="1"/>
  <c r="J25" i="2" a="1"/>
  <c r="J25" i="2" s="1"/>
  <c r="J2" i="2" a="1"/>
  <c r="J2" i="2" s="1"/>
  <c r="J7" i="2" a="1"/>
  <c r="J7" i="2" s="1"/>
  <c r="J12" i="2" a="1"/>
  <c r="J12" i="2" s="1"/>
  <c r="J15" i="2" a="1"/>
  <c r="J15" i="2" s="1"/>
  <c r="J20" i="2" a="1"/>
  <c r="J20" i="2" s="1"/>
  <c r="J23" i="2" a="1"/>
  <c r="J23" i="2" s="1"/>
  <c r="J28" i="2" a="1"/>
  <c r="J28" i="2" s="1"/>
  <c r="C38" i="2"/>
  <c r="B37" i="2"/>
  <c r="C39" i="2" l="1"/>
  <c r="B38" i="2"/>
  <c r="C40" i="2" l="1"/>
  <c r="B39" i="2"/>
  <c r="C41" i="2" l="1"/>
  <c r="B40" i="2"/>
  <c r="C42" i="2" l="1"/>
  <c r="B41" i="2"/>
  <c r="C43" i="2" l="1"/>
  <c r="B42" i="2"/>
  <c r="C44" i="2" l="1"/>
  <c r="B43" i="2"/>
  <c r="C45" i="2" l="1"/>
  <c r="B44" i="2"/>
  <c r="C46" i="2" l="1"/>
  <c r="B45" i="2"/>
  <c r="C47" i="2" l="1"/>
  <c r="B46" i="2"/>
  <c r="C48" i="2" l="1"/>
  <c r="B47" i="2"/>
  <c r="C49" i="2" l="1"/>
  <c r="B48" i="2"/>
  <c r="C50" i="2" l="1"/>
  <c r="B49" i="2"/>
  <c r="B50" i="2" l="1"/>
  <c r="C51" i="2"/>
  <c r="C52" i="2" l="1"/>
  <c r="B51" i="2"/>
  <c r="C53" i="2" l="1"/>
  <c r="B52" i="2"/>
  <c r="C54" i="2" l="1"/>
  <c r="B53" i="2"/>
  <c r="C55" i="2" l="1"/>
  <c r="B54" i="2"/>
  <c r="C56" i="2" l="1"/>
  <c r="B55" i="2"/>
  <c r="C57" i="2" l="1"/>
  <c r="B56" i="2"/>
  <c r="C58" i="2" l="1"/>
  <c r="B57" i="2"/>
  <c r="C59" i="2" l="1"/>
  <c r="B58" i="2"/>
  <c r="B59" i="2" l="1"/>
  <c r="C60" i="2"/>
  <c r="C61" i="2" l="1"/>
  <c r="B60" i="2"/>
  <c r="C62" i="2" l="1"/>
  <c r="B61" i="2"/>
  <c r="C63" i="2" l="1"/>
  <c r="B62" i="2"/>
  <c r="C64" i="2" l="1"/>
  <c r="B63" i="2"/>
  <c r="C65" i="2" l="1"/>
  <c r="B64" i="2"/>
  <c r="C66" i="2" l="1"/>
  <c r="B65" i="2"/>
  <c r="C67" i="2" l="1"/>
  <c r="B66" i="2"/>
  <c r="C68" i="2" l="1"/>
  <c r="B67" i="2"/>
  <c r="C69" i="2" l="1"/>
  <c r="B68" i="2"/>
  <c r="C70" i="2" l="1"/>
  <c r="B69" i="2"/>
  <c r="C71" i="2" l="1"/>
  <c r="B70" i="2"/>
  <c r="C72" i="2" l="1"/>
  <c r="B71" i="2"/>
  <c r="C73" i="2" l="1"/>
  <c r="B72" i="2"/>
  <c r="C74" i="2" l="1"/>
  <c r="B73" i="2"/>
  <c r="C75" i="2" l="1"/>
  <c r="B74" i="2"/>
  <c r="C76" i="2" l="1"/>
  <c r="B75" i="2"/>
  <c r="C77" i="2" l="1"/>
  <c r="B76" i="2"/>
  <c r="C78" i="2" l="1"/>
  <c r="B77" i="2"/>
  <c r="C79" i="2" l="1"/>
  <c r="B78" i="2"/>
  <c r="C80" i="2" l="1"/>
  <c r="B79" i="2"/>
  <c r="C81" i="2" l="1"/>
  <c r="B80" i="2"/>
  <c r="C82" i="2" l="1"/>
  <c r="B81" i="2"/>
  <c r="C83" i="2" l="1"/>
  <c r="B82" i="2"/>
  <c r="C84" i="2" l="1"/>
  <c r="B83" i="2"/>
  <c r="C85" i="2" l="1"/>
  <c r="B84" i="2"/>
  <c r="C86" i="2" l="1"/>
  <c r="B85" i="2"/>
  <c r="C87" i="2" l="1"/>
  <c r="B86" i="2"/>
  <c r="C88" i="2" l="1"/>
  <c r="B87" i="2"/>
  <c r="C89" i="2" l="1"/>
  <c r="B88" i="2"/>
  <c r="C90" i="2" l="1"/>
  <c r="B89" i="2"/>
  <c r="C91" i="2" l="1"/>
  <c r="B90" i="2"/>
  <c r="C92" i="2" l="1"/>
  <c r="B91" i="2"/>
  <c r="C93" i="2" l="1"/>
  <c r="B92" i="2"/>
  <c r="C94" i="2" l="1"/>
  <c r="B93" i="2"/>
  <c r="C95" i="2" l="1"/>
  <c r="B94" i="2"/>
  <c r="C96" i="2" l="1"/>
  <c r="B95" i="2"/>
  <c r="C97" i="2" l="1"/>
  <c r="B96" i="2"/>
  <c r="C98" i="2" l="1"/>
  <c r="B97" i="2"/>
  <c r="C99" i="2" l="1"/>
  <c r="B98" i="2"/>
  <c r="C100" i="2" l="1"/>
  <c r="B99" i="2"/>
  <c r="C101" i="2" l="1"/>
  <c r="B100" i="2"/>
  <c r="C102" i="2" l="1"/>
  <c r="B101" i="2"/>
  <c r="C103" i="2" l="1"/>
  <c r="B102" i="2"/>
  <c r="C104" i="2" l="1"/>
  <c r="B103" i="2"/>
  <c r="C105" i="2" l="1"/>
  <c r="B104" i="2"/>
  <c r="C106" i="2" l="1"/>
  <c r="B105" i="2"/>
  <c r="C107" i="2" l="1"/>
  <c r="B106" i="2"/>
  <c r="C108" i="2" l="1"/>
  <c r="B107" i="2"/>
  <c r="C109" i="2" l="1"/>
  <c r="B108" i="2"/>
  <c r="C110" i="2" l="1"/>
  <c r="B109" i="2"/>
  <c r="C111" i="2" l="1"/>
  <c r="B110" i="2"/>
  <c r="C112" i="2" l="1"/>
  <c r="B111" i="2"/>
  <c r="C113" i="2" l="1"/>
  <c r="B112" i="2"/>
  <c r="C114" i="2" l="1"/>
  <c r="B113" i="2"/>
  <c r="C115" i="2" l="1"/>
  <c r="B114" i="2"/>
  <c r="C116" i="2" l="1"/>
  <c r="B115" i="2"/>
  <c r="C117" i="2" l="1"/>
  <c r="B116" i="2"/>
  <c r="C118" i="2" l="1"/>
  <c r="B117" i="2"/>
  <c r="C119" i="2" l="1"/>
  <c r="B118" i="2"/>
  <c r="C120" i="2" l="1"/>
  <c r="B119" i="2"/>
  <c r="C121" i="2" l="1"/>
  <c r="B120" i="2"/>
  <c r="C122" i="2" l="1"/>
  <c r="B121" i="2"/>
  <c r="C123" i="2" l="1"/>
  <c r="B122" i="2"/>
  <c r="C124" i="2" l="1"/>
  <c r="B123" i="2"/>
  <c r="C125" i="2" l="1"/>
  <c r="B124" i="2"/>
  <c r="C126" i="2" l="1"/>
  <c r="B125" i="2"/>
  <c r="C127" i="2" l="1"/>
  <c r="B126" i="2"/>
  <c r="C128" i="2" l="1"/>
  <c r="B127" i="2"/>
  <c r="C129" i="2" l="1"/>
  <c r="B128" i="2"/>
  <c r="C130" i="2" l="1"/>
  <c r="B129" i="2"/>
  <c r="C131" i="2" l="1"/>
  <c r="B130" i="2"/>
  <c r="C132" i="2" l="1"/>
  <c r="B131" i="2"/>
  <c r="C133" i="2" l="1"/>
  <c r="B132" i="2"/>
  <c r="C134" i="2" l="1"/>
  <c r="B133" i="2"/>
  <c r="C135" i="2" l="1"/>
  <c r="B134" i="2"/>
  <c r="C136" i="2" l="1"/>
  <c r="B135" i="2"/>
  <c r="C137" i="2" l="1"/>
  <c r="B136" i="2"/>
  <c r="C138" i="2" l="1"/>
  <c r="B137" i="2"/>
  <c r="C139" i="2" l="1"/>
  <c r="B138" i="2"/>
  <c r="C140" i="2" l="1"/>
  <c r="B139" i="2"/>
  <c r="C141" i="2" l="1"/>
  <c r="B140" i="2"/>
  <c r="C142" i="2" l="1"/>
  <c r="B141" i="2"/>
  <c r="C143" i="2" l="1"/>
  <c r="B142" i="2"/>
  <c r="C144" i="2" l="1"/>
  <c r="B143" i="2"/>
  <c r="C145" i="2" l="1"/>
  <c r="B144" i="2"/>
  <c r="C146" i="2" l="1"/>
  <c r="B145" i="2"/>
  <c r="C147" i="2" l="1"/>
  <c r="B146" i="2"/>
  <c r="C148" i="2" l="1"/>
  <c r="B147" i="2"/>
  <c r="C149" i="2" l="1"/>
  <c r="B148" i="2"/>
  <c r="C150" i="2" l="1"/>
  <c r="B149" i="2"/>
  <c r="C151" i="2" l="1"/>
  <c r="B150" i="2"/>
  <c r="C152" i="2" l="1"/>
  <c r="B151" i="2"/>
  <c r="C153" i="2" l="1"/>
  <c r="B152" i="2"/>
  <c r="C154" i="2" l="1"/>
  <c r="B153" i="2"/>
  <c r="C155" i="2" l="1"/>
  <c r="B154" i="2"/>
  <c r="C156" i="2" l="1"/>
  <c r="B155" i="2"/>
  <c r="C157" i="2" l="1"/>
  <c r="B156" i="2"/>
  <c r="C158" i="2" l="1"/>
  <c r="A157" i="2"/>
  <c r="B157" i="2"/>
  <c r="C159" i="2" l="1"/>
  <c r="B158" i="2"/>
  <c r="C160" i="2" l="1"/>
  <c r="B159" i="2"/>
  <c r="C161" i="2" l="1"/>
  <c r="B160" i="2"/>
  <c r="C162" i="2" l="1"/>
  <c r="B161" i="2"/>
  <c r="C163" i="2" l="1"/>
  <c r="B162" i="2"/>
  <c r="C164" i="2" l="1"/>
  <c r="B163" i="2"/>
  <c r="C165" i="2" l="1"/>
  <c r="B164" i="2"/>
  <c r="C166" i="2" l="1"/>
  <c r="B165" i="2"/>
  <c r="C167" i="2" l="1"/>
  <c r="B166" i="2"/>
  <c r="C168" i="2" l="1"/>
  <c r="B167" i="2"/>
  <c r="C169" i="2" l="1"/>
  <c r="B168" i="2"/>
  <c r="C170" i="2" l="1"/>
  <c r="B169" i="2"/>
  <c r="C171" i="2" l="1"/>
  <c r="B170" i="2"/>
  <c r="C172" i="2" l="1"/>
  <c r="B171" i="2"/>
  <c r="C173" i="2" l="1"/>
  <c r="B172" i="2"/>
  <c r="C174" i="2" l="1"/>
  <c r="B173" i="2"/>
  <c r="C175" i="2" l="1"/>
  <c r="B174" i="2"/>
  <c r="C176" i="2" l="1"/>
  <c r="B175" i="2"/>
  <c r="C177" i="2" l="1"/>
  <c r="B176" i="2"/>
  <c r="C178" i="2" l="1"/>
  <c r="B177" i="2"/>
  <c r="C179" i="2" l="1"/>
  <c r="B178" i="2"/>
  <c r="C180" i="2" l="1"/>
  <c r="B179" i="2"/>
  <c r="C181" i="2" l="1"/>
  <c r="B180" i="2"/>
  <c r="C182" i="2" l="1"/>
  <c r="B181" i="2"/>
  <c r="C183" i="2" l="1"/>
  <c r="B182" i="2"/>
  <c r="C184" i="2" l="1"/>
  <c r="B183" i="2"/>
  <c r="C185" i="2" l="1"/>
  <c r="B184" i="2"/>
  <c r="C186" i="2" l="1"/>
  <c r="B185" i="2"/>
  <c r="C187" i="2" l="1"/>
  <c r="B186" i="2"/>
  <c r="C188" i="2" l="1"/>
  <c r="B187" i="2"/>
  <c r="C189" i="2" l="1"/>
  <c r="B188" i="2"/>
  <c r="C190" i="2" l="1"/>
  <c r="B189" i="2"/>
  <c r="C191" i="2" l="1"/>
  <c r="B190" i="2"/>
  <c r="C192" i="2" l="1"/>
  <c r="B191" i="2"/>
  <c r="C193" i="2" l="1"/>
  <c r="B192" i="2"/>
  <c r="C194" i="2" l="1"/>
  <c r="B193" i="2"/>
  <c r="C195" i="2" l="1"/>
  <c r="B194" i="2"/>
  <c r="C196" i="2" l="1"/>
  <c r="B195" i="2"/>
  <c r="C197" i="2" l="1"/>
  <c r="B196" i="2"/>
  <c r="C198" i="2" l="1"/>
  <c r="B197" i="2"/>
  <c r="C199" i="2" l="1"/>
  <c r="B198" i="2"/>
  <c r="C200" i="2" l="1"/>
  <c r="B199" i="2"/>
  <c r="C201" i="2" l="1"/>
  <c r="B200" i="2"/>
  <c r="C202" i="2" l="1"/>
  <c r="B201" i="2"/>
  <c r="C203" i="2" l="1"/>
  <c r="B202" i="2"/>
  <c r="C204" i="2" l="1"/>
  <c r="B203" i="2"/>
  <c r="C205" i="2" l="1"/>
  <c r="B204" i="2"/>
  <c r="C206" i="2" l="1"/>
  <c r="B205" i="2"/>
  <c r="C207" i="2" l="1"/>
  <c r="B206" i="2"/>
  <c r="C208" i="2" l="1"/>
  <c r="B207" i="2"/>
  <c r="C209" i="2" l="1"/>
  <c r="B208" i="2"/>
  <c r="C210" i="2" l="1"/>
  <c r="B209" i="2"/>
  <c r="C211" i="2" l="1"/>
  <c r="B210" i="2"/>
  <c r="C212" i="2" l="1"/>
  <c r="B211" i="2"/>
  <c r="C213" i="2" l="1"/>
  <c r="B212" i="2"/>
  <c r="C214" i="2" l="1"/>
  <c r="B213" i="2"/>
  <c r="C215" i="2" l="1"/>
  <c r="B214" i="2"/>
  <c r="C216" i="2" l="1"/>
  <c r="B215" i="2"/>
  <c r="C217" i="2" l="1"/>
  <c r="B216" i="2"/>
  <c r="C218" i="2" l="1"/>
  <c r="B217" i="2"/>
  <c r="C219" i="2" l="1"/>
  <c r="B218" i="2"/>
  <c r="C220" i="2" l="1"/>
  <c r="B219" i="2"/>
  <c r="C221" i="2" l="1"/>
  <c r="B220" i="2"/>
  <c r="C222" i="2" l="1"/>
  <c r="B221" i="2"/>
  <c r="C223" i="2" l="1"/>
  <c r="B222" i="2"/>
  <c r="C224" i="2" l="1"/>
  <c r="B223" i="2"/>
  <c r="C225" i="2" l="1"/>
  <c r="B224" i="2"/>
  <c r="C226" i="2" l="1"/>
  <c r="B225" i="2"/>
  <c r="C227" i="2" l="1"/>
  <c r="B226" i="2"/>
  <c r="C228" i="2" l="1"/>
  <c r="B227" i="2"/>
  <c r="C229" i="2" l="1"/>
  <c r="B228" i="2"/>
  <c r="C230" i="2" l="1"/>
  <c r="B229" i="2"/>
  <c r="C231" i="2" l="1"/>
  <c r="B230" i="2"/>
  <c r="C232" i="2" l="1"/>
  <c r="B231" i="2"/>
  <c r="C233" i="2" l="1"/>
  <c r="B232" i="2"/>
  <c r="C234" i="2" l="1"/>
  <c r="B233" i="2"/>
  <c r="C235" i="2" l="1"/>
  <c r="B234" i="2"/>
  <c r="C236" i="2" l="1"/>
  <c r="B235" i="2"/>
  <c r="C237" i="2" l="1"/>
  <c r="B236" i="2"/>
  <c r="C238" i="2" l="1"/>
  <c r="B237" i="2"/>
  <c r="C239" i="2" l="1"/>
  <c r="B238" i="2"/>
  <c r="C240" i="2" l="1"/>
  <c r="B239" i="2"/>
  <c r="C241" i="2" l="1"/>
  <c r="B240" i="2"/>
  <c r="C242" i="2" l="1"/>
  <c r="B241" i="2"/>
  <c r="C243" i="2" l="1"/>
  <c r="B242" i="2"/>
  <c r="C244" i="2" l="1"/>
  <c r="B243" i="2"/>
  <c r="C245" i="2" l="1"/>
  <c r="B244" i="2"/>
  <c r="C246" i="2" l="1"/>
  <c r="B245" i="2"/>
  <c r="C247" i="2" l="1"/>
  <c r="B246" i="2"/>
  <c r="C248" i="2" l="1"/>
  <c r="B247" i="2"/>
  <c r="C249" i="2" l="1"/>
  <c r="B248" i="2"/>
  <c r="C250" i="2" l="1"/>
  <c r="B249" i="2"/>
  <c r="C251" i="2" l="1"/>
  <c r="B250" i="2"/>
  <c r="C252" i="2" l="1"/>
  <c r="B251" i="2"/>
  <c r="C253" i="2" l="1"/>
  <c r="B252" i="2"/>
  <c r="C254" i="2" l="1"/>
  <c r="B253" i="2"/>
  <c r="C255" i="2" l="1"/>
  <c r="B254" i="2"/>
  <c r="C256" i="2" l="1"/>
  <c r="B255" i="2"/>
  <c r="C257" i="2" l="1"/>
  <c r="B256" i="2"/>
  <c r="C258" i="2" l="1"/>
  <c r="B257" i="2"/>
  <c r="C259" i="2" l="1"/>
  <c r="B258" i="2"/>
  <c r="C260" i="2" l="1"/>
  <c r="B259" i="2"/>
  <c r="C261" i="2" l="1"/>
  <c r="B260" i="2"/>
  <c r="C262" i="2" l="1"/>
  <c r="B261" i="2"/>
  <c r="C263" i="2" l="1"/>
  <c r="B262" i="2"/>
  <c r="C264" i="2" l="1"/>
  <c r="B263" i="2"/>
  <c r="C265" i="2" l="1"/>
  <c r="B264" i="2"/>
  <c r="C266" i="2" l="1"/>
  <c r="B265" i="2"/>
  <c r="C267" i="2" l="1"/>
  <c r="B266" i="2"/>
  <c r="C268" i="2" l="1"/>
  <c r="B267" i="2"/>
  <c r="C269" i="2" l="1"/>
  <c r="B268" i="2"/>
  <c r="C270" i="2" l="1"/>
  <c r="B269" i="2"/>
  <c r="C271" i="2" l="1"/>
  <c r="B270" i="2"/>
  <c r="C272" i="2" l="1"/>
  <c r="B271" i="2"/>
  <c r="C273" i="2" l="1"/>
  <c r="B272" i="2"/>
  <c r="C274" i="2" l="1"/>
  <c r="B273" i="2"/>
  <c r="C275" i="2" l="1"/>
  <c r="B274" i="2"/>
  <c r="C276" i="2" l="1"/>
  <c r="B275" i="2"/>
  <c r="C277" i="2" l="1"/>
  <c r="B276" i="2"/>
  <c r="C278" i="2" l="1"/>
  <c r="B277" i="2"/>
  <c r="C279" i="2" l="1"/>
  <c r="B278" i="2"/>
  <c r="C280" i="2" l="1"/>
  <c r="B279" i="2"/>
  <c r="C281" i="2" l="1"/>
  <c r="B280" i="2"/>
  <c r="C282" i="2" l="1"/>
  <c r="B281" i="2"/>
  <c r="C283" i="2" l="1"/>
  <c r="B282" i="2"/>
  <c r="C284" i="2" l="1"/>
  <c r="B283" i="2"/>
  <c r="C285" i="2" l="1"/>
  <c r="B284" i="2"/>
  <c r="C286" i="2" l="1"/>
  <c r="B285" i="2"/>
  <c r="C287" i="2" l="1"/>
  <c r="B286" i="2"/>
  <c r="C288" i="2" l="1"/>
  <c r="B287" i="2"/>
  <c r="C289" i="2" l="1"/>
  <c r="B288" i="2"/>
  <c r="C290" i="2" l="1"/>
  <c r="B289" i="2"/>
  <c r="C291" i="2" l="1"/>
  <c r="B290" i="2"/>
  <c r="C292" i="2" l="1"/>
  <c r="B291" i="2"/>
  <c r="C293" i="2" l="1"/>
  <c r="B292" i="2"/>
  <c r="C294" i="2" l="1"/>
  <c r="B293" i="2"/>
  <c r="C295" i="2" l="1"/>
  <c r="B294" i="2"/>
  <c r="C296" i="2" l="1"/>
  <c r="B295" i="2"/>
  <c r="C297" i="2" l="1"/>
  <c r="B296" i="2"/>
  <c r="C298" i="2" l="1"/>
  <c r="B297" i="2"/>
  <c r="C299" i="2" l="1"/>
  <c r="B298" i="2"/>
  <c r="C300" i="2" l="1"/>
  <c r="B299" i="2"/>
  <c r="C301" i="2" l="1"/>
  <c r="B300" i="2"/>
  <c r="C302" i="2" l="1"/>
  <c r="B301" i="2"/>
  <c r="C303" i="2" l="1"/>
  <c r="B302" i="2"/>
  <c r="C304" i="2" l="1"/>
  <c r="B303" i="2"/>
  <c r="C305" i="2" l="1"/>
  <c r="B304" i="2"/>
  <c r="C306" i="2" l="1"/>
  <c r="B305" i="2"/>
  <c r="C307" i="2" l="1"/>
  <c r="B306" i="2"/>
  <c r="C308" i="2" l="1"/>
  <c r="B307" i="2"/>
  <c r="C309" i="2" l="1"/>
  <c r="B308" i="2"/>
  <c r="C310" i="2" l="1"/>
  <c r="B309" i="2"/>
  <c r="C311" i="2" l="1"/>
  <c r="B310" i="2"/>
  <c r="C312" i="2" l="1"/>
  <c r="B311" i="2"/>
  <c r="C313" i="2" l="1"/>
  <c r="B312" i="2"/>
  <c r="C314" i="2" l="1"/>
  <c r="B313" i="2"/>
  <c r="C315" i="2" l="1"/>
  <c r="B314" i="2"/>
  <c r="C316" i="2" l="1"/>
  <c r="B315" i="2"/>
  <c r="C317" i="2" l="1"/>
  <c r="B316" i="2"/>
  <c r="C318" i="2" l="1"/>
  <c r="B317" i="2"/>
  <c r="C319" i="2" l="1"/>
  <c r="B318" i="2"/>
  <c r="C320" i="2" l="1"/>
  <c r="B319" i="2"/>
  <c r="C321" i="2" l="1"/>
  <c r="B320" i="2"/>
  <c r="C322" i="2" l="1"/>
  <c r="B321" i="2"/>
  <c r="C323" i="2" l="1"/>
  <c r="B322" i="2"/>
  <c r="C324" i="2" l="1"/>
  <c r="B323" i="2"/>
  <c r="C325" i="2" l="1"/>
  <c r="B324" i="2"/>
  <c r="C326" i="2" l="1"/>
  <c r="B325" i="2"/>
  <c r="C327" i="2" l="1"/>
  <c r="B326" i="2"/>
  <c r="C328" i="2" l="1"/>
  <c r="B327" i="2"/>
  <c r="C329" i="2" l="1"/>
  <c r="B328" i="2"/>
  <c r="C330" i="2" l="1"/>
  <c r="B329" i="2"/>
  <c r="C331" i="2" l="1"/>
  <c r="B330" i="2"/>
  <c r="C332" i="2" l="1"/>
  <c r="B331" i="2"/>
  <c r="C333" i="2" l="1"/>
  <c r="B332" i="2"/>
  <c r="C334" i="2" l="1"/>
  <c r="B333" i="2"/>
  <c r="C335" i="2" l="1"/>
  <c r="B334" i="2"/>
  <c r="C336" i="2" l="1"/>
  <c r="B335" i="2"/>
  <c r="C337" i="2" l="1"/>
  <c r="B336" i="2"/>
  <c r="C338" i="2" l="1"/>
  <c r="B337" i="2"/>
  <c r="C339" i="2" l="1"/>
  <c r="B338" i="2"/>
  <c r="C340" i="2" l="1"/>
  <c r="B339" i="2"/>
  <c r="C341" i="2" l="1"/>
  <c r="B340" i="2"/>
  <c r="C342" i="2" l="1"/>
  <c r="B341" i="2"/>
  <c r="C343" i="2" l="1"/>
  <c r="B342" i="2"/>
  <c r="C344" i="2" l="1"/>
  <c r="B343" i="2"/>
  <c r="C345" i="2" l="1"/>
  <c r="B344" i="2"/>
  <c r="C346" i="2" l="1"/>
  <c r="B345" i="2"/>
  <c r="C347" i="2" l="1"/>
  <c r="B346" i="2"/>
  <c r="C348" i="2" l="1"/>
  <c r="B347" i="2"/>
  <c r="C349" i="2" l="1"/>
  <c r="B348" i="2"/>
  <c r="C350" i="2" l="1"/>
  <c r="B349" i="2"/>
  <c r="C351" i="2" l="1"/>
  <c r="B350" i="2"/>
  <c r="C352" i="2" l="1"/>
  <c r="B351" i="2"/>
  <c r="C353" i="2" l="1"/>
  <c r="B352" i="2"/>
  <c r="C354" i="2" l="1"/>
  <c r="B353" i="2"/>
  <c r="C355" i="2" l="1"/>
  <c r="B354" i="2"/>
  <c r="C356" i="2" l="1"/>
  <c r="B355" i="2"/>
  <c r="C357" i="2" l="1"/>
  <c r="B356" i="2"/>
  <c r="C358" i="2" l="1"/>
  <c r="B357" i="2"/>
  <c r="C359" i="2" l="1"/>
  <c r="B358" i="2"/>
  <c r="C360" i="2" l="1"/>
  <c r="B359" i="2"/>
  <c r="C361" i="2" l="1"/>
  <c r="B360" i="2"/>
  <c r="C362" i="2" l="1"/>
  <c r="B361" i="2"/>
  <c r="C363" i="2" l="1"/>
  <c r="B362" i="2"/>
  <c r="C364" i="2" l="1"/>
  <c r="B363" i="2"/>
  <c r="C365" i="2" l="1"/>
  <c r="B364" i="2"/>
  <c r="C366" i="2" l="1"/>
  <c r="B365" i="2"/>
  <c r="C367" i="2" l="1"/>
  <c r="B366" i="2"/>
  <c r="C368" i="2" l="1"/>
  <c r="B367" i="2"/>
  <c r="C369" i="2" l="1"/>
  <c r="B368" i="2"/>
  <c r="C370" i="2" l="1"/>
  <c r="B369" i="2"/>
  <c r="C371" i="2" l="1"/>
  <c r="B370" i="2"/>
  <c r="C372" i="2" l="1"/>
  <c r="B371" i="2"/>
  <c r="C373" i="2" l="1"/>
  <c r="B372" i="2"/>
  <c r="C374" i="2" l="1"/>
  <c r="B373" i="2"/>
  <c r="C375" i="2" l="1"/>
  <c r="B374" i="2"/>
  <c r="C376" i="2" l="1"/>
  <c r="B375" i="2"/>
  <c r="C377" i="2" l="1"/>
  <c r="B376" i="2"/>
  <c r="C378" i="2" l="1"/>
  <c r="B377" i="2"/>
  <c r="C379" i="2" l="1"/>
  <c r="B378" i="2"/>
  <c r="C380" i="2" l="1"/>
  <c r="B379" i="2"/>
  <c r="C381" i="2" l="1"/>
  <c r="B380" i="2"/>
  <c r="C382" i="2" l="1"/>
  <c r="B381" i="2"/>
  <c r="C383" i="2" l="1"/>
  <c r="B382" i="2"/>
  <c r="C384" i="2" l="1"/>
  <c r="B383" i="2"/>
  <c r="C385" i="2" l="1"/>
  <c r="B384" i="2"/>
  <c r="C386" i="2" l="1"/>
  <c r="B385" i="2"/>
  <c r="C387" i="2" l="1"/>
  <c r="B386" i="2"/>
  <c r="C388" i="2" l="1"/>
  <c r="B387" i="2"/>
  <c r="C389" i="2" l="1"/>
  <c r="B388" i="2"/>
  <c r="C390" i="2" l="1"/>
  <c r="B389" i="2"/>
  <c r="C391" i="2" l="1"/>
  <c r="B390" i="2"/>
  <c r="C392" i="2" l="1"/>
  <c r="B391" i="2"/>
  <c r="C393" i="2" l="1"/>
  <c r="B392" i="2"/>
  <c r="C394" i="2" l="1"/>
  <c r="B393" i="2"/>
  <c r="C395" i="2" l="1"/>
  <c r="B394" i="2"/>
  <c r="C396" i="2" l="1"/>
  <c r="B395" i="2"/>
  <c r="C397" i="2" l="1"/>
  <c r="B396" i="2"/>
  <c r="C398" i="2" l="1"/>
  <c r="B397" i="2"/>
  <c r="C399" i="2" l="1"/>
  <c r="C15" i="2" s="1" a="1"/>
  <c r="C15" i="2" s="1"/>
  <c r="D15" i="2" s="1"/>
  <c r="B398" i="2"/>
  <c r="C25" i="2" l="1" a="1"/>
  <c r="C25" i="2" s="1"/>
  <c r="D25" i="2" s="1"/>
  <c r="C12" i="2" a="1"/>
  <c r="C12" i="2" s="1"/>
  <c r="D12" i="2" s="1"/>
  <c r="C2" i="2" a="1"/>
  <c r="C2" i="2" s="1"/>
  <c r="D2" i="2" s="1"/>
  <c r="C28" i="2" a="1"/>
  <c r="C28" i="2" s="1"/>
  <c r="D28" i="2" s="1"/>
  <c r="C23" i="2" a="1"/>
  <c r="C23" i="2" s="1"/>
  <c r="D23" i="2" s="1"/>
  <c r="C24" i="2" a="1"/>
  <c r="C24" i="2" s="1"/>
  <c r="D24" i="2" s="1"/>
  <c r="C7" i="2" a="1"/>
  <c r="C7" i="2" s="1"/>
  <c r="D7" i="2" s="1"/>
  <c r="C3" i="2" a="1"/>
  <c r="C3" i="2" s="1"/>
  <c r="D3" i="2" s="1"/>
  <c r="C5" i="2" a="1"/>
  <c r="C5" i="2" s="1"/>
  <c r="D5" i="2" s="1"/>
  <c r="C14" i="2" a="1"/>
  <c r="C14" i="2" s="1"/>
  <c r="D14" i="2" s="1"/>
  <c r="C27" i="2" a="1"/>
  <c r="C27" i="2" s="1"/>
  <c r="D27" i="2" s="1"/>
  <c r="C13" i="2" a="1"/>
  <c r="C13" i="2" s="1"/>
  <c r="D13" i="2" s="1"/>
  <c r="C29" i="2" a="1"/>
  <c r="C29" i="2" s="1"/>
  <c r="D29" i="2" s="1"/>
  <c r="C11" i="2" a="1"/>
  <c r="C11" i="2" s="1"/>
  <c r="D11" i="2" s="1"/>
  <c r="C18" i="2" a="1"/>
  <c r="C18" i="2" s="1"/>
  <c r="D18" i="2" s="1"/>
  <c r="C20" i="2" a="1"/>
  <c r="C20" i="2" s="1"/>
  <c r="D20" i="2" s="1"/>
  <c r="C26" i="2" a="1"/>
  <c r="C26" i="2" s="1"/>
  <c r="D26" i="2" s="1"/>
  <c r="C9" i="2" a="1"/>
  <c r="C9" i="2" s="1"/>
  <c r="D9" i="2" s="1"/>
  <c r="C30" i="2" a="1"/>
  <c r="C30" i="2" s="1"/>
  <c r="D30" i="2" s="1"/>
  <c r="C19" i="2" a="1"/>
  <c r="C19" i="2" s="1"/>
  <c r="D19" i="2" s="1"/>
  <c r="C16" i="2" a="1"/>
  <c r="C16" i="2" s="1"/>
  <c r="D16" i="2" s="1"/>
  <c r="C22" i="2" a="1"/>
  <c r="C22" i="2" s="1"/>
  <c r="D22" i="2" s="1"/>
  <c r="C4" i="2" a="1"/>
  <c r="C4" i="2" s="1"/>
  <c r="D4" i="2" s="1"/>
  <c r="C17" i="2" a="1"/>
  <c r="C17" i="2" s="1"/>
  <c r="D17" i="2" s="1"/>
  <c r="C10" i="2" a="1"/>
  <c r="C10" i="2" s="1"/>
  <c r="D10" i="2" s="1"/>
  <c r="C6" i="2" a="1"/>
  <c r="C6" i="2" s="1"/>
  <c r="D6" i="2" s="1"/>
  <c r="C21" i="2" a="1"/>
  <c r="C21" i="2" s="1"/>
  <c r="D21" i="2" s="1"/>
  <c r="C8" i="2" a="1"/>
  <c r="C8" i="2" s="1"/>
  <c r="D8" i="2" s="1"/>
  <c r="K19" i="2"/>
  <c r="E19" i="2" s="1"/>
  <c r="F19" i="2" s="1"/>
  <c r="K12" i="2"/>
  <c r="E12" i="2" s="1"/>
  <c r="F12" i="2" s="1"/>
  <c r="K25" i="2"/>
  <c r="E25" i="2" s="1"/>
  <c r="F25" i="2" s="1"/>
  <c r="K29" i="2"/>
  <c r="E29" i="2" s="1"/>
  <c r="F29" i="2" s="1"/>
  <c r="K28" i="2"/>
  <c r="E28" i="2" s="1"/>
  <c r="F28" i="2" s="1"/>
  <c r="K13" i="2"/>
  <c r="E13" i="2" s="1"/>
  <c r="F13" i="2" s="1"/>
  <c r="K7" i="2"/>
  <c r="E7" i="2" s="1"/>
  <c r="F7" i="2" s="1"/>
  <c r="K16" i="2"/>
  <c r="E16" i="2" s="1"/>
  <c r="K9" i="2"/>
  <c r="E9" i="2" s="1"/>
  <c r="F9" i="2" s="1"/>
  <c r="K14" i="2"/>
  <c r="E14" i="2" s="1"/>
  <c r="F14" i="2" s="1"/>
  <c r="K8" i="2"/>
  <c r="E8" i="2" s="1"/>
  <c r="F8" i="2" s="1"/>
  <c r="K11" i="2"/>
  <c r="E11" i="2" s="1"/>
  <c r="F11" i="2" s="1"/>
  <c r="K5" i="2"/>
  <c r="E5" i="2" s="1"/>
  <c r="F5" i="2" s="1"/>
  <c r="K10" i="2"/>
  <c r="E10" i="2" s="1"/>
  <c r="F10" i="2" s="1"/>
  <c r="K30" i="2"/>
  <c r="E30" i="2" s="1"/>
  <c r="F30" i="2" s="1"/>
  <c r="K23" i="2"/>
  <c r="E23" i="2" s="1"/>
  <c r="F23" i="2" s="1"/>
  <c r="K3" i="2"/>
  <c r="E3" i="2" s="1"/>
  <c r="F3" i="2" s="1"/>
  <c r="K27" i="2"/>
  <c r="E27" i="2" s="1"/>
  <c r="F27" i="2" s="1"/>
  <c r="K2" i="2"/>
  <c r="E2" i="2" s="1"/>
  <c r="F2" i="2" s="1"/>
  <c r="K21" i="2"/>
  <c r="E21" i="2" s="1"/>
  <c r="F21" i="2" s="1"/>
  <c r="K15" i="2"/>
  <c r="E15" i="2" s="1"/>
  <c r="F15" i="2" s="1"/>
  <c r="K18" i="2"/>
  <c r="E18" i="2" s="1"/>
  <c r="F18" i="2" s="1"/>
  <c r="K24" i="2"/>
  <c r="E24" i="2" s="1"/>
  <c r="F24" i="2" s="1"/>
  <c r="K26" i="2"/>
  <c r="E26" i="2" s="1"/>
  <c r="F26" i="2" s="1"/>
  <c r="K22" i="2"/>
  <c r="E22" i="2" s="1"/>
  <c r="F22" i="2" s="1"/>
  <c r="K6" i="2"/>
  <c r="E6" i="2" s="1"/>
  <c r="F6" i="2" s="1"/>
  <c r="K20" i="2"/>
  <c r="E20" i="2" s="1"/>
  <c r="F20" i="2" s="1"/>
  <c r="K17" i="2"/>
  <c r="E17" i="2" s="1"/>
  <c r="F17" i="2" s="1"/>
  <c r="K4" i="2"/>
  <c r="E4" i="2" s="1"/>
  <c r="F4" i="2" s="1"/>
  <c r="I25" i="2"/>
  <c r="I17" i="2"/>
  <c r="F16" i="2"/>
  <c r="I19" i="2"/>
  <c r="I3" i="2"/>
  <c r="I27" i="2"/>
  <c r="I11" i="2"/>
  <c r="I9" i="2"/>
  <c r="I23" i="2"/>
  <c r="I5" i="2"/>
  <c r="I20" i="2"/>
  <c r="I15" i="2"/>
  <c r="I7" i="2"/>
  <c r="I16" i="2"/>
  <c r="I21" i="2"/>
  <c r="I22" i="2"/>
  <c r="I26" i="2"/>
  <c r="I30" i="2"/>
  <c r="I10" i="2"/>
  <c r="I4" i="2"/>
  <c r="I12" i="2"/>
  <c r="I29" i="2"/>
  <c r="I13" i="2"/>
  <c r="I2" i="2"/>
  <c r="I24" i="2"/>
  <c r="I8" i="2"/>
  <c r="I28" i="2"/>
  <c r="I18" i="2"/>
  <c r="I6" i="2"/>
  <c r="I14" i="2"/>
  <c r="L25" i="2" l="1"/>
  <c r="M25" i="2" s="1"/>
  <c r="L29" i="2"/>
  <c r="M29" i="2" s="1"/>
  <c r="L5" i="2"/>
  <c r="M5" i="2" s="1"/>
  <c r="L9" i="2"/>
  <c r="M9" i="2" s="1"/>
  <c r="L8" i="2"/>
  <c r="M8" i="2" s="1"/>
  <c r="L22" i="2"/>
  <c r="M22" i="2" s="1"/>
  <c r="L18" i="2"/>
  <c r="M18" i="2" s="1"/>
  <c r="L14" i="2"/>
  <c r="M14" i="2" s="1"/>
  <c r="L13" i="2"/>
  <c r="M13" i="2" s="1"/>
  <c r="L10" i="2"/>
  <c r="M10" i="2" s="1"/>
  <c r="L28" i="2"/>
  <c r="M28" i="2" s="1"/>
  <c r="L7" i="2"/>
  <c r="M7" i="2" s="1"/>
  <c r="L11" i="2"/>
  <c r="M11" i="2" s="1"/>
  <c r="L4" i="2"/>
  <c r="M4" i="2" s="1"/>
  <c r="L17" i="2"/>
  <c r="M17" i="2" s="1"/>
  <c r="L21" i="2"/>
  <c r="M21" i="2" s="1"/>
  <c r="L23" i="2"/>
  <c r="M23" i="2" s="1"/>
  <c r="L27" i="2"/>
  <c r="M27" i="2" s="1"/>
  <c r="L6" i="2"/>
  <c r="M6" i="2" s="1"/>
  <c r="L26" i="2"/>
  <c r="M26" i="2" s="1"/>
  <c r="L16" i="2"/>
  <c r="M16" i="2" s="1"/>
  <c r="L24" i="2"/>
  <c r="M24" i="2" s="1"/>
  <c r="L30" i="2"/>
  <c r="M30" i="2" s="1"/>
  <c r="L20" i="2"/>
  <c r="M20" i="2" s="1"/>
  <c r="L19" i="2"/>
  <c r="M19" i="2" s="1"/>
  <c r="L2" i="2"/>
  <c r="M2" i="2" s="1"/>
  <c r="L12" i="2"/>
  <c r="M12" i="2" s="1"/>
  <c r="L15" i="2"/>
  <c r="M15" i="2" s="1"/>
  <c r="L3" i="2"/>
  <c r="M3" i="2" s="1"/>
</calcChain>
</file>

<file path=xl/sharedStrings.xml><?xml version="1.0" encoding="utf-8"?>
<sst xmlns="http://schemas.openxmlformats.org/spreadsheetml/2006/main" count="400" uniqueCount="62">
  <si>
    <t>REMPLACANT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</si>
  <si>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</si>
  <si>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</si>
  <si>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</si>
  <si>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</si>
  <si>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</si>
  <si>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</si>
  <si>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</si>
  <si>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</si>
  <si>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</si>
  <si>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</si>
  <si>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</si>
  <si>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</si>
  <si>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</si>
  <si>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BARON</t>
  </si>
  <si>
    <t>SEMAINE</t>
  </si>
  <si>
    <t>LISTE</t>
  </si>
  <si>
    <t>VSD</t>
  </si>
  <si>
    <t>FERIE
PCP
SD</t>
  </si>
  <si>
    <t>TOTAL</t>
  </si>
  <si>
    <t>BILAN S</t>
  </si>
  <si>
    <t>DERNIER JO</t>
  </si>
  <si>
    <t>PROCHAIN JO</t>
  </si>
  <si>
    <t>DERNIER VSD</t>
  </si>
  <si>
    <t>PROCHAIN VSD</t>
  </si>
  <si>
    <t>BILAN D</t>
  </si>
  <si>
    <t>MOIS</t>
  </si>
  <si>
    <t>JOUR</t>
  </si>
  <si>
    <t>DERNIER
FERIE/PCP/SD</t>
  </si>
  <si>
    <t>ANNEE ARRIVEE</t>
  </si>
  <si>
    <t>Liste JF-PP-SD</t>
  </si>
  <si>
    <t>PP</t>
  </si>
  <si>
    <t>FERMETURE</t>
  </si>
  <si>
    <t>GARDE</t>
  </si>
  <si>
    <t>ARBUSTE</t>
  </si>
  <si>
    <t>ASSISTANT</t>
  </si>
  <si>
    <t>BALAI</t>
  </si>
  <si>
    <t>BLANCHE</t>
  </si>
  <si>
    <t>BONNE</t>
  </si>
  <si>
    <t>BUREAU</t>
  </si>
  <si>
    <t>DEBITE</t>
  </si>
  <si>
    <t>DECALAGE</t>
  </si>
  <si>
    <t>DICTON</t>
  </si>
  <si>
    <t>DORLOTE</t>
  </si>
  <si>
    <t>DURETE</t>
  </si>
  <si>
    <t>DURANCE</t>
  </si>
  <si>
    <t>GABIER</t>
  </si>
  <si>
    <t>GLACON</t>
  </si>
  <si>
    <t>GODET</t>
  </si>
  <si>
    <t>HAMMAM</t>
  </si>
  <si>
    <t>JANTE</t>
  </si>
  <si>
    <t>LEVIER</t>
  </si>
  <si>
    <t>LOUTRE</t>
  </si>
  <si>
    <t>MALADE</t>
  </si>
  <si>
    <t>MAROCANAR</t>
  </si>
  <si>
    <t>MICA</t>
  </si>
  <si>
    <t>MOKA</t>
  </si>
  <si>
    <t>MORDU</t>
  </si>
  <si>
    <t>RENAULT</t>
  </si>
  <si>
    <t>ROULOTTE</t>
  </si>
  <si>
    <t>TRAPPE</t>
  </si>
  <si>
    <t>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</si>
</sst>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d"/>
    <numFmt numFmtId="166" formatCode="0.00_ ;[Red]\-0.00\ "/>
    <numFmt numFmtId="167" formatCode="0.0"/>
    <numFmt numFmtId="168" formatCode="[$-40C]d\-mmm\-yy;@"/>
    <numFmt numFmtId="169" formatCode="mmmm"/>
    <numFmt numFmtId="170" formatCode="yyyy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lightDown">
        <fgColor theme="8" tint="0.39994506668294322"/>
        <bgColor theme="9" tint="0.39994506668294322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/>
    <xf numFmtId="0" fontId="0" fillId="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9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/>
    </xf>
    <xf numFmtId="166" fontId="0" fillId="9" borderId="1" xfId="0" applyNumberFormat="1" applyFont="1" applyFill="1" applyBorder="1" applyAlignment="1">
      <alignment horizontal="center"/>
    </xf>
    <xf numFmtId="167" fontId="3" fillId="0" borderId="0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/>
    </xf>
    <xf numFmtId="168" fontId="0" fillId="9" borderId="1" xfId="0" applyNumberFormat="1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166" fontId="0" fillId="13" borderId="1" xfId="0" applyNumberFormat="1" applyFont="1" applyFill="1" applyBorder="1" applyAlignment="1">
      <alignment horizontal="center"/>
    </xf>
    <xf numFmtId="168" fontId="0" fillId="13" borderId="1" xfId="0" applyNumberFormat="1" applyFont="1" applyFill="1" applyBorder="1" applyAlignment="1">
      <alignment horizontal="center"/>
    </xf>
    <xf numFmtId="168" fontId="0" fillId="0" borderId="1" xfId="0" applyNumberFormat="1" applyFont="1" applyBorder="1" applyAlignment="1">
      <alignment horizontal="center" vertical="center"/>
    </xf>
    <xf numFmtId="168" fontId="0" fillId="9" borderId="1" xfId="0" applyNumberFormat="1" applyFont="1" applyFill="1" applyBorder="1" applyAlignment="1">
      <alignment horizontal="center" vertical="center"/>
    </xf>
    <xf numFmtId="168" fontId="0" fillId="13" borderId="1" xfId="0" applyNumberFormat="1" applyFont="1" applyFill="1" applyBorder="1" applyAlignment="1">
      <alignment horizontal="center" vertical="center"/>
    </xf>
    <xf numFmtId="166" fontId="0" fillId="0" borderId="0" xfId="0" applyNumberFormat="1" applyFont="1"/>
    <xf numFmtId="168" fontId="0" fillId="0" borderId="0" xfId="0" applyNumberFormat="1" applyFont="1"/>
    <xf numFmtId="0" fontId="6" fillId="0" borderId="0" xfId="0" applyFont="1"/>
    <xf numFmtId="167" fontId="8" fillId="0" borderId="0" xfId="0" applyNumberFormat="1" applyFont="1" applyBorder="1" applyAlignment="1">
      <alignment horizontal="center" vertical="center"/>
    </xf>
    <xf numFmtId="168" fontId="0" fillId="0" borderId="7" xfId="0" applyNumberFormat="1" applyFont="1" applyBorder="1" applyAlignment="1">
      <alignment horizontal="center" vertical="center" wrapText="1"/>
    </xf>
    <xf numFmtId="0" fontId="0" fillId="8" borderId="7" xfId="0" applyFont="1" applyFill="1" applyBorder="1" applyAlignment="1">
      <alignment vertical="center" wrapText="1"/>
    </xf>
    <xf numFmtId="168" fontId="0" fillId="0" borderId="8" xfId="0" applyNumberFormat="1" applyFont="1" applyBorder="1" applyAlignment="1">
      <alignment horizontal="center" vertical="center" wrapText="1"/>
    </xf>
    <xf numFmtId="0" fontId="0" fillId="8" borderId="8" xfId="0" applyFont="1" applyFill="1" applyBorder="1" applyAlignment="1">
      <alignment vertical="center" wrapText="1"/>
    </xf>
    <xf numFmtId="168" fontId="0" fillId="0" borderId="9" xfId="0" applyNumberFormat="1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168" fontId="0" fillId="0" borderId="7" xfId="0" applyNumberFormat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168" fontId="0" fillId="0" borderId="8" xfId="0" applyNumberFormat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168" fontId="0" fillId="0" borderId="9" xfId="0" applyNumberFormat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right"/>
    </xf>
    <xf numFmtId="14" fontId="0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170" fontId="0" fillId="0" borderId="0" xfId="0" applyNumberFormat="1" applyFont="1" applyAlignment="1">
      <alignment horizontal="center"/>
    </xf>
    <xf numFmtId="169" fontId="1" fillId="14" borderId="0" xfId="0" applyNumberFormat="1" applyFont="1" applyFill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/>
    </xf>
    <xf numFmtId="166" fontId="0" fillId="0" borderId="0" xfId="0" applyNumberFormat="1" applyFont="1" applyBorder="1" applyAlignment="1">
      <alignment horizontal="center"/>
    </xf>
    <xf numFmtId="168" fontId="0" fillId="0" borderId="0" xfId="0" applyNumberFormat="1" applyFont="1" applyBorder="1" applyAlignment="1">
      <alignment horizontal="center" vertical="center"/>
    </xf>
    <xf numFmtId="168" fontId="6" fillId="0" borderId="0" xfId="0" applyNumberFormat="1" applyFont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70" fontId="0" fillId="0" borderId="11" xfId="0" applyNumberFormat="1" applyFont="1" applyBorder="1" applyAlignment="1">
      <alignment horizontal="center"/>
    </xf>
    <xf numFmtId="0" fontId="9" fillId="8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0" fillId="0" borderId="0" xfId="0" applyNumberFormat="1" applyFont="1" applyBorder="1"/>
    <xf numFmtId="0" fontId="3" fillId="4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8" fontId="0" fillId="0" borderId="2" xfId="0" applyNumberFormat="1" applyFont="1" applyBorder="1" applyAlignment="1">
      <alignment horizontal="center"/>
    </xf>
    <xf numFmtId="168" fontId="0" fillId="0" borderId="3" xfId="0" applyNumberFormat="1" applyFont="1" applyBorder="1" applyAlignment="1">
      <alignment horizontal="center"/>
    </xf>
    <xf numFmtId="168" fontId="0" fillId="0" borderId="4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6"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3"/>
  <sheetViews>
    <sheetView tabSelected="1" workbookViewId="0">
      <selection activeCell="K34" sqref="K34"/>
    </sheetView>
  </sheetViews>
  <sheetFormatPr baseColWidth="10" defaultRowHeight="15" x14ac:dyDescent="0.25"/>
  <cols>
    <col min="1" max="1" width="18.7109375" style="1" customWidth="1"/>
    <col min="2" max="2" width="17.7109375" style="1" bestFit="1" customWidth="1"/>
    <col min="3" max="3" width="17.5703125" style="43" customWidth="1"/>
    <col min="4" max="5" width="17.5703125" style="1" customWidth="1"/>
    <col min="6" max="6" width="12.28515625" style="3" bestFit="1" customWidth="1"/>
    <col min="7" max="8" width="17.5703125" style="10" customWidth="1"/>
    <col min="9" max="9" width="10.7109375" style="10" customWidth="1"/>
    <col min="10" max="10" width="17.5703125" style="10" customWidth="1"/>
    <col min="11" max="11" width="11.28515625" style="3" customWidth="1"/>
    <col min="12" max="12" width="10.7109375" style="3" customWidth="1"/>
    <col min="13" max="13" width="12.5703125" style="3" bestFit="1" customWidth="1"/>
    <col min="14" max="14" width="15.28515625" style="3" customWidth="1"/>
    <col min="15" max="15" width="14.140625" style="3" customWidth="1"/>
    <col min="16" max="16" width="21.5703125" style="3" bestFit="1" customWidth="1"/>
    <col min="17" max="16384" width="11.42578125" style="3"/>
  </cols>
  <sheetData>
    <row r="1" spans="1:17" s="10" customFormat="1" ht="45" x14ac:dyDescent="0.25">
      <c r="A1" s="5" t="s">
        <v>16</v>
      </c>
      <c r="B1" s="6" t="s">
        <v>29</v>
      </c>
      <c r="C1" s="7" t="s">
        <v>21</v>
      </c>
      <c r="D1" s="7" t="s">
        <v>22</v>
      </c>
      <c r="E1" s="7" t="s">
        <v>15</v>
      </c>
      <c r="F1" s="7" t="s">
        <v>20</v>
      </c>
      <c r="G1" s="8" t="s">
        <v>23</v>
      </c>
      <c r="H1" s="8" t="s">
        <v>24</v>
      </c>
      <c r="I1" s="8" t="s">
        <v>17</v>
      </c>
      <c r="J1" s="9" t="s">
        <v>28</v>
      </c>
      <c r="K1" s="9" t="s">
        <v>18</v>
      </c>
      <c r="L1" s="12" t="s">
        <v>19</v>
      </c>
      <c r="M1" s="12" t="s">
        <v>25</v>
      </c>
    </row>
    <row r="2" spans="1:17" x14ac:dyDescent="0.25">
      <c r="A2" s="4" t="s">
        <v>34</v>
      </c>
      <c r="B2" s="2">
        <v>2015</v>
      </c>
      <c r="C2" s="16">
        <f t="array" ref="C2">MAX(IF($D$35:$D$399=A2,IF(WEEKDAY($C$35:$C$399,2)&lt;6,IF(ISERROR(MATCH($C$35:$C$399,$G$35:$G$55,0)),$C$35:$C$399))))</f>
        <v>43585</v>
      </c>
      <c r="D2" s="16">
        <f>WORKDAY.INTL(C2,COUNTA($A$2:$A$30),"0000111",$G$35:$G$55)</f>
        <v>43642</v>
      </c>
      <c r="E2" s="13">
        <f>SUMPRODUCT(($D$35:$D$399=A2)*(WEEKDAY($C$35:$C$399,2)&lt;5))-K2</f>
        <v>3</v>
      </c>
      <c r="F2" s="13">
        <f>(16+E2)/($A$35+1-B2)</f>
        <v>4.75</v>
      </c>
      <c r="G2" s="21">
        <f t="array" ref="G2">IF(MAX(IF($D$35:$D$399=A2,IF(WEEKDAY($C$35:$C$399,2)&gt;5,$C$35:$C$399)))=0,"",MAX(IF($D$35:$D$399=A2,IF(WEEKDAY($C$35:$C$399,2)&gt;5,$C$35:$C$399))))</f>
        <v>43520</v>
      </c>
      <c r="H2" s="21">
        <f>IFERROR(7*(WEEKNUM(G2,21)+COUNTA($A$2:$A$30))+DATE(YEAR(G2),1,3)-WEEKDAY(DATE(YEAR(G2),1,3))-1,"")</f>
        <v>43721</v>
      </c>
      <c r="I2" s="13">
        <f>SUMPRODUCT(($D$35:$D$399=A2)*(WEEKDAY($C$35:$C$399,2)=5))</f>
        <v>1</v>
      </c>
      <c r="J2" s="16">
        <f t="array" ref="J2">IF(MAX(IF($D$35:$D$399=A2,IF(ISNUMBER(MATCH($C$35:$C$399,$G$35:$G$55,0)),$C$35:$C$399)))=0,"",MAX(IF($D$35:$D$399=A2,IF(ISNUMBER(MATCH($C$35:$C$399,$G$35:$G$55,0)),$C$35:$C$399))))</f>
        <v>43586</v>
      </c>
      <c r="K2" s="13">
        <f>SUMPRODUCT(($D$35:$D$399=A2)*((COUNTIF($G$35:$G$55,$C$35:$C$399)&gt;0)))</f>
        <v>1</v>
      </c>
      <c r="L2" s="13">
        <f t="shared" ref="L2:L30" si="0">I2+K2</f>
        <v>2</v>
      </c>
      <c r="M2" s="13">
        <f>(10+L2)/($A$35+1-B2)</f>
        <v>3</v>
      </c>
      <c r="Q2" s="25"/>
    </row>
    <row r="3" spans="1:17" x14ac:dyDescent="0.25">
      <c r="A3" s="2" t="s">
        <v>35</v>
      </c>
      <c r="B3" s="2">
        <v>2017</v>
      </c>
      <c r="C3" s="16">
        <f t="array" ref="C3">MAX(IF($D$35:$D$399=A3,IF(WEEKDAY($C$35:$C$399,2)&lt;6,IF(ISERROR(MATCH($C$35:$C$399,$G$35:$G$55,0)),$C$35:$C$399))))</f>
        <v>43620</v>
      </c>
      <c r="D3" s="16">
        <f>WORKDAY.INTL(C3,COUNTA($A$2:$A$30),"0000111",$G$35:$G$55)</f>
        <v>43671</v>
      </c>
      <c r="E3" s="13">
        <f>SUMPRODUCT(($D$35:$D$399=A3)*(WEEKDAY($C$35:$C$399,2)&lt;5))-K3</f>
        <v>3</v>
      </c>
      <c r="F3" s="13">
        <f>(5+E3)/($A$35+1-B3)</f>
        <v>4</v>
      </c>
      <c r="G3" s="21">
        <f t="array" ref="G3">IF(MAX(IF($D$35:$D$399=A3,IF(WEEKDAY($C$35:$C$399,2)&gt;5,$C$35:$C$399)))=0,"",MAX(IF($D$35:$D$399=A3,IF(WEEKDAY($C$35:$C$399,2)&gt;5,$C$35:$C$399))))</f>
        <v>43576</v>
      </c>
      <c r="H3" s="21">
        <f>IFERROR(7*(WEEKNUM(G3,21)+COUNTA($A$2:$A$30))+DATE(YEAR(G3),1,3)-WEEKDAY(DATE(YEAR(G3),1,3))-1,"")</f>
        <v>43777</v>
      </c>
      <c r="I3" s="13">
        <f>SUMPRODUCT(($D$35:$D$399=A3)*(WEEKDAY($C$35:$C$399,2)=5))</f>
        <v>2</v>
      </c>
      <c r="J3" s="16">
        <f t="array" ref="J3">IF(MAX(IF($D$35:$D$399=A3,IF(ISNUMBER(MATCH($C$35:$C$399,$G$35:$G$55,0)),$C$35:$C$399)))=0,"",MAX(IF($D$35:$D$399=A3,IF(ISNUMBER(MATCH($C$35:$C$399,$G$35:$G$55,0)),$C$35:$C$399))))</f>
        <v>43577</v>
      </c>
      <c r="K3" s="13">
        <f>SUMPRODUCT(($D$35:$D$399=A3)*((COUNTIF($G$35:$G$55,$C$35:$C$399)&gt;0)))</f>
        <v>2</v>
      </c>
      <c r="L3" s="13">
        <f t="shared" si="0"/>
        <v>4</v>
      </c>
      <c r="M3" s="13">
        <f>(4+L3)/($A$35+1-B3)</f>
        <v>4</v>
      </c>
      <c r="Q3" s="25"/>
    </row>
    <row r="4" spans="1:17" x14ac:dyDescent="0.25">
      <c r="A4" s="11" t="s">
        <v>14</v>
      </c>
      <c r="B4" s="11">
        <v>2016</v>
      </c>
      <c r="C4" s="17">
        <f t="array" ref="C4">MAX(IF($D$35:$D$399=A4,IF(WEEKDAY($C$35:$C$399,2)&lt;6,IF(ISERROR(MATCH($C$35:$C$399,$G$35:$G$55,0)),$C$35:$C$399))))</f>
        <v>43642</v>
      </c>
      <c r="D4" s="17">
        <f>WORKDAY.INTL(C4,COUNTA($A$2:$A$30),"0000111",$G$35:$G$55)</f>
        <v>43696</v>
      </c>
      <c r="E4" s="14">
        <f>SUMPRODUCT(($D$35:$D$399=A4)*(WEEKDAY($C$35:$C$399,2)&lt;5))-K4</f>
        <v>13</v>
      </c>
      <c r="F4" s="14">
        <f>(25+E4)/($A$35+1-B4)</f>
        <v>12.666666666666666</v>
      </c>
      <c r="G4" s="22" t="str">
        <f t="array" ref="G4">IF(MAX(IF($D$35:$D$399=A4,IF(WEEKDAY($C$35:$C$399,2)&gt;5,$C$35:$C$399)))=0,"",MAX(IF($D$35:$D$399=A4,IF(WEEKDAY($C$35:$C$399,2)&gt;5,$C$35:$C$399))))</f>
        <v/>
      </c>
      <c r="H4" s="22" t="str">
        <f>IFERROR(7*(WEEKNUM(G4,21)+COUNTA($A$2:$A$30))+DATE(YEAR(G4),1,3)-WEEKDAY(DATE(YEAR(G4),1,3))-1,"")</f>
        <v/>
      </c>
      <c r="I4" s="14">
        <f>SUMPRODUCT(($D$35:$D$399=A4)*(WEEKDAY($C$35:$C$399,2)=5))</f>
        <v>0</v>
      </c>
      <c r="J4" s="17" t="str">
        <f t="array" ref="J4">IF(MAX(IF($D$35:$D$399=A4,IF(ISNUMBER(MATCH($C$35:$C$399,$G$35:$G$55,0)),$C$35:$C$399)))=0,"",MAX(IF($D$35:$D$399=A4,IF(ISNUMBER(MATCH($C$35:$C$399,$G$35:$G$55,0)),$C$35:$C$399))))</f>
        <v/>
      </c>
      <c r="K4" s="14">
        <f>SUMPRODUCT(($D$35:$D$399=A4)*((COUNTIF($G$35:$G$55,$C$35:$C$399)&gt;0)))</f>
        <v>0</v>
      </c>
      <c r="L4" s="14">
        <f t="shared" si="0"/>
        <v>0</v>
      </c>
      <c r="M4" s="14">
        <f>(0+L4)/($A$35+1-B4)</f>
        <v>0</v>
      </c>
      <c r="Q4" s="25"/>
    </row>
    <row r="5" spans="1:17" x14ac:dyDescent="0.25">
      <c r="A5" s="2" t="s">
        <v>36</v>
      </c>
      <c r="B5" s="2">
        <v>2018</v>
      </c>
      <c r="C5" s="16">
        <f t="array" ref="C5">MAX(IF($D$35:$D$399=A5,IF(WEEKDAY($C$35:$C$399,2)&lt;6,IF(ISERROR(MATCH($C$35:$C$399,$G$35:$G$55,0)),$C$35:$C$399))))</f>
        <v>43584</v>
      </c>
      <c r="D5" s="16">
        <f>WORKDAY.INTL(C5,COUNTA($A$2:$A$30),"0000111",$G$35:$G$55)</f>
        <v>43641</v>
      </c>
      <c r="E5" s="13">
        <f>SUMPRODUCT(($D$35:$D$399=A5)*(WEEKDAY($C$35:$C$399,2)&lt;5))-K5</f>
        <v>4</v>
      </c>
      <c r="F5" s="13">
        <f>(E5)/($A$35+1-B5)</f>
        <v>4</v>
      </c>
      <c r="G5" s="21">
        <f t="array" ref="G5">IF(MAX(IF($D$35:$D$399=A5,IF(WEEKDAY($C$35:$C$399,2)&gt;5,$C$35:$C$399)))=0,"",MAX(IF($D$35:$D$399=A5,IF(WEEKDAY($C$35:$C$399,2)&gt;5,$C$35:$C$399))))</f>
        <v>43387</v>
      </c>
      <c r="H5" s="21">
        <f>IFERROR(7*(WEEKNUM(G5,21)+COUNTA($A$2:$A$30))+DATE(YEAR(G5),1,3)-WEEKDAY(DATE(YEAR(G5),1,3))-1,"")</f>
        <v>43588</v>
      </c>
      <c r="I5" s="13">
        <f>SUMPRODUCT(($D$35:$D$399=A5)*(WEEKDAY($C$35:$C$399,2)=5))</f>
        <v>1</v>
      </c>
      <c r="J5" s="16">
        <f t="array" ref="J5">IF(MAX(IF($D$35:$D$399=A5,IF(ISNUMBER(MATCH($C$35:$C$399,$G$35:$G$55,0)),$C$35:$C$399)))=0,"",MAX(IF($D$35:$D$399=A5,IF(ISNUMBER(MATCH($C$35:$C$399,$G$35:$G$55,0)),$C$35:$C$399))))</f>
        <v>43467</v>
      </c>
      <c r="K5" s="13">
        <f>SUMPRODUCT(($D$35:$D$399=A5)*((COUNTIF($G$35:$G$55,$C$35:$C$399)&gt;0)))</f>
        <v>1</v>
      </c>
      <c r="L5" s="13">
        <f t="shared" si="0"/>
        <v>2</v>
      </c>
      <c r="M5" s="13">
        <f>(L5)/($A$35+1-B5)</f>
        <v>2</v>
      </c>
      <c r="Q5" s="25"/>
    </row>
    <row r="6" spans="1:17" x14ac:dyDescent="0.25">
      <c r="A6" s="18" t="s">
        <v>37</v>
      </c>
      <c r="B6" s="18">
        <v>2017</v>
      </c>
      <c r="C6" s="20">
        <f t="array" ref="C6">MAX(IF($D$35:$D$399=A6,IF(WEEKDAY($C$35:$C$399,2)&lt;6,IF(ISERROR(MATCH($C$35:$C$399,$G$35:$G$55,0)),$C$35:$C$399))))</f>
        <v>43346</v>
      </c>
      <c r="D6" s="20">
        <f>WORKDAY.INTL(C6,COUNTA($A$2:$A$30),"0000111",$G$35:$G$55)</f>
        <v>43396</v>
      </c>
      <c r="E6" s="19">
        <f>SUMPRODUCT(($D$35:$D$399=A6)*(WEEKDAY($C$35:$C$399,2)&lt;5))-K6</f>
        <v>1</v>
      </c>
      <c r="F6" s="19">
        <f>(4+E6)/($A$35+1-B6)</f>
        <v>2.5</v>
      </c>
      <c r="G6" s="23" t="str">
        <f t="array" ref="G6">IF(MAX(IF($D$35:$D$399=A6,IF(WEEKDAY($C$35:$C$399,2)&gt;5,$C$35:$C$399)))=0,"",MAX(IF($D$35:$D$399=A6,IF(WEEKDAY($C$35:$C$399,2)&gt;5,$C$35:$C$399))))</f>
        <v/>
      </c>
      <c r="H6" s="23" t="str">
        <f t="shared" ref="H6:H30" si="1">IFERROR(7*(WEEKNUM(G6,21)+COUNTA($A$2:$A$30))+DATE(YEAR(G6),1,3)-WEEKDAY(DATE(YEAR(G6),1,3))-1,"")</f>
        <v/>
      </c>
      <c r="I6" s="19">
        <f>SUMPRODUCT(($D$35:$D$399=A6)*(WEEKDAY($C$35:$C$399,2)=5))</f>
        <v>0</v>
      </c>
      <c r="J6" s="20" t="str">
        <f t="array" ref="J6">IF(MAX(IF($D$35:$D$399=A6,IF(ISNUMBER(MATCH($C$35:$C$399,$G$35:$G$55,0)),$C$35:$C$399)))=0,"",MAX(IF($D$35:$D$399=A6,IF(ISNUMBER(MATCH($C$35:$C$399,$G$35:$G$55,0)),$C$35:$C$399))))</f>
        <v/>
      </c>
      <c r="K6" s="19">
        <f>SUMPRODUCT(($D$35:$D$399=A6)*((COUNTIF($G$35:$G$55,$C$35:$C$399)&gt;0)))</f>
        <v>0</v>
      </c>
      <c r="L6" s="19">
        <f t="shared" si="0"/>
        <v>0</v>
      </c>
      <c r="M6" s="19">
        <f>(4+L6)/($A$35+1-B6)</f>
        <v>2</v>
      </c>
      <c r="Q6" s="25"/>
    </row>
    <row r="7" spans="1:17" x14ac:dyDescent="0.25">
      <c r="A7" s="2" t="s">
        <v>38</v>
      </c>
      <c r="B7" s="2">
        <v>2018</v>
      </c>
      <c r="C7" s="16">
        <f t="array" ref="C7">MAX(IF($D$35:$D$399=A7,IF(WEEKDAY($C$35:$C$399,2)&lt;6,IF(ISERROR(MATCH($C$35:$C$399,$G$35:$G$55,0)),$C$35:$C$399))))</f>
        <v>43641</v>
      </c>
      <c r="D7" s="16">
        <f>WORKDAY.INTL(C7,COUNTA($A$2:$A$30),"0000111",$G$35:$G$55)</f>
        <v>43691</v>
      </c>
      <c r="E7" s="13">
        <f>SUMPRODUCT(($D$35:$D$399=A7)*(WEEKDAY($C$35:$C$399,2)&lt;5))-K7</f>
        <v>5</v>
      </c>
      <c r="F7" s="13">
        <f>E7/($A$35+1-B7)</f>
        <v>5</v>
      </c>
      <c r="G7" s="21" t="str">
        <f t="array" ref="G7">IF(MAX(IF($D$35:$D$399=A7,IF(WEEKDAY($C$35:$C$399,2)&gt;5,$C$35:$C$399)))=0,"",MAX(IF($D$35:$D$399=A7,IF(WEEKDAY($C$35:$C$399,2)&gt;5,$C$35:$C$399))))</f>
        <v/>
      </c>
      <c r="H7" s="21" t="str">
        <f t="shared" si="1"/>
        <v/>
      </c>
      <c r="I7" s="13">
        <f>SUMPRODUCT(($D$35:$D$399=A7)*(WEEKDAY($C$35:$C$399,2)=5))</f>
        <v>0</v>
      </c>
      <c r="J7" s="16">
        <f t="array" ref="J7">IF(MAX(IF($D$35:$D$399=A7,IF(ISNUMBER(MATCH($C$35:$C$399,$G$35:$G$55,0)),$C$35:$C$399)))=0,"",MAX(IF($D$35:$D$399=A7,IF(ISNUMBER(MATCH($C$35:$C$399,$G$35:$G$55,0)),$C$35:$C$399))))</f>
        <v>43461</v>
      </c>
      <c r="K7" s="13">
        <f>SUMPRODUCT(($D$35:$D$399=A7)*((COUNTIF($G$35:$G$55,$C$35:$C$399)&gt;0)))</f>
        <v>2</v>
      </c>
      <c r="L7" s="13">
        <f t="shared" si="0"/>
        <v>2</v>
      </c>
      <c r="M7" s="13">
        <f>(L7)/($A$35+1-B7)</f>
        <v>2</v>
      </c>
      <c r="Q7" s="25"/>
    </row>
    <row r="8" spans="1:17" x14ac:dyDescent="0.25">
      <c r="A8" s="4" t="s">
        <v>39</v>
      </c>
      <c r="B8" s="2">
        <v>2016</v>
      </c>
      <c r="C8" s="16">
        <f t="array" ref="C8">MAX(IF($D$35:$D$399=A8,IF(WEEKDAY($C$35:$C$399,2)&lt;6,IF(ISERROR(MATCH($C$35:$C$399,$G$35:$G$55,0)),$C$35:$C$399))))</f>
        <v>43630</v>
      </c>
      <c r="D8" s="16">
        <f>WORKDAY.INTL(C8,COUNTA($A$2:$A$30),"0000111",$G$35:$G$55)</f>
        <v>43682</v>
      </c>
      <c r="E8" s="13">
        <f>SUMPRODUCT(($D$35:$D$399=A8)*(WEEKDAY($C$35:$C$399,2)&lt;5))-K8</f>
        <v>1</v>
      </c>
      <c r="F8" s="13">
        <f>(2+E8)/($A$35+1-B8)</f>
        <v>1</v>
      </c>
      <c r="G8" s="21">
        <f t="array" ref="G8">IF(MAX(IF($D$35:$D$399=A8,IF(WEEKDAY($C$35:$C$399,2)&gt;5,$C$35:$C$399)))=0,"",MAX(IF($D$35:$D$399=A8,IF(WEEKDAY($C$35:$C$399,2)&gt;5,$C$35:$C$399))))</f>
        <v>43632</v>
      </c>
      <c r="H8" s="21">
        <f t="shared" si="1"/>
        <v>43833</v>
      </c>
      <c r="I8" s="13">
        <f>SUMPRODUCT(($D$35:$D$399=A8)*(WEEKDAY($C$35:$C$399,2)=5))</f>
        <v>2</v>
      </c>
      <c r="J8" s="16" t="str">
        <f t="array" ref="J8">IF(MAX(IF($D$35:$D$399=A8,IF(ISNUMBER(MATCH($C$35:$C$399,$G$35:$G$55,0)),$C$35:$C$399)))=0,"",MAX(IF($D$35:$D$399=A8,IF(ISNUMBER(MATCH($C$35:$C$399,$G$35:$G$55,0)),$C$35:$C$399))))</f>
        <v/>
      </c>
      <c r="K8" s="13">
        <f>SUMPRODUCT(($D$35:$D$399=A8)*((COUNTIF($G$35:$G$55,$C$35:$C$399)&gt;0)))</f>
        <v>0</v>
      </c>
      <c r="L8" s="13">
        <f t="shared" si="0"/>
        <v>2</v>
      </c>
      <c r="M8" s="13">
        <f>(3+L8)/($A$35+1-B8)</f>
        <v>1.6666666666666667</v>
      </c>
      <c r="Q8" s="25"/>
    </row>
    <row r="9" spans="1:17" x14ac:dyDescent="0.25">
      <c r="A9" s="2" t="s">
        <v>40</v>
      </c>
      <c r="B9" s="2">
        <v>2015</v>
      </c>
      <c r="C9" s="16">
        <f t="array" ref="C9">MAX(IF($D$35:$D$399=A9,IF(WEEKDAY($C$35:$C$399,2)&lt;6,IF(ISERROR(MATCH($C$35:$C$399,$G$35:$G$55,0)),$C$35:$C$399))))</f>
        <v>43594</v>
      </c>
      <c r="D9" s="16">
        <f>WORKDAY.INTL(C9,COUNTA($A$2:$A$30),"0000111",$G$35:$G$55)</f>
        <v>43649</v>
      </c>
      <c r="E9" s="13">
        <f>SUMPRODUCT(($D$35:$D$399=A9)*(WEEKDAY($C$35:$C$399,2)&lt;5))-K9</f>
        <v>4</v>
      </c>
      <c r="F9" s="13">
        <f>(10+E9)/($A$35+1-B9)</f>
        <v>3.5</v>
      </c>
      <c r="G9" s="21">
        <f t="array" ref="G9">IF(MAX(IF($D$35:$D$399=A9,IF(WEEKDAY($C$35:$C$399,2)&gt;5,$C$35:$C$399)))=0,"",MAX(IF($D$35:$D$399=A9,IF(WEEKDAY($C$35:$C$399,2)&gt;5,$C$35:$C$399))))</f>
        <v>43345</v>
      </c>
      <c r="H9" s="21">
        <f t="shared" si="1"/>
        <v>43546</v>
      </c>
      <c r="I9" s="13">
        <f>SUMPRODUCT(($D$35:$D$399=A9)*(WEEKDAY($C$35:$C$399,2)=5))</f>
        <v>0</v>
      </c>
      <c r="J9" s="16" t="str">
        <f t="array" ref="J9">IF(MAX(IF($D$35:$D$399=A9,IF(ISNUMBER(MATCH($C$35:$C$399,$G$35:$G$55,0)),$C$35:$C$399)))=0,"",MAX(IF($D$35:$D$399=A9,IF(ISNUMBER(MATCH($C$35:$C$399,$G$35:$G$55,0)),$C$35:$C$399))))</f>
        <v/>
      </c>
      <c r="K9" s="13">
        <f>SUMPRODUCT(($D$35:$D$399=A9)*((COUNTIF($G$35:$G$55,$C$35:$C$399)&gt;0)))</f>
        <v>0</v>
      </c>
      <c r="L9" s="13">
        <f t="shared" si="0"/>
        <v>0</v>
      </c>
      <c r="M9" s="13">
        <f>(13+L9)/($A$35+1-B9)</f>
        <v>3.25</v>
      </c>
      <c r="Q9" s="25"/>
    </row>
    <row r="10" spans="1:17" x14ac:dyDescent="0.25">
      <c r="A10" s="2" t="s">
        <v>41</v>
      </c>
      <c r="B10" s="2">
        <v>2018</v>
      </c>
      <c r="C10" s="16">
        <f t="array" ref="C10">MAX(IF($D$35:$D$399=A10,IF(WEEKDAY($C$35:$C$399,2)&lt;6,IF(ISERROR(MATCH($C$35:$C$399,$G$35:$G$55,0)),$C$35:$C$399))))</f>
        <v>43605</v>
      </c>
      <c r="D10" s="16">
        <f>WORKDAY.INTL(C10,COUNTA($A$2:$A$30),"0000111",$G$35:$G$55)</f>
        <v>43657</v>
      </c>
      <c r="E10" s="13">
        <f>SUMPRODUCT(($D$35:$D$399=A10)*(WEEKDAY($C$35:$C$399,2)&lt;5))-K10</f>
        <v>4</v>
      </c>
      <c r="F10" s="13">
        <f>E10/($A$35+1-B10)</f>
        <v>4</v>
      </c>
      <c r="G10" s="21">
        <f t="array" ref="G10">IF(MAX(IF($D$35:$D$399=A10,IF(WEEKDAY($C$35:$C$399,2)&gt;5,$C$35:$C$399)))=0,"",MAX(IF($D$35:$D$399=A10,IF(WEEKDAY($C$35:$C$399,2)&gt;5,$C$35:$C$399))))</f>
        <v>43443</v>
      </c>
      <c r="H10" s="21">
        <f t="shared" si="1"/>
        <v>43644</v>
      </c>
      <c r="I10" s="13">
        <f>SUMPRODUCT(($D$35:$D$399=A10)*(WEEKDAY($C$35:$C$399,2)=5))</f>
        <v>1</v>
      </c>
      <c r="J10" s="16">
        <f t="array" ref="J10">IF(MAX(IF($D$35:$D$399=A10,IF(ISNUMBER(MATCH($C$35:$C$399,$G$35:$G$55,0)),$C$35:$C$399)))=0,"",MAX(IF($D$35:$D$399=A10,IF(ISNUMBER(MATCH($C$35:$C$399,$G$35:$G$55,0)),$C$35:$C$399))))</f>
        <v>43466</v>
      </c>
      <c r="K10" s="13">
        <f>SUMPRODUCT(($D$35:$D$399=A10)*((COUNTIF($G$35:$G$55,$C$35:$C$399)&gt;0)))</f>
        <v>2</v>
      </c>
      <c r="L10" s="13">
        <f t="shared" si="0"/>
        <v>3</v>
      </c>
      <c r="M10" s="13">
        <f>(L10)/($A$35+1-B10)</f>
        <v>3</v>
      </c>
      <c r="Q10" s="25"/>
    </row>
    <row r="11" spans="1:17" x14ac:dyDescent="0.25">
      <c r="A11" s="2" t="s">
        <v>42</v>
      </c>
      <c r="B11" s="2">
        <v>2018</v>
      </c>
      <c r="C11" s="16">
        <f t="array" ref="C11">MAX(IF($D$35:$D$399=A11,IF(WEEKDAY($C$35:$C$399,2)&lt;6,IF(ISERROR(MATCH($C$35:$C$399,$G$35:$G$55,0)),$C$35:$C$399))))</f>
        <v>43595</v>
      </c>
      <c r="D11" s="16">
        <f>WORKDAY.INTL(C11,COUNTA($A$2:$A$30),"0000111",$G$35:$G$55)</f>
        <v>43649</v>
      </c>
      <c r="E11" s="13">
        <f>SUMPRODUCT(($D$35:$D$399=A11)*(WEEKDAY($C$35:$C$399,2)&lt;5))-K11</f>
        <v>3</v>
      </c>
      <c r="F11" s="13">
        <f>E11/($A$35+1-B11)</f>
        <v>3</v>
      </c>
      <c r="G11" s="21">
        <f t="array" ref="G11">IF(MAX(IF($D$35:$D$399=A11,IF(WEEKDAY($C$35:$C$399,2)&gt;5,$C$35:$C$399)))=0,"",MAX(IF($D$35:$D$399=A11,IF(WEEKDAY($C$35:$C$399,2)&gt;5,$C$35:$C$399))))</f>
        <v>43597</v>
      </c>
      <c r="H11" s="21">
        <f t="shared" si="1"/>
        <v>43798</v>
      </c>
      <c r="I11" s="13">
        <f>SUMPRODUCT(($D$35:$D$399=A11)*(WEEKDAY($C$35:$C$399,2)=5))</f>
        <v>2</v>
      </c>
      <c r="J11" s="16">
        <f t="array" ref="J11">IF(MAX(IF($D$35:$D$399=A11,IF(ISNUMBER(MATCH($C$35:$C$399,$G$35:$G$55,0)),$C$35:$C$399)))=0,"",MAX(IF($D$35:$D$399=A11,IF(ISNUMBER(MATCH($C$35:$C$399,$G$35:$G$55,0)),$C$35:$C$399))))</f>
        <v>43405</v>
      </c>
      <c r="K11" s="13">
        <f>SUMPRODUCT(($D$35:$D$399=A11)*((COUNTIF($G$35:$G$55,$C$35:$C$399)&gt;0)))</f>
        <v>1</v>
      </c>
      <c r="L11" s="13">
        <f t="shared" si="0"/>
        <v>3</v>
      </c>
      <c r="M11" s="13">
        <f>(L11)/($A$35+1-B11)</f>
        <v>3</v>
      </c>
      <c r="Q11" s="25"/>
    </row>
    <row r="12" spans="1:17" x14ac:dyDescent="0.25">
      <c r="A12" s="11" t="s">
        <v>43</v>
      </c>
      <c r="B12" s="11">
        <v>2015</v>
      </c>
      <c r="C12" s="17">
        <f t="array" ref="C12">MAX(IF($D$35:$D$399=A12,IF(WEEKDAY($C$35:$C$399,2)&lt;6,IF(ISERROR(MATCH($C$35:$C$399,$G$35:$G$55,0)),$C$35:$C$399))))</f>
        <v>43621</v>
      </c>
      <c r="D12" s="17">
        <f>WORKDAY.INTL(C12,COUNTA($A$2:$A$30),"0000111",$G$35:$G$55)</f>
        <v>43675</v>
      </c>
      <c r="E12" s="14">
        <f>SUMPRODUCT(($D$35:$D$399=A12)*(WEEKDAY($C$35:$C$399,2)&lt;5))-K12</f>
        <v>15</v>
      </c>
      <c r="F12" s="14">
        <f>(40+E12)/($A$35+1-B12)</f>
        <v>13.75</v>
      </c>
      <c r="G12" s="22" t="str">
        <f t="array" ref="G12">IF(MAX(IF($D$35:$D$399=A12,IF(WEEKDAY($C$35:$C$399,2)&gt;5,$C$35:$C$399)))=0,"",MAX(IF($D$35:$D$399=A12,IF(WEEKDAY($C$35:$C$399,2)&gt;5,$C$35:$C$399))))</f>
        <v/>
      </c>
      <c r="H12" s="22" t="str">
        <f t="shared" si="1"/>
        <v/>
      </c>
      <c r="I12" s="14">
        <f>SUMPRODUCT(($D$35:$D$399=A12)*(WEEKDAY($C$35:$C$399,2)=5))</f>
        <v>0</v>
      </c>
      <c r="J12" s="17" t="str">
        <f t="array" ref="J12">IF(MAX(IF($D$35:$D$399=A12,IF(ISNUMBER(MATCH($C$35:$C$399,$G$35:$G$55,0)),$C$35:$C$399)))=0,"",MAX(IF($D$35:$D$399=A12,IF(ISNUMBER(MATCH($C$35:$C$399,$G$35:$G$55,0)),$C$35:$C$399))))</f>
        <v/>
      </c>
      <c r="K12" s="14">
        <f>SUMPRODUCT(($D$35:$D$399=A12)*((COUNTIF($G$35:$G$55,$C$35:$C$399)&gt;0)))</f>
        <v>0</v>
      </c>
      <c r="L12" s="14">
        <f t="shared" si="0"/>
        <v>0</v>
      </c>
      <c r="M12" s="14">
        <f>(L12)/($A$35+1-B12)</f>
        <v>0</v>
      </c>
      <c r="Q12" s="25"/>
    </row>
    <row r="13" spans="1:17" x14ac:dyDescent="0.25">
      <c r="A13" s="2" t="s">
        <v>44</v>
      </c>
      <c r="B13" s="2">
        <v>2017</v>
      </c>
      <c r="C13" s="16">
        <f t="array" ref="C13">MAX(IF($D$35:$D$399=A13,IF(WEEKDAY($C$35:$C$399,2)&lt;6,IF(ISERROR(MATCH($C$35:$C$399,$G$35:$G$55,0)),$C$35:$C$399))))</f>
        <v>43634</v>
      </c>
      <c r="D13" s="16">
        <f>WORKDAY.INTL(C13,COUNTA($A$2:$A$30),"0000111",$G$35:$G$55)</f>
        <v>43684</v>
      </c>
      <c r="E13" s="13">
        <f>SUMPRODUCT(($D$35:$D$399=A13)*(WEEKDAY($C$35:$C$399,2)&lt;5))-K13</f>
        <v>6</v>
      </c>
      <c r="F13" s="13">
        <f>(5+E13)/($A$35+1-B13)</f>
        <v>5.5</v>
      </c>
      <c r="G13" s="21">
        <f t="array" ref="G13">IF(MAX(IF($D$35:$D$399=A13,IF(WEEKDAY($C$35:$C$399,2)&gt;5,$C$35:$C$399)))=0,"",MAX(IF($D$35:$D$399=A13,IF(WEEKDAY($C$35:$C$399,2)&gt;5,$C$35:$C$399))))</f>
        <v>43569</v>
      </c>
      <c r="H13" s="21">
        <f t="shared" si="1"/>
        <v>43770</v>
      </c>
      <c r="I13" s="13">
        <f>SUMPRODUCT(($D$35:$D$399=A13)*(WEEKDAY($C$35:$C$399,2)=5))</f>
        <v>2</v>
      </c>
      <c r="J13" s="16" t="str">
        <f t="array" ref="J13">IF(MAX(IF($D$35:$D$399=A13,IF(ISNUMBER(MATCH($C$35:$C$399,$G$35:$G$55,0)),$C$35:$C$399)))=0,"",MAX(IF($D$35:$D$399=A13,IF(ISNUMBER(MATCH($C$35:$C$399,$G$35:$G$55,0)),$C$35:$C$399))))</f>
        <v/>
      </c>
      <c r="K13" s="13">
        <f>SUMPRODUCT(($D$35:$D$399=A13)*((COUNTIF($G$35:$G$55,$C$35:$C$399)&gt;0)))</f>
        <v>0</v>
      </c>
      <c r="L13" s="13">
        <f t="shared" si="0"/>
        <v>2</v>
      </c>
      <c r="M13" s="13">
        <f>(3+L13)/($A$35+1-B13)</f>
        <v>2.5</v>
      </c>
      <c r="Q13" s="25"/>
    </row>
    <row r="14" spans="1:17" x14ac:dyDescent="0.25">
      <c r="A14" s="2" t="s">
        <v>45</v>
      </c>
      <c r="B14" s="2">
        <v>2018</v>
      </c>
      <c r="C14" s="16">
        <f t="array" ref="C14">MAX(IF($D$35:$D$399=A14,IF(WEEKDAY($C$35:$C$399,2)&lt;6,IF(ISERROR(MATCH($C$35:$C$399,$G$35:$G$55,0)),$C$35:$C$399))))</f>
        <v>43640</v>
      </c>
      <c r="D14" s="16">
        <f>WORKDAY.INTL(C14,COUNTA($A$2:$A$30),"0000111",$G$35:$G$55)</f>
        <v>43690</v>
      </c>
      <c r="E14" s="13">
        <f>SUMPRODUCT(($D$35:$D$399=A14)*(WEEKDAY($C$35:$C$399,2)&lt;5))-K14</f>
        <v>3</v>
      </c>
      <c r="F14" s="13">
        <f>E14/($A$35+1-B14)</f>
        <v>3</v>
      </c>
      <c r="G14" s="21">
        <f t="array" ref="G14">IF(MAX(IF($D$35:$D$399=A14,IF(WEEKDAY($C$35:$C$399,2)&gt;5,$C$35:$C$399)))=0,"",MAX(IF($D$35:$D$399=A14,IF(WEEKDAY($C$35:$C$399,2)&gt;5,$C$35:$C$399))))</f>
        <v>43478</v>
      </c>
      <c r="H14" s="21">
        <f t="shared" si="1"/>
        <v>43679</v>
      </c>
      <c r="I14" s="13">
        <f>SUMPRODUCT(($D$35:$D$399=A14)*(WEEKDAY($C$35:$C$399,2)=5))</f>
        <v>2</v>
      </c>
      <c r="J14" s="16">
        <f t="array" ref="J14">IF(MAX(IF($D$35:$D$399=A14,IF(ISNUMBER(MATCH($C$35:$C$399,$G$35:$G$55,0)),$C$35:$C$399)))=0,"",MAX(IF($D$35:$D$399=A14,IF(ISNUMBER(MATCH($C$35:$C$399,$G$35:$G$55,0)),$C$35:$C$399))))</f>
        <v>43593</v>
      </c>
      <c r="K14" s="13">
        <f>SUMPRODUCT(($D$35:$D$399=A14)*((COUNTIF($G$35:$G$55,$C$35:$C$399)&gt;0)))</f>
        <v>2</v>
      </c>
      <c r="L14" s="13">
        <f t="shared" si="0"/>
        <v>4</v>
      </c>
      <c r="M14" s="13">
        <f>(L14)/($A$35+1-B14)</f>
        <v>4</v>
      </c>
      <c r="Q14" s="25"/>
    </row>
    <row r="15" spans="1:17" x14ac:dyDescent="0.25">
      <c r="A15" s="2" t="s">
        <v>46</v>
      </c>
      <c r="B15" s="2">
        <v>2018</v>
      </c>
      <c r="C15" s="16">
        <f t="array" ref="C15">MAX(IF($D$35:$D$399=A15,IF(WEEKDAY($C$35:$C$399,2)&lt;6,IF(ISERROR(MATCH($C$35:$C$399,$G$35:$G$55,0)),$C$35:$C$399))))</f>
        <v>43623</v>
      </c>
      <c r="D15" s="16">
        <f>WORKDAY.INTL(C15,COUNTA($A$2:$A$30),"0000111",$G$35:$G$55)</f>
        <v>43676</v>
      </c>
      <c r="E15" s="13">
        <f>SUMPRODUCT(($D$35:$D$399=A15)*(WEEKDAY($C$35:$C$399,2)&lt;5))-K15</f>
        <v>4</v>
      </c>
      <c r="F15" s="13">
        <f>E15/($A$35+1-B15)</f>
        <v>4</v>
      </c>
      <c r="G15" s="21">
        <f t="array" ref="G15">IF(MAX(IF($D$35:$D$399=A15,IF(WEEKDAY($C$35:$C$399,2)&gt;5,$C$35:$C$399)))=0,"",MAX(IF($D$35:$D$399=A15,IF(WEEKDAY($C$35:$C$399,2)&gt;5,$C$35:$C$399))))</f>
        <v>43625</v>
      </c>
      <c r="H15" s="21">
        <f t="shared" si="1"/>
        <v>43826</v>
      </c>
      <c r="I15" s="13">
        <f>SUMPRODUCT(($D$35:$D$399=A15)*(WEEKDAY($C$35:$C$399,2)=5))</f>
        <v>2</v>
      </c>
      <c r="J15" s="16">
        <f t="array" ref="J15">IF(MAX(IF($D$35:$D$399=A15,IF(ISNUMBER(MATCH($C$35:$C$399,$G$35:$G$55,0)),$C$35:$C$399)))=0,"",MAX(IF($D$35:$D$399=A15,IF(ISNUMBER(MATCH($C$35:$C$399,$G$35:$G$55,0)),$C$35:$C$399))))</f>
        <v>43626</v>
      </c>
      <c r="K15" s="13">
        <f>SUMPRODUCT(($D$35:$D$399=A15)*((COUNTIF($G$35:$G$55,$C$35:$C$399)&gt;0)))</f>
        <v>2</v>
      </c>
      <c r="L15" s="13">
        <f t="shared" si="0"/>
        <v>4</v>
      </c>
      <c r="M15" s="13">
        <f>(L15)/($A$35+1-B15)</f>
        <v>4</v>
      </c>
      <c r="Q15" s="25"/>
    </row>
    <row r="16" spans="1:17" x14ac:dyDescent="0.25">
      <c r="A16" s="4" t="s">
        <v>47</v>
      </c>
      <c r="B16" s="2">
        <v>2015</v>
      </c>
      <c r="C16" s="16">
        <f t="array" ref="C16">MAX(IF($D$35:$D$399=A16,IF(WEEKDAY($C$35:$C$399,2)&lt;6,IF(ISERROR(MATCH($C$35:$C$399,$G$35:$G$55,0)),$C$35:$C$399))))</f>
        <v>43643</v>
      </c>
      <c r="D16" s="16">
        <f>WORKDAY.INTL(C16,COUNTA($A$2:$A$30),"0000111",$G$35:$G$55)</f>
        <v>43697</v>
      </c>
      <c r="E16" s="13">
        <f>SUMPRODUCT(($D$35:$D$399=A16)*(WEEKDAY($C$35:$C$399,2)&lt;5))-K16</f>
        <v>4</v>
      </c>
      <c r="F16" s="13">
        <f>(15+E16)/($A$35+1-B16)</f>
        <v>4.75</v>
      </c>
      <c r="G16" s="21">
        <f t="array" ref="G16">IF(MAX(IF($D$35:$D$399=A16,IF(WEEKDAY($C$35:$C$399,2)&gt;5,$C$35:$C$399)))=0,"",MAX(IF($D$35:$D$399=A16,IF(WEEKDAY($C$35:$C$399,2)&gt;5,$C$35:$C$399))))</f>
        <v>43555</v>
      </c>
      <c r="H16" s="21">
        <f t="shared" si="1"/>
        <v>43756</v>
      </c>
      <c r="I16" s="13">
        <f>SUMPRODUCT(($D$35:$D$399=A16)*(WEEKDAY($C$35:$C$399,2)=5))</f>
        <v>2</v>
      </c>
      <c r="J16" s="16" t="str">
        <f t="array" ref="J16">IF(MAX(IF($D$35:$D$399=A16,IF(ISNUMBER(MATCH($C$35:$C$399,$G$35:$G$55,0)),$C$35:$C$399)))=0,"",MAX(IF($D$35:$D$399=A16,IF(ISNUMBER(MATCH($C$35:$C$399,$G$35:$G$55,0)),$C$35:$C$399))))</f>
        <v/>
      </c>
      <c r="K16" s="13">
        <f>SUMPRODUCT(($D$35:$D$399=A16)*((COUNTIF($G$35:$G$55,$C$35:$C$399)&gt;0)))</f>
        <v>0</v>
      </c>
      <c r="L16" s="13">
        <f t="shared" si="0"/>
        <v>2</v>
      </c>
      <c r="M16" s="13">
        <f>(10+L16)/($A$35+1-B16)</f>
        <v>3</v>
      </c>
      <c r="Q16" s="25"/>
    </row>
    <row r="17" spans="1:18" x14ac:dyDescent="0.25">
      <c r="A17" s="2" t="s">
        <v>48</v>
      </c>
      <c r="B17" s="2">
        <v>2018</v>
      </c>
      <c r="C17" s="16">
        <f t="array" ref="C17">MAX(IF($D$35:$D$399=A17,IF(WEEKDAY($C$35:$C$399,2)&lt;6,IF(ISERROR(MATCH($C$35:$C$399,$G$35:$G$55,0)),$C$35:$C$399))))</f>
        <v>43633</v>
      </c>
      <c r="D17" s="16">
        <f>WORKDAY.INTL(C17,COUNTA($A$2:$A$30),"0000111",$G$35:$G$55)</f>
        <v>43683</v>
      </c>
      <c r="E17" s="13">
        <f>SUMPRODUCT(($D$35:$D$399=A17)*(WEEKDAY($C$35:$C$399,2)&lt;5))-K17</f>
        <v>6</v>
      </c>
      <c r="F17" s="13">
        <f>E17/($A$35+1-B17)</f>
        <v>6</v>
      </c>
      <c r="G17" s="21">
        <f t="array" ref="G17">IF(MAX(IF($D$35:$D$399=A17,IF(WEEKDAY($C$35:$C$399,2)&gt;5,$C$35:$C$399)))=0,"",MAX(IF($D$35:$D$399=A17,IF(WEEKDAY($C$35:$C$399,2)&gt;5,$C$35:$C$399))))</f>
        <v>43590</v>
      </c>
      <c r="H17" s="21">
        <f t="shared" si="1"/>
        <v>43791</v>
      </c>
      <c r="I17" s="13">
        <f>SUMPRODUCT(($D$35:$D$399=A17)*(WEEKDAY($C$35:$C$399,2)=5))</f>
        <v>2</v>
      </c>
      <c r="J17" s="16" t="str">
        <f t="array" ref="J17">IF(MAX(IF($D$35:$D$399=A17,IF(ISNUMBER(MATCH($C$35:$C$399,$G$35:$G$55,0)),$C$35:$C$399)))=0,"",MAX(IF($D$35:$D$399=A17,IF(ISNUMBER(MATCH($C$35:$C$399,$G$35:$G$55,0)),$C$35:$C$399))))</f>
        <v/>
      </c>
      <c r="K17" s="13">
        <f>SUMPRODUCT(($D$35:$D$399=A17)*((COUNTIF($G$35:$G$55,$C$35:$C$399)&gt;0)))</f>
        <v>0</v>
      </c>
      <c r="L17" s="13">
        <f t="shared" si="0"/>
        <v>2</v>
      </c>
      <c r="M17" s="13">
        <f>(L17)/($A$35+1-B17)</f>
        <v>2</v>
      </c>
      <c r="Q17" s="25"/>
    </row>
    <row r="18" spans="1:18" x14ac:dyDescent="0.25">
      <c r="A18" s="11" t="s">
        <v>49</v>
      </c>
      <c r="B18" s="11">
        <v>2017</v>
      </c>
      <c r="C18" s="17">
        <f t="array" ref="C18">MAX(IF($D$35:$D$399=A18,IF(WEEKDAY($C$35:$C$399,2)&lt;6,IF(ISERROR(MATCH($C$35:$C$399,$G$35:$G$55,0)),$C$35:$C$399))))</f>
        <v>43635</v>
      </c>
      <c r="D18" s="17">
        <f>WORKDAY.INTL(C18,COUNTA($A$2:$A$30),"0000111",$G$35:$G$55)</f>
        <v>43685</v>
      </c>
      <c r="E18" s="14">
        <f>SUMPRODUCT(($D$35:$D$399=A18)*(WEEKDAY($C$35:$C$399,2)&lt;5))-K18</f>
        <v>17</v>
      </c>
      <c r="F18" s="14">
        <f>(13+E18)/($A$35+1-B18)</f>
        <v>15</v>
      </c>
      <c r="G18" s="22" t="str">
        <f t="array" ref="G18">IF(MAX(IF($D$35:$D$399=A18,IF(WEEKDAY($C$35:$C$399,2)&gt;5,$C$35:$C$399)))=0,"",MAX(IF($D$35:$D$399=A18,IF(WEEKDAY($C$35:$C$399,2)&gt;5,$C$35:$C$399))))</f>
        <v/>
      </c>
      <c r="H18" s="22" t="str">
        <f t="shared" si="1"/>
        <v/>
      </c>
      <c r="I18" s="14">
        <f>SUMPRODUCT(($D$35:$D$399=A18)*(WEEKDAY($C$35:$C$399,2)=5))</f>
        <v>0</v>
      </c>
      <c r="J18" s="17" t="str">
        <f t="array" ref="J18">IF(MAX(IF($D$35:$D$399=A18,IF(ISNUMBER(MATCH($C$35:$C$399,$G$35:$G$55,0)),$C$35:$C$399)))=0,"",MAX(IF($D$35:$D$399=A18,IF(ISNUMBER(MATCH($C$35:$C$399,$G$35:$G$55,0)),$C$35:$C$399))))</f>
        <v/>
      </c>
      <c r="K18" s="14">
        <f>SUMPRODUCT(($D$35:$D$399=A18)*((COUNTIF($G$35:$G$55,$C$35:$C$399)&gt;0)))</f>
        <v>0</v>
      </c>
      <c r="L18" s="14">
        <f t="shared" si="0"/>
        <v>0</v>
      </c>
      <c r="M18" s="14">
        <f>(L18)/($A$35+1-B18)</f>
        <v>0</v>
      </c>
      <c r="Q18" s="25"/>
    </row>
    <row r="19" spans="1:18" x14ac:dyDescent="0.25">
      <c r="A19" s="2" t="s">
        <v>50</v>
      </c>
      <c r="B19" s="2">
        <v>2018</v>
      </c>
      <c r="C19" s="16">
        <f t="array" ref="C19">MAX(IF($D$35:$D$399=A19,IF(WEEKDAY($C$35:$C$399,2)&lt;6,IF(ISERROR(MATCH($C$35:$C$399,$G$35:$G$55,0)),$C$35:$C$399))))</f>
        <v>43644</v>
      </c>
      <c r="D19" s="16">
        <f>WORKDAY.INTL(C19,COUNTA($A$2:$A$30),"0000111",$G$35:$G$55)</f>
        <v>43697</v>
      </c>
      <c r="E19" s="13">
        <f>SUMPRODUCT(($D$35:$D$399=A19)*(WEEKDAY($C$35:$C$399,2)&lt;5))-K19</f>
        <v>4</v>
      </c>
      <c r="F19" s="13">
        <f>E19/($A$35+1-B19)</f>
        <v>4</v>
      </c>
      <c r="G19" s="21">
        <f t="array" ref="G19">IF(MAX(IF($D$35:$D$399=A19,IF(WEEKDAY($C$35:$C$399,2)&gt;5,$C$35:$C$399)))=0,"",MAX(IF($D$35:$D$399=A19,IF(WEEKDAY($C$35:$C$399,2)&gt;5,$C$35:$C$399))))</f>
        <v>43646</v>
      </c>
      <c r="H19" s="21">
        <f t="shared" si="1"/>
        <v>43847</v>
      </c>
      <c r="I19" s="13">
        <f>SUMPRODUCT(($D$35:$D$399=A19)*(WEEKDAY($C$35:$C$399,2)=5))</f>
        <v>2</v>
      </c>
      <c r="J19" s="16" t="str">
        <f t="array" ref="J19">IF(MAX(IF($D$35:$D$399=A19,IF(ISNUMBER(MATCH($C$35:$C$399,$G$35:$G$55,0)),$C$35:$C$399)))=0,"",MAX(IF($D$35:$D$399=A19,IF(ISNUMBER(MATCH($C$35:$C$399,$G$35:$G$55,0)),$C$35:$C$399))))</f>
        <v/>
      </c>
      <c r="K19" s="13">
        <f>SUMPRODUCT(($D$35:$D$399=A19)*((COUNTIF($G$35:$G$55,$C$35:$C$399)&gt;0)))</f>
        <v>0</v>
      </c>
      <c r="L19" s="13">
        <f t="shared" si="0"/>
        <v>2</v>
      </c>
      <c r="M19" s="13">
        <f>(L19)/($A$35+1-B19)</f>
        <v>2</v>
      </c>
      <c r="Q19" s="25"/>
    </row>
    <row r="20" spans="1:18" x14ac:dyDescent="0.25">
      <c r="A20" s="2" t="s">
        <v>51</v>
      </c>
      <c r="B20" s="2">
        <v>2018</v>
      </c>
      <c r="C20" s="16">
        <f t="array" ref="C20">MAX(IF($D$35:$D$399=A20,IF(WEEKDAY($C$35:$C$399,2)&lt;6,IF(ISERROR(MATCH($C$35:$C$399,$G$35:$G$55,0)),$C$35:$C$399))))</f>
        <v>43608</v>
      </c>
      <c r="D20" s="16">
        <f>WORKDAY.INTL(C20,COUNTA($A$2:$A$30),"0000111",$G$35:$G$55)</f>
        <v>43663</v>
      </c>
      <c r="E20" s="13">
        <f>SUMPRODUCT(($D$35:$D$399=A20)*(WEEKDAY($C$35:$C$399,2)&lt;5))-K20</f>
        <v>5</v>
      </c>
      <c r="F20" s="13">
        <f>E20/($A$35+1-B20)</f>
        <v>5</v>
      </c>
      <c r="G20" s="21">
        <f t="array" ref="G20">IF(MAX(IF($D$35:$D$399=A20,IF(WEEKDAY($C$35:$C$399,2)&gt;5,$C$35:$C$399)))=0,"",MAX(IF($D$35:$D$399=A20,IF(WEEKDAY($C$35:$C$399,2)&gt;5,$C$35:$C$399))))</f>
        <v>43457</v>
      </c>
      <c r="H20" s="21">
        <f t="shared" si="1"/>
        <v>43658</v>
      </c>
      <c r="I20" s="13">
        <f>SUMPRODUCT(($D$35:$D$399=A20)*(WEEKDAY($C$35:$C$399,2)=5))</f>
        <v>1</v>
      </c>
      <c r="J20" s="16">
        <f t="array" ref="J20">IF(MAX(IF($D$35:$D$399=A20,IF(ISNUMBER(MATCH($C$35:$C$399,$G$35:$G$55,0)),$C$35:$C$399)))=0,"",MAX(IF($D$35:$D$399=A20,IF(ISNUMBER(MATCH($C$35:$C$399,$G$35:$G$55,0)),$C$35:$C$399))))</f>
        <v>43459</v>
      </c>
      <c r="K20" s="13">
        <f>SUMPRODUCT(($D$35:$D$399=A20)*((COUNTIF($G$35:$G$55,$C$35:$C$399)&gt;0)))</f>
        <v>2</v>
      </c>
      <c r="L20" s="13">
        <f t="shared" si="0"/>
        <v>3</v>
      </c>
      <c r="M20" s="13">
        <f>(L20)/($A$35+1-B20)</f>
        <v>3</v>
      </c>
      <c r="Q20" s="25"/>
    </row>
    <row r="21" spans="1:18" x14ac:dyDescent="0.25">
      <c r="A21" s="4" t="s">
        <v>52</v>
      </c>
      <c r="B21" s="2">
        <v>2016</v>
      </c>
      <c r="C21" s="16">
        <f t="array" ref="C21">MAX(IF($D$35:$D$399=A21,IF(WEEKDAY($C$35:$C$399,2)&lt;6,IF(ISERROR(MATCH($C$35:$C$399,$G$35:$G$55,0)),$C$35:$C$399))))</f>
        <v>43627</v>
      </c>
      <c r="D21" s="16">
        <f>WORKDAY.INTL(C21,COUNTA($A$2:$A$30),"0000111",$G$35:$G$55)</f>
        <v>43677</v>
      </c>
      <c r="E21" s="13">
        <f>SUMPRODUCT(($D$35:$D$399=A21)*(WEEKDAY($C$35:$C$399,2)&lt;5))-K21</f>
        <v>7</v>
      </c>
      <c r="F21" s="13">
        <f>(6+E21)/($A$35+1-B21)</f>
        <v>4.333333333333333</v>
      </c>
      <c r="G21" s="21">
        <f t="array" ref="G21">IF(MAX(IF($D$35:$D$399=A21,IF(WEEKDAY($C$35:$C$399,2)&gt;5,$C$35:$C$399)))=0,"",MAX(IF($D$35:$D$399=A21,IF(WEEKDAY($C$35:$C$399,2)&gt;5,$C$35:$C$399))))</f>
        <v>43541</v>
      </c>
      <c r="H21" s="21">
        <f t="shared" si="1"/>
        <v>43742</v>
      </c>
      <c r="I21" s="13">
        <f>SUMPRODUCT(($D$35:$D$399=A21)*(WEEKDAY($C$35:$C$399,2)=5))</f>
        <v>2</v>
      </c>
      <c r="J21" s="16" t="str">
        <f t="array" ref="J21">IF(MAX(IF($D$35:$D$399=A21,IF(ISNUMBER(MATCH($C$35:$C$399,$G$35:$G$55,0)),$C$35:$C$399)))=0,"",MAX(IF($D$35:$D$399=A21,IF(ISNUMBER(MATCH($C$35:$C$399,$G$35:$G$55,0)),$C$35:$C$399))))</f>
        <v/>
      </c>
      <c r="K21" s="13">
        <f>SUMPRODUCT(($D$35:$D$399=A21)*((COUNTIF($G$35:$G$55,$C$35:$C$399)&gt;0)))</f>
        <v>0</v>
      </c>
      <c r="L21" s="13">
        <f t="shared" si="0"/>
        <v>2</v>
      </c>
      <c r="M21" s="13">
        <f>(6+L21)/($A$35+1-B21)</f>
        <v>2.6666666666666665</v>
      </c>
      <c r="Q21" s="25"/>
      <c r="R21" s="25"/>
    </row>
    <row r="22" spans="1:18" x14ac:dyDescent="0.25">
      <c r="A22" s="2" t="s">
        <v>53</v>
      </c>
      <c r="B22" s="2">
        <v>2018</v>
      </c>
      <c r="C22" s="16">
        <f t="array" ref="C22">MAX(IF($D$35:$D$399=A22,IF(WEEKDAY($C$35:$C$399,2)&lt;6,IF(ISERROR(MATCH($C$35:$C$399,$G$35:$G$55,0)),$C$35:$C$399))))</f>
        <v>43602</v>
      </c>
      <c r="D22" s="16">
        <f>WORKDAY.INTL(C22,COUNTA($A$2:$A$30),"0000111",$G$35:$G$55)</f>
        <v>43656</v>
      </c>
      <c r="E22" s="13">
        <f>SUMPRODUCT(($D$35:$D$399=A22)*(WEEKDAY($C$35:$C$399,2)&lt;5))-K22</f>
        <v>2</v>
      </c>
      <c r="F22" s="13">
        <f>E22/($A$35+1-B22)</f>
        <v>2</v>
      </c>
      <c r="G22" s="21">
        <f t="array" ref="G22">IF(MAX(IF($D$35:$D$399=A22,IF(WEEKDAY($C$35:$C$399,2)&gt;5,$C$35:$C$399)))=0,"",MAX(IF($D$35:$D$399=A22,IF(WEEKDAY($C$35:$C$399,2)&gt;5,$C$35:$C$399))))</f>
        <v>43604</v>
      </c>
      <c r="H22" s="21">
        <f t="shared" si="1"/>
        <v>43805</v>
      </c>
      <c r="I22" s="13">
        <f>SUMPRODUCT(($D$35:$D$399=A22)*(WEEKDAY($C$35:$C$399,2)=5))</f>
        <v>2</v>
      </c>
      <c r="J22" s="16" t="str">
        <f t="array" ref="J22">IF(MAX(IF($D$35:$D$399=A22,IF(ISNUMBER(MATCH($C$35:$C$399,$G$35:$G$55,0)),$C$35:$C$399)))=0,"",MAX(IF($D$35:$D$399=A22,IF(ISNUMBER(MATCH($C$35:$C$399,$G$35:$G$55,0)),$C$35:$C$399))))</f>
        <v/>
      </c>
      <c r="K22" s="13">
        <f>SUMPRODUCT(($D$35:$D$399=A22)*((COUNTIF($G$35:$G$55,$C$35:$C$399)&gt;0)))</f>
        <v>0</v>
      </c>
      <c r="L22" s="13">
        <f t="shared" si="0"/>
        <v>2</v>
      </c>
      <c r="M22" s="13">
        <f>(L22)/($A$35+1-B22)</f>
        <v>2</v>
      </c>
      <c r="Q22" s="25"/>
    </row>
    <row r="23" spans="1:18" x14ac:dyDescent="0.25">
      <c r="A23" s="2" t="s">
        <v>54</v>
      </c>
      <c r="B23" s="2">
        <v>2018</v>
      </c>
      <c r="C23" s="16">
        <f t="array" ref="C23">MAX(IF($D$35:$D$399=A23,IF(WEEKDAY($C$35:$C$399,2)&lt;6,IF(ISERROR(MATCH($C$35:$C$399,$G$35:$G$55,0)),$C$35:$C$399))))</f>
        <v>43614</v>
      </c>
      <c r="D23" s="16">
        <f>WORKDAY.INTL(C23,COUNTA($A$2:$A$30),"0000111",$G$35:$G$55)</f>
        <v>43669</v>
      </c>
      <c r="E23" s="13">
        <f>SUMPRODUCT(($D$35:$D$399=A23)*(WEEKDAY($C$35:$C$399,2)&lt;5))-K23</f>
        <v>2</v>
      </c>
      <c r="F23" s="13">
        <f>E23/($A$35+1-B23)</f>
        <v>2</v>
      </c>
      <c r="G23" s="21">
        <f t="array" ref="G23">IF(MAX(IF($D$35:$D$399=A23,IF(WEEKDAY($C$35:$C$399,2)&gt;5,$C$35:$C$399)))=0,"",MAX(IF($D$35:$D$399=A23,IF(WEEKDAY($C$35:$C$399,2)&gt;5,$C$35:$C$399))))</f>
        <v>43618</v>
      </c>
      <c r="H23" s="21">
        <f t="shared" si="1"/>
        <v>43819</v>
      </c>
      <c r="I23" s="13">
        <f>SUMPRODUCT(($D$35:$D$399=A23)*(WEEKDAY($C$35:$C$399,2)=5))</f>
        <v>2</v>
      </c>
      <c r="J23" s="16">
        <f t="array" ref="J23">IF(MAX(IF($D$35:$D$399=A23,IF(ISNUMBER(MATCH($C$35:$C$399,$G$35:$G$55,0)),$C$35:$C$399)))=0,"",MAX(IF($D$35:$D$399=A23,IF(ISNUMBER(MATCH($C$35:$C$399,$G$35:$G$55,0)),$C$35:$C$399))))</f>
        <v>43616</v>
      </c>
      <c r="K23" s="13">
        <f>SUMPRODUCT(($D$35:$D$399=A23)*((COUNTIF($G$35:$G$55,$C$35:$C$399)&gt;0)))</f>
        <v>2</v>
      </c>
      <c r="L23" s="13">
        <f t="shared" si="0"/>
        <v>4</v>
      </c>
      <c r="M23" s="13">
        <f>(L23)/($A$35+1-B23)</f>
        <v>4</v>
      </c>
      <c r="O23" s="25"/>
      <c r="P23" s="24"/>
      <c r="Q23" s="25"/>
    </row>
    <row r="24" spans="1:18" x14ac:dyDescent="0.25">
      <c r="A24" s="2" t="s">
        <v>55</v>
      </c>
      <c r="B24" s="2">
        <v>2017</v>
      </c>
      <c r="C24" s="16">
        <f t="array" ref="C24">MAX(IF($D$35:$D$399=A24,IF(WEEKDAY($C$35:$C$399,2)&lt;6,IF(ISERROR(MATCH($C$35:$C$399,$G$35:$G$55,0)),$C$35:$C$399))))</f>
        <v>43629</v>
      </c>
      <c r="D24" s="16">
        <f>WORKDAY.INTL(C24,COUNTA($A$2:$A$30),"0000111",$G$35:$G$55)</f>
        <v>43682</v>
      </c>
      <c r="E24" s="13">
        <f>SUMPRODUCT(($D$35:$D$399=A24)*(WEEKDAY($C$35:$C$399,2)&lt;5))-K24</f>
        <v>6</v>
      </c>
      <c r="F24" s="13">
        <f>(2+E24)/($A$35+1-B24)</f>
        <v>4</v>
      </c>
      <c r="G24" s="21">
        <f t="array" ref="G24">IF(MAX(IF($D$35:$D$399=A24,IF(WEEKDAY($C$35:$C$399,2)&gt;5,$C$35:$C$399)))=0,"",MAX(IF($D$35:$D$399=A24,IF(WEEKDAY($C$35:$C$399,2)&gt;5,$C$35:$C$399))))</f>
        <v>43562</v>
      </c>
      <c r="H24" s="21">
        <f t="shared" si="1"/>
        <v>43763</v>
      </c>
      <c r="I24" s="13">
        <f>SUMPRODUCT(($D$35:$D$399=A24)*(WEEKDAY($C$35:$C$399,2)=5))</f>
        <v>2</v>
      </c>
      <c r="J24" s="16" t="str">
        <f t="array" ref="J24">IF(MAX(IF($D$35:$D$399=A24,IF(ISNUMBER(MATCH($C$35:$C$399,$G$35:$G$55,0)),$C$35:$C$399)))=0,"",MAX(IF($D$35:$D$399=A24,IF(ISNUMBER(MATCH($C$35:$C$399,$G$35:$G$55,0)),$C$35:$C$399))))</f>
        <v/>
      </c>
      <c r="K24" s="13">
        <f>SUMPRODUCT(($D$35:$D$399=A24)*((COUNTIF($G$35:$G$55,$C$35:$C$399)&gt;0)))</f>
        <v>0</v>
      </c>
      <c r="L24" s="13">
        <f t="shared" si="0"/>
        <v>2</v>
      </c>
      <c r="M24" s="13">
        <f>(3+L24)/($A$35+1-B24)</f>
        <v>2.5</v>
      </c>
      <c r="O24" s="25"/>
      <c r="P24" s="24"/>
      <c r="Q24" s="25"/>
    </row>
    <row r="25" spans="1:18" x14ac:dyDescent="0.25">
      <c r="A25" s="4" t="s">
        <v>56</v>
      </c>
      <c r="B25" s="2">
        <v>2013</v>
      </c>
      <c r="C25" s="16">
        <f t="array" ref="C25">MAX(IF($D$35:$D$399=A25,IF(WEEKDAY($C$35:$C$399,2)&lt;6,IF(ISERROR(MATCH($C$35:$C$399,$G$35:$G$55,0)),$C$35:$C$399))))</f>
        <v>43636</v>
      </c>
      <c r="D25" s="16">
        <f>WORKDAY.INTL(C25,COUNTA($A$2:$A$30),"0000111",$G$35:$G$55)</f>
        <v>43689</v>
      </c>
      <c r="E25" s="13">
        <f>SUMPRODUCT(($D$35:$D$399=A25)*(WEEKDAY($C$35:$C$399,2)&lt;5))-K25</f>
        <v>7</v>
      </c>
      <c r="F25" s="13">
        <f>(25+E25)/($A$35+1-B25)</f>
        <v>5.333333333333333</v>
      </c>
      <c r="G25" s="21">
        <f t="array" ref="G25">IF(MAX(IF($D$35:$D$399=A25,IF(WEEKDAY($C$35:$C$399,2)&gt;5,$C$35:$C$399)))=0,"",MAX(IF($D$35:$D$399=A25,IF(WEEKDAY($C$35:$C$399,2)&gt;5,$C$35:$C$399))))</f>
        <v>43534</v>
      </c>
      <c r="H25" s="21">
        <f t="shared" si="1"/>
        <v>43735</v>
      </c>
      <c r="I25" s="13">
        <f>SUMPRODUCT(($D$35:$D$399=A25)*(WEEKDAY($C$35:$C$399,2)=5))</f>
        <v>1</v>
      </c>
      <c r="J25" s="16" t="str">
        <f t="array" ref="J25">IF(MAX(IF($D$35:$D$399=A25,IF(ISNUMBER(MATCH($C$35:$C$399,$G$35:$G$55,0)),$C$35:$C$399)))=0,"",MAX(IF($D$35:$D$399=A25,IF(ISNUMBER(MATCH($C$35:$C$399,$G$35:$G$55,0)),$C$35:$C$399))))</f>
        <v/>
      </c>
      <c r="K25" s="13">
        <f>SUMPRODUCT(($D$35:$D$399=A25)*((COUNTIF($G$35:$G$55,$C$35:$C$399)&gt;0)))</f>
        <v>0</v>
      </c>
      <c r="L25" s="13">
        <f t="shared" si="0"/>
        <v>1</v>
      </c>
      <c r="M25" s="13">
        <f>(13+L25)/($A$35+1-B25)</f>
        <v>2.3333333333333335</v>
      </c>
      <c r="O25" s="25"/>
      <c r="P25" s="24"/>
      <c r="Q25" s="25"/>
    </row>
    <row r="26" spans="1:18" x14ac:dyDescent="0.25">
      <c r="A26" s="2" t="s">
        <v>57</v>
      </c>
      <c r="B26" s="2">
        <v>2017</v>
      </c>
      <c r="C26" s="16">
        <f t="array" ref="C26">MAX(IF($D$35:$D$399=A26,IF(WEEKDAY($C$35:$C$399,2)&lt;6,IF(ISERROR(MATCH($C$35:$C$399,$G$35:$G$55,0)),$C$35:$C$399))))</f>
        <v>43591</v>
      </c>
      <c r="D26" s="16">
        <f>WORKDAY.INTL(C26,COUNTA($A$2:$A$30),"0000111",$G$35:$G$55)</f>
        <v>43647</v>
      </c>
      <c r="E26" s="13">
        <f>SUMPRODUCT(($D$35:$D$399=A26)*(WEEKDAY($C$35:$C$399,2)&lt;5))-K26</f>
        <v>5</v>
      </c>
      <c r="F26" s="13">
        <f>(5+E26)/($A$35+1-B26)</f>
        <v>5</v>
      </c>
      <c r="G26" s="21">
        <f t="array" ref="G26">IF(MAX(IF($D$35:$D$399=A26,IF(WEEKDAY($C$35:$C$399,2)&gt;5,$C$35:$C$399)))=0,"",MAX(IF($D$35:$D$399=A26,IF(WEEKDAY($C$35:$C$399,2)&gt;5,$C$35:$C$399))))</f>
        <v>43464</v>
      </c>
      <c r="H26" s="21">
        <f t="shared" si="1"/>
        <v>43665</v>
      </c>
      <c r="I26" s="13">
        <f>SUMPRODUCT(($D$35:$D$399=A26)*(WEEKDAY($C$35:$C$399,2)=5))</f>
        <v>3</v>
      </c>
      <c r="J26" s="16">
        <f t="array" ref="J26">IF(MAX(IF($D$35:$D$399=A26,IF(ISNUMBER(MATCH($C$35:$C$399,$G$35:$G$55,0)),$C$35:$C$399)))=0,"",MAX(IF($D$35:$D$399=A26,IF(ISNUMBER(MATCH($C$35:$C$399,$G$35:$G$55,0)),$C$35:$C$399))))</f>
        <v>43462</v>
      </c>
      <c r="K26" s="13">
        <f>SUMPRODUCT(($D$35:$D$399=A26)*((COUNTIF($G$35:$G$55,$C$35:$C$399)&gt;0)))</f>
        <v>1</v>
      </c>
      <c r="L26" s="13">
        <f t="shared" si="0"/>
        <v>4</v>
      </c>
      <c r="M26" s="13">
        <f>(3+L26)/($A$35+1-B26)</f>
        <v>3.5</v>
      </c>
      <c r="O26" s="25"/>
      <c r="P26" s="24"/>
      <c r="Q26" s="25"/>
    </row>
    <row r="27" spans="1:18" x14ac:dyDescent="0.25">
      <c r="A27" s="2" t="s">
        <v>58</v>
      </c>
      <c r="B27" s="2">
        <v>2018</v>
      </c>
      <c r="C27" s="16">
        <f t="array" ref="C27">MAX(IF($D$35:$D$399=A27,IF(WEEKDAY($C$35:$C$399,2)&lt;6,IF(ISERROR(MATCH($C$35:$C$399,$G$35:$G$55,0)),$C$35:$C$399))))</f>
        <v>43609</v>
      </c>
      <c r="D27" s="16">
        <f>WORKDAY.INTL(C27,COUNTA($A$2:$A$30),"0000111",$G$35:$G$55)</f>
        <v>43663</v>
      </c>
      <c r="E27" s="13">
        <f>SUMPRODUCT(($D$35:$D$399=A27)*(WEEKDAY($C$35:$C$399,2)&lt;5))-K27</f>
        <v>4</v>
      </c>
      <c r="F27" s="13">
        <f>(E27)/($A$35+1-B27)</f>
        <v>4</v>
      </c>
      <c r="G27" s="21">
        <f t="array" ref="G27">IF(MAX(IF($D$35:$D$399=A27,IF(WEEKDAY($C$35:$C$399,2)&gt;5,$C$35:$C$399)))=0,"",MAX(IF($D$35:$D$399=A27,IF(WEEKDAY($C$35:$C$399,2)&gt;5,$C$35:$C$399))))</f>
        <v>43611</v>
      </c>
      <c r="H27" s="21">
        <f t="shared" si="1"/>
        <v>43812</v>
      </c>
      <c r="I27" s="13">
        <f>SUMPRODUCT(($D$35:$D$399=A27)*(WEEKDAY($C$35:$C$399,2)=5))</f>
        <v>3</v>
      </c>
      <c r="J27" s="16" t="str">
        <f t="array" ref="J27">IF(MAX(IF($D$35:$D$399=A27,IF(ISNUMBER(MATCH($C$35:$C$399,$G$35:$G$55,0)),$C$35:$C$399)))=0,"",MAX(IF($D$35:$D$399=A27,IF(ISNUMBER(MATCH($C$35:$C$399,$G$35:$G$55,0)),$C$35:$C$399))))</f>
        <v/>
      </c>
      <c r="K27" s="13">
        <f>SUMPRODUCT(($D$35:$D$399=A27)*((COUNTIF($G$35:$G$55,$C$35:$C$399)&gt;0)))</f>
        <v>0</v>
      </c>
      <c r="L27" s="13">
        <f t="shared" si="0"/>
        <v>3</v>
      </c>
      <c r="M27" s="13">
        <f>(L27)/($A$35+1-B27)</f>
        <v>3</v>
      </c>
      <c r="O27" s="25"/>
      <c r="P27" s="24"/>
      <c r="Q27" s="25"/>
    </row>
    <row r="28" spans="1:18" x14ac:dyDescent="0.25">
      <c r="A28" s="4" t="s">
        <v>59</v>
      </c>
      <c r="B28" s="2">
        <v>2015</v>
      </c>
      <c r="C28" s="16">
        <f t="array" ref="C28">MAX(IF($D$35:$D$399=A28,IF(WEEKDAY($C$35:$C$399,2)&lt;6,IF(ISERROR(MATCH($C$35:$C$399,$G$35:$G$55,0)),$C$35:$C$399))))</f>
        <v>43628</v>
      </c>
      <c r="D28" s="16">
        <f>WORKDAY.INTL(C28,COUNTA($A$2:$A$30),"0000111",$G$35:$G$55)</f>
        <v>43678</v>
      </c>
      <c r="E28" s="13">
        <f>SUMPRODUCT(($D$35:$D$399=A28)*(WEEKDAY($C$35:$C$399,2)&lt;5))-K28</f>
        <v>4</v>
      </c>
      <c r="F28" s="13">
        <f>(15+E28)/($A$35+1-B28)</f>
        <v>4.75</v>
      </c>
      <c r="G28" s="21">
        <f t="array" ref="G28">IF(MAX(IF($D$35:$D$399=A28,IF(WEEKDAY($C$35:$C$399,2)&gt;5,$C$35:$C$399)))=0,"",MAX(IF($D$35:$D$399=A28,IF(WEEKDAY($C$35:$C$399,2)&gt;5,$C$35:$C$399))))</f>
        <v>43471</v>
      </c>
      <c r="H28" s="21">
        <f t="shared" si="1"/>
        <v>43672</v>
      </c>
      <c r="I28" s="13">
        <f>SUMPRODUCT(($D$35:$D$399=A28)*(WEEKDAY($C$35:$C$399,2)=5))</f>
        <v>2</v>
      </c>
      <c r="J28" s="16" t="str">
        <f t="array" ref="J28">IF(MAX(IF($D$35:$D$399=A28,IF(ISNUMBER(MATCH($C$35:$C$399,$G$35:$G$55,0)),$C$35:$C$399)))=0,"",MAX(IF($D$35:$D$399=A28,IF(ISNUMBER(MATCH($C$35:$C$399,$G$35:$G$55,0)),$C$35:$C$399))))</f>
        <v/>
      </c>
      <c r="K28" s="13">
        <f>SUMPRODUCT(($D$35:$D$399=A28)*((COUNTIF($G$35:$G$55,$C$35:$C$399)&gt;0)))</f>
        <v>0</v>
      </c>
      <c r="L28" s="13">
        <f t="shared" si="0"/>
        <v>2</v>
      </c>
      <c r="M28" s="13">
        <f>(6+L28)/($A$35+1-B28)</f>
        <v>2</v>
      </c>
      <c r="O28" s="25"/>
      <c r="P28" s="24"/>
      <c r="Q28" s="25"/>
    </row>
    <row r="29" spans="1:18" x14ac:dyDescent="0.25">
      <c r="A29" s="2" t="s">
        <v>60</v>
      </c>
      <c r="B29" s="2">
        <v>2017</v>
      </c>
      <c r="C29" s="16">
        <f t="array" ref="C29">MAX(IF($D$35:$D$399=A29,IF(WEEKDAY($C$35:$C$399,2)&lt;6,IF(ISERROR(MATCH($C$35:$C$399,$G$35:$G$55,0)),$C$35:$C$399))))</f>
        <v>43622</v>
      </c>
      <c r="D29" s="16">
        <f>WORKDAY.INTL(C29,COUNTA($A$2:$A$30),"0000111",$G$35:$G$55)</f>
        <v>43676</v>
      </c>
      <c r="E29" s="13">
        <f>SUMPRODUCT(($D$35:$D$399=A29)*(WEEKDAY($C$35:$C$399,2)&lt;5))-K29</f>
        <v>6</v>
      </c>
      <c r="F29" s="13">
        <f>(5+E29)/($A$35+1-B29)</f>
        <v>5.5</v>
      </c>
      <c r="G29" s="21">
        <f t="array" ref="G29">IF(MAX(IF($D$35:$D$399=A29,IF(WEEKDAY($C$35:$C$399,2)&gt;5,$C$35:$C$399)))=0,"",MAX(IF($D$35:$D$399=A29,IF(WEEKDAY($C$35:$C$399,2)&gt;5,$C$35:$C$399))))</f>
        <v>43583</v>
      </c>
      <c r="H29" s="21">
        <f t="shared" si="1"/>
        <v>43784</v>
      </c>
      <c r="I29" s="13">
        <f>SUMPRODUCT(($D$35:$D$399=A29)*(WEEKDAY($C$35:$C$399,2)=5))</f>
        <v>2</v>
      </c>
      <c r="J29" s="16" t="str">
        <f t="array" ref="J29">IF(MAX(IF($D$35:$D$399=A29,IF(ISNUMBER(MATCH($C$35:$C$399,$G$35:$G$55,0)),$C$35:$C$399)))=0,"",MAX(IF($D$35:$D$399=A29,IF(ISNUMBER(MATCH($C$35:$C$399,$G$35:$G$55,0)),$C$35:$C$399))))</f>
        <v/>
      </c>
      <c r="K29" s="13">
        <f>SUMPRODUCT(($D$35:$D$399=A29)*((COUNTIF($G$35:$G$55,$C$35:$C$399)&gt;0)))</f>
        <v>0</v>
      </c>
      <c r="L29" s="13">
        <f t="shared" si="0"/>
        <v>2</v>
      </c>
      <c r="M29" s="13">
        <f>(3+L29)/($A$35+1-B29)</f>
        <v>2.5</v>
      </c>
      <c r="O29" s="25"/>
      <c r="P29" s="24"/>
      <c r="Q29" s="25"/>
    </row>
    <row r="30" spans="1:18" x14ac:dyDescent="0.25">
      <c r="A30" s="2" t="s">
        <v>61</v>
      </c>
      <c r="B30" s="2">
        <v>2018</v>
      </c>
      <c r="C30" s="16">
        <f t="array" ref="C30">MAX(IF($D$35:$D$399=A30,IF(WEEKDAY($C$35:$C$399,2)&lt;6,IF(ISERROR(MATCH($C$35:$C$399,$G$35:$G$55,0)),$C$35:$C$399))))</f>
        <v>43637</v>
      </c>
      <c r="D30" s="16">
        <f>WORKDAY.INTL(C30,COUNTA($A$2:$A$30),"0000111",$G$35:$G$55)</f>
        <v>43689</v>
      </c>
      <c r="E30" s="13">
        <f>SUMPRODUCT(($D$35:$D$399=A30)*(WEEKDAY($C$35:$C$399,2)&lt;5))-K30</f>
        <v>6</v>
      </c>
      <c r="F30" s="13">
        <f>E30/($A$35+1-B30)</f>
        <v>6</v>
      </c>
      <c r="G30" s="21">
        <f t="array" ref="G30">IF(MAX(IF($D$35:$D$399=A30,IF(WEEKDAY($C$35:$C$399,2)&gt;5,$C$35:$C$399)))=0,"",MAX(IF($D$35:$D$399=A30,IF(WEEKDAY($C$35:$C$399,2)&gt;5,$C$35:$C$399))))</f>
        <v>43639</v>
      </c>
      <c r="H30" s="21">
        <f t="shared" si="1"/>
        <v>43840</v>
      </c>
      <c r="I30" s="13">
        <f>SUMPRODUCT(($D$35:$D$399=A30)*(WEEKDAY($C$35:$C$399,2)=5))</f>
        <v>2</v>
      </c>
      <c r="J30" s="16" t="str">
        <f t="array" ref="J30">IF(MAX(IF($D$35:$D$399=A30,IF(ISNUMBER(MATCH($C$35:$C$399,$G$35:$G$55,0)),$C$35:$C$399)))=0,"",MAX(IF($D$35:$D$399=A30,IF(ISNUMBER(MATCH($C$35:$C$399,$G$35:$G$55,0)),$C$35:$C$399))))</f>
        <v/>
      </c>
      <c r="K30" s="13">
        <f>SUMPRODUCT(($D$35:$D$399=A30)*((COUNTIF($G$35:$G$55,$C$35:$C$399)&gt;0)))</f>
        <v>0</v>
      </c>
      <c r="L30" s="13">
        <f t="shared" si="0"/>
        <v>2</v>
      </c>
      <c r="M30" s="13">
        <f>(L30)/($A$35+1-B30)</f>
        <v>2</v>
      </c>
      <c r="O30" s="25"/>
      <c r="P30" s="24"/>
      <c r="Q30" s="25"/>
    </row>
    <row r="31" spans="1:18" x14ac:dyDescent="0.25">
      <c r="A31" s="42"/>
      <c r="B31" s="42"/>
      <c r="C31" s="51"/>
      <c r="D31" s="51"/>
      <c r="E31" s="52"/>
      <c r="F31" s="52"/>
      <c r="G31" s="53"/>
      <c r="H31" s="53"/>
      <c r="I31" s="52"/>
      <c r="J31" s="52"/>
      <c r="K31" s="52"/>
      <c r="L31" s="52"/>
      <c r="M31" s="52"/>
      <c r="O31" s="25"/>
      <c r="P31" s="24"/>
      <c r="Q31" s="25"/>
    </row>
    <row r="32" spans="1:18" x14ac:dyDescent="0.25">
      <c r="A32" s="42"/>
      <c r="B32" s="42"/>
      <c r="C32" s="51"/>
      <c r="D32" s="51"/>
      <c r="E32" s="52"/>
      <c r="F32" s="52"/>
      <c r="G32" s="53"/>
      <c r="H32" s="53"/>
      <c r="I32" s="52"/>
      <c r="J32" s="52"/>
      <c r="K32" s="52"/>
      <c r="L32" s="52"/>
      <c r="M32" s="52"/>
      <c r="O32" s="25"/>
      <c r="P32" s="24"/>
      <c r="Q32" s="25"/>
    </row>
    <row r="33" spans="1:17" ht="15.75" thickBot="1" x14ac:dyDescent="0.3">
      <c r="A33" s="42"/>
      <c r="B33" s="42"/>
      <c r="C33" s="51"/>
      <c r="D33" s="51"/>
      <c r="E33" s="52"/>
      <c r="F33" s="52"/>
      <c r="G33" s="53"/>
      <c r="H33" s="53"/>
      <c r="I33" s="52"/>
      <c r="J33" s="52"/>
      <c r="K33" s="52"/>
      <c r="L33" s="52"/>
      <c r="M33" s="52"/>
      <c r="O33" s="25"/>
      <c r="P33" s="24"/>
      <c r="Q33" s="25"/>
    </row>
    <row r="34" spans="1:17" ht="16.5" thickBot="1" x14ac:dyDescent="0.3">
      <c r="B34" s="49" t="s">
        <v>26</v>
      </c>
      <c r="C34" s="50" t="s">
        <v>27</v>
      </c>
      <c r="D34" s="60" t="s">
        <v>33</v>
      </c>
      <c r="E34" s="61" t="s">
        <v>0</v>
      </c>
      <c r="G34" s="57" t="s">
        <v>30</v>
      </c>
      <c r="H34" s="58"/>
      <c r="I34" s="55"/>
      <c r="J34" s="55"/>
      <c r="K34" s="59"/>
      <c r="N34" s="41"/>
      <c r="O34" s="15"/>
    </row>
    <row r="35" spans="1:17" s="26" customFormat="1" ht="15" customHeight="1" thickBot="1" x14ac:dyDescent="0.3">
      <c r="A35" s="48">
        <v>2018</v>
      </c>
      <c r="B35" s="47">
        <f>IF(DAY(C35)=1,C35,"")</f>
        <v>43344</v>
      </c>
      <c r="C35" s="45">
        <f>DATE($A$35,COLUMN()+6,1)</f>
        <v>43344</v>
      </c>
      <c r="D35" s="1" t="s">
        <v>40</v>
      </c>
      <c r="E35" s="1"/>
      <c r="F35" s="54"/>
      <c r="G35" s="28">
        <f xml:space="preserve"> DATE($A$35,11,1)</f>
        <v>43405</v>
      </c>
      <c r="H35" s="29" t="s">
        <v>10</v>
      </c>
      <c r="I35" s="55"/>
      <c r="J35" s="55"/>
      <c r="O35" s="27"/>
    </row>
    <row r="36" spans="1:17" ht="15" customHeight="1" x14ac:dyDescent="0.25">
      <c r="A36" s="46"/>
      <c r="B36" s="47" t="str">
        <f t="shared" ref="B36:B99" si="2">IF(DAY(C36)=1,C36,"")</f>
        <v/>
      </c>
      <c r="C36" s="45">
        <f>C35+1</f>
        <v>43345</v>
      </c>
      <c r="D36" s="1" t="s">
        <v>40</v>
      </c>
      <c r="F36" s="54"/>
      <c r="G36" s="30">
        <f xml:space="preserve"> DATE($A$35,11,11)</f>
        <v>43415</v>
      </c>
      <c r="H36" s="31" t="s">
        <v>11</v>
      </c>
      <c r="I36" s="55"/>
      <c r="J36" s="55"/>
    </row>
    <row r="37" spans="1:17" x14ac:dyDescent="0.25">
      <c r="A37" s="46"/>
      <c r="B37" s="47" t="str">
        <f t="shared" si="2"/>
        <v/>
      </c>
      <c r="C37" s="45">
        <f t="shared" ref="C37:C100" si="3">C36+1</f>
        <v>43346</v>
      </c>
      <c r="D37" s="1" t="s">
        <v>37</v>
      </c>
      <c r="F37" s="54"/>
      <c r="G37" s="30">
        <f xml:space="preserve"> DATE($A$35,12,25)</f>
        <v>43459</v>
      </c>
      <c r="H37" s="31" t="s">
        <v>12</v>
      </c>
      <c r="I37" s="55"/>
      <c r="J37" s="55"/>
    </row>
    <row r="38" spans="1:17" x14ac:dyDescent="0.25">
      <c r="A38" s="46"/>
      <c r="B38" s="47" t="str">
        <f t="shared" si="2"/>
        <v/>
      </c>
      <c r="C38" s="45">
        <f t="shared" si="3"/>
        <v>43347</v>
      </c>
      <c r="D38" s="1" t="s">
        <v>55</v>
      </c>
      <c r="F38" s="54"/>
      <c r="G38" s="30">
        <f xml:space="preserve"> DATE($A$35+1,1,1)</f>
        <v>43466</v>
      </c>
      <c r="H38" s="31" t="s">
        <v>1</v>
      </c>
    </row>
    <row r="39" spans="1:17" x14ac:dyDescent="0.25">
      <c r="A39" s="46"/>
      <c r="B39" s="47" t="str">
        <f t="shared" si="2"/>
        <v/>
      </c>
      <c r="C39" s="45">
        <f t="shared" si="3"/>
        <v>43348</v>
      </c>
      <c r="D39" s="1" t="s">
        <v>44</v>
      </c>
      <c r="F39" s="54"/>
      <c r="G39" s="30">
        <f xml:space="preserve"> FLOOR(DAY(MINUTE(($A$35+1)/38)/2+56)&amp;"/5/"&amp;($A$35+1),7)-34</f>
        <v>43576</v>
      </c>
      <c r="H39" s="31" t="s">
        <v>13</v>
      </c>
    </row>
    <row r="40" spans="1:17" x14ac:dyDescent="0.25">
      <c r="A40" s="46"/>
      <c r="B40" s="47" t="str">
        <f t="shared" si="2"/>
        <v/>
      </c>
      <c r="C40" s="45">
        <f t="shared" si="3"/>
        <v>43349</v>
      </c>
      <c r="D40" s="1" t="s">
        <v>14</v>
      </c>
      <c r="F40" s="54"/>
      <c r="G40" s="30">
        <f xml:space="preserve"> G39 + 1</f>
        <v>43577</v>
      </c>
      <c r="H40" s="31" t="s">
        <v>2</v>
      </c>
    </row>
    <row r="41" spans="1:17" x14ac:dyDescent="0.25">
      <c r="A41" s="46"/>
      <c r="B41" s="47" t="str">
        <f t="shared" si="2"/>
        <v/>
      </c>
      <c r="C41" s="45">
        <f t="shared" si="3"/>
        <v>43350</v>
      </c>
      <c r="D41" s="1" t="s">
        <v>60</v>
      </c>
      <c r="F41" s="54"/>
      <c r="G41" s="30">
        <f xml:space="preserve"> DATE($A$35+1,5,1)</f>
        <v>43586</v>
      </c>
      <c r="H41" s="31" t="s">
        <v>3</v>
      </c>
    </row>
    <row r="42" spans="1:17" x14ac:dyDescent="0.25">
      <c r="A42" s="46"/>
      <c r="B42" s="47" t="str">
        <f t="shared" si="2"/>
        <v/>
      </c>
      <c r="C42" s="45">
        <f t="shared" si="3"/>
        <v>43351</v>
      </c>
      <c r="D42" s="1" t="s">
        <v>60</v>
      </c>
      <c r="F42" s="54"/>
      <c r="G42" s="30">
        <f xml:space="preserve"> DATE($A$35+1,5,8)</f>
        <v>43593</v>
      </c>
      <c r="H42" s="31" t="s">
        <v>4</v>
      </c>
    </row>
    <row r="43" spans="1:17" x14ac:dyDescent="0.25">
      <c r="A43" s="46"/>
      <c r="B43" s="47" t="str">
        <f t="shared" si="2"/>
        <v/>
      </c>
      <c r="C43" s="45">
        <f t="shared" si="3"/>
        <v>43352</v>
      </c>
      <c r="D43" s="1" t="s">
        <v>60</v>
      </c>
      <c r="F43" s="54"/>
      <c r="G43" s="30">
        <f xml:space="preserve"> G39 + 39</f>
        <v>43615</v>
      </c>
      <c r="H43" s="31" t="s">
        <v>5</v>
      </c>
    </row>
    <row r="44" spans="1:17" x14ac:dyDescent="0.25">
      <c r="A44" s="46"/>
      <c r="B44" s="47" t="str">
        <f t="shared" si="2"/>
        <v/>
      </c>
      <c r="C44" s="45">
        <f t="shared" si="3"/>
        <v>43353</v>
      </c>
      <c r="D44" s="1" t="s">
        <v>49</v>
      </c>
      <c r="F44" s="54"/>
      <c r="G44" s="30">
        <f xml:space="preserve"> G39 + 49</f>
        <v>43625</v>
      </c>
      <c r="H44" s="31" t="s">
        <v>6</v>
      </c>
    </row>
    <row r="45" spans="1:17" x14ac:dyDescent="0.25">
      <c r="A45" s="46"/>
      <c r="B45" s="47" t="str">
        <f t="shared" si="2"/>
        <v/>
      </c>
      <c r="C45" s="45">
        <f t="shared" si="3"/>
        <v>43354</v>
      </c>
      <c r="D45" s="1" t="s">
        <v>43</v>
      </c>
      <c r="F45" s="54"/>
      <c r="G45" s="30">
        <f xml:space="preserve"> G39 + 50</f>
        <v>43626</v>
      </c>
      <c r="H45" s="31" t="s">
        <v>7</v>
      </c>
    </row>
    <row r="46" spans="1:17" x14ac:dyDescent="0.25">
      <c r="A46" s="46"/>
      <c r="B46" s="47" t="str">
        <f t="shared" si="2"/>
        <v/>
      </c>
      <c r="C46" s="45">
        <f t="shared" si="3"/>
        <v>43355</v>
      </c>
      <c r="D46" s="1" t="s">
        <v>52</v>
      </c>
      <c r="F46" s="54"/>
      <c r="G46" s="30">
        <f xml:space="preserve"> DATE($A$35+1,7,14)</f>
        <v>43660</v>
      </c>
      <c r="H46" s="31" t="s">
        <v>8</v>
      </c>
    </row>
    <row r="47" spans="1:17" ht="15.75" thickBot="1" x14ac:dyDescent="0.3">
      <c r="A47" s="46"/>
      <c r="B47" s="47" t="str">
        <f t="shared" si="2"/>
        <v/>
      </c>
      <c r="C47" s="45">
        <f t="shared" si="3"/>
        <v>43356</v>
      </c>
      <c r="D47" s="1" t="s">
        <v>44</v>
      </c>
      <c r="F47" s="54"/>
      <c r="G47" s="32">
        <f xml:space="preserve"> DATE($A$35+1,8,15)</f>
        <v>43692</v>
      </c>
      <c r="H47" s="31" t="s">
        <v>9</v>
      </c>
    </row>
    <row r="48" spans="1:17" x14ac:dyDescent="0.25">
      <c r="A48" s="46"/>
      <c r="B48" s="47" t="str">
        <f t="shared" si="2"/>
        <v/>
      </c>
      <c r="C48" s="45">
        <f t="shared" si="3"/>
        <v>43357</v>
      </c>
      <c r="D48" s="1" t="s">
        <v>57</v>
      </c>
      <c r="F48" s="54"/>
      <c r="G48" s="62">
        <v>43467</v>
      </c>
      <c r="H48" s="33" t="s">
        <v>31</v>
      </c>
    </row>
    <row r="49" spans="1:8" x14ac:dyDescent="0.25">
      <c r="A49" s="46"/>
      <c r="B49" s="47" t="str">
        <f t="shared" si="2"/>
        <v/>
      </c>
      <c r="C49" s="45">
        <f t="shared" si="3"/>
        <v>43358</v>
      </c>
      <c r="D49" s="1" t="s">
        <v>57</v>
      </c>
      <c r="F49" s="54"/>
      <c r="G49" s="63">
        <v>43616</v>
      </c>
      <c r="H49" s="34" t="s">
        <v>31</v>
      </c>
    </row>
    <row r="50" spans="1:8" ht="15.75" thickBot="1" x14ac:dyDescent="0.3">
      <c r="A50" s="46"/>
      <c r="B50" s="47" t="str">
        <f t="shared" si="2"/>
        <v/>
      </c>
      <c r="C50" s="45">
        <f t="shared" si="3"/>
        <v>43359</v>
      </c>
      <c r="D50" s="1" t="s">
        <v>57</v>
      </c>
      <c r="F50" s="54"/>
      <c r="G50" s="64">
        <v>43626</v>
      </c>
      <c r="H50" s="35" t="s">
        <v>31</v>
      </c>
    </row>
    <row r="51" spans="1:8" ht="15.75" thickBot="1" x14ac:dyDescent="0.3">
      <c r="A51" s="46"/>
      <c r="B51" s="47" t="str">
        <f t="shared" si="2"/>
        <v/>
      </c>
      <c r="C51" s="45">
        <f t="shared" si="3"/>
        <v>43360</v>
      </c>
      <c r="D51" s="1" t="s">
        <v>49</v>
      </c>
      <c r="F51" s="54"/>
      <c r="G51" s="36">
        <v>43458</v>
      </c>
      <c r="H51" s="39" t="s">
        <v>32</v>
      </c>
    </row>
    <row r="52" spans="1:8" ht="15.75" thickBot="1" x14ac:dyDescent="0.3">
      <c r="A52" s="46"/>
      <c r="B52" s="47" t="str">
        <f t="shared" si="2"/>
        <v/>
      </c>
      <c r="C52" s="45">
        <f t="shared" si="3"/>
        <v>43361</v>
      </c>
      <c r="D52" s="1" t="s">
        <v>14</v>
      </c>
      <c r="F52" s="54"/>
      <c r="G52" s="38">
        <v>43460</v>
      </c>
      <c r="H52" s="37" t="s">
        <v>32</v>
      </c>
    </row>
    <row r="53" spans="1:8" ht="15.75" thickBot="1" x14ac:dyDescent="0.3">
      <c r="A53" s="46"/>
      <c r="B53" s="47" t="str">
        <f t="shared" si="2"/>
        <v/>
      </c>
      <c r="C53" s="45">
        <f t="shared" si="3"/>
        <v>43362</v>
      </c>
      <c r="D53" s="1" t="s">
        <v>34</v>
      </c>
      <c r="F53" s="54"/>
      <c r="G53" s="38">
        <v>43461</v>
      </c>
      <c r="H53" s="37" t="s">
        <v>32</v>
      </c>
    </row>
    <row r="54" spans="1:8" ht="15.75" thickBot="1" x14ac:dyDescent="0.3">
      <c r="A54" s="46"/>
      <c r="B54" s="47" t="str">
        <f t="shared" si="2"/>
        <v/>
      </c>
      <c r="C54" s="45">
        <f t="shared" si="3"/>
        <v>43363</v>
      </c>
      <c r="D54" s="1" t="s">
        <v>59</v>
      </c>
      <c r="F54" s="54"/>
      <c r="G54" s="38">
        <v>43462</v>
      </c>
      <c r="H54" s="37" t="s">
        <v>32</v>
      </c>
    </row>
    <row r="55" spans="1:8" ht="15.75" thickBot="1" x14ac:dyDescent="0.3">
      <c r="A55" s="46"/>
      <c r="B55" s="47" t="str">
        <f t="shared" si="2"/>
        <v/>
      </c>
      <c r="C55" s="45">
        <f t="shared" si="3"/>
        <v>43364</v>
      </c>
      <c r="D55" s="1" t="s">
        <v>55</v>
      </c>
      <c r="F55" s="54"/>
      <c r="G55" s="40">
        <v>43465</v>
      </c>
      <c r="H55" s="37" t="s">
        <v>32</v>
      </c>
    </row>
    <row r="56" spans="1:8" x14ac:dyDescent="0.25">
      <c r="A56" s="46"/>
      <c r="B56" s="47" t="str">
        <f t="shared" si="2"/>
        <v/>
      </c>
      <c r="C56" s="45">
        <f t="shared" si="3"/>
        <v>43365</v>
      </c>
      <c r="D56" s="1" t="s">
        <v>55</v>
      </c>
      <c r="F56" s="54"/>
      <c r="G56" s="54"/>
      <c r="H56" s="54"/>
    </row>
    <row r="57" spans="1:8" x14ac:dyDescent="0.25">
      <c r="A57" s="46"/>
      <c r="B57" s="47" t="str">
        <f t="shared" si="2"/>
        <v/>
      </c>
      <c r="C57" s="45">
        <f t="shared" si="3"/>
        <v>43366</v>
      </c>
      <c r="D57" s="1" t="s">
        <v>55</v>
      </c>
      <c r="F57" s="54"/>
      <c r="G57" s="54"/>
      <c r="H57" s="54"/>
    </row>
    <row r="58" spans="1:8" x14ac:dyDescent="0.25">
      <c r="A58" s="46"/>
      <c r="B58" s="47" t="str">
        <f t="shared" si="2"/>
        <v/>
      </c>
      <c r="C58" s="45">
        <f t="shared" si="3"/>
        <v>43367</v>
      </c>
      <c r="D58" s="1" t="s">
        <v>49</v>
      </c>
      <c r="F58" s="54"/>
      <c r="G58" s="54"/>
      <c r="H58" s="54"/>
    </row>
    <row r="59" spans="1:8" x14ac:dyDescent="0.25">
      <c r="A59" s="46"/>
      <c r="B59" s="47" t="str">
        <f t="shared" si="2"/>
        <v/>
      </c>
      <c r="C59" s="45">
        <f t="shared" si="3"/>
        <v>43368</v>
      </c>
      <c r="D59" s="1" t="s">
        <v>56</v>
      </c>
      <c r="F59" s="54"/>
      <c r="G59" s="54"/>
      <c r="H59" s="54"/>
    </row>
    <row r="60" spans="1:8" x14ac:dyDescent="0.25">
      <c r="A60" s="46"/>
      <c r="B60" s="47" t="str">
        <f t="shared" si="2"/>
        <v/>
      </c>
      <c r="C60" s="45">
        <f t="shared" si="3"/>
        <v>43369</v>
      </c>
      <c r="D60" s="1" t="s">
        <v>60</v>
      </c>
      <c r="F60" s="54"/>
      <c r="G60" s="54"/>
      <c r="H60" s="54"/>
    </row>
    <row r="61" spans="1:8" x14ac:dyDescent="0.25">
      <c r="A61" s="46"/>
      <c r="B61" s="47" t="str">
        <f t="shared" si="2"/>
        <v/>
      </c>
      <c r="C61" s="45">
        <f t="shared" si="3"/>
        <v>43370</v>
      </c>
      <c r="D61" s="1" t="s">
        <v>14</v>
      </c>
      <c r="F61" s="54"/>
      <c r="G61" s="54"/>
      <c r="H61" s="54"/>
    </row>
    <row r="62" spans="1:8" x14ac:dyDescent="0.25">
      <c r="A62" s="46"/>
      <c r="B62" s="47" t="str">
        <f t="shared" si="2"/>
        <v/>
      </c>
      <c r="C62" s="45">
        <f t="shared" si="3"/>
        <v>43371</v>
      </c>
      <c r="D62" s="1" t="s">
        <v>52</v>
      </c>
      <c r="F62" s="54"/>
      <c r="G62" s="54"/>
      <c r="H62" s="54"/>
    </row>
    <row r="63" spans="1:8" x14ac:dyDescent="0.25">
      <c r="A63" s="46"/>
      <c r="B63" s="47" t="str">
        <f t="shared" si="2"/>
        <v/>
      </c>
      <c r="C63" s="45">
        <f t="shared" si="3"/>
        <v>43372</v>
      </c>
      <c r="D63" s="1" t="s">
        <v>52</v>
      </c>
      <c r="F63" s="54"/>
      <c r="G63" s="54"/>
      <c r="H63" s="54"/>
    </row>
    <row r="64" spans="1:8" x14ac:dyDescent="0.25">
      <c r="A64" s="46"/>
      <c r="B64" s="47" t="str">
        <f t="shared" si="2"/>
        <v/>
      </c>
      <c r="C64" s="45">
        <f t="shared" si="3"/>
        <v>43373</v>
      </c>
      <c r="D64" s="1" t="s">
        <v>52</v>
      </c>
      <c r="F64" s="54"/>
      <c r="G64" s="54"/>
      <c r="H64" s="54"/>
    </row>
    <row r="65" spans="1:8" x14ac:dyDescent="0.25">
      <c r="A65" s="46"/>
      <c r="B65" s="47">
        <f t="shared" si="2"/>
        <v>43374</v>
      </c>
      <c r="C65" s="45">
        <f t="shared" si="3"/>
        <v>43374</v>
      </c>
      <c r="D65" s="1" t="s">
        <v>57</v>
      </c>
      <c r="F65" s="54"/>
      <c r="G65" s="54"/>
      <c r="H65" s="54"/>
    </row>
    <row r="66" spans="1:8" x14ac:dyDescent="0.25">
      <c r="A66" s="46"/>
      <c r="B66" s="47" t="str">
        <f t="shared" si="2"/>
        <v/>
      </c>
      <c r="C66" s="45">
        <f t="shared" si="3"/>
        <v>43375</v>
      </c>
      <c r="D66" s="1" t="s">
        <v>43</v>
      </c>
      <c r="F66" s="54"/>
      <c r="G66" s="54"/>
      <c r="H66" s="54"/>
    </row>
    <row r="67" spans="1:8" x14ac:dyDescent="0.25">
      <c r="A67" s="46"/>
      <c r="B67" s="47" t="str">
        <f t="shared" si="2"/>
        <v/>
      </c>
      <c r="C67" s="45">
        <f t="shared" si="3"/>
        <v>43376</v>
      </c>
      <c r="D67" s="1" t="s">
        <v>43</v>
      </c>
      <c r="F67" s="54"/>
      <c r="G67" s="54"/>
      <c r="H67" s="54"/>
    </row>
    <row r="68" spans="1:8" x14ac:dyDescent="0.25">
      <c r="A68" s="46"/>
      <c r="B68" s="47" t="str">
        <f t="shared" si="2"/>
        <v/>
      </c>
      <c r="C68" s="45">
        <f t="shared" si="3"/>
        <v>43377</v>
      </c>
      <c r="D68" s="1" t="s">
        <v>49</v>
      </c>
      <c r="F68" s="54"/>
      <c r="G68" s="54"/>
      <c r="H68" s="54"/>
    </row>
    <row r="69" spans="1:8" x14ac:dyDescent="0.25">
      <c r="A69" s="46"/>
      <c r="B69" s="47" t="str">
        <f t="shared" si="2"/>
        <v/>
      </c>
      <c r="C69" s="45">
        <f t="shared" si="3"/>
        <v>43378</v>
      </c>
      <c r="D69" s="1" t="s">
        <v>59</v>
      </c>
      <c r="F69" s="54"/>
      <c r="G69" s="54"/>
      <c r="H69" s="54"/>
    </row>
    <row r="70" spans="1:8" x14ac:dyDescent="0.25">
      <c r="A70" s="46"/>
      <c r="B70" s="47" t="str">
        <f t="shared" si="2"/>
        <v/>
      </c>
      <c r="C70" s="45">
        <f t="shared" si="3"/>
        <v>43379</v>
      </c>
      <c r="D70" s="1" t="s">
        <v>59</v>
      </c>
      <c r="F70" s="54"/>
      <c r="G70" s="54"/>
      <c r="H70" s="54"/>
    </row>
    <row r="71" spans="1:8" x14ac:dyDescent="0.25">
      <c r="A71" s="46"/>
      <c r="B71" s="47" t="str">
        <f t="shared" si="2"/>
        <v/>
      </c>
      <c r="C71" s="45">
        <f t="shared" si="3"/>
        <v>43380</v>
      </c>
      <c r="D71" s="1" t="s">
        <v>59</v>
      </c>
      <c r="F71" s="54"/>
      <c r="G71" s="54"/>
      <c r="H71" s="54"/>
    </row>
    <row r="72" spans="1:8" x14ac:dyDescent="0.25">
      <c r="A72" s="46"/>
      <c r="B72" s="47" t="str">
        <f t="shared" si="2"/>
        <v/>
      </c>
      <c r="C72" s="45">
        <f t="shared" si="3"/>
        <v>43381</v>
      </c>
      <c r="D72" s="1" t="s">
        <v>43</v>
      </c>
      <c r="F72" s="54"/>
      <c r="G72" s="54"/>
      <c r="H72" s="54"/>
    </row>
    <row r="73" spans="1:8" x14ac:dyDescent="0.25">
      <c r="A73" s="46"/>
      <c r="B73" s="47" t="str">
        <f t="shared" si="2"/>
        <v/>
      </c>
      <c r="C73" s="45">
        <f t="shared" si="3"/>
        <v>43382</v>
      </c>
      <c r="D73" s="1" t="s">
        <v>48</v>
      </c>
      <c r="F73" s="54"/>
      <c r="G73" s="54"/>
      <c r="H73" s="54"/>
    </row>
    <row r="74" spans="1:8" x14ac:dyDescent="0.25">
      <c r="A74" s="46"/>
      <c r="B74" s="47" t="str">
        <f t="shared" si="2"/>
        <v/>
      </c>
      <c r="C74" s="45">
        <f t="shared" si="3"/>
        <v>43383</v>
      </c>
      <c r="D74" s="1" t="s">
        <v>55</v>
      </c>
      <c r="F74" s="54"/>
      <c r="G74" s="54"/>
      <c r="H74" s="54"/>
    </row>
    <row r="75" spans="1:8" x14ac:dyDescent="0.25">
      <c r="A75" s="46"/>
      <c r="B75" s="47" t="str">
        <f t="shared" si="2"/>
        <v/>
      </c>
      <c r="C75" s="45">
        <f t="shared" si="3"/>
        <v>43384</v>
      </c>
      <c r="D75" s="1" t="s">
        <v>43</v>
      </c>
      <c r="F75" s="54"/>
      <c r="G75" s="54"/>
      <c r="H75" s="54"/>
    </row>
    <row r="76" spans="1:8" x14ac:dyDescent="0.25">
      <c r="A76" s="46"/>
      <c r="B76" s="47" t="str">
        <f t="shared" si="2"/>
        <v/>
      </c>
      <c r="C76" s="45">
        <f t="shared" si="3"/>
        <v>43385</v>
      </c>
      <c r="D76" s="1" t="s">
        <v>36</v>
      </c>
      <c r="F76" s="54"/>
      <c r="G76" s="54"/>
      <c r="H76" s="54"/>
    </row>
    <row r="77" spans="1:8" x14ac:dyDescent="0.25">
      <c r="A77" s="46"/>
      <c r="B77" s="47" t="str">
        <f t="shared" si="2"/>
        <v/>
      </c>
      <c r="C77" s="45">
        <f t="shared" si="3"/>
        <v>43386</v>
      </c>
      <c r="D77" s="1" t="s">
        <v>36</v>
      </c>
      <c r="F77" s="54"/>
      <c r="G77" s="54"/>
      <c r="H77" s="54"/>
    </row>
    <row r="78" spans="1:8" x14ac:dyDescent="0.25">
      <c r="A78" s="46"/>
      <c r="B78" s="47" t="str">
        <f t="shared" si="2"/>
        <v/>
      </c>
      <c r="C78" s="45">
        <f t="shared" si="3"/>
        <v>43387</v>
      </c>
      <c r="D78" s="1" t="s">
        <v>36</v>
      </c>
      <c r="F78" s="54"/>
      <c r="G78" s="54"/>
      <c r="H78" s="54"/>
    </row>
    <row r="79" spans="1:8" x14ac:dyDescent="0.25">
      <c r="A79" s="46"/>
      <c r="B79" s="47" t="str">
        <f t="shared" si="2"/>
        <v/>
      </c>
      <c r="C79" s="45">
        <f t="shared" si="3"/>
        <v>43388</v>
      </c>
      <c r="D79" s="1" t="s">
        <v>45</v>
      </c>
      <c r="F79" s="54"/>
      <c r="G79" s="54"/>
      <c r="H79" s="54"/>
    </row>
    <row r="80" spans="1:8" x14ac:dyDescent="0.25">
      <c r="A80" s="46"/>
      <c r="B80" s="47" t="str">
        <f t="shared" si="2"/>
        <v/>
      </c>
      <c r="C80" s="45">
        <f t="shared" si="3"/>
        <v>43389</v>
      </c>
      <c r="D80" s="1" t="s">
        <v>44</v>
      </c>
      <c r="F80" s="54"/>
      <c r="G80" s="54"/>
      <c r="H80" s="54"/>
    </row>
    <row r="81" spans="1:8" x14ac:dyDescent="0.25">
      <c r="A81" s="46"/>
      <c r="B81" s="47" t="str">
        <f t="shared" si="2"/>
        <v/>
      </c>
      <c r="C81" s="45">
        <f t="shared" si="3"/>
        <v>43390</v>
      </c>
      <c r="D81" s="1" t="s">
        <v>46</v>
      </c>
      <c r="F81" s="54"/>
      <c r="G81" s="54"/>
      <c r="H81" s="54"/>
    </row>
    <row r="82" spans="1:8" x14ac:dyDescent="0.25">
      <c r="A82" s="46"/>
      <c r="B82" s="47" t="str">
        <f t="shared" si="2"/>
        <v/>
      </c>
      <c r="C82" s="45">
        <f t="shared" si="3"/>
        <v>43391</v>
      </c>
      <c r="D82" s="1" t="s">
        <v>53</v>
      </c>
      <c r="F82" s="54"/>
      <c r="G82" s="54"/>
      <c r="H82" s="54"/>
    </row>
    <row r="83" spans="1:8" x14ac:dyDescent="0.25">
      <c r="A83" s="46"/>
      <c r="B83" s="47" t="str">
        <f t="shared" si="2"/>
        <v/>
      </c>
      <c r="C83" s="45">
        <f t="shared" si="3"/>
        <v>43392</v>
      </c>
      <c r="D83" s="1" t="s">
        <v>58</v>
      </c>
      <c r="F83" s="54"/>
      <c r="G83" s="54"/>
      <c r="H83" s="54"/>
    </row>
    <row r="84" spans="1:8" x14ac:dyDescent="0.25">
      <c r="A84" s="46"/>
      <c r="B84" s="47" t="str">
        <f t="shared" si="2"/>
        <v/>
      </c>
      <c r="C84" s="45">
        <f t="shared" si="3"/>
        <v>43393</v>
      </c>
      <c r="D84" s="1" t="s">
        <v>58</v>
      </c>
      <c r="F84" s="54"/>
      <c r="G84" s="54"/>
      <c r="H84" s="54"/>
    </row>
    <row r="85" spans="1:8" x14ac:dyDescent="0.25">
      <c r="A85" s="46"/>
      <c r="B85" s="47" t="str">
        <f t="shared" si="2"/>
        <v/>
      </c>
      <c r="C85" s="45">
        <f t="shared" si="3"/>
        <v>43394</v>
      </c>
      <c r="D85" s="1" t="s">
        <v>58</v>
      </c>
      <c r="F85" s="54"/>
      <c r="G85" s="54"/>
      <c r="H85" s="54"/>
    </row>
    <row r="86" spans="1:8" x14ac:dyDescent="0.25">
      <c r="A86" s="46"/>
      <c r="B86" s="47" t="str">
        <f t="shared" si="2"/>
        <v/>
      </c>
      <c r="C86" s="45">
        <f t="shared" si="3"/>
        <v>43395</v>
      </c>
      <c r="D86" s="1" t="s">
        <v>49</v>
      </c>
      <c r="F86" s="54"/>
      <c r="G86" s="54"/>
      <c r="H86" s="54"/>
    </row>
    <row r="87" spans="1:8" x14ac:dyDescent="0.25">
      <c r="A87" s="46"/>
      <c r="B87" s="47" t="str">
        <f t="shared" si="2"/>
        <v/>
      </c>
      <c r="C87" s="45">
        <f t="shared" si="3"/>
        <v>43396</v>
      </c>
      <c r="D87" s="1" t="s">
        <v>38</v>
      </c>
      <c r="F87" s="54"/>
      <c r="G87" s="54"/>
      <c r="H87" s="54"/>
    </row>
    <row r="88" spans="1:8" x14ac:dyDescent="0.25">
      <c r="A88" s="46"/>
      <c r="B88" s="47" t="str">
        <f t="shared" si="2"/>
        <v/>
      </c>
      <c r="C88" s="45">
        <f t="shared" si="3"/>
        <v>43397</v>
      </c>
      <c r="D88" s="1" t="s">
        <v>49</v>
      </c>
      <c r="F88" s="54"/>
      <c r="G88" s="54"/>
      <c r="H88" s="54"/>
    </row>
    <row r="89" spans="1:8" x14ac:dyDescent="0.25">
      <c r="A89" s="46"/>
      <c r="B89" s="47" t="str">
        <f t="shared" si="2"/>
        <v/>
      </c>
      <c r="C89" s="45">
        <f t="shared" si="3"/>
        <v>43398</v>
      </c>
      <c r="D89" s="1" t="s">
        <v>14</v>
      </c>
      <c r="F89" s="54"/>
      <c r="G89" s="54"/>
      <c r="H89" s="54"/>
    </row>
    <row r="90" spans="1:8" x14ac:dyDescent="0.25">
      <c r="A90" s="46"/>
      <c r="B90" s="47" t="str">
        <f t="shared" si="2"/>
        <v/>
      </c>
      <c r="C90" s="45">
        <f t="shared" si="3"/>
        <v>43399</v>
      </c>
      <c r="D90" s="1" t="s">
        <v>44</v>
      </c>
      <c r="F90" s="54"/>
      <c r="G90" s="54"/>
      <c r="H90" s="54"/>
    </row>
    <row r="91" spans="1:8" x14ac:dyDescent="0.25">
      <c r="A91" s="46"/>
      <c r="B91" s="47" t="str">
        <f t="shared" si="2"/>
        <v/>
      </c>
      <c r="C91" s="45">
        <f t="shared" si="3"/>
        <v>43400</v>
      </c>
      <c r="D91" s="1" t="s">
        <v>44</v>
      </c>
      <c r="F91" s="54"/>
      <c r="G91" s="54"/>
      <c r="H91" s="54"/>
    </row>
    <row r="92" spans="1:8" x14ac:dyDescent="0.25">
      <c r="A92" s="46"/>
      <c r="B92" s="47" t="str">
        <f t="shared" si="2"/>
        <v/>
      </c>
      <c r="C92" s="45">
        <f t="shared" si="3"/>
        <v>43401</v>
      </c>
      <c r="D92" s="1" t="s">
        <v>44</v>
      </c>
      <c r="F92" s="54"/>
      <c r="G92" s="54"/>
      <c r="H92" s="54"/>
    </row>
    <row r="93" spans="1:8" x14ac:dyDescent="0.25">
      <c r="A93" s="46"/>
      <c r="B93" s="47" t="str">
        <f t="shared" si="2"/>
        <v/>
      </c>
      <c r="C93" s="45">
        <f t="shared" si="3"/>
        <v>43402</v>
      </c>
      <c r="D93" s="1" t="s">
        <v>61</v>
      </c>
      <c r="F93" s="54"/>
      <c r="G93" s="54"/>
      <c r="H93" s="54"/>
    </row>
    <row r="94" spans="1:8" x14ac:dyDescent="0.25">
      <c r="A94" s="46"/>
      <c r="B94" s="47" t="str">
        <f t="shared" si="2"/>
        <v/>
      </c>
      <c r="C94" s="45">
        <f t="shared" si="3"/>
        <v>43403</v>
      </c>
      <c r="D94" s="1" t="s">
        <v>51</v>
      </c>
      <c r="F94" s="54"/>
      <c r="G94" s="54"/>
      <c r="H94" s="54"/>
    </row>
    <row r="95" spans="1:8" x14ac:dyDescent="0.25">
      <c r="A95" s="46"/>
      <c r="B95" s="47" t="str">
        <f t="shared" si="2"/>
        <v/>
      </c>
      <c r="C95" s="45">
        <f t="shared" si="3"/>
        <v>43404</v>
      </c>
      <c r="D95" s="1" t="s">
        <v>42</v>
      </c>
      <c r="F95" s="54"/>
      <c r="G95" s="54"/>
      <c r="H95" s="54"/>
    </row>
    <row r="96" spans="1:8" x14ac:dyDescent="0.25">
      <c r="A96" s="46"/>
      <c r="B96" s="47">
        <f t="shared" si="2"/>
        <v>43405</v>
      </c>
      <c r="C96" s="45">
        <f t="shared" si="3"/>
        <v>43405</v>
      </c>
      <c r="D96" s="1" t="s">
        <v>42</v>
      </c>
      <c r="F96" s="54"/>
      <c r="G96" s="54"/>
      <c r="H96" s="54"/>
    </row>
    <row r="97" spans="1:8" x14ac:dyDescent="0.25">
      <c r="A97" s="46"/>
      <c r="B97" s="47" t="str">
        <f t="shared" si="2"/>
        <v/>
      </c>
      <c r="C97" s="45">
        <f t="shared" si="3"/>
        <v>43406</v>
      </c>
      <c r="D97" s="1" t="s">
        <v>57</v>
      </c>
      <c r="F97" s="54"/>
      <c r="G97" s="54"/>
      <c r="H97" s="54"/>
    </row>
    <row r="98" spans="1:8" x14ac:dyDescent="0.25">
      <c r="A98" s="46"/>
      <c r="B98" s="47" t="str">
        <f t="shared" si="2"/>
        <v/>
      </c>
      <c r="C98" s="45">
        <f t="shared" si="3"/>
        <v>43407</v>
      </c>
      <c r="D98" s="1" t="s">
        <v>57</v>
      </c>
      <c r="F98" s="54"/>
      <c r="G98" s="54"/>
      <c r="H98" s="54"/>
    </row>
    <row r="99" spans="1:8" x14ac:dyDescent="0.25">
      <c r="A99" s="46"/>
      <c r="B99" s="47" t="str">
        <f t="shared" si="2"/>
        <v/>
      </c>
      <c r="C99" s="45">
        <f t="shared" si="3"/>
        <v>43408</v>
      </c>
      <c r="D99" s="1" t="s">
        <v>57</v>
      </c>
      <c r="F99" s="54"/>
      <c r="G99" s="54"/>
      <c r="H99" s="54"/>
    </row>
    <row r="100" spans="1:8" x14ac:dyDescent="0.25">
      <c r="A100" s="46"/>
      <c r="B100" s="47" t="str">
        <f t="shared" ref="B100:B163" si="4">IF(DAY(C100)=1,C100,"")</f>
        <v/>
      </c>
      <c r="C100" s="45">
        <f t="shared" si="3"/>
        <v>43409</v>
      </c>
      <c r="D100" s="1" t="s">
        <v>50</v>
      </c>
      <c r="F100" s="54"/>
      <c r="G100" s="54"/>
      <c r="H100" s="54"/>
    </row>
    <row r="101" spans="1:8" x14ac:dyDescent="0.25">
      <c r="A101" s="46"/>
      <c r="B101" s="47" t="str">
        <f t="shared" si="4"/>
        <v/>
      </c>
      <c r="C101" s="45">
        <f t="shared" ref="C101:C164" si="5">C100+1</f>
        <v>43410</v>
      </c>
      <c r="D101" s="1" t="s">
        <v>14</v>
      </c>
      <c r="F101" s="54"/>
      <c r="G101" s="54"/>
      <c r="H101" s="54"/>
    </row>
    <row r="102" spans="1:8" x14ac:dyDescent="0.25">
      <c r="A102" s="46"/>
      <c r="B102" s="47" t="str">
        <f t="shared" si="4"/>
        <v/>
      </c>
      <c r="C102" s="45">
        <f t="shared" si="5"/>
        <v>43411</v>
      </c>
      <c r="D102" s="1" t="s">
        <v>41</v>
      </c>
      <c r="F102" s="54"/>
      <c r="G102" s="54"/>
      <c r="H102" s="54"/>
    </row>
    <row r="103" spans="1:8" x14ac:dyDescent="0.25">
      <c r="A103" s="46"/>
      <c r="B103" s="47" t="str">
        <f t="shared" si="4"/>
        <v/>
      </c>
      <c r="C103" s="45">
        <f t="shared" si="5"/>
        <v>43412</v>
      </c>
      <c r="D103" s="1" t="s">
        <v>52</v>
      </c>
      <c r="F103" s="54"/>
      <c r="G103" s="54"/>
      <c r="H103" s="54"/>
    </row>
    <row r="104" spans="1:8" x14ac:dyDescent="0.25">
      <c r="A104" s="46"/>
      <c r="B104" s="47" t="str">
        <f t="shared" si="4"/>
        <v/>
      </c>
      <c r="C104" s="45">
        <f t="shared" si="5"/>
        <v>43413</v>
      </c>
      <c r="D104" s="1" t="s">
        <v>45</v>
      </c>
      <c r="F104" s="54"/>
      <c r="G104" s="54"/>
      <c r="H104" s="54"/>
    </row>
    <row r="105" spans="1:8" x14ac:dyDescent="0.25">
      <c r="A105" s="46"/>
      <c r="B105" s="47" t="str">
        <f t="shared" si="4"/>
        <v/>
      </c>
      <c r="C105" s="45">
        <f t="shared" si="5"/>
        <v>43414</v>
      </c>
      <c r="D105" s="1" t="s">
        <v>45</v>
      </c>
      <c r="F105" s="54"/>
      <c r="G105" s="54"/>
      <c r="H105" s="54"/>
    </row>
    <row r="106" spans="1:8" x14ac:dyDescent="0.25">
      <c r="A106" s="46"/>
      <c r="B106" s="47" t="str">
        <f t="shared" si="4"/>
        <v/>
      </c>
      <c r="C106" s="45">
        <f t="shared" si="5"/>
        <v>43415</v>
      </c>
      <c r="D106" s="1" t="s">
        <v>45</v>
      </c>
      <c r="F106" s="54"/>
      <c r="G106" s="54"/>
      <c r="H106" s="54"/>
    </row>
    <row r="107" spans="1:8" x14ac:dyDescent="0.25">
      <c r="A107" s="46"/>
      <c r="B107" s="47" t="str">
        <f t="shared" si="4"/>
        <v/>
      </c>
      <c r="C107" s="45">
        <f t="shared" si="5"/>
        <v>43416</v>
      </c>
      <c r="D107" s="1" t="s">
        <v>41</v>
      </c>
      <c r="F107" s="54"/>
      <c r="G107" s="54"/>
      <c r="H107" s="54"/>
    </row>
    <row r="108" spans="1:8" x14ac:dyDescent="0.25">
      <c r="A108" s="46"/>
      <c r="B108" s="47" t="str">
        <f t="shared" si="4"/>
        <v/>
      </c>
      <c r="C108" s="45">
        <f t="shared" si="5"/>
        <v>43417</v>
      </c>
      <c r="D108" s="1" t="s">
        <v>56</v>
      </c>
      <c r="F108" s="54"/>
      <c r="G108" s="54"/>
      <c r="H108" s="54"/>
    </row>
    <row r="109" spans="1:8" x14ac:dyDescent="0.25">
      <c r="A109" s="46"/>
      <c r="B109" s="47" t="str">
        <f t="shared" si="4"/>
        <v/>
      </c>
      <c r="C109" s="45">
        <f t="shared" si="5"/>
        <v>43418</v>
      </c>
      <c r="D109" s="1" t="s">
        <v>49</v>
      </c>
      <c r="F109" s="54"/>
      <c r="G109" s="54"/>
      <c r="H109" s="54"/>
    </row>
    <row r="110" spans="1:8" x14ac:dyDescent="0.25">
      <c r="A110" s="46"/>
      <c r="B110" s="47" t="str">
        <f t="shared" si="4"/>
        <v/>
      </c>
      <c r="C110" s="45">
        <f t="shared" si="5"/>
        <v>43419</v>
      </c>
      <c r="D110" s="1" t="s">
        <v>50</v>
      </c>
      <c r="F110" s="54"/>
      <c r="G110" s="54"/>
      <c r="H110" s="54"/>
    </row>
    <row r="111" spans="1:8" x14ac:dyDescent="0.25">
      <c r="A111" s="46"/>
      <c r="B111" s="47" t="str">
        <f t="shared" si="4"/>
        <v/>
      </c>
      <c r="C111" s="45">
        <f t="shared" si="5"/>
        <v>43420</v>
      </c>
      <c r="D111" s="1" t="s">
        <v>47</v>
      </c>
      <c r="F111" s="54"/>
      <c r="G111" s="54"/>
      <c r="H111" s="54"/>
    </row>
    <row r="112" spans="1:8" x14ac:dyDescent="0.25">
      <c r="A112" s="46"/>
      <c r="B112" s="47" t="str">
        <f t="shared" si="4"/>
        <v/>
      </c>
      <c r="C112" s="45">
        <f t="shared" si="5"/>
        <v>43421</v>
      </c>
      <c r="D112" s="1" t="s">
        <v>47</v>
      </c>
      <c r="F112" s="54"/>
      <c r="G112" s="54"/>
      <c r="H112" s="54"/>
    </row>
    <row r="113" spans="1:8" x14ac:dyDescent="0.25">
      <c r="A113" s="46"/>
      <c r="B113" s="47" t="str">
        <f t="shared" si="4"/>
        <v/>
      </c>
      <c r="C113" s="45">
        <f t="shared" si="5"/>
        <v>43422</v>
      </c>
      <c r="D113" s="1" t="s">
        <v>47</v>
      </c>
      <c r="F113" s="54"/>
      <c r="G113" s="54"/>
      <c r="H113" s="54"/>
    </row>
    <row r="114" spans="1:8" x14ac:dyDescent="0.25">
      <c r="A114" s="46"/>
      <c r="B114" s="47" t="str">
        <f t="shared" si="4"/>
        <v/>
      </c>
      <c r="C114" s="45">
        <f t="shared" si="5"/>
        <v>43423</v>
      </c>
      <c r="D114" s="1" t="s">
        <v>48</v>
      </c>
      <c r="F114" s="54"/>
      <c r="G114" s="54"/>
      <c r="H114" s="54"/>
    </row>
    <row r="115" spans="1:8" x14ac:dyDescent="0.25">
      <c r="A115" s="46"/>
      <c r="B115" s="47" t="str">
        <f t="shared" si="4"/>
        <v/>
      </c>
      <c r="C115" s="45">
        <f t="shared" si="5"/>
        <v>43424</v>
      </c>
      <c r="D115" s="1" t="s">
        <v>43</v>
      </c>
      <c r="F115" s="54"/>
      <c r="G115" s="54"/>
      <c r="H115" s="54"/>
    </row>
    <row r="116" spans="1:8" x14ac:dyDescent="0.25">
      <c r="A116" s="46"/>
      <c r="B116" s="47" t="str">
        <f t="shared" si="4"/>
        <v/>
      </c>
      <c r="C116" s="45">
        <f t="shared" si="5"/>
        <v>43425</v>
      </c>
      <c r="D116" s="1" t="s">
        <v>54</v>
      </c>
      <c r="F116" s="54"/>
      <c r="G116" s="54"/>
      <c r="H116" s="54"/>
    </row>
    <row r="117" spans="1:8" x14ac:dyDescent="0.25">
      <c r="A117" s="46"/>
      <c r="B117" s="47" t="str">
        <f t="shared" si="4"/>
        <v/>
      </c>
      <c r="C117" s="45">
        <f t="shared" si="5"/>
        <v>43426</v>
      </c>
      <c r="D117" s="1" t="s">
        <v>61</v>
      </c>
      <c r="F117" s="54"/>
      <c r="G117" s="54"/>
      <c r="H117" s="54"/>
    </row>
    <row r="118" spans="1:8" x14ac:dyDescent="0.25">
      <c r="A118" s="46"/>
      <c r="B118" s="47" t="str">
        <f t="shared" si="4"/>
        <v/>
      </c>
      <c r="C118" s="45">
        <f t="shared" si="5"/>
        <v>43427</v>
      </c>
      <c r="D118" s="1" t="s">
        <v>39</v>
      </c>
      <c r="F118" s="54"/>
      <c r="G118" s="54"/>
      <c r="H118" s="54"/>
    </row>
    <row r="119" spans="1:8" x14ac:dyDescent="0.25">
      <c r="A119" s="46"/>
      <c r="B119" s="47" t="str">
        <f t="shared" si="4"/>
        <v/>
      </c>
      <c r="C119" s="45">
        <f t="shared" si="5"/>
        <v>43428</v>
      </c>
      <c r="D119" s="1" t="s">
        <v>39</v>
      </c>
      <c r="F119" s="54"/>
      <c r="G119" s="54"/>
      <c r="H119" s="54"/>
    </row>
    <row r="120" spans="1:8" x14ac:dyDescent="0.25">
      <c r="A120" s="46"/>
      <c r="B120" s="47" t="str">
        <f t="shared" si="4"/>
        <v/>
      </c>
      <c r="C120" s="45">
        <f t="shared" si="5"/>
        <v>43429</v>
      </c>
      <c r="D120" s="1" t="s">
        <v>39</v>
      </c>
      <c r="F120" s="54"/>
      <c r="G120" s="54"/>
      <c r="H120" s="54"/>
    </row>
    <row r="121" spans="1:8" x14ac:dyDescent="0.25">
      <c r="A121" s="46"/>
      <c r="B121" s="47" t="str">
        <f t="shared" si="4"/>
        <v/>
      </c>
      <c r="C121" s="45">
        <f t="shared" si="5"/>
        <v>43430</v>
      </c>
      <c r="D121" s="1" t="s">
        <v>49</v>
      </c>
      <c r="F121" s="54"/>
      <c r="G121" s="54"/>
      <c r="H121" s="54"/>
    </row>
    <row r="122" spans="1:8" x14ac:dyDescent="0.25">
      <c r="A122" s="46"/>
      <c r="B122" s="47" t="str">
        <f t="shared" si="4"/>
        <v/>
      </c>
      <c r="C122" s="45">
        <f t="shared" si="5"/>
        <v>43431</v>
      </c>
      <c r="D122" s="1" t="s">
        <v>36</v>
      </c>
      <c r="F122" s="54"/>
      <c r="G122" s="54"/>
      <c r="H122" s="54"/>
    </row>
    <row r="123" spans="1:8" x14ac:dyDescent="0.25">
      <c r="A123" s="46"/>
      <c r="B123" s="47" t="str">
        <f t="shared" si="4"/>
        <v/>
      </c>
      <c r="C123" s="45">
        <f t="shared" si="5"/>
        <v>43432</v>
      </c>
      <c r="D123" s="1" t="s">
        <v>58</v>
      </c>
      <c r="F123" s="54"/>
      <c r="G123" s="54"/>
      <c r="H123" s="54"/>
    </row>
    <row r="124" spans="1:8" x14ac:dyDescent="0.25">
      <c r="A124" s="46"/>
      <c r="B124" s="47" t="str">
        <f t="shared" si="4"/>
        <v/>
      </c>
      <c r="C124" s="45">
        <f t="shared" si="5"/>
        <v>43433</v>
      </c>
      <c r="D124" s="1" t="s">
        <v>43</v>
      </c>
      <c r="F124" s="54"/>
      <c r="G124" s="54"/>
      <c r="H124" s="54"/>
    </row>
    <row r="125" spans="1:8" x14ac:dyDescent="0.25">
      <c r="A125" s="46"/>
      <c r="B125" s="47" t="str">
        <f t="shared" si="4"/>
        <v/>
      </c>
      <c r="C125" s="45">
        <f t="shared" si="5"/>
        <v>43434</v>
      </c>
      <c r="D125" s="1" t="s">
        <v>35</v>
      </c>
      <c r="F125" s="54"/>
      <c r="G125" s="54"/>
      <c r="H125" s="54"/>
    </row>
    <row r="126" spans="1:8" x14ac:dyDescent="0.25">
      <c r="A126" s="46"/>
      <c r="B126" s="47">
        <f t="shared" si="4"/>
        <v>43435</v>
      </c>
      <c r="C126" s="45">
        <f t="shared" si="5"/>
        <v>43435</v>
      </c>
      <c r="D126" s="1" t="s">
        <v>35</v>
      </c>
      <c r="F126" s="54"/>
      <c r="G126" s="54"/>
      <c r="H126" s="54"/>
    </row>
    <row r="127" spans="1:8" x14ac:dyDescent="0.25">
      <c r="A127" s="46"/>
      <c r="B127" s="47" t="str">
        <f t="shared" si="4"/>
        <v/>
      </c>
      <c r="C127" s="45">
        <f t="shared" si="5"/>
        <v>43436</v>
      </c>
      <c r="D127" s="1" t="s">
        <v>35</v>
      </c>
      <c r="F127" s="54"/>
      <c r="G127" s="54"/>
      <c r="H127" s="54"/>
    </row>
    <row r="128" spans="1:8" x14ac:dyDescent="0.25">
      <c r="A128" s="46"/>
      <c r="B128" s="47" t="str">
        <f t="shared" si="4"/>
        <v/>
      </c>
      <c r="C128" s="45">
        <f t="shared" si="5"/>
        <v>43437</v>
      </c>
      <c r="D128" s="1" t="s">
        <v>44</v>
      </c>
      <c r="F128" s="54"/>
      <c r="G128" s="54"/>
      <c r="H128" s="54"/>
    </row>
    <row r="129" spans="1:8" x14ac:dyDescent="0.25">
      <c r="A129" s="46"/>
      <c r="B129" s="47" t="str">
        <f t="shared" si="4"/>
        <v/>
      </c>
      <c r="C129" s="45">
        <f t="shared" si="5"/>
        <v>43438</v>
      </c>
      <c r="D129" s="1" t="s">
        <v>14</v>
      </c>
      <c r="F129" s="54"/>
      <c r="G129" s="54"/>
      <c r="H129" s="54"/>
    </row>
    <row r="130" spans="1:8" x14ac:dyDescent="0.25">
      <c r="A130" s="46"/>
      <c r="B130" s="47" t="str">
        <f t="shared" si="4"/>
        <v/>
      </c>
      <c r="C130" s="45">
        <f t="shared" si="5"/>
        <v>43439</v>
      </c>
      <c r="D130" s="1" t="s">
        <v>14</v>
      </c>
      <c r="F130" s="54"/>
      <c r="G130" s="54"/>
      <c r="H130" s="54"/>
    </row>
    <row r="131" spans="1:8" x14ac:dyDescent="0.25">
      <c r="A131" s="46"/>
      <c r="B131" s="47" t="str">
        <f t="shared" si="4"/>
        <v/>
      </c>
      <c r="C131" s="45">
        <f t="shared" si="5"/>
        <v>43440</v>
      </c>
      <c r="D131" s="1" t="s">
        <v>60</v>
      </c>
      <c r="F131" s="54"/>
      <c r="G131" s="54"/>
      <c r="H131" s="54"/>
    </row>
    <row r="132" spans="1:8" x14ac:dyDescent="0.25">
      <c r="A132" s="46"/>
      <c r="B132" s="47" t="str">
        <f t="shared" si="4"/>
        <v/>
      </c>
      <c r="C132" s="45">
        <f t="shared" si="5"/>
        <v>43441</v>
      </c>
      <c r="D132" s="1" t="s">
        <v>41</v>
      </c>
      <c r="F132" s="54"/>
      <c r="G132" s="54"/>
      <c r="H132" s="54"/>
    </row>
    <row r="133" spans="1:8" x14ac:dyDescent="0.25">
      <c r="A133" s="46"/>
      <c r="B133" s="47" t="str">
        <f t="shared" si="4"/>
        <v/>
      </c>
      <c r="C133" s="45">
        <f t="shared" si="5"/>
        <v>43442</v>
      </c>
      <c r="D133" s="1" t="s">
        <v>41</v>
      </c>
      <c r="F133" s="54"/>
      <c r="G133" s="54"/>
      <c r="H133" s="54"/>
    </row>
    <row r="134" spans="1:8" x14ac:dyDescent="0.25">
      <c r="A134" s="46"/>
      <c r="B134" s="47" t="str">
        <f t="shared" si="4"/>
        <v/>
      </c>
      <c r="C134" s="45">
        <f t="shared" si="5"/>
        <v>43443</v>
      </c>
      <c r="D134" s="1" t="s">
        <v>41</v>
      </c>
      <c r="F134" s="54"/>
      <c r="G134" s="54"/>
      <c r="H134" s="54"/>
    </row>
    <row r="135" spans="1:8" x14ac:dyDescent="0.25">
      <c r="A135" s="46"/>
      <c r="B135" s="47" t="str">
        <f t="shared" si="4"/>
        <v/>
      </c>
      <c r="C135" s="45">
        <f t="shared" si="5"/>
        <v>43444</v>
      </c>
      <c r="D135" s="1" t="s">
        <v>61</v>
      </c>
      <c r="F135" s="54"/>
      <c r="G135" s="54"/>
      <c r="H135" s="54"/>
    </row>
    <row r="136" spans="1:8" x14ac:dyDescent="0.25">
      <c r="A136" s="46"/>
      <c r="B136" s="47" t="str">
        <f t="shared" si="4"/>
        <v/>
      </c>
      <c r="C136" s="45">
        <f t="shared" si="5"/>
        <v>43445</v>
      </c>
      <c r="D136" s="1" t="s">
        <v>43</v>
      </c>
      <c r="F136" s="54"/>
      <c r="G136" s="54"/>
      <c r="H136" s="54"/>
    </row>
    <row r="137" spans="1:8" x14ac:dyDescent="0.25">
      <c r="A137" s="46"/>
      <c r="B137" s="47" t="str">
        <f t="shared" si="4"/>
        <v/>
      </c>
      <c r="C137" s="45">
        <f t="shared" si="5"/>
        <v>43446</v>
      </c>
      <c r="D137" s="1" t="s">
        <v>40</v>
      </c>
      <c r="F137" s="54"/>
      <c r="G137" s="54"/>
      <c r="H137" s="54"/>
    </row>
    <row r="138" spans="1:8" x14ac:dyDescent="0.25">
      <c r="A138" s="46"/>
      <c r="B138" s="47" t="str">
        <f t="shared" si="4"/>
        <v/>
      </c>
      <c r="C138" s="45">
        <f t="shared" si="5"/>
        <v>43447</v>
      </c>
      <c r="D138" s="1" t="s">
        <v>57</v>
      </c>
      <c r="F138" s="54"/>
      <c r="G138" s="54"/>
      <c r="H138" s="54"/>
    </row>
    <row r="139" spans="1:8" x14ac:dyDescent="0.25">
      <c r="A139" s="46"/>
      <c r="B139" s="47" t="str">
        <f t="shared" si="4"/>
        <v/>
      </c>
      <c r="C139" s="45">
        <f t="shared" si="5"/>
        <v>43448</v>
      </c>
      <c r="D139" s="1" t="s">
        <v>46</v>
      </c>
      <c r="F139" s="54"/>
      <c r="G139" s="54"/>
      <c r="H139" s="54"/>
    </row>
    <row r="140" spans="1:8" x14ac:dyDescent="0.25">
      <c r="A140" s="46"/>
      <c r="B140" s="47" t="str">
        <f t="shared" si="4"/>
        <v/>
      </c>
      <c r="C140" s="45">
        <f t="shared" si="5"/>
        <v>43449</v>
      </c>
      <c r="D140" s="1" t="s">
        <v>46</v>
      </c>
      <c r="F140" s="54"/>
      <c r="G140" s="54"/>
      <c r="H140" s="54"/>
    </row>
    <row r="141" spans="1:8" x14ac:dyDescent="0.25">
      <c r="A141" s="46"/>
      <c r="B141" s="47" t="str">
        <f t="shared" si="4"/>
        <v/>
      </c>
      <c r="C141" s="45">
        <f t="shared" si="5"/>
        <v>43450</v>
      </c>
      <c r="D141" s="1" t="s">
        <v>46</v>
      </c>
      <c r="F141" s="54"/>
      <c r="G141" s="54"/>
      <c r="H141" s="54"/>
    </row>
    <row r="142" spans="1:8" x14ac:dyDescent="0.25">
      <c r="A142" s="46"/>
      <c r="B142" s="47" t="str">
        <f t="shared" si="4"/>
        <v/>
      </c>
      <c r="C142" s="45">
        <f t="shared" si="5"/>
        <v>43451</v>
      </c>
      <c r="D142" s="1" t="s">
        <v>49</v>
      </c>
      <c r="F142" s="54"/>
      <c r="G142" s="54"/>
      <c r="H142" s="54"/>
    </row>
    <row r="143" spans="1:8" x14ac:dyDescent="0.25">
      <c r="A143" s="46"/>
      <c r="B143" s="47" t="str">
        <f t="shared" si="4"/>
        <v/>
      </c>
      <c r="C143" s="45">
        <f t="shared" si="5"/>
        <v>43452</v>
      </c>
      <c r="D143" s="1" t="s">
        <v>55</v>
      </c>
      <c r="F143" s="54"/>
      <c r="G143" s="54"/>
      <c r="H143" s="54"/>
    </row>
    <row r="144" spans="1:8" x14ac:dyDescent="0.25">
      <c r="A144" s="46"/>
      <c r="B144" s="47" t="str">
        <f t="shared" si="4"/>
        <v/>
      </c>
      <c r="C144" s="45">
        <f t="shared" si="5"/>
        <v>43453</v>
      </c>
      <c r="D144" s="1" t="s">
        <v>48</v>
      </c>
      <c r="F144" s="54"/>
      <c r="G144" s="54"/>
      <c r="H144" s="54"/>
    </row>
    <row r="145" spans="1:8" x14ac:dyDescent="0.25">
      <c r="A145" s="46"/>
      <c r="B145" s="47" t="str">
        <f t="shared" si="4"/>
        <v/>
      </c>
      <c r="C145" s="45">
        <f t="shared" si="5"/>
        <v>43454</v>
      </c>
      <c r="D145" s="1" t="s">
        <v>58</v>
      </c>
      <c r="F145" s="54"/>
      <c r="G145" s="54"/>
      <c r="H145" s="54"/>
    </row>
    <row r="146" spans="1:8" x14ac:dyDescent="0.25">
      <c r="A146" s="46"/>
      <c r="B146" s="47" t="str">
        <f t="shared" si="4"/>
        <v/>
      </c>
      <c r="C146" s="45">
        <f t="shared" si="5"/>
        <v>43455</v>
      </c>
      <c r="D146" s="1" t="s">
        <v>51</v>
      </c>
      <c r="F146" s="54"/>
      <c r="G146" s="54"/>
      <c r="H146" s="54"/>
    </row>
    <row r="147" spans="1:8" x14ac:dyDescent="0.25">
      <c r="A147" s="46"/>
      <c r="B147" s="47" t="str">
        <f t="shared" si="4"/>
        <v/>
      </c>
      <c r="C147" s="45">
        <f t="shared" si="5"/>
        <v>43456</v>
      </c>
      <c r="D147" s="1" t="s">
        <v>51</v>
      </c>
      <c r="F147" s="54"/>
      <c r="G147" s="54"/>
      <c r="H147" s="54"/>
    </row>
    <row r="148" spans="1:8" x14ac:dyDescent="0.25">
      <c r="A148" s="46"/>
      <c r="B148" s="47" t="str">
        <f t="shared" si="4"/>
        <v/>
      </c>
      <c r="C148" s="45">
        <f t="shared" si="5"/>
        <v>43457</v>
      </c>
      <c r="D148" s="1" t="s">
        <v>51</v>
      </c>
      <c r="F148" s="54"/>
      <c r="G148" s="54"/>
      <c r="H148" s="54"/>
    </row>
    <row r="149" spans="1:8" x14ac:dyDescent="0.25">
      <c r="A149" s="46"/>
      <c r="B149" s="47" t="str">
        <f t="shared" si="4"/>
        <v/>
      </c>
      <c r="C149" s="45">
        <f t="shared" si="5"/>
        <v>43458</v>
      </c>
      <c r="D149" s="1" t="s">
        <v>51</v>
      </c>
      <c r="F149" s="54"/>
      <c r="G149" s="54"/>
      <c r="H149" s="54"/>
    </row>
    <row r="150" spans="1:8" x14ac:dyDescent="0.25">
      <c r="A150" s="46"/>
      <c r="B150" s="47" t="str">
        <f t="shared" si="4"/>
        <v/>
      </c>
      <c r="C150" s="45">
        <f t="shared" si="5"/>
        <v>43459</v>
      </c>
      <c r="D150" s="1" t="s">
        <v>51</v>
      </c>
      <c r="F150" s="54"/>
      <c r="G150" s="54"/>
      <c r="H150" s="54"/>
    </row>
    <row r="151" spans="1:8" x14ac:dyDescent="0.25">
      <c r="A151" s="46"/>
      <c r="B151" s="47" t="str">
        <f t="shared" si="4"/>
        <v/>
      </c>
      <c r="C151" s="45">
        <f t="shared" si="5"/>
        <v>43460</v>
      </c>
      <c r="D151" s="1" t="s">
        <v>38</v>
      </c>
      <c r="F151" s="54"/>
      <c r="G151" s="54"/>
      <c r="H151" s="54"/>
    </row>
    <row r="152" spans="1:8" x14ac:dyDescent="0.25">
      <c r="A152" s="46"/>
      <c r="B152" s="47" t="str">
        <f t="shared" si="4"/>
        <v/>
      </c>
      <c r="C152" s="45">
        <f t="shared" si="5"/>
        <v>43461</v>
      </c>
      <c r="D152" s="1" t="s">
        <v>38</v>
      </c>
      <c r="F152" s="54"/>
      <c r="G152" s="54"/>
      <c r="H152" s="54"/>
    </row>
    <row r="153" spans="1:8" x14ac:dyDescent="0.25">
      <c r="A153" s="46"/>
      <c r="B153" s="47" t="str">
        <f t="shared" si="4"/>
        <v/>
      </c>
      <c r="C153" s="45">
        <f t="shared" si="5"/>
        <v>43462</v>
      </c>
      <c r="D153" s="1" t="s">
        <v>57</v>
      </c>
      <c r="F153" s="54"/>
      <c r="G153" s="54"/>
      <c r="H153" s="54"/>
    </row>
    <row r="154" spans="1:8" x14ac:dyDescent="0.25">
      <c r="A154" s="46"/>
      <c r="B154" s="47" t="str">
        <f t="shared" si="4"/>
        <v/>
      </c>
      <c r="C154" s="45">
        <f t="shared" si="5"/>
        <v>43463</v>
      </c>
      <c r="D154" s="1" t="s">
        <v>57</v>
      </c>
      <c r="F154" s="54"/>
      <c r="G154" s="54"/>
      <c r="H154" s="54"/>
    </row>
    <row r="155" spans="1:8" x14ac:dyDescent="0.25">
      <c r="A155" s="46"/>
      <c r="B155" s="47" t="str">
        <f t="shared" si="4"/>
        <v/>
      </c>
      <c r="C155" s="45">
        <f t="shared" si="5"/>
        <v>43464</v>
      </c>
      <c r="D155" s="1" t="s">
        <v>57</v>
      </c>
      <c r="F155" s="54"/>
      <c r="G155" s="54"/>
      <c r="H155" s="54"/>
    </row>
    <row r="156" spans="1:8" ht="15.75" thickBot="1" x14ac:dyDescent="0.3">
      <c r="A156" s="46"/>
      <c r="B156" s="47" t="str">
        <f t="shared" si="4"/>
        <v/>
      </c>
      <c r="C156" s="45">
        <f t="shared" si="5"/>
        <v>43465</v>
      </c>
      <c r="D156" s="1" t="s">
        <v>41</v>
      </c>
      <c r="F156" s="54"/>
      <c r="G156" s="54"/>
      <c r="H156" s="54"/>
    </row>
    <row r="157" spans="1:8" ht="15.75" thickBot="1" x14ac:dyDescent="0.3">
      <c r="A157" s="56">
        <f t="shared" ref="A100:A163" si="6">C157</f>
        <v>43466</v>
      </c>
      <c r="B157" s="47">
        <f t="shared" si="4"/>
        <v>43466</v>
      </c>
      <c r="C157" s="45">
        <f t="shared" si="5"/>
        <v>43466</v>
      </c>
      <c r="D157" s="1" t="s">
        <v>41</v>
      </c>
      <c r="F157" s="54"/>
      <c r="G157" s="54"/>
      <c r="H157" s="54"/>
    </row>
    <row r="158" spans="1:8" x14ac:dyDescent="0.25">
      <c r="A158" s="46"/>
      <c r="B158" s="47" t="str">
        <f t="shared" si="4"/>
        <v/>
      </c>
      <c r="C158" s="45">
        <f t="shared" si="5"/>
        <v>43467</v>
      </c>
      <c r="D158" s="1" t="s">
        <v>36</v>
      </c>
      <c r="F158" s="54"/>
      <c r="G158" s="54"/>
      <c r="H158" s="54"/>
    </row>
    <row r="159" spans="1:8" x14ac:dyDescent="0.25">
      <c r="A159" s="46"/>
      <c r="B159" s="47" t="str">
        <f t="shared" si="4"/>
        <v/>
      </c>
      <c r="C159" s="45">
        <f t="shared" si="5"/>
        <v>43468</v>
      </c>
      <c r="D159" s="1" t="s">
        <v>36</v>
      </c>
      <c r="F159" s="54"/>
      <c r="G159" s="54"/>
      <c r="H159" s="54"/>
    </row>
    <row r="160" spans="1:8" x14ac:dyDescent="0.25">
      <c r="A160" s="46"/>
      <c r="B160" s="47" t="str">
        <f t="shared" si="4"/>
        <v/>
      </c>
      <c r="C160" s="45">
        <f t="shared" si="5"/>
        <v>43469</v>
      </c>
      <c r="D160" s="1" t="s">
        <v>59</v>
      </c>
      <c r="F160" s="54"/>
      <c r="G160" s="54"/>
      <c r="H160" s="54"/>
    </row>
    <row r="161" spans="1:8" x14ac:dyDescent="0.25">
      <c r="A161" s="46"/>
      <c r="B161" s="47" t="str">
        <f t="shared" si="4"/>
        <v/>
      </c>
      <c r="C161" s="45">
        <f t="shared" si="5"/>
        <v>43470</v>
      </c>
      <c r="D161" s="1" t="s">
        <v>59</v>
      </c>
      <c r="F161" s="54"/>
      <c r="G161" s="54"/>
      <c r="H161" s="54"/>
    </row>
    <row r="162" spans="1:8" x14ac:dyDescent="0.25">
      <c r="A162" s="46"/>
      <c r="B162" s="47" t="str">
        <f t="shared" si="4"/>
        <v/>
      </c>
      <c r="C162" s="45">
        <f t="shared" si="5"/>
        <v>43471</v>
      </c>
      <c r="D162" s="1" t="s">
        <v>59</v>
      </c>
      <c r="F162" s="54"/>
      <c r="G162" s="54"/>
      <c r="H162" s="54"/>
    </row>
    <row r="163" spans="1:8" x14ac:dyDescent="0.25">
      <c r="A163" s="46"/>
      <c r="B163" s="47" t="str">
        <f t="shared" si="4"/>
        <v/>
      </c>
      <c r="C163" s="45">
        <f t="shared" si="5"/>
        <v>43472</v>
      </c>
      <c r="D163" s="1" t="s">
        <v>56</v>
      </c>
      <c r="F163" s="54"/>
      <c r="G163" s="54"/>
      <c r="H163" s="54"/>
    </row>
    <row r="164" spans="1:8" x14ac:dyDescent="0.25">
      <c r="A164" s="46"/>
      <c r="B164" s="47" t="str">
        <f t="shared" ref="B164:B227" si="7">IF(DAY(C164)=1,C164,"")</f>
        <v/>
      </c>
      <c r="C164" s="45">
        <f t="shared" si="5"/>
        <v>43473</v>
      </c>
      <c r="D164" s="1" t="s">
        <v>46</v>
      </c>
      <c r="F164" s="54"/>
      <c r="G164" s="54"/>
      <c r="H164" s="54"/>
    </row>
    <row r="165" spans="1:8" x14ac:dyDescent="0.25">
      <c r="A165" s="46"/>
      <c r="B165" s="47" t="str">
        <f t="shared" si="7"/>
        <v/>
      </c>
      <c r="C165" s="45">
        <f t="shared" ref="C165:C228" si="8">C164+1</f>
        <v>43474</v>
      </c>
      <c r="D165" s="1" t="s">
        <v>47</v>
      </c>
      <c r="F165" s="54"/>
      <c r="G165" s="54"/>
      <c r="H165" s="54"/>
    </row>
    <row r="166" spans="1:8" x14ac:dyDescent="0.25">
      <c r="A166" s="46"/>
      <c r="B166" s="47" t="str">
        <f t="shared" si="7"/>
        <v/>
      </c>
      <c r="C166" s="45">
        <f t="shared" si="8"/>
        <v>43475</v>
      </c>
      <c r="D166" s="1" t="s">
        <v>35</v>
      </c>
      <c r="F166" s="54"/>
      <c r="G166" s="54"/>
      <c r="H166" s="54"/>
    </row>
    <row r="167" spans="1:8" x14ac:dyDescent="0.25">
      <c r="A167" s="46"/>
      <c r="B167" s="47" t="str">
        <f t="shared" si="7"/>
        <v/>
      </c>
      <c r="C167" s="45">
        <f t="shared" si="8"/>
        <v>43476</v>
      </c>
      <c r="D167" s="1" t="s">
        <v>45</v>
      </c>
      <c r="F167" s="54"/>
      <c r="G167" s="54"/>
      <c r="H167" s="54"/>
    </row>
    <row r="168" spans="1:8" x14ac:dyDescent="0.25">
      <c r="A168" s="46"/>
      <c r="B168" s="47" t="str">
        <f t="shared" si="7"/>
        <v/>
      </c>
      <c r="C168" s="45">
        <f t="shared" si="8"/>
        <v>43477</v>
      </c>
      <c r="D168" s="1" t="s">
        <v>45</v>
      </c>
      <c r="F168" s="54"/>
      <c r="G168" s="54"/>
      <c r="H168" s="54"/>
    </row>
    <row r="169" spans="1:8" x14ac:dyDescent="0.25">
      <c r="A169" s="46"/>
      <c r="B169" s="47" t="str">
        <f t="shared" si="7"/>
        <v/>
      </c>
      <c r="C169" s="45">
        <f t="shared" si="8"/>
        <v>43478</v>
      </c>
      <c r="D169" s="1" t="s">
        <v>45</v>
      </c>
      <c r="F169" s="54"/>
      <c r="G169" s="54"/>
      <c r="H169" s="54"/>
    </row>
    <row r="170" spans="1:8" x14ac:dyDescent="0.25">
      <c r="A170" s="46"/>
      <c r="B170" s="47" t="str">
        <f t="shared" si="7"/>
        <v/>
      </c>
      <c r="C170" s="45">
        <f t="shared" si="8"/>
        <v>43479</v>
      </c>
      <c r="D170" s="1" t="s">
        <v>34</v>
      </c>
      <c r="F170" s="54"/>
      <c r="G170" s="54"/>
      <c r="H170" s="54"/>
    </row>
    <row r="171" spans="1:8" x14ac:dyDescent="0.25">
      <c r="A171" s="46"/>
      <c r="B171" s="47" t="str">
        <f t="shared" si="7"/>
        <v/>
      </c>
      <c r="C171" s="45">
        <f t="shared" si="8"/>
        <v>43480</v>
      </c>
      <c r="D171" s="1" t="s">
        <v>49</v>
      </c>
      <c r="F171" s="54"/>
      <c r="G171" s="54"/>
      <c r="H171" s="54"/>
    </row>
    <row r="172" spans="1:8" x14ac:dyDescent="0.25">
      <c r="A172" s="46"/>
      <c r="B172" s="47" t="str">
        <f t="shared" si="7"/>
        <v/>
      </c>
      <c r="C172" s="45">
        <f t="shared" si="8"/>
        <v>43481</v>
      </c>
      <c r="D172" s="1" t="s">
        <v>54</v>
      </c>
      <c r="F172" s="54"/>
      <c r="G172" s="54"/>
      <c r="H172" s="54"/>
    </row>
    <row r="173" spans="1:8" x14ac:dyDescent="0.25">
      <c r="A173" s="46"/>
      <c r="B173" s="47" t="str">
        <f t="shared" si="7"/>
        <v/>
      </c>
      <c r="C173" s="45">
        <f t="shared" si="8"/>
        <v>43482</v>
      </c>
      <c r="D173" s="1" t="s">
        <v>14</v>
      </c>
      <c r="F173" s="54"/>
      <c r="G173" s="54"/>
      <c r="H173" s="54"/>
    </row>
    <row r="174" spans="1:8" x14ac:dyDescent="0.25">
      <c r="A174" s="46"/>
      <c r="B174" s="47" t="str">
        <f t="shared" si="7"/>
        <v/>
      </c>
      <c r="C174" s="45">
        <f t="shared" si="8"/>
        <v>43483</v>
      </c>
      <c r="D174" s="1" t="s">
        <v>53</v>
      </c>
      <c r="F174" s="54"/>
      <c r="G174" s="54"/>
      <c r="H174" s="54"/>
    </row>
    <row r="175" spans="1:8" x14ac:dyDescent="0.25">
      <c r="A175" s="46"/>
      <c r="B175" s="47" t="str">
        <f t="shared" si="7"/>
        <v/>
      </c>
      <c r="C175" s="45">
        <f t="shared" si="8"/>
        <v>43484</v>
      </c>
      <c r="D175" s="1" t="s">
        <v>53</v>
      </c>
      <c r="F175" s="54"/>
      <c r="G175" s="54"/>
      <c r="H175" s="54"/>
    </row>
    <row r="176" spans="1:8" x14ac:dyDescent="0.25">
      <c r="A176" s="46"/>
      <c r="B176" s="47" t="str">
        <f t="shared" si="7"/>
        <v/>
      </c>
      <c r="C176" s="45">
        <f t="shared" si="8"/>
        <v>43485</v>
      </c>
      <c r="D176" s="1" t="s">
        <v>53</v>
      </c>
      <c r="F176" s="54"/>
      <c r="G176" s="54"/>
      <c r="H176" s="54"/>
    </row>
    <row r="177" spans="1:8" x14ac:dyDescent="0.25">
      <c r="A177" s="46"/>
      <c r="B177" s="47" t="str">
        <f t="shared" si="7"/>
        <v/>
      </c>
      <c r="C177" s="45">
        <f t="shared" si="8"/>
        <v>43486</v>
      </c>
      <c r="D177" s="1" t="s">
        <v>60</v>
      </c>
      <c r="F177" s="54"/>
      <c r="G177" s="54"/>
      <c r="H177" s="54"/>
    </row>
    <row r="178" spans="1:8" x14ac:dyDescent="0.25">
      <c r="A178" s="46"/>
      <c r="B178" s="47" t="str">
        <f t="shared" si="7"/>
        <v/>
      </c>
      <c r="C178" s="45">
        <f t="shared" si="8"/>
        <v>43487</v>
      </c>
      <c r="D178" s="1" t="s">
        <v>43</v>
      </c>
      <c r="F178" s="54"/>
      <c r="G178" s="54"/>
      <c r="H178" s="54"/>
    </row>
    <row r="179" spans="1:8" x14ac:dyDescent="0.25">
      <c r="A179" s="46"/>
      <c r="B179" s="47" t="str">
        <f t="shared" si="7"/>
        <v/>
      </c>
      <c r="C179" s="45">
        <f t="shared" si="8"/>
        <v>43488</v>
      </c>
      <c r="D179" s="1" t="s">
        <v>40</v>
      </c>
      <c r="F179" s="54"/>
      <c r="G179" s="54"/>
      <c r="H179" s="54"/>
    </row>
    <row r="180" spans="1:8" x14ac:dyDescent="0.25">
      <c r="A180" s="46"/>
      <c r="B180" s="47" t="str">
        <f t="shared" si="7"/>
        <v/>
      </c>
      <c r="C180" s="45">
        <f t="shared" si="8"/>
        <v>43489</v>
      </c>
      <c r="D180" s="1" t="s">
        <v>55</v>
      </c>
      <c r="F180" s="54"/>
      <c r="G180" s="54"/>
      <c r="H180" s="54"/>
    </row>
    <row r="181" spans="1:8" x14ac:dyDescent="0.25">
      <c r="A181" s="46"/>
      <c r="B181" s="47" t="str">
        <f t="shared" si="7"/>
        <v/>
      </c>
      <c r="C181" s="45">
        <f t="shared" si="8"/>
        <v>43490</v>
      </c>
      <c r="D181" s="1" t="s">
        <v>48</v>
      </c>
      <c r="F181" s="54"/>
      <c r="G181" s="54"/>
      <c r="H181" s="54"/>
    </row>
    <row r="182" spans="1:8" x14ac:dyDescent="0.25">
      <c r="A182" s="46"/>
      <c r="B182" s="47" t="str">
        <f t="shared" si="7"/>
        <v/>
      </c>
      <c r="C182" s="45">
        <f t="shared" si="8"/>
        <v>43491</v>
      </c>
      <c r="D182" s="1" t="s">
        <v>48</v>
      </c>
      <c r="F182" s="54"/>
      <c r="G182" s="54"/>
      <c r="H182" s="54"/>
    </row>
    <row r="183" spans="1:8" x14ac:dyDescent="0.25">
      <c r="A183" s="46"/>
      <c r="B183" s="47" t="str">
        <f t="shared" si="7"/>
        <v/>
      </c>
      <c r="C183" s="45">
        <f t="shared" si="8"/>
        <v>43492</v>
      </c>
      <c r="D183" s="1" t="s">
        <v>48</v>
      </c>
      <c r="F183" s="54"/>
      <c r="G183" s="54"/>
      <c r="H183" s="54"/>
    </row>
    <row r="184" spans="1:8" x14ac:dyDescent="0.25">
      <c r="A184" s="46"/>
      <c r="B184" s="47" t="str">
        <f t="shared" si="7"/>
        <v/>
      </c>
      <c r="C184" s="45">
        <f t="shared" si="8"/>
        <v>43493</v>
      </c>
      <c r="D184" s="1" t="s">
        <v>57</v>
      </c>
      <c r="F184" s="54"/>
      <c r="G184" s="54"/>
      <c r="H184" s="54"/>
    </row>
    <row r="185" spans="1:8" x14ac:dyDescent="0.25">
      <c r="A185" s="46"/>
      <c r="B185" s="47" t="str">
        <f t="shared" si="7"/>
        <v/>
      </c>
      <c r="C185" s="45">
        <f t="shared" si="8"/>
        <v>43494</v>
      </c>
      <c r="D185" s="1" t="s">
        <v>49</v>
      </c>
      <c r="F185" s="54"/>
      <c r="G185" s="54"/>
      <c r="H185" s="54"/>
    </row>
    <row r="186" spans="1:8" x14ac:dyDescent="0.25">
      <c r="A186" s="46"/>
      <c r="B186" s="47" t="str">
        <f t="shared" si="7"/>
        <v/>
      </c>
      <c r="C186" s="45">
        <f t="shared" si="8"/>
        <v>43495</v>
      </c>
      <c r="D186" s="1" t="s">
        <v>52</v>
      </c>
      <c r="F186" s="54"/>
      <c r="G186" s="54"/>
      <c r="H186" s="54"/>
    </row>
    <row r="187" spans="1:8" x14ac:dyDescent="0.25">
      <c r="A187" s="46"/>
      <c r="B187" s="47" t="str">
        <f t="shared" si="7"/>
        <v/>
      </c>
      <c r="C187" s="45">
        <f t="shared" si="8"/>
        <v>43496</v>
      </c>
      <c r="D187" s="1" t="s">
        <v>61</v>
      </c>
      <c r="F187" s="54"/>
      <c r="G187" s="54"/>
      <c r="H187" s="54"/>
    </row>
    <row r="188" spans="1:8" x14ac:dyDescent="0.25">
      <c r="A188" s="46"/>
      <c r="B188" s="47">
        <f t="shared" si="7"/>
        <v>43497</v>
      </c>
      <c r="C188" s="45">
        <f t="shared" si="8"/>
        <v>43497</v>
      </c>
      <c r="D188" s="1" t="s">
        <v>61</v>
      </c>
      <c r="F188" s="54"/>
      <c r="G188" s="54"/>
      <c r="H188" s="54"/>
    </row>
    <row r="189" spans="1:8" x14ac:dyDescent="0.25">
      <c r="A189" s="46"/>
      <c r="B189" s="47" t="str">
        <f t="shared" si="7"/>
        <v/>
      </c>
      <c r="C189" s="45">
        <f t="shared" si="8"/>
        <v>43498</v>
      </c>
      <c r="D189" s="1" t="s">
        <v>61</v>
      </c>
      <c r="F189" s="54"/>
      <c r="G189" s="54"/>
      <c r="H189" s="54"/>
    </row>
    <row r="190" spans="1:8" x14ac:dyDescent="0.25">
      <c r="A190" s="46"/>
      <c r="B190" s="47" t="str">
        <f t="shared" si="7"/>
        <v/>
      </c>
      <c r="C190" s="45">
        <f t="shared" si="8"/>
        <v>43499</v>
      </c>
      <c r="D190" s="1" t="s">
        <v>61</v>
      </c>
      <c r="F190" s="54"/>
      <c r="G190" s="54"/>
      <c r="H190" s="54"/>
    </row>
    <row r="191" spans="1:8" x14ac:dyDescent="0.25">
      <c r="A191" s="46"/>
      <c r="B191" s="47" t="str">
        <f t="shared" si="7"/>
        <v/>
      </c>
      <c r="C191" s="45">
        <f t="shared" si="8"/>
        <v>43500</v>
      </c>
      <c r="D191" s="1" t="s">
        <v>56</v>
      </c>
      <c r="F191" s="54"/>
      <c r="G191" s="54"/>
      <c r="H191" s="54"/>
    </row>
    <row r="192" spans="1:8" x14ac:dyDescent="0.25">
      <c r="A192" s="46"/>
      <c r="B192" s="47" t="str">
        <f t="shared" si="7"/>
        <v/>
      </c>
      <c r="C192" s="45">
        <f t="shared" si="8"/>
        <v>43501</v>
      </c>
      <c r="D192" s="1" t="s">
        <v>43</v>
      </c>
      <c r="F192" s="54"/>
      <c r="G192" s="54"/>
      <c r="H192" s="54"/>
    </row>
    <row r="193" spans="1:8" x14ac:dyDescent="0.25">
      <c r="A193" s="46"/>
      <c r="B193" s="47" t="str">
        <f t="shared" si="7"/>
        <v/>
      </c>
      <c r="C193" s="45">
        <f t="shared" si="8"/>
        <v>43502</v>
      </c>
      <c r="D193" s="1" t="s">
        <v>60</v>
      </c>
      <c r="F193" s="54"/>
      <c r="G193" s="54"/>
      <c r="H193" s="54"/>
    </row>
    <row r="194" spans="1:8" x14ac:dyDescent="0.25">
      <c r="A194" s="46"/>
      <c r="B194" s="47" t="str">
        <f t="shared" si="7"/>
        <v/>
      </c>
      <c r="C194" s="45">
        <f t="shared" si="8"/>
        <v>43503</v>
      </c>
      <c r="D194" s="1" t="s">
        <v>57</v>
      </c>
      <c r="F194" s="54"/>
      <c r="G194" s="54"/>
      <c r="H194" s="54"/>
    </row>
    <row r="195" spans="1:8" x14ac:dyDescent="0.25">
      <c r="A195" s="46"/>
      <c r="B195" s="47" t="str">
        <f t="shared" si="7"/>
        <v/>
      </c>
      <c r="C195" s="45">
        <f t="shared" si="8"/>
        <v>43504</v>
      </c>
      <c r="D195" s="1" t="s">
        <v>42</v>
      </c>
      <c r="F195" s="54"/>
      <c r="G195" s="54"/>
      <c r="H195" s="54"/>
    </row>
    <row r="196" spans="1:8" x14ac:dyDescent="0.25">
      <c r="A196" s="46"/>
      <c r="B196" s="47" t="str">
        <f t="shared" si="7"/>
        <v/>
      </c>
      <c r="C196" s="45">
        <f t="shared" si="8"/>
        <v>43505</v>
      </c>
      <c r="D196" s="1" t="s">
        <v>42</v>
      </c>
      <c r="F196" s="54"/>
      <c r="G196" s="54"/>
      <c r="H196" s="54"/>
    </row>
    <row r="197" spans="1:8" x14ac:dyDescent="0.25">
      <c r="A197" s="46"/>
      <c r="B197" s="47" t="str">
        <f t="shared" si="7"/>
        <v/>
      </c>
      <c r="C197" s="45">
        <f t="shared" si="8"/>
        <v>43506</v>
      </c>
      <c r="D197" s="1" t="s">
        <v>42</v>
      </c>
      <c r="F197" s="54"/>
      <c r="G197" s="54"/>
      <c r="H197" s="54"/>
    </row>
    <row r="198" spans="1:8" x14ac:dyDescent="0.25">
      <c r="A198" s="46"/>
      <c r="B198" s="47" t="str">
        <f t="shared" si="7"/>
        <v/>
      </c>
      <c r="C198" s="45">
        <f t="shared" si="8"/>
        <v>43507</v>
      </c>
      <c r="D198" s="1" t="s">
        <v>47</v>
      </c>
      <c r="F198" s="54"/>
      <c r="G198" s="54"/>
      <c r="H198" s="54"/>
    </row>
    <row r="199" spans="1:8" x14ac:dyDescent="0.25">
      <c r="A199" s="46"/>
      <c r="B199" s="47" t="str">
        <f t="shared" si="7"/>
        <v/>
      </c>
      <c r="C199" s="45">
        <f t="shared" si="8"/>
        <v>43508</v>
      </c>
      <c r="D199" s="1" t="s">
        <v>49</v>
      </c>
      <c r="F199" s="54"/>
      <c r="G199" s="54"/>
      <c r="H199" s="54"/>
    </row>
    <row r="200" spans="1:8" x14ac:dyDescent="0.25">
      <c r="A200" s="46"/>
      <c r="B200" s="47" t="str">
        <f t="shared" si="7"/>
        <v/>
      </c>
      <c r="C200" s="45">
        <f t="shared" si="8"/>
        <v>43509</v>
      </c>
      <c r="D200" s="1" t="s">
        <v>44</v>
      </c>
      <c r="F200" s="54"/>
      <c r="G200" s="54"/>
      <c r="H200" s="54"/>
    </row>
    <row r="201" spans="1:8" x14ac:dyDescent="0.25">
      <c r="A201" s="46"/>
      <c r="B201" s="47" t="str">
        <f t="shared" si="7"/>
        <v/>
      </c>
      <c r="C201" s="45">
        <f t="shared" si="8"/>
        <v>43510</v>
      </c>
      <c r="D201" s="1" t="s">
        <v>35</v>
      </c>
      <c r="F201" s="54"/>
      <c r="G201" s="54"/>
      <c r="H201" s="54"/>
    </row>
    <row r="202" spans="1:8" x14ac:dyDescent="0.25">
      <c r="A202" s="46"/>
      <c r="B202" s="47" t="str">
        <f t="shared" si="7"/>
        <v/>
      </c>
      <c r="C202" s="45">
        <f t="shared" si="8"/>
        <v>43511</v>
      </c>
      <c r="D202" s="1" t="s">
        <v>54</v>
      </c>
      <c r="F202" s="54"/>
      <c r="G202" s="54"/>
      <c r="H202" s="54"/>
    </row>
    <row r="203" spans="1:8" x14ac:dyDescent="0.25">
      <c r="A203" s="46"/>
      <c r="B203" s="47" t="str">
        <f t="shared" si="7"/>
        <v/>
      </c>
      <c r="C203" s="45">
        <f t="shared" si="8"/>
        <v>43512</v>
      </c>
      <c r="D203" s="1" t="s">
        <v>54</v>
      </c>
      <c r="F203" s="54"/>
      <c r="G203" s="54"/>
      <c r="H203" s="54"/>
    </row>
    <row r="204" spans="1:8" x14ac:dyDescent="0.25">
      <c r="A204" s="46"/>
      <c r="B204" s="47" t="str">
        <f t="shared" si="7"/>
        <v/>
      </c>
      <c r="C204" s="45">
        <f t="shared" si="8"/>
        <v>43513</v>
      </c>
      <c r="D204" s="1" t="s">
        <v>54</v>
      </c>
      <c r="F204" s="54"/>
      <c r="G204" s="54"/>
      <c r="H204" s="54"/>
    </row>
    <row r="205" spans="1:8" x14ac:dyDescent="0.25">
      <c r="A205" s="46"/>
      <c r="B205" s="47" t="str">
        <f t="shared" si="7"/>
        <v/>
      </c>
      <c r="C205" s="45">
        <f t="shared" si="8"/>
        <v>43514</v>
      </c>
      <c r="D205" s="1" t="s">
        <v>48</v>
      </c>
      <c r="F205" s="54"/>
      <c r="G205" s="54"/>
      <c r="H205" s="54"/>
    </row>
    <row r="206" spans="1:8" x14ac:dyDescent="0.25">
      <c r="A206" s="46"/>
      <c r="B206" s="47" t="str">
        <f t="shared" si="7"/>
        <v/>
      </c>
      <c r="C206" s="45">
        <f t="shared" si="8"/>
        <v>43515</v>
      </c>
      <c r="D206" s="1" t="s">
        <v>38</v>
      </c>
      <c r="F206" s="54"/>
      <c r="G206" s="54"/>
      <c r="H206" s="54"/>
    </row>
    <row r="207" spans="1:8" x14ac:dyDescent="0.25">
      <c r="A207" s="46"/>
      <c r="B207" s="47" t="str">
        <f t="shared" si="7"/>
        <v/>
      </c>
      <c r="C207" s="45">
        <f t="shared" si="8"/>
        <v>43516</v>
      </c>
      <c r="D207" s="1" t="s">
        <v>39</v>
      </c>
      <c r="F207" s="54"/>
      <c r="G207" s="54"/>
      <c r="H207" s="54"/>
    </row>
    <row r="208" spans="1:8" x14ac:dyDescent="0.25">
      <c r="A208" s="46"/>
      <c r="B208" s="47" t="str">
        <f t="shared" si="7"/>
        <v/>
      </c>
      <c r="C208" s="45">
        <f t="shared" si="8"/>
        <v>43517</v>
      </c>
      <c r="D208" s="1" t="s">
        <v>58</v>
      </c>
      <c r="F208" s="54"/>
      <c r="G208" s="54"/>
      <c r="H208" s="54"/>
    </row>
    <row r="209" spans="1:8" x14ac:dyDescent="0.25">
      <c r="A209" s="46"/>
      <c r="B209" s="47" t="str">
        <f t="shared" si="7"/>
        <v/>
      </c>
      <c r="C209" s="45">
        <f t="shared" si="8"/>
        <v>43518</v>
      </c>
      <c r="D209" s="1" t="s">
        <v>34</v>
      </c>
      <c r="F209" s="54"/>
      <c r="G209" s="54"/>
      <c r="H209" s="54"/>
    </row>
    <row r="210" spans="1:8" x14ac:dyDescent="0.25">
      <c r="A210" s="46"/>
      <c r="B210" s="47" t="str">
        <f t="shared" si="7"/>
        <v/>
      </c>
      <c r="C210" s="45">
        <f t="shared" si="8"/>
        <v>43519</v>
      </c>
      <c r="D210" s="1" t="s">
        <v>34</v>
      </c>
      <c r="F210" s="54"/>
      <c r="G210" s="54"/>
      <c r="H210" s="54"/>
    </row>
    <row r="211" spans="1:8" x14ac:dyDescent="0.25">
      <c r="A211" s="46"/>
      <c r="B211" s="47" t="str">
        <f t="shared" si="7"/>
        <v/>
      </c>
      <c r="C211" s="45">
        <f t="shared" si="8"/>
        <v>43520</v>
      </c>
      <c r="D211" s="1" t="s">
        <v>34</v>
      </c>
      <c r="F211" s="54"/>
      <c r="G211" s="54"/>
      <c r="H211" s="54"/>
    </row>
    <row r="212" spans="1:8" x14ac:dyDescent="0.25">
      <c r="A212" s="46"/>
      <c r="B212" s="47" t="str">
        <f t="shared" si="7"/>
        <v/>
      </c>
      <c r="C212" s="45">
        <f t="shared" si="8"/>
        <v>43521</v>
      </c>
      <c r="D212" s="1" t="s">
        <v>56</v>
      </c>
      <c r="F212" s="54"/>
      <c r="G212" s="54"/>
      <c r="H212" s="54"/>
    </row>
    <row r="213" spans="1:8" x14ac:dyDescent="0.25">
      <c r="A213" s="46"/>
      <c r="B213" s="47" t="str">
        <f t="shared" si="7"/>
        <v/>
      </c>
      <c r="C213" s="45">
        <f t="shared" si="8"/>
        <v>43522</v>
      </c>
      <c r="D213" s="1" t="s">
        <v>14</v>
      </c>
      <c r="F213" s="54"/>
      <c r="G213" s="54"/>
      <c r="H213" s="54"/>
    </row>
    <row r="214" spans="1:8" x14ac:dyDescent="0.25">
      <c r="A214" s="46"/>
      <c r="B214" s="47" t="str">
        <f t="shared" si="7"/>
        <v/>
      </c>
      <c r="C214" s="45">
        <f t="shared" si="8"/>
        <v>43523</v>
      </c>
      <c r="D214" s="1" t="s">
        <v>43</v>
      </c>
      <c r="F214" s="54"/>
      <c r="G214" s="54"/>
      <c r="H214" s="54"/>
    </row>
    <row r="215" spans="1:8" x14ac:dyDescent="0.25">
      <c r="A215" s="46"/>
      <c r="B215" s="47" t="str">
        <f t="shared" si="7"/>
        <v/>
      </c>
      <c r="C215" s="45">
        <f t="shared" si="8"/>
        <v>43524</v>
      </c>
      <c r="D215" s="1" t="s">
        <v>52</v>
      </c>
      <c r="F215" s="54"/>
      <c r="G215" s="54"/>
      <c r="H215" s="54"/>
    </row>
    <row r="216" spans="1:8" x14ac:dyDescent="0.25">
      <c r="A216" s="46"/>
      <c r="B216" s="47">
        <f t="shared" si="7"/>
        <v>43525</v>
      </c>
      <c r="C216" s="45">
        <f t="shared" si="8"/>
        <v>43525</v>
      </c>
      <c r="D216" s="1" t="s">
        <v>50</v>
      </c>
      <c r="F216" s="54"/>
      <c r="G216" s="54"/>
      <c r="H216" s="54"/>
    </row>
    <row r="217" spans="1:8" x14ac:dyDescent="0.25">
      <c r="A217" s="46"/>
      <c r="B217" s="47" t="str">
        <f t="shared" si="7"/>
        <v/>
      </c>
      <c r="C217" s="45">
        <f t="shared" si="8"/>
        <v>43526</v>
      </c>
      <c r="D217" s="1" t="s">
        <v>50</v>
      </c>
      <c r="F217" s="54"/>
      <c r="G217" s="54"/>
      <c r="H217" s="54"/>
    </row>
    <row r="218" spans="1:8" x14ac:dyDescent="0.25">
      <c r="A218" s="46"/>
      <c r="B218" s="47" t="str">
        <f t="shared" si="7"/>
        <v/>
      </c>
      <c r="C218" s="45">
        <f t="shared" si="8"/>
        <v>43527</v>
      </c>
      <c r="D218" s="1" t="s">
        <v>50</v>
      </c>
      <c r="F218" s="54"/>
      <c r="G218" s="54"/>
      <c r="H218" s="54"/>
    </row>
    <row r="219" spans="1:8" x14ac:dyDescent="0.25">
      <c r="A219" s="46"/>
      <c r="B219" s="47" t="str">
        <f t="shared" si="7"/>
        <v/>
      </c>
      <c r="C219" s="45">
        <f t="shared" si="8"/>
        <v>43528</v>
      </c>
      <c r="D219" s="1" t="s">
        <v>55</v>
      </c>
      <c r="F219" s="54"/>
      <c r="G219" s="54"/>
      <c r="H219" s="54"/>
    </row>
    <row r="220" spans="1:8" x14ac:dyDescent="0.25">
      <c r="A220" s="46"/>
      <c r="B220" s="47" t="str">
        <f t="shared" si="7"/>
        <v/>
      </c>
      <c r="C220" s="45">
        <f t="shared" si="8"/>
        <v>43529</v>
      </c>
      <c r="D220" s="1" t="s">
        <v>36</v>
      </c>
      <c r="F220" s="54"/>
      <c r="G220" s="54"/>
      <c r="H220" s="54"/>
    </row>
    <row r="221" spans="1:8" x14ac:dyDescent="0.25">
      <c r="A221" s="46"/>
      <c r="B221" s="47" t="str">
        <f t="shared" si="7"/>
        <v/>
      </c>
      <c r="C221" s="45">
        <f t="shared" si="8"/>
        <v>43530</v>
      </c>
      <c r="D221" s="1" t="s">
        <v>46</v>
      </c>
      <c r="F221" s="54"/>
      <c r="G221" s="54"/>
      <c r="H221" s="54"/>
    </row>
    <row r="222" spans="1:8" x14ac:dyDescent="0.25">
      <c r="A222" s="46"/>
      <c r="B222" s="47" t="str">
        <f t="shared" si="7"/>
        <v/>
      </c>
      <c r="C222" s="45">
        <f t="shared" si="8"/>
        <v>43531</v>
      </c>
      <c r="D222" s="1" t="s">
        <v>49</v>
      </c>
      <c r="F222" s="54"/>
      <c r="G222" s="54"/>
      <c r="H222" s="54"/>
    </row>
    <row r="223" spans="1:8" x14ac:dyDescent="0.25">
      <c r="A223" s="46"/>
      <c r="B223" s="47" t="str">
        <f t="shared" si="7"/>
        <v/>
      </c>
      <c r="C223" s="45">
        <f t="shared" si="8"/>
        <v>43532</v>
      </c>
      <c r="D223" s="1" t="s">
        <v>56</v>
      </c>
      <c r="F223" s="54"/>
      <c r="G223" s="54"/>
      <c r="H223" s="54"/>
    </row>
    <row r="224" spans="1:8" x14ac:dyDescent="0.25">
      <c r="A224" s="46"/>
      <c r="B224" s="47" t="str">
        <f t="shared" si="7"/>
        <v/>
      </c>
      <c r="C224" s="45">
        <f t="shared" si="8"/>
        <v>43533</v>
      </c>
      <c r="D224" s="1" t="s">
        <v>56</v>
      </c>
      <c r="F224" s="54"/>
      <c r="G224" s="54"/>
      <c r="H224" s="54"/>
    </row>
    <row r="225" spans="1:8" x14ac:dyDescent="0.25">
      <c r="A225" s="46"/>
      <c r="B225" s="47" t="str">
        <f t="shared" si="7"/>
        <v/>
      </c>
      <c r="C225" s="45">
        <f t="shared" si="8"/>
        <v>43534</v>
      </c>
      <c r="D225" s="1" t="s">
        <v>56</v>
      </c>
      <c r="F225" s="54"/>
      <c r="G225" s="54"/>
      <c r="H225" s="54"/>
    </row>
    <row r="226" spans="1:8" x14ac:dyDescent="0.25">
      <c r="A226" s="46"/>
      <c r="B226" s="47" t="str">
        <f t="shared" si="7"/>
        <v/>
      </c>
      <c r="C226" s="45">
        <f t="shared" si="8"/>
        <v>43535</v>
      </c>
      <c r="D226" s="1" t="s">
        <v>59</v>
      </c>
      <c r="F226" s="54"/>
      <c r="G226" s="54"/>
      <c r="H226" s="54"/>
    </row>
    <row r="227" spans="1:8" x14ac:dyDescent="0.25">
      <c r="A227" s="46"/>
      <c r="B227" s="47" t="str">
        <f t="shared" si="7"/>
        <v/>
      </c>
      <c r="C227" s="45">
        <f t="shared" si="8"/>
        <v>43536</v>
      </c>
      <c r="D227" s="1" t="s">
        <v>42</v>
      </c>
      <c r="F227" s="54"/>
      <c r="G227" s="54"/>
      <c r="H227" s="54"/>
    </row>
    <row r="228" spans="1:8" x14ac:dyDescent="0.25">
      <c r="A228" s="46"/>
      <c r="B228" s="47" t="str">
        <f t="shared" ref="B228:B291" si="9">IF(DAY(C228)=1,C228,"")</f>
        <v/>
      </c>
      <c r="C228" s="45">
        <f t="shared" si="8"/>
        <v>43537</v>
      </c>
      <c r="D228" s="1" t="s">
        <v>45</v>
      </c>
      <c r="F228" s="54"/>
      <c r="G228" s="54"/>
      <c r="H228" s="54"/>
    </row>
    <row r="229" spans="1:8" x14ac:dyDescent="0.25">
      <c r="A229" s="46"/>
      <c r="B229" s="47" t="str">
        <f t="shared" si="9"/>
        <v/>
      </c>
      <c r="C229" s="45">
        <f t="shared" ref="C229:C292" si="10">C228+1</f>
        <v>43538</v>
      </c>
      <c r="D229" s="1" t="s">
        <v>60</v>
      </c>
      <c r="F229" s="54"/>
      <c r="G229" s="54"/>
      <c r="H229" s="54"/>
    </row>
    <row r="230" spans="1:8" x14ac:dyDescent="0.25">
      <c r="A230" s="46"/>
      <c r="B230" s="47" t="str">
        <f t="shared" si="9"/>
        <v/>
      </c>
      <c r="C230" s="45">
        <f t="shared" si="10"/>
        <v>43539</v>
      </c>
      <c r="D230" s="1" t="s">
        <v>52</v>
      </c>
      <c r="F230" s="54"/>
      <c r="G230" s="54"/>
      <c r="H230" s="54"/>
    </row>
    <row r="231" spans="1:8" x14ac:dyDescent="0.25">
      <c r="A231" s="46"/>
      <c r="B231" s="47" t="str">
        <f t="shared" si="9"/>
        <v/>
      </c>
      <c r="C231" s="45">
        <f t="shared" si="10"/>
        <v>43540</v>
      </c>
      <c r="D231" s="1" t="s">
        <v>52</v>
      </c>
      <c r="F231" s="54"/>
      <c r="G231" s="54"/>
      <c r="H231" s="54"/>
    </row>
    <row r="232" spans="1:8" x14ac:dyDescent="0.25">
      <c r="A232" s="46"/>
      <c r="B232" s="47" t="str">
        <f t="shared" si="9"/>
        <v/>
      </c>
      <c r="C232" s="45">
        <f t="shared" si="10"/>
        <v>43541</v>
      </c>
      <c r="D232" s="1" t="s">
        <v>52</v>
      </c>
      <c r="F232" s="54"/>
      <c r="G232" s="54"/>
      <c r="H232" s="54"/>
    </row>
    <row r="233" spans="1:8" x14ac:dyDescent="0.25">
      <c r="A233" s="46"/>
      <c r="B233" s="47" t="str">
        <f t="shared" si="9"/>
        <v/>
      </c>
      <c r="C233" s="45">
        <f t="shared" si="10"/>
        <v>43542</v>
      </c>
      <c r="D233" s="1" t="s">
        <v>61</v>
      </c>
      <c r="F233" s="54"/>
      <c r="G233" s="54"/>
      <c r="H233" s="54"/>
    </row>
    <row r="234" spans="1:8" x14ac:dyDescent="0.25">
      <c r="A234" s="46"/>
      <c r="B234" s="47" t="str">
        <f t="shared" si="9"/>
        <v/>
      </c>
      <c r="C234" s="45">
        <f t="shared" si="10"/>
        <v>43543</v>
      </c>
      <c r="D234" s="1" t="s">
        <v>14</v>
      </c>
      <c r="F234" s="54"/>
      <c r="G234" s="54"/>
      <c r="H234" s="54"/>
    </row>
    <row r="235" spans="1:8" x14ac:dyDescent="0.25">
      <c r="A235" s="46"/>
      <c r="B235" s="47" t="str">
        <f t="shared" si="9"/>
        <v/>
      </c>
      <c r="C235" s="45">
        <f t="shared" si="10"/>
        <v>43544</v>
      </c>
      <c r="D235" s="1" t="s">
        <v>57</v>
      </c>
      <c r="F235" s="54"/>
      <c r="G235" s="54"/>
      <c r="H235" s="54"/>
    </row>
    <row r="236" spans="1:8" x14ac:dyDescent="0.25">
      <c r="A236" s="46"/>
      <c r="B236" s="47" t="str">
        <f t="shared" si="9"/>
        <v/>
      </c>
      <c r="C236" s="45">
        <f t="shared" si="10"/>
        <v>43545</v>
      </c>
      <c r="D236" s="1" t="s">
        <v>41</v>
      </c>
      <c r="F236" s="54"/>
      <c r="G236" s="54"/>
      <c r="H236" s="54"/>
    </row>
    <row r="237" spans="1:8" x14ac:dyDescent="0.25">
      <c r="A237" s="46"/>
      <c r="B237" s="47" t="str">
        <f t="shared" si="9"/>
        <v/>
      </c>
      <c r="C237" s="45">
        <f t="shared" si="10"/>
        <v>43546</v>
      </c>
      <c r="D237" s="1" t="s">
        <v>58</v>
      </c>
      <c r="F237" s="54"/>
      <c r="G237" s="54"/>
      <c r="H237" s="54"/>
    </row>
    <row r="238" spans="1:8" x14ac:dyDescent="0.25">
      <c r="A238" s="46"/>
      <c r="B238" s="47" t="str">
        <f t="shared" si="9"/>
        <v/>
      </c>
      <c r="C238" s="45">
        <f t="shared" si="10"/>
        <v>43547</v>
      </c>
      <c r="D238" s="1" t="s">
        <v>58</v>
      </c>
      <c r="F238" s="54"/>
      <c r="G238" s="54"/>
      <c r="H238" s="54"/>
    </row>
    <row r="239" spans="1:8" x14ac:dyDescent="0.25">
      <c r="A239" s="46"/>
      <c r="B239" s="47" t="str">
        <f t="shared" si="9"/>
        <v/>
      </c>
      <c r="C239" s="45">
        <f t="shared" si="10"/>
        <v>43548</v>
      </c>
      <c r="D239" s="1" t="s">
        <v>58</v>
      </c>
      <c r="F239" s="54"/>
      <c r="G239" s="54"/>
      <c r="H239" s="54"/>
    </row>
    <row r="240" spans="1:8" x14ac:dyDescent="0.25">
      <c r="A240" s="46"/>
      <c r="B240" s="47" t="str">
        <f t="shared" si="9"/>
        <v/>
      </c>
      <c r="C240" s="45">
        <f t="shared" si="10"/>
        <v>43549</v>
      </c>
      <c r="D240" s="1" t="s">
        <v>48</v>
      </c>
      <c r="F240" s="54"/>
      <c r="G240" s="54"/>
      <c r="H240" s="54"/>
    </row>
    <row r="241" spans="1:8" x14ac:dyDescent="0.25">
      <c r="A241" s="46"/>
      <c r="B241" s="47" t="str">
        <f t="shared" si="9"/>
        <v/>
      </c>
      <c r="C241" s="45">
        <f t="shared" si="10"/>
        <v>43550</v>
      </c>
      <c r="D241" s="1" t="s">
        <v>38</v>
      </c>
      <c r="F241" s="54"/>
      <c r="G241" s="54"/>
      <c r="H241" s="54"/>
    </row>
    <row r="242" spans="1:8" x14ac:dyDescent="0.25">
      <c r="A242" s="46"/>
      <c r="B242" s="47" t="str">
        <f t="shared" si="9"/>
        <v/>
      </c>
      <c r="C242" s="45">
        <f t="shared" si="10"/>
        <v>43551</v>
      </c>
      <c r="D242" s="1" t="s">
        <v>43</v>
      </c>
      <c r="F242" s="54"/>
      <c r="G242" s="54"/>
      <c r="H242" s="54"/>
    </row>
    <row r="243" spans="1:8" x14ac:dyDescent="0.25">
      <c r="A243" s="46"/>
      <c r="B243" s="47" t="str">
        <f t="shared" si="9"/>
        <v/>
      </c>
      <c r="C243" s="45">
        <f t="shared" si="10"/>
        <v>43552</v>
      </c>
      <c r="D243" s="1" t="s">
        <v>35</v>
      </c>
      <c r="F243" s="54"/>
      <c r="G243" s="54"/>
      <c r="H243" s="54"/>
    </row>
    <row r="244" spans="1:8" x14ac:dyDescent="0.25">
      <c r="A244" s="46"/>
      <c r="B244" s="47" t="str">
        <f t="shared" si="9"/>
        <v/>
      </c>
      <c r="C244" s="45">
        <f t="shared" si="10"/>
        <v>43553</v>
      </c>
      <c r="D244" s="1" t="s">
        <v>47</v>
      </c>
      <c r="F244" s="54"/>
      <c r="G244" s="54"/>
      <c r="H244" s="54"/>
    </row>
    <row r="245" spans="1:8" x14ac:dyDescent="0.25">
      <c r="A245" s="46"/>
      <c r="B245" s="47" t="str">
        <f t="shared" si="9"/>
        <v/>
      </c>
      <c r="C245" s="45">
        <f t="shared" si="10"/>
        <v>43554</v>
      </c>
      <c r="D245" s="1" t="s">
        <v>47</v>
      </c>
      <c r="F245" s="54"/>
      <c r="G245" s="54"/>
      <c r="H245" s="54"/>
    </row>
    <row r="246" spans="1:8" x14ac:dyDescent="0.25">
      <c r="A246" s="46"/>
      <c r="B246" s="47" t="str">
        <f t="shared" si="9"/>
        <v/>
      </c>
      <c r="C246" s="45">
        <f t="shared" si="10"/>
        <v>43555</v>
      </c>
      <c r="D246" s="1" t="s">
        <v>47</v>
      </c>
      <c r="F246" s="54"/>
      <c r="G246" s="54"/>
      <c r="H246" s="54"/>
    </row>
    <row r="247" spans="1:8" x14ac:dyDescent="0.25">
      <c r="A247" s="46"/>
      <c r="B247" s="47">
        <f t="shared" si="9"/>
        <v>43556</v>
      </c>
      <c r="C247" s="45">
        <f t="shared" si="10"/>
        <v>43556</v>
      </c>
      <c r="D247" s="1" t="s">
        <v>46</v>
      </c>
      <c r="F247" s="54"/>
      <c r="G247" s="54"/>
      <c r="H247" s="54"/>
    </row>
    <row r="248" spans="1:8" x14ac:dyDescent="0.25">
      <c r="A248" s="46"/>
      <c r="B248" s="47" t="str">
        <f t="shared" si="9"/>
        <v/>
      </c>
      <c r="C248" s="45">
        <f t="shared" si="10"/>
        <v>43557</v>
      </c>
      <c r="D248" s="1" t="s">
        <v>49</v>
      </c>
      <c r="F248" s="54"/>
      <c r="G248" s="54"/>
      <c r="H248" s="54"/>
    </row>
    <row r="249" spans="1:8" x14ac:dyDescent="0.25">
      <c r="A249" s="46"/>
      <c r="B249" s="47" t="str">
        <f t="shared" si="9"/>
        <v/>
      </c>
      <c r="C249" s="45">
        <f t="shared" si="10"/>
        <v>43558</v>
      </c>
      <c r="D249" s="1" t="s">
        <v>40</v>
      </c>
      <c r="F249" s="54"/>
      <c r="G249" s="54"/>
      <c r="H249" s="54"/>
    </row>
    <row r="250" spans="1:8" x14ac:dyDescent="0.25">
      <c r="A250" s="46"/>
      <c r="B250" s="47" t="str">
        <f t="shared" si="9"/>
        <v/>
      </c>
      <c r="C250" s="45">
        <f t="shared" si="10"/>
        <v>43559</v>
      </c>
      <c r="D250" s="1" t="s">
        <v>51</v>
      </c>
      <c r="F250" s="54"/>
      <c r="G250" s="54"/>
      <c r="H250" s="54"/>
    </row>
    <row r="251" spans="1:8" x14ac:dyDescent="0.25">
      <c r="A251" s="46"/>
      <c r="B251" s="47" t="str">
        <f t="shared" si="9"/>
        <v/>
      </c>
      <c r="C251" s="45">
        <f t="shared" si="10"/>
        <v>43560</v>
      </c>
      <c r="D251" s="1" t="s">
        <v>55</v>
      </c>
      <c r="F251" s="54"/>
      <c r="G251" s="54"/>
      <c r="H251" s="54"/>
    </row>
    <row r="252" spans="1:8" x14ac:dyDescent="0.25">
      <c r="A252" s="46"/>
      <c r="B252" s="47" t="str">
        <f t="shared" si="9"/>
        <v/>
      </c>
      <c r="C252" s="45">
        <f t="shared" si="10"/>
        <v>43561</v>
      </c>
      <c r="D252" s="1" t="s">
        <v>55</v>
      </c>
      <c r="F252" s="54"/>
      <c r="G252" s="54"/>
      <c r="H252" s="54"/>
    </row>
    <row r="253" spans="1:8" x14ac:dyDescent="0.25">
      <c r="A253" s="46"/>
      <c r="B253" s="47" t="str">
        <f t="shared" si="9"/>
        <v/>
      </c>
      <c r="C253" s="45">
        <f t="shared" si="10"/>
        <v>43562</v>
      </c>
      <c r="D253" s="1" t="s">
        <v>55</v>
      </c>
      <c r="F253" s="54"/>
      <c r="G253" s="54"/>
      <c r="H253" s="54"/>
    </row>
    <row r="254" spans="1:8" x14ac:dyDescent="0.25">
      <c r="A254" s="46"/>
      <c r="B254" s="47" t="str">
        <f t="shared" si="9"/>
        <v/>
      </c>
      <c r="C254" s="45">
        <f t="shared" si="10"/>
        <v>43563</v>
      </c>
      <c r="D254" s="1" t="s">
        <v>51</v>
      </c>
      <c r="F254" s="54"/>
      <c r="G254" s="54"/>
      <c r="H254" s="54"/>
    </row>
    <row r="255" spans="1:8" x14ac:dyDescent="0.25">
      <c r="A255" s="46"/>
      <c r="B255" s="47" t="str">
        <f t="shared" si="9"/>
        <v/>
      </c>
      <c r="C255" s="45">
        <f t="shared" si="10"/>
        <v>43564</v>
      </c>
      <c r="D255" s="1" t="s">
        <v>49</v>
      </c>
      <c r="F255" s="54"/>
      <c r="G255" s="54"/>
      <c r="H255" s="54"/>
    </row>
    <row r="256" spans="1:8" x14ac:dyDescent="0.25">
      <c r="A256" s="46"/>
      <c r="B256" s="47" t="str">
        <f t="shared" si="9"/>
        <v/>
      </c>
      <c r="C256" s="45">
        <f t="shared" si="10"/>
        <v>43565</v>
      </c>
      <c r="D256" s="1" t="s">
        <v>59</v>
      </c>
      <c r="F256" s="54"/>
      <c r="G256" s="54"/>
      <c r="H256" s="54"/>
    </row>
    <row r="257" spans="1:8" x14ac:dyDescent="0.25">
      <c r="A257" s="46"/>
      <c r="B257" s="47" t="str">
        <f t="shared" si="9"/>
        <v/>
      </c>
      <c r="C257" s="45">
        <f t="shared" si="10"/>
        <v>43566</v>
      </c>
      <c r="D257" s="1" t="s">
        <v>53</v>
      </c>
      <c r="F257" s="54"/>
      <c r="G257" s="54"/>
      <c r="H257" s="54"/>
    </row>
    <row r="258" spans="1:8" x14ac:dyDescent="0.25">
      <c r="A258" s="46"/>
      <c r="B258" s="47" t="str">
        <f t="shared" si="9"/>
        <v/>
      </c>
      <c r="C258" s="45">
        <f t="shared" si="10"/>
        <v>43567</v>
      </c>
      <c r="D258" s="1" t="s">
        <v>44</v>
      </c>
      <c r="F258" s="54"/>
      <c r="G258" s="54"/>
      <c r="H258" s="54"/>
    </row>
    <row r="259" spans="1:8" x14ac:dyDescent="0.25">
      <c r="A259" s="46"/>
      <c r="B259" s="47" t="str">
        <f t="shared" si="9"/>
        <v/>
      </c>
      <c r="C259" s="45">
        <f t="shared" si="10"/>
        <v>43568</v>
      </c>
      <c r="D259" s="1" t="s">
        <v>44</v>
      </c>
      <c r="F259" s="54"/>
      <c r="G259" s="54"/>
      <c r="H259" s="54"/>
    </row>
    <row r="260" spans="1:8" x14ac:dyDescent="0.25">
      <c r="A260" s="46"/>
      <c r="B260" s="47" t="str">
        <f t="shared" si="9"/>
        <v/>
      </c>
      <c r="C260" s="45">
        <f t="shared" si="10"/>
        <v>43569</v>
      </c>
      <c r="D260" s="1" t="s">
        <v>44</v>
      </c>
      <c r="F260" s="54"/>
      <c r="G260" s="54"/>
      <c r="H260" s="54"/>
    </row>
    <row r="261" spans="1:8" x14ac:dyDescent="0.25">
      <c r="A261" s="46"/>
      <c r="B261" s="47" t="str">
        <f t="shared" si="9"/>
        <v/>
      </c>
      <c r="C261" s="45">
        <f t="shared" si="10"/>
        <v>43570</v>
      </c>
      <c r="D261" s="1" t="s">
        <v>56</v>
      </c>
      <c r="F261" s="54"/>
      <c r="G261" s="54"/>
      <c r="H261" s="54"/>
    </row>
    <row r="262" spans="1:8" x14ac:dyDescent="0.25">
      <c r="A262" s="46"/>
      <c r="B262" s="47" t="str">
        <f t="shared" si="9"/>
        <v/>
      </c>
      <c r="C262" s="45">
        <f t="shared" si="10"/>
        <v>43571</v>
      </c>
      <c r="D262" s="1" t="s">
        <v>14</v>
      </c>
      <c r="F262" s="54"/>
      <c r="G262" s="54"/>
      <c r="H262" s="54"/>
    </row>
    <row r="263" spans="1:8" x14ac:dyDescent="0.25">
      <c r="A263" s="46"/>
      <c r="B263" s="47" t="str">
        <f t="shared" si="9"/>
        <v/>
      </c>
      <c r="C263" s="45">
        <f t="shared" si="10"/>
        <v>43572</v>
      </c>
      <c r="D263" s="1" t="s">
        <v>50</v>
      </c>
      <c r="F263" s="54"/>
      <c r="G263" s="54"/>
      <c r="H263" s="54"/>
    </row>
    <row r="264" spans="1:8" x14ac:dyDescent="0.25">
      <c r="A264" s="46"/>
      <c r="B264" s="47" t="str">
        <f t="shared" si="9"/>
        <v/>
      </c>
      <c r="C264" s="45">
        <f t="shared" si="10"/>
        <v>43573</v>
      </c>
      <c r="D264" s="1" t="s">
        <v>52</v>
      </c>
      <c r="F264" s="54"/>
      <c r="G264" s="54"/>
      <c r="H264" s="54"/>
    </row>
    <row r="265" spans="1:8" x14ac:dyDescent="0.25">
      <c r="A265" s="46"/>
      <c r="B265" s="47" t="str">
        <f t="shared" si="9"/>
        <v/>
      </c>
      <c r="C265" s="45">
        <f t="shared" si="10"/>
        <v>43574</v>
      </c>
      <c r="D265" s="1" t="s">
        <v>35</v>
      </c>
      <c r="F265" s="54"/>
      <c r="G265" s="54"/>
      <c r="H265" s="54"/>
    </row>
    <row r="266" spans="1:8" x14ac:dyDescent="0.25">
      <c r="A266" s="46"/>
      <c r="B266" s="47" t="str">
        <f t="shared" si="9"/>
        <v/>
      </c>
      <c r="C266" s="45">
        <f t="shared" si="10"/>
        <v>43575</v>
      </c>
      <c r="D266" s="1" t="s">
        <v>35</v>
      </c>
      <c r="F266" s="54"/>
      <c r="G266" s="54"/>
      <c r="H266" s="54"/>
    </row>
    <row r="267" spans="1:8" x14ac:dyDescent="0.25">
      <c r="A267" s="46"/>
      <c r="B267" s="47" t="str">
        <f t="shared" si="9"/>
        <v/>
      </c>
      <c r="C267" s="45">
        <f t="shared" si="10"/>
        <v>43576</v>
      </c>
      <c r="D267" s="1" t="s">
        <v>35</v>
      </c>
      <c r="F267" s="54"/>
      <c r="G267" s="54"/>
      <c r="H267" s="54"/>
    </row>
    <row r="268" spans="1:8" x14ac:dyDescent="0.25">
      <c r="A268" s="46"/>
      <c r="B268" s="47" t="str">
        <f t="shared" si="9"/>
        <v/>
      </c>
      <c r="C268" s="45">
        <f t="shared" si="10"/>
        <v>43577</v>
      </c>
      <c r="D268" s="1" t="s">
        <v>35</v>
      </c>
      <c r="F268" s="54"/>
      <c r="G268" s="54"/>
      <c r="H268" s="54"/>
    </row>
    <row r="269" spans="1:8" x14ac:dyDescent="0.25">
      <c r="A269" s="46"/>
      <c r="B269" s="47" t="str">
        <f t="shared" si="9"/>
        <v/>
      </c>
      <c r="C269" s="45">
        <f t="shared" si="10"/>
        <v>43578</v>
      </c>
      <c r="D269" s="1" t="s">
        <v>42</v>
      </c>
      <c r="F269" s="54"/>
      <c r="G269" s="54"/>
      <c r="H269" s="54"/>
    </row>
    <row r="270" spans="1:8" x14ac:dyDescent="0.25">
      <c r="A270" s="46"/>
      <c r="B270" s="47" t="str">
        <f t="shared" si="9"/>
        <v/>
      </c>
      <c r="C270" s="45">
        <f t="shared" si="10"/>
        <v>43579</v>
      </c>
      <c r="D270" s="1" t="s">
        <v>43</v>
      </c>
      <c r="F270" s="54"/>
      <c r="G270" s="54"/>
      <c r="H270" s="54"/>
    </row>
    <row r="271" spans="1:8" x14ac:dyDescent="0.25">
      <c r="A271" s="46"/>
      <c r="B271" s="47" t="str">
        <f t="shared" si="9"/>
        <v/>
      </c>
      <c r="C271" s="45">
        <f t="shared" si="10"/>
        <v>43580</v>
      </c>
      <c r="D271" s="1" t="s">
        <v>58</v>
      </c>
      <c r="F271" s="54"/>
      <c r="G271" s="54"/>
      <c r="H271" s="54"/>
    </row>
    <row r="272" spans="1:8" x14ac:dyDescent="0.25">
      <c r="A272" s="46"/>
      <c r="B272" s="47" t="str">
        <f t="shared" si="9"/>
        <v/>
      </c>
      <c r="C272" s="45">
        <f t="shared" si="10"/>
        <v>43581</v>
      </c>
      <c r="D272" s="1" t="s">
        <v>60</v>
      </c>
      <c r="F272" s="54"/>
      <c r="G272" s="54"/>
      <c r="H272" s="54"/>
    </row>
    <row r="273" spans="1:8" x14ac:dyDescent="0.25">
      <c r="A273" s="46"/>
      <c r="B273" s="47" t="str">
        <f t="shared" si="9"/>
        <v/>
      </c>
      <c r="C273" s="45">
        <f t="shared" si="10"/>
        <v>43582</v>
      </c>
      <c r="D273" s="1" t="s">
        <v>60</v>
      </c>
      <c r="F273" s="54"/>
      <c r="G273" s="54"/>
      <c r="H273" s="54"/>
    </row>
    <row r="274" spans="1:8" x14ac:dyDescent="0.25">
      <c r="A274" s="46"/>
      <c r="B274" s="47" t="str">
        <f t="shared" si="9"/>
        <v/>
      </c>
      <c r="C274" s="45">
        <f t="shared" si="10"/>
        <v>43583</v>
      </c>
      <c r="D274" s="1" t="s">
        <v>60</v>
      </c>
      <c r="F274" s="54"/>
      <c r="G274" s="54"/>
      <c r="H274" s="54"/>
    </row>
    <row r="275" spans="1:8" x14ac:dyDescent="0.25">
      <c r="A275" s="46"/>
      <c r="B275" s="47" t="str">
        <f t="shared" si="9"/>
        <v/>
      </c>
      <c r="C275" s="45">
        <f t="shared" si="10"/>
        <v>43584</v>
      </c>
      <c r="D275" s="1" t="s">
        <v>36</v>
      </c>
      <c r="F275" s="54"/>
      <c r="G275" s="54"/>
      <c r="H275" s="54"/>
    </row>
    <row r="276" spans="1:8" x14ac:dyDescent="0.25">
      <c r="A276" s="46"/>
      <c r="B276" s="47" t="str">
        <f t="shared" si="9"/>
        <v/>
      </c>
      <c r="C276" s="45">
        <f t="shared" si="10"/>
        <v>43585</v>
      </c>
      <c r="D276" s="1" t="s">
        <v>34</v>
      </c>
      <c r="F276" s="54"/>
      <c r="G276" s="54"/>
      <c r="H276" s="54"/>
    </row>
    <row r="277" spans="1:8" x14ac:dyDescent="0.25">
      <c r="A277" s="46"/>
      <c r="B277" s="47">
        <f t="shared" si="9"/>
        <v>43586</v>
      </c>
      <c r="C277" s="45">
        <f t="shared" si="10"/>
        <v>43586</v>
      </c>
      <c r="D277" s="1" t="s">
        <v>34</v>
      </c>
      <c r="F277" s="54"/>
      <c r="G277" s="54"/>
      <c r="H277" s="54"/>
    </row>
    <row r="278" spans="1:8" x14ac:dyDescent="0.25">
      <c r="A278" s="46"/>
      <c r="B278" s="47" t="str">
        <f t="shared" si="9"/>
        <v/>
      </c>
      <c r="C278" s="45">
        <f t="shared" si="10"/>
        <v>43587</v>
      </c>
      <c r="D278" s="1" t="s">
        <v>46</v>
      </c>
      <c r="F278" s="54"/>
      <c r="G278" s="54"/>
      <c r="H278" s="54"/>
    </row>
    <row r="279" spans="1:8" x14ac:dyDescent="0.25">
      <c r="A279" s="46"/>
      <c r="B279" s="47" t="str">
        <f t="shared" si="9"/>
        <v/>
      </c>
      <c r="C279" s="45">
        <f t="shared" si="10"/>
        <v>43588</v>
      </c>
      <c r="D279" s="1" t="s">
        <v>48</v>
      </c>
      <c r="F279" s="54"/>
      <c r="G279" s="54"/>
      <c r="H279" s="54"/>
    </row>
    <row r="280" spans="1:8" x14ac:dyDescent="0.25">
      <c r="A280" s="46"/>
      <c r="B280" s="47" t="str">
        <f t="shared" si="9"/>
        <v/>
      </c>
      <c r="C280" s="45">
        <f t="shared" si="10"/>
        <v>43589</v>
      </c>
      <c r="D280" s="1" t="s">
        <v>48</v>
      </c>
      <c r="F280" s="54"/>
      <c r="G280" s="54"/>
      <c r="H280" s="54"/>
    </row>
    <row r="281" spans="1:8" x14ac:dyDescent="0.25">
      <c r="A281" s="46"/>
      <c r="B281" s="47" t="str">
        <f t="shared" si="9"/>
        <v/>
      </c>
      <c r="C281" s="45">
        <f t="shared" si="10"/>
        <v>43590</v>
      </c>
      <c r="D281" s="1" t="s">
        <v>48</v>
      </c>
      <c r="F281" s="54"/>
      <c r="G281" s="54"/>
      <c r="H281" s="54"/>
    </row>
    <row r="282" spans="1:8" x14ac:dyDescent="0.25">
      <c r="A282" s="46"/>
      <c r="B282" s="47" t="str">
        <f t="shared" si="9"/>
        <v/>
      </c>
      <c r="C282" s="45">
        <f t="shared" si="10"/>
        <v>43591</v>
      </c>
      <c r="D282" s="1" t="s">
        <v>57</v>
      </c>
      <c r="F282" s="54"/>
      <c r="G282" s="54"/>
      <c r="H282" s="54"/>
    </row>
    <row r="283" spans="1:8" x14ac:dyDescent="0.25">
      <c r="A283" s="46"/>
      <c r="B283" s="47" t="str">
        <f t="shared" si="9"/>
        <v/>
      </c>
      <c r="C283" s="45">
        <f t="shared" si="10"/>
        <v>43592</v>
      </c>
      <c r="D283" s="1" t="s">
        <v>45</v>
      </c>
      <c r="F283" s="54"/>
      <c r="G283" s="54"/>
      <c r="H283" s="54"/>
    </row>
    <row r="284" spans="1:8" x14ac:dyDescent="0.25">
      <c r="A284" s="46"/>
      <c r="B284" s="47" t="str">
        <f t="shared" si="9"/>
        <v/>
      </c>
      <c r="C284" s="45">
        <f t="shared" si="10"/>
        <v>43593</v>
      </c>
      <c r="D284" s="1" t="s">
        <v>45</v>
      </c>
      <c r="F284" s="54"/>
      <c r="G284" s="54"/>
      <c r="H284" s="54"/>
    </row>
    <row r="285" spans="1:8" x14ac:dyDescent="0.25">
      <c r="A285" s="46"/>
      <c r="B285" s="47" t="str">
        <f t="shared" si="9"/>
        <v/>
      </c>
      <c r="C285" s="45">
        <f t="shared" si="10"/>
        <v>43594</v>
      </c>
      <c r="D285" s="1" t="s">
        <v>40</v>
      </c>
      <c r="F285" s="54"/>
      <c r="G285" s="54"/>
      <c r="H285" s="54"/>
    </row>
    <row r="286" spans="1:8" x14ac:dyDescent="0.25">
      <c r="A286" s="46"/>
      <c r="B286" s="47" t="str">
        <f t="shared" si="9"/>
        <v/>
      </c>
      <c r="C286" s="45">
        <f t="shared" si="10"/>
        <v>43595</v>
      </c>
      <c r="D286" s="1" t="s">
        <v>42</v>
      </c>
      <c r="F286" s="54"/>
      <c r="G286" s="54"/>
      <c r="H286" s="54"/>
    </row>
    <row r="287" spans="1:8" x14ac:dyDescent="0.25">
      <c r="A287" s="46"/>
      <c r="B287" s="47" t="str">
        <f t="shared" si="9"/>
        <v/>
      </c>
      <c r="C287" s="45">
        <f t="shared" si="10"/>
        <v>43596</v>
      </c>
      <c r="D287" s="1" t="s">
        <v>42</v>
      </c>
      <c r="F287" s="54"/>
      <c r="G287" s="54"/>
      <c r="H287" s="54"/>
    </row>
    <row r="288" spans="1:8" x14ac:dyDescent="0.25">
      <c r="A288" s="46"/>
      <c r="B288" s="47" t="str">
        <f t="shared" si="9"/>
        <v/>
      </c>
      <c r="C288" s="45">
        <f t="shared" si="10"/>
        <v>43597</v>
      </c>
      <c r="D288" s="1" t="s">
        <v>42</v>
      </c>
      <c r="F288" s="54"/>
      <c r="G288" s="54"/>
      <c r="H288" s="54"/>
    </row>
    <row r="289" spans="1:8" x14ac:dyDescent="0.25">
      <c r="A289" s="46"/>
      <c r="B289" s="47" t="str">
        <f t="shared" si="9"/>
        <v/>
      </c>
      <c r="C289" s="45">
        <f t="shared" si="10"/>
        <v>43598</v>
      </c>
      <c r="D289" s="1" t="s">
        <v>47</v>
      </c>
      <c r="F289" s="54"/>
      <c r="G289" s="54"/>
      <c r="H289" s="54"/>
    </row>
    <row r="290" spans="1:8" x14ac:dyDescent="0.25">
      <c r="A290" s="46"/>
      <c r="B290" s="47" t="str">
        <f t="shared" si="9"/>
        <v/>
      </c>
      <c r="C290" s="45">
        <f t="shared" si="10"/>
        <v>43599</v>
      </c>
      <c r="D290" s="1" t="s">
        <v>38</v>
      </c>
      <c r="F290" s="54"/>
      <c r="G290" s="54"/>
      <c r="H290" s="54"/>
    </row>
    <row r="291" spans="1:8" x14ac:dyDescent="0.25">
      <c r="A291" s="46"/>
      <c r="B291" s="47" t="str">
        <f t="shared" si="9"/>
        <v/>
      </c>
      <c r="C291" s="45">
        <f t="shared" si="10"/>
        <v>43600</v>
      </c>
      <c r="D291" s="1" t="s">
        <v>51</v>
      </c>
      <c r="F291" s="54"/>
      <c r="G291" s="54"/>
      <c r="H291" s="54"/>
    </row>
    <row r="292" spans="1:8" x14ac:dyDescent="0.25">
      <c r="A292" s="46"/>
      <c r="B292" s="47" t="str">
        <f t="shared" ref="B292:B355" si="11">IF(DAY(C292)=1,C292,"")</f>
        <v/>
      </c>
      <c r="C292" s="45">
        <f t="shared" si="10"/>
        <v>43601</v>
      </c>
      <c r="D292" s="1" t="s">
        <v>49</v>
      </c>
      <c r="F292" s="54"/>
      <c r="G292" s="54"/>
      <c r="H292" s="54"/>
    </row>
    <row r="293" spans="1:8" x14ac:dyDescent="0.25">
      <c r="A293" s="46"/>
      <c r="B293" s="47" t="str">
        <f t="shared" si="11"/>
        <v/>
      </c>
      <c r="C293" s="45">
        <f t="shared" ref="C293:C356" si="12">C292+1</f>
        <v>43602</v>
      </c>
      <c r="D293" s="1" t="s">
        <v>53</v>
      </c>
      <c r="F293" s="54"/>
      <c r="G293" s="54"/>
      <c r="H293" s="54"/>
    </row>
    <row r="294" spans="1:8" x14ac:dyDescent="0.25">
      <c r="A294" s="46"/>
      <c r="B294" s="47" t="str">
        <f t="shared" si="11"/>
        <v/>
      </c>
      <c r="C294" s="45">
        <f t="shared" si="12"/>
        <v>43603</v>
      </c>
      <c r="D294" s="1" t="s">
        <v>53</v>
      </c>
      <c r="F294" s="54"/>
      <c r="G294" s="54"/>
      <c r="H294" s="54"/>
    </row>
    <row r="295" spans="1:8" x14ac:dyDescent="0.25">
      <c r="A295" s="46"/>
      <c r="B295" s="47" t="str">
        <f t="shared" si="11"/>
        <v/>
      </c>
      <c r="C295" s="45">
        <f t="shared" si="12"/>
        <v>43604</v>
      </c>
      <c r="D295" s="1" t="s">
        <v>53</v>
      </c>
      <c r="F295" s="54"/>
      <c r="G295" s="54"/>
      <c r="H295" s="54"/>
    </row>
    <row r="296" spans="1:8" x14ac:dyDescent="0.25">
      <c r="A296" s="46"/>
      <c r="B296" s="47" t="str">
        <f t="shared" si="11"/>
        <v/>
      </c>
      <c r="C296" s="45">
        <f t="shared" si="12"/>
        <v>43605</v>
      </c>
      <c r="D296" s="1" t="s">
        <v>41</v>
      </c>
      <c r="F296" s="54"/>
      <c r="G296" s="54"/>
      <c r="H296" s="54"/>
    </row>
    <row r="297" spans="1:8" x14ac:dyDescent="0.25">
      <c r="A297" s="46"/>
      <c r="B297" s="47" t="str">
        <f t="shared" si="11"/>
        <v/>
      </c>
      <c r="C297" s="45">
        <f t="shared" si="12"/>
        <v>43606</v>
      </c>
      <c r="D297" s="1" t="s">
        <v>50</v>
      </c>
      <c r="F297" s="54"/>
      <c r="G297" s="54"/>
      <c r="H297" s="54"/>
    </row>
    <row r="298" spans="1:8" x14ac:dyDescent="0.25">
      <c r="A298" s="46"/>
      <c r="B298" s="47" t="str">
        <f t="shared" si="11"/>
        <v/>
      </c>
      <c r="C298" s="45">
        <f t="shared" si="12"/>
        <v>43607</v>
      </c>
      <c r="D298" s="1" t="s">
        <v>43</v>
      </c>
      <c r="F298" s="54"/>
      <c r="G298" s="54"/>
      <c r="H298" s="54"/>
    </row>
    <row r="299" spans="1:8" x14ac:dyDescent="0.25">
      <c r="A299" s="46"/>
      <c r="B299" s="47" t="str">
        <f t="shared" si="11"/>
        <v/>
      </c>
      <c r="C299" s="45">
        <f t="shared" si="12"/>
        <v>43608</v>
      </c>
      <c r="D299" s="1" t="s">
        <v>51</v>
      </c>
      <c r="F299" s="54"/>
      <c r="G299" s="54"/>
      <c r="H299" s="54"/>
    </row>
    <row r="300" spans="1:8" x14ac:dyDescent="0.25">
      <c r="A300" s="46"/>
      <c r="B300" s="47" t="str">
        <f t="shared" si="11"/>
        <v/>
      </c>
      <c r="C300" s="45">
        <f t="shared" si="12"/>
        <v>43609</v>
      </c>
      <c r="D300" s="1" t="s">
        <v>58</v>
      </c>
      <c r="F300" s="54"/>
      <c r="G300" s="54"/>
      <c r="H300" s="54"/>
    </row>
    <row r="301" spans="1:8" x14ac:dyDescent="0.25">
      <c r="A301" s="46"/>
      <c r="B301" s="47" t="str">
        <f t="shared" si="11"/>
        <v/>
      </c>
      <c r="C301" s="45">
        <f t="shared" si="12"/>
        <v>43610</v>
      </c>
      <c r="D301" s="1" t="s">
        <v>58</v>
      </c>
      <c r="F301" s="54"/>
      <c r="G301" s="54"/>
      <c r="H301" s="54"/>
    </row>
    <row r="302" spans="1:8" x14ac:dyDescent="0.25">
      <c r="A302" s="46"/>
      <c r="B302" s="47" t="str">
        <f t="shared" si="11"/>
        <v/>
      </c>
      <c r="C302" s="45">
        <f t="shared" si="12"/>
        <v>43611</v>
      </c>
      <c r="D302" s="1" t="s">
        <v>58</v>
      </c>
      <c r="F302" s="54"/>
      <c r="G302" s="54"/>
      <c r="H302" s="54"/>
    </row>
    <row r="303" spans="1:8" x14ac:dyDescent="0.25">
      <c r="A303" s="46"/>
      <c r="B303" s="47" t="str">
        <f t="shared" si="11"/>
        <v/>
      </c>
      <c r="C303" s="45">
        <f t="shared" si="12"/>
        <v>43612</v>
      </c>
      <c r="D303" s="1" t="s">
        <v>52</v>
      </c>
      <c r="F303" s="54"/>
      <c r="G303" s="54"/>
      <c r="H303" s="54"/>
    </row>
    <row r="304" spans="1:8" x14ac:dyDescent="0.25">
      <c r="A304" s="46"/>
      <c r="B304" s="47" t="str">
        <f t="shared" si="11"/>
        <v/>
      </c>
      <c r="C304" s="45">
        <f t="shared" si="12"/>
        <v>43613</v>
      </c>
      <c r="D304" s="1" t="s">
        <v>14</v>
      </c>
      <c r="F304" s="54"/>
      <c r="G304" s="54"/>
      <c r="H304" s="54"/>
    </row>
    <row r="305" spans="1:8" x14ac:dyDescent="0.25">
      <c r="A305" s="46"/>
      <c r="B305" s="47" t="str">
        <f t="shared" si="11"/>
        <v/>
      </c>
      <c r="C305" s="45">
        <f t="shared" si="12"/>
        <v>43614</v>
      </c>
      <c r="D305" s="1" t="s">
        <v>54</v>
      </c>
      <c r="F305" s="54"/>
      <c r="G305" s="54"/>
      <c r="H305" s="54"/>
    </row>
    <row r="306" spans="1:8" x14ac:dyDescent="0.25">
      <c r="A306" s="46"/>
      <c r="B306" s="47" t="str">
        <f t="shared" si="11"/>
        <v/>
      </c>
      <c r="C306" s="45">
        <f t="shared" si="12"/>
        <v>43615</v>
      </c>
      <c r="D306" s="1" t="s">
        <v>54</v>
      </c>
      <c r="F306" s="54"/>
      <c r="G306" s="54"/>
      <c r="H306" s="54"/>
    </row>
    <row r="307" spans="1:8" x14ac:dyDescent="0.25">
      <c r="A307" s="46"/>
      <c r="B307" s="47" t="str">
        <f t="shared" si="11"/>
        <v/>
      </c>
      <c r="C307" s="45">
        <f t="shared" si="12"/>
        <v>43616</v>
      </c>
      <c r="D307" s="1" t="s">
        <v>54</v>
      </c>
      <c r="F307" s="54"/>
      <c r="G307" s="54"/>
      <c r="H307" s="54"/>
    </row>
    <row r="308" spans="1:8" x14ac:dyDescent="0.25">
      <c r="A308" s="46"/>
      <c r="B308" s="47">
        <f t="shared" si="11"/>
        <v>43617</v>
      </c>
      <c r="C308" s="45">
        <f t="shared" si="12"/>
        <v>43617</v>
      </c>
      <c r="D308" s="1" t="s">
        <v>54</v>
      </c>
      <c r="F308" s="54"/>
      <c r="G308" s="54"/>
      <c r="H308" s="54"/>
    </row>
    <row r="309" spans="1:8" x14ac:dyDescent="0.25">
      <c r="A309" s="46"/>
      <c r="B309" s="47" t="str">
        <f t="shared" si="11"/>
        <v/>
      </c>
      <c r="C309" s="45">
        <f t="shared" si="12"/>
        <v>43618</v>
      </c>
      <c r="D309" s="1" t="s">
        <v>54</v>
      </c>
      <c r="F309" s="54"/>
      <c r="G309" s="54"/>
      <c r="H309" s="54"/>
    </row>
    <row r="310" spans="1:8" x14ac:dyDescent="0.25">
      <c r="A310" s="46"/>
      <c r="B310" s="47" t="str">
        <f t="shared" si="11"/>
        <v/>
      </c>
      <c r="C310" s="45">
        <f t="shared" si="12"/>
        <v>43619</v>
      </c>
      <c r="D310" s="1" t="s">
        <v>61</v>
      </c>
      <c r="F310" s="54"/>
      <c r="G310" s="54"/>
      <c r="H310" s="54"/>
    </row>
    <row r="311" spans="1:8" x14ac:dyDescent="0.25">
      <c r="A311" s="46"/>
      <c r="B311" s="47" t="str">
        <f t="shared" si="11"/>
        <v/>
      </c>
      <c r="C311" s="45">
        <f t="shared" si="12"/>
        <v>43620</v>
      </c>
      <c r="D311" s="1" t="s">
        <v>35</v>
      </c>
      <c r="F311" s="54"/>
      <c r="G311" s="54"/>
      <c r="H311" s="54"/>
    </row>
    <row r="312" spans="1:8" x14ac:dyDescent="0.25">
      <c r="A312" s="46"/>
      <c r="B312" s="47" t="str">
        <f t="shared" si="11"/>
        <v/>
      </c>
      <c r="C312" s="45">
        <f t="shared" si="12"/>
        <v>43621</v>
      </c>
      <c r="D312" s="1" t="s">
        <v>43</v>
      </c>
      <c r="F312" s="54"/>
      <c r="G312" s="54"/>
      <c r="H312" s="54"/>
    </row>
    <row r="313" spans="1:8" x14ac:dyDescent="0.25">
      <c r="A313" s="46"/>
      <c r="B313" s="47" t="str">
        <f t="shared" si="11"/>
        <v/>
      </c>
      <c r="C313" s="45">
        <f t="shared" si="12"/>
        <v>43622</v>
      </c>
      <c r="D313" s="1" t="s">
        <v>60</v>
      </c>
      <c r="F313" s="54"/>
      <c r="G313" s="54"/>
      <c r="H313" s="54"/>
    </row>
    <row r="314" spans="1:8" x14ac:dyDescent="0.25">
      <c r="A314" s="46"/>
      <c r="B314" s="47" t="str">
        <f t="shared" si="11"/>
        <v/>
      </c>
      <c r="C314" s="45">
        <f t="shared" si="12"/>
        <v>43623</v>
      </c>
      <c r="D314" s="1" t="s">
        <v>46</v>
      </c>
      <c r="F314" s="54"/>
      <c r="G314" s="54"/>
      <c r="H314" s="54"/>
    </row>
    <row r="315" spans="1:8" x14ac:dyDescent="0.25">
      <c r="A315" s="46"/>
      <c r="B315" s="47" t="str">
        <f t="shared" si="11"/>
        <v/>
      </c>
      <c r="C315" s="45">
        <f t="shared" si="12"/>
        <v>43624</v>
      </c>
      <c r="D315" s="1" t="s">
        <v>46</v>
      </c>
      <c r="F315" s="54"/>
      <c r="G315" s="54"/>
      <c r="H315" s="54"/>
    </row>
    <row r="316" spans="1:8" x14ac:dyDescent="0.25">
      <c r="A316" s="46"/>
      <c r="B316" s="47" t="str">
        <f t="shared" si="11"/>
        <v/>
      </c>
      <c r="C316" s="45">
        <f t="shared" si="12"/>
        <v>43625</v>
      </c>
      <c r="D316" s="1" t="s">
        <v>46</v>
      </c>
      <c r="F316" s="54"/>
      <c r="G316" s="54"/>
      <c r="H316" s="54"/>
    </row>
    <row r="317" spans="1:8" x14ac:dyDescent="0.25">
      <c r="A317" s="46"/>
      <c r="B317" s="47" t="str">
        <f t="shared" si="11"/>
        <v/>
      </c>
      <c r="C317" s="45">
        <f t="shared" si="12"/>
        <v>43626</v>
      </c>
      <c r="D317" s="1" t="s">
        <v>46</v>
      </c>
      <c r="F317" s="54"/>
      <c r="G317" s="54"/>
      <c r="H317" s="54"/>
    </row>
    <row r="318" spans="1:8" x14ac:dyDescent="0.25">
      <c r="A318" s="46"/>
      <c r="B318" s="47" t="str">
        <f t="shared" si="11"/>
        <v/>
      </c>
      <c r="C318" s="45">
        <f t="shared" si="12"/>
        <v>43627</v>
      </c>
      <c r="D318" s="1" t="s">
        <v>52</v>
      </c>
      <c r="F318" s="54"/>
      <c r="G318" s="54"/>
      <c r="H318" s="54"/>
    </row>
    <row r="319" spans="1:8" x14ac:dyDescent="0.25">
      <c r="A319" s="46"/>
      <c r="B319" s="47" t="str">
        <f t="shared" si="11"/>
        <v/>
      </c>
      <c r="C319" s="45">
        <f t="shared" si="12"/>
        <v>43628</v>
      </c>
      <c r="D319" s="1" t="s">
        <v>59</v>
      </c>
      <c r="F319" s="54"/>
      <c r="G319" s="54"/>
      <c r="H319" s="54"/>
    </row>
    <row r="320" spans="1:8" x14ac:dyDescent="0.25">
      <c r="A320" s="46"/>
      <c r="B320" s="47" t="str">
        <f t="shared" si="11"/>
        <v/>
      </c>
      <c r="C320" s="45">
        <f t="shared" si="12"/>
        <v>43629</v>
      </c>
      <c r="D320" s="1" t="s">
        <v>55</v>
      </c>
      <c r="F320" s="54"/>
      <c r="G320" s="54"/>
      <c r="H320" s="54"/>
    </row>
    <row r="321" spans="1:8" x14ac:dyDescent="0.25">
      <c r="A321" s="46"/>
      <c r="B321" s="47" t="str">
        <f t="shared" si="11"/>
        <v/>
      </c>
      <c r="C321" s="45">
        <f t="shared" si="12"/>
        <v>43630</v>
      </c>
      <c r="D321" s="1" t="s">
        <v>39</v>
      </c>
      <c r="F321" s="54"/>
      <c r="G321" s="54"/>
      <c r="H321" s="54"/>
    </row>
    <row r="322" spans="1:8" x14ac:dyDescent="0.25">
      <c r="A322" s="46"/>
      <c r="B322" s="47" t="str">
        <f t="shared" si="11"/>
        <v/>
      </c>
      <c r="C322" s="45">
        <f t="shared" si="12"/>
        <v>43631</v>
      </c>
      <c r="D322" s="1" t="s">
        <v>39</v>
      </c>
      <c r="F322" s="54"/>
      <c r="G322" s="54"/>
      <c r="H322" s="54"/>
    </row>
    <row r="323" spans="1:8" x14ac:dyDescent="0.25">
      <c r="A323" s="46"/>
      <c r="B323" s="47" t="str">
        <f t="shared" si="11"/>
        <v/>
      </c>
      <c r="C323" s="45">
        <f t="shared" si="12"/>
        <v>43632</v>
      </c>
      <c r="D323" s="1" t="s">
        <v>39</v>
      </c>
      <c r="F323" s="54"/>
      <c r="G323" s="54"/>
      <c r="H323" s="54"/>
    </row>
    <row r="324" spans="1:8" x14ac:dyDescent="0.25">
      <c r="A324" s="46"/>
      <c r="B324" s="47" t="str">
        <f t="shared" si="11"/>
        <v/>
      </c>
      <c r="C324" s="45">
        <f t="shared" si="12"/>
        <v>43633</v>
      </c>
      <c r="D324" s="1" t="s">
        <v>48</v>
      </c>
      <c r="F324" s="54"/>
      <c r="G324" s="54"/>
      <c r="H324" s="54"/>
    </row>
    <row r="325" spans="1:8" x14ac:dyDescent="0.25">
      <c r="A325" s="46"/>
      <c r="B325" s="47" t="str">
        <f t="shared" si="11"/>
        <v/>
      </c>
      <c r="C325" s="45">
        <f t="shared" si="12"/>
        <v>43634</v>
      </c>
      <c r="D325" s="1" t="s">
        <v>44</v>
      </c>
      <c r="F325" s="54"/>
      <c r="G325" s="54"/>
      <c r="H325" s="54"/>
    </row>
    <row r="326" spans="1:8" x14ac:dyDescent="0.25">
      <c r="A326" s="46"/>
      <c r="B326" s="47" t="str">
        <f t="shared" si="11"/>
        <v/>
      </c>
      <c r="C326" s="45">
        <f t="shared" si="12"/>
        <v>43635</v>
      </c>
      <c r="D326" s="1" t="s">
        <v>49</v>
      </c>
      <c r="F326" s="54"/>
      <c r="G326" s="54"/>
      <c r="H326" s="54"/>
    </row>
    <row r="327" spans="1:8" x14ac:dyDescent="0.25">
      <c r="A327" s="46"/>
      <c r="B327" s="47" t="str">
        <f t="shared" si="11"/>
        <v/>
      </c>
      <c r="C327" s="45">
        <f t="shared" si="12"/>
        <v>43636</v>
      </c>
      <c r="D327" s="1" t="s">
        <v>56</v>
      </c>
      <c r="F327" s="54"/>
      <c r="G327" s="54"/>
      <c r="H327" s="54"/>
    </row>
    <row r="328" spans="1:8" x14ac:dyDescent="0.25">
      <c r="A328" s="46"/>
      <c r="B328" s="47" t="str">
        <f t="shared" si="11"/>
        <v/>
      </c>
      <c r="C328" s="45">
        <f t="shared" si="12"/>
        <v>43637</v>
      </c>
      <c r="D328" s="1" t="s">
        <v>61</v>
      </c>
      <c r="F328" s="54"/>
      <c r="G328" s="54"/>
      <c r="H328" s="54"/>
    </row>
    <row r="329" spans="1:8" x14ac:dyDescent="0.25">
      <c r="A329" s="46"/>
      <c r="B329" s="47" t="str">
        <f t="shared" si="11"/>
        <v/>
      </c>
      <c r="C329" s="45">
        <f t="shared" si="12"/>
        <v>43638</v>
      </c>
      <c r="D329" s="1" t="s">
        <v>61</v>
      </c>
      <c r="F329" s="54"/>
      <c r="G329" s="54"/>
      <c r="H329" s="54"/>
    </row>
    <row r="330" spans="1:8" x14ac:dyDescent="0.25">
      <c r="A330" s="46"/>
      <c r="B330" s="47" t="str">
        <f t="shared" si="11"/>
        <v/>
      </c>
      <c r="C330" s="45">
        <f t="shared" si="12"/>
        <v>43639</v>
      </c>
      <c r="D330" s="1" t="s">
        <v>61</v>
      </c>
      <c r="F330" s="54"/>
      <c r="G330" s="54"/>
      <c r="H330" s="54"/>
    </row>
    <row r="331" spans="1:8" x14ac:dyDescent="0.25">
      <c r="A331" s="46"/>
      <c r="B331" s="47" t="str">
        <f t="shared" si="11"/>
        <v/>
      </c>
      <c r="C331" s="45">
        <f t="shared" si="12"/>
        <v>43640</v>
      </c>
      <c r="D331" s="1" t="s">
        <v>45</v>
      </c>
      <c r="F331" s="54"/>
      <c r="G331" s="54"/>
      <c r="H331" s="54"/>
    </row>
    <row r="332" spans="1:8" x14ac:dyDescent="0.25">
      <c r="A332" s="46"/>
      <c r="B332" s="47" t="str">
        <f t="shared" si="11"/>
        <v/>
      </c>
      <c r="C332" s="45">
        <f t="shared" si="12"/>
        <v>43641</v>
      </c>
      <c r="D332" s="1" t="s">
        <v>38</v>
      </c>
      <c r="F332" s="54"/>
      <c r="G332" s="54"/>
      <c r="H332" s="54"/>
    </row>
    <row r="333" spans="1:8" x14ac:dyDescent="0.25">
      <c r="A333" s="46"/>
      <c r="B333" s="47" t="str">
        <f t="shared" si="11"/>
        <v/>
      </c>
      <c r="C333" s="45">
        <f t="shared" si="12"/>
        <v>43642</v>
      </c>
      <c r="D333" s="1" t="s">
        <v>14</v>
      </c>
      <c r="F333" s="54"/>
      <c r="G333" s="54"/>
      <c r="H333" s="54"/>
    </row>
    <row r="334" spans="1:8" x14ac:dyDescent="0.25">
      <c r="A334" s="46"/>
      <c r="B334" s="47" t="str">
        <f t="shared" si="11"/>
        <v/>
      </c>
      <c r="C334" s="45">
        <f t="shared" si="12"/>
        <v>43643</v>
      </c>
      <c r="D334" s="1" t="s">
        <v>47</v>
      </c>
      <c r="F334" s="54"/>
      <c r="G334" s="54"/>
      <c r="H334" s="54"/>
    </row>
    <row r="335" spans="1:8" x14ac:dyDescent="0.25">
      <c r="A335" s="46"/>
      <c r="B335" s="47" t="str">
        <f t="shared" si="11"/>
        <v/>
      </c>
      <c r="C335" s="45">
        <f t="shared" si="12"/>
        <v>43644</v>
      </c>
      <c r="D335" s="1" t="s">
        <v>50</v>
      </c>
      <c r="F335" s="54"/>
      <c r="G335" s="54"/>
      <c r="H335" s="54"/>
    </row>
    <row r="336" spans="1:8" x14ac:dyDescent="0.25">
      <c r="A336" s="46"/>
      <c r="B336" s="47" t="str">
        <f t="shared" si="11"/>
        <v/>
      </c>
      <c r="C336" s="45">
        <f t="shared" si="12"/>
        <v>43645</v>
      </c>
      <c r="D336" s="1" t="s">
        <v>50</v>
      </c>
      <c r="F336" s="54"/>
      <c r="G336" s="54"/>
      <c r="H336" s="54"/>
    </row>
    <row r="337" spans="1:8" x14ac:dyDescent="0.25">
      <c r="A337" s="46"/>
      <c r="B337" s="47" t="str">
        <f t="shared" si="11"/>
        <v/>
      </c>
      <c r="C337" s="45">
        <f t="shared" si="12"/>
        <v>43646</v>
      </c>
      <c r="D337" s="1" t="s">
        <v>50</v>
      </c>
      <c r="F337" s="54"/>
      <c r="G337" s="54"/>
      <c r="H337" s="54"/>
    </row>
    <row r="338" spans="1:8" x14ac:dyDescent="0.25">
      <c r="A338" s="46"/>
      <c r="B338" s="47">
        <f t="shared" si="11"/>
        <v>43647</v>
      </c>
      <c r="C338" s="45">
        <f t="shared" si="12"/>
        <v>43647</v>
      </c>
      <c r="E338" s="1" t="s">
        <v>40</v>
      </c>
      <c r="F338" s="54"/>
      <c r="G338" s="54"/>
      <c r="H338" s="54"/>
    </row>
    <row r="339" spans="1:8" x14ac:dyDescent="0.25">
      <c r="A339" s="46"/>
      <c r="B339" s="47" t="str">
        <f t="shared" si="11"/>
        <v/>
      </c>
      <c r="C339" s="45">
        <f t="shared" si="12"/>
        <v>43648</v>
      </c>
      <c r="E339" s="1" t="s">
        <v>60</v>
      </c>
      <c r="F339" s="54"/>
      <c r="G339" s="54"/>
      <c r="H339" s="54"/>
    </row>
    <row r="340" spans="1:8" x14ac:dyDescent="0.25">
      <c r="A340" s="46"/>
      <c r="B340" s="47" t="str">
        <f t="shared" si="11"/>
        <v/>
      </c>
      <c r="C340" s="45">
        <f t="shared" si="12"/>
        <v>43649</v>
      </c>
      <c r="E340" s="1" t="s">
        <v>49</v>
      </c>
      <c r="F340" s="54"/>
      <c r="G340" s="54"/>
      <c r="H340" s="54"/>
    </row>
    <row r="341" spans="1:8" x14ac:dyDescent="0.25">
      <c r="A341" s="46"/>
      <c r="B341" s="47" t="str">
        <f t="shared" si="11"/>
        <v/>
      </c>
      <c r="C341" s="45">
        <f t="shared" si="12"/>
        <v>43650</v>
      </c>
      <c r="E341" s="1" t="s">
        <v>44</v>
      </c>
      <c r="F341" s="54"/>
      <c r="G341" s="54"/>
      <c r="H341" s="54"/>
    </row>
    <row r="342" spans="1:8" x14ac:dyDescent="0.25">
      <c r="A342" s="46"/>
      <c r="B342" s="47" t="str">
        <f t="shared" si="11"/>
        <v/>
      </c>
      <c r="C342" s="45">
        <f t="shared" si="12"/>
        <v>43651</v>
      </c>
      <c r="E342" s="1" t="s">
        <v>36</v>
      </c>
      <c r="F342" s="54"/>
      <c r="G342" s="54"/>
      <c r="H342" s="54"/>
    </row>
    <row r="343" spans="1:8" x14ac:dyDescent="0.25">
      <c r="A343" s="46"/>
      <c r="B343" s="47" t="str">
        <f t="shared" si="11"/>
        <v/>
      </c>
      <c r="C343" s="45">
        <f t="shared" si="12"/>
        <v>43652</v>
      </c>
      <c r="E343" s="1" t="s">
        <v>36</v>
      </c>
      <c r="F343" s="54"/>
      <c r="G343" s="54"/>
      <c r="H343" s="54"/>
    </row>
    <row r="344" spans="1:8" x14ac:dyDescent="0.25">
      <c r="A344" s="46"/>
      <c r="B344" s="47" t="str">
        <f t="shared" si="11"/>
        <v/>
      </c>
      <c r="C344" s="45">
        <f t="shared" si="12"/>
        <v>43653</v>
      </c>
      <c r="E344" s="1" t="s">
        <v>36</v>
      </c>
      <c r="F344" s="54"/>
      <c r="G344" s="54"/>
      <c r="H344" s="54"/>
    </row>
    <row r="345" spans="1:8" x14ac:dyDescent="0.25">
      <c r="A345" s="46"/>
      <c r="B345" s="47" t="str">
        <f t="shared" si="11"/>
        <v/>
      </c>
      <c r="C345" s="45">
        <f t="shared" si="12"/>
        <v>43654</v>
      </c>
      <c r="E345" s="1" t="s">
        <v>59</v>
      </c>
      <c r="F345" s="54"/>
      <c r="G345" s="54"/>
      <c r="H345" s="54"/>
    </row>
    <row r="346" spans="1:8" x14ac:dyDescent="0.25">
      <c r="A346" s="46"/>
      <c r="B346" s="47" t="str">
        <f t="shared" si="11"/>
        <v/>
      </c>
      <c r="C346" s="45">
        <f t="shared" si="12"/>
        <v>43655</v>
      </c>
      <c r="E346" s="1" t="s">
        <v>39</v>
      </c>
      <c r="F346" s="54"/>
      <c r="G346" s="54"/>
      <c r="H346" s="54"/>
    </row>
    <row r="347" spans="1:8" x14ac:dyDescent="0.25">
      <c r="A347" s="46"/>
      <c r="B347" s="47" t="str">
        <f t="shared" si="11"/>
        <v/>
      </c>
      <c r="C347" s="45">
        <f t="shared" si="12"/>
        <v>43656</v>
      </c>
      <c r="E347" s="1" t="s">
        <v>43</v>
      </c>
      <c r="F347" s="54"/>
      <c r="G347" s="54"/>
      <c r="H347" s="54"/>
    </row>
    <row r="348" spans="1:8" x14ac:dyDescent="0.25">
      <c r="A348" s="46"/>
      <c r="B348" s="47" t="str">
        <f t="shared" si="11"/>
        <v/>
      </c>
      <c r="C348" s="45">
        <f t="shared" si="12"/>
        <v>43657</v>
      </c>
      <c r="E348" s="1" t="s">
        <v>42</v>
      </c>
      <c r="F348" s="54"/>
      <c r="G348" s="54"/>
      <c r="H348" s="54"/>
    </row>
    <row r="349" spans="1:8" x14ac:dyDescent="0.25">
      <c r="A349" s="46"/>
      <c r="B349" s="47" t="str">
        <f t="shared" si="11"/>
        <v/>
      </c>
      <c r="C349" s="45">
        <f t="shared" si="12"/>
        <v>43658</v>
      </c>
      <c r="E349" s="1" t="s">
        <v>35</v>
      </c>
      <c r="F349" s="54"/>
      <c r="G349" s="54"/>
      <c r="H349" s="54"/>
    </row>
    <row r="350" spans="1:8" x14ac:dyDescent="0.25">
      <c r="A350" s="46"/>
      <c r="B350" s="47" t="str">
        <f t="shared" si="11"/>
        <v/>
      </c>
      <c r="C350" s="45">
        <f t="shared" si="12"/>
        <v>43659</v>
      </c>
      <c r="E350" s="1" t="s">
        <v>35</v>
      </c>
      <c r="F350" s="54"/>
      <c r="G350" s="54"/>
      <c r="H350" s="54"/>
    </row>
    <row r="351" spans="1:8" x14ac:dyDescent="0.25">
      <c r="A351" s="46"/>
      <c r="B351" s="47" t="str">
        <f t="shared" si="11"/>
        <v/>
      </c>
      <c r="C351" s="45">
        <f t="shared" si="12"/>
        <v>43660</v>
      </c>
      <c r="E351" s="1" t="s">
        <v>35</v>
      </c>
      <c r="F351" s="54"/>
      <c r="G351" s="54"/>
      <c r="H351" s="54"/>
    </row>
    <row r="352" spans="1:8" x14ac:dyDescent="0.25">
      <c r="A352" s="46"/>
      <c r="B352" s="47" t="str">
        <f t="shared" si="11"/>
        <v/>
      </c>
      <c r="C352" s="45">
        <f t="shared" si="12"/>
        <v>43661</v>
      </c>
      <c r="E352" s="1" t="s">
        <v>58</v>
      </c>
      <c r="F352" s="54"/>
      <c r="G352" s="54"/>
      <c r="H352" s="54"/>
    </row>
    <row r="353" spans="1:8" x14ac:dyDescent="0.25">
      <c r="A353" s="46"/>
      <c r="B353" s="47" t="str">
        <f t="shared" si="11"/>
        <v/>
      </c>
      <c r="C353" s="45">
        <f t="shared" si="12"/>
        <v>43662</v>
      </c>
      <c r="E353" s="1" t="s">
        <v>45</v>
      </c>
      <c r="F353" s="54"/>
      <c r="G353" s="54"/>
      <c r="H353" s="54"/>
    </row>
    <row r="354" spans="1:8" x14ac:dyDescent="0.25">
      <c r="A354" s="46"/>
      <c r="B354" s="47" t="str">
        <f t="shared" si="11"/>
        <v/>
      </c>
      <c r="C354" s="45">
        <f t="shared" si="12"/>
        <v>43663</v>
      </c>
      <c r="E354" s="1" t="s">
        <v>14</v>
      </c>
      <c r="F354" s="54"/>
      <c r="G354" s="54"/>
      <c r="H354" s="54"/>
    </row>
    <row r="355" spans="1:8" x14ac:dyDescent="0.25">
      <c r="A355" s="46"/>
      <c r="B355" s="47" t="str">
        <f t="shared" si="11"/>
        <v/>
      </c>
      <c r="C355" s="45">
        <f t="shared" si="12"/>
        <v>43664</v>
      </c>
      <c r="E355" s="1" t="s">
        <v>55</v>
      </c>
      <c r="F355" s="54"/>
      <c r="G355" s="54"/>
      <c r="H355" s="54"/>
    </row>
    <row r="356" spans="1:8" x14ac:dyDescent="0.25">
      <c r="A356" s="46"/>
      <c r="B356" s="47" t="str">
        <f t="shared" ref="B356:B398" si="13">IF(DAY(C356)=1,C356,"")</f>
        <v/>
      </c>
      <c r="C356" s="45">
        <f t="shared" si="12"/>
        <v>43665</v>
      </c>
      <c r="E356" s="1" t="s">
        <v>38</v>
      </c>
      <c r="F356" s="54"/>
      <c r="G356" s="54"/>
      <c r="H356" s="54"/>
    </row>
    <row r="357" spans="1:8" x14ac:dyDescent="0.25">
      <c r="A357" s="46"/>
      <c r="B357" s="47" t="str">
        <f t="shared" si="13"/>
        <v/>
      </c>
      <c r="C357" s="45">
        <f t="shared" ref="C357:C399" si="14">C356+1</f>
        <v>43666</v>
      </c>
      <c r="E357" s="1" t="s">
        <v>38</v>
      </c>
      <c r="F357" s="54"/>
      <c r="G357" s="54"/>
      <c r="H357" s="54"/>
    </row>
    <row r="358" spans="1:8" x14ac:dyDescent="0.25">
      <c r="A358" s="46"/>
      <c r="B358" s="47" t="str">
        <f t="shared" si="13"/>
        <v/>
      </c>
      <c r="C358" s="45">
        <f t="shared" si="14"/>
        <v>43667</v>
      </c>
      <c r="E358" s="1" t="s">
        <v>38</v>
      </c>
      <c r="F358" s="54"/>
      <c r="G358" s="54"/>
      <c r="H358" s="54"/>
    </row>
    <row r="359" spans="1:8" x14ac:dyDescent="0.25">
      <c r="A359" s="46"/>
      <c r="B359" s="47" t="str">
        <f t="shared" si="13"/>
        <v/>
      </c>
      <c r="C359" s="45">
        <f t="shared" si="14"/>
        <v>43668</v>
      </c>
      <c r="E359" s="1" t="s">
        <v>61</v>
      </c>
      <c r="F359" s="54"/>
      <c r="G359" s="54"/>
      <c r="H359" s="54"/>
    </row>
    <row r="360" spans="1:8" x14ac:dyDescent="0.25">
      <c r="A360" s="46"/>
      <c r="B360" s="47" t="str">
        <f t="shared" si="13"/>
        <v/>
      </c>
      <c r="C360" s="45">
        <f t="shared" si="14"/>
        <v>43669</v>
      </c>
      <c r="E360" s="1" t="s">
        <v>49</v>
      </c>
      <c r="F360" s="54"/>
      <c r="G360" s="54"/>
      <c r="H360" s="54"/>
    </row>
    <row r="361" spans="1:8" x14ac:dyDescent="0.25">
      <c r="A361" s="46"/>
      <c r="B361" s="47" t="str">
        <f t="shared" si="13"/>
        <v/>
      </c>
      <c r="C361" s="45">
        <f t="shared" si="14"/>
        <v>43670</v>
      </c>
      <c r="E361" s="1" t="s">
        <v>46</v>
      </c>
      <c r="F361" s="54"/>
      <c r="G361" s="54"/>
      <c r="H361" s="54"/>
    </row>
    <row r="362" spans="1:8" x14ac:dyDescent="0.25">
      <c r="A362" s="46"/>
      <c r="B362" s="47" t="str">
        <f t="shared" si="13"/>
        <v/>
      </c>
      <c r="C362" s="45">
        <f t="shared" si="14"/>
        <v>43671</v>
      </c>
      <c r="E362" s="1" t="s">
        <v>41</v>
      </c>
      <c r="F362" s="54"/>
      <c r="G362" s="54"/>
      <c r="H362" s="54"/>
    </row>
    <row r="363" spans="1:8" x14ac:dyDescent="0.25">
      <c r="A363" s="46"/>
      <c r="B363" s="47" t="str">
        <f t="shared" si="13"/>
        <v/>
      </c>
      <c r="C363" s="45">
        <f t="shared" si="14"/>
        <v>43672</v>
      </c>
      <c r="E363" s="1" t="s">
        <v>52</v>
      </c>
      <c r="F363" s="54"/>
      <c r="G363" s="54"/>
      <c r="H363" s="54"/>
    </row>
    <row r="364" spans="1:8" x14ac:dyDescent="0.25">
      <c r="A364" s="46"/>
      <c r="B364" s="47" t="str">
        <f t="shared" si="13"/>
        <v/>
      </c>
      <c r="C364" s="45">
        <f t="shared" si="14"/>
        <v>43673</v>
      </c>
      <c r="E364" s="1" t="s">
        <v>52</v>
      </c>
      <c r="F364" s="54"/>
      <c r="G364" s="54"/>
      <c r="H364" s="54"/>
    </row>
    <row r="365" spans="1:8" x14ac:dyDescent="0.25">
      <c r="A365" s="46"/>
      <c r="B365" s="47" t="str">
        <f t="shared" si="13"/>
        <v/>
      </c>
      <c r="C365" s="45">
        <f t="shared" si="14"/>
        <v>43674</v>
      </c>
      <c r="E365" s="1" t="s">
        <v>52</v>
      </c>
      <c r="F365" s="54"/>
      <c r="G365" s="54"/>
      <c r="H365" s="54"/>
    </row>
    <row r="366" spans="1:8" x14ac:dyDescent="0.25">
      <c r="A366" s="46"/>
      <c r="B366" s="47" t="str">
        <f t="shared" si="13"/>
        <v/>
      </c>
      <c r="C366" s="45">
        <f t="shared" si="14"/>
        <v>43675</v>
      </c>
      <c r="E366" s="1" t="s">
        <v>50</v>
      </c>
      <c r="F366" s="54"/>
      <c r="G366" s="54"/>
      <c r="H366" s="54"/>
    </row>
    <row r="367" spans="1:8" x14ac:dyDescent="0.25">
      <c r="A367" s="46"/>
      <c r="B367" s="47" t="str">
        <f t="shared" si="13"/>
        <v/>
      </c>
      <c r="C367" s="45">
        <f t="shared" si="14"/>
        <v>43676</v>
      </c>
      <c r="F367" s="54"/>
      <c r="G367" s="54"/>
      <c r="H367" s="54"/>
    </row>
    <row r="368" spans="1:8" x14ac:dyDescent="0.25">
      <c r="A368" s="46"/>
      <c r="B368" s="47" t="str">
        <f t="shared" si="13"/>
        <v/>
      </c>
      <c r="C368" s="45">
        <f t="shared" si="14"/>
        <v>43677</v>
      </c>
      <c r="F368" s="54"/>
      <c r="G368" s="54"/>
      <c r="H368" s="54"/>
    </row>
    <row r="369" spans="1:8" x14ac:dyDescent="0.25">
      <c r="A369" s="46"/>
      <c r="B369" s="47">
        <f t="shared" si="13"/>
        <v>43678</v>
      </c>
      <c r="C369" s="45">
        <f t="shared" si="14"/>
        <v>43678</v>
      </c>
      <c r="F369" s="54"/>
      <c r="G369" s="54"/>
      <c r="H369" s="54"/>
    </row>
    <row r="370" spans="1:8" x14ac:dyDescent="0.25">
      <c r="A370" s="46"/>
      <c r="B370" s="47" t="str">
        <f t="shared" si="13"/>
        <v/>
      </c>
      <c r="C370" s="45">
        <f t="shared" si="14"/>
        <v>43679</v>
      </c>
      <c r="F370" s="54"/>
      <c r="G370" s="54"/>
      <c r="H370" s="54"/>
    </row>
    <row r="371" spans="1:8" x14ac:dyDescent="0.25">
      <c r="A371" s="46"/>
      <c r="B371" s="47" t="str">
        <f t="shared" si="13"/>
        <v/>
      </c>
      <c r="C371" s="45">
        <f t="shared" si="14"/>
        <v>43680</v>
      </c>
      <c r="F371" s="54"/>
      <c r="G371" s="54"/>
      <c r="H371" s="54"/>
    </row>
    <row r="372" spans="1:8" x14ac:dyDescent="0.25">
      <c r="A372" s="46"/>
      <c r="B372" s="47" t="str">
        <f t="shared" si="13"/>
        <v/>
      </c>
      <c r="C372" s="45">
        <f t="shared" si="14"/>
        <v>43681</v>
      </c>
      <c r="F372" s="54"/>
      <c r="G372" s="54"/>
      <c r="H372" s="54"/>
    </row>
    <row r="373" spans="1:8" x14ac:dyDescent="0.25">
      <c r="A373" s="46"/>
      <c r="B373" s="47" t="str">
        <f t="shared" si="13"/>
        <v/>
      </c>
      <c r="C373" s="45">
        <f t="shared" si="14"/>
        <v>43682</v>
      </c>
      <c r="F373" s="54"/>
      <c r="G373" s="54"/>
      <c r="H373" s="54"/>
    </row>
    <row r="374" spans="1:8" x14ac:dyDescent="0.25">
      <c r="A374" s="46"/>
      <c r="B374" s="47" t="str">
        <f t="shared" si="13"/>
        <v/>
      </c>
      <c r="C374" s="45">
        <f t="shared" si="14"/>
        <v>43683</v>
      </c>
      <c r="F374" s="54"/>
      <c r="G374" s="54"/>
      <c r="H374" s="54"/>
    </row>
    <row r="375" spans="1:8" x14ac:dyDescent="0.25">
      <c r="A375" s="46"/>
      <c r="B375" s="47" t="str">
        <f t="shared" si="13"/>
        <v/>
      </c>
      <c r="C375" s="45">
        <f t="shared" si="14"/>
        <v>43684</v>
      </c>
      <c r="F375" s="54"/>
      <c r="G375" s="54"/>
      <c r="H375" s="54"/>
    </row>
    <row r="376" spans="1:8" x14ac:dyDescent="0.25">
      <c r="A376" s="46"/>
      <c r="B376" s="47" t="str">
        <f t="shared" si="13"/>
        <v/>
      </c>
      <c r="C376" s="45">
        <f t="shared" si="14"/>
        <v>43685</v>
      </c>
      <c r="F376" s="54"/>
      <c r="G376" s="54"/>
      <c r="H376" s="54"/>
    </row>
    <row r="377" spans="1:8" x14ac:dyDescent="0.25">
      <c r="A377" s="46"/>
      <c r="B377" s="47" t="str">
        <f t="shared" si="13"/>
        <v/>
      </c>
      <c r="C377" s="45">
        <f t="shared" si="14"/>
        <v>43686</v>
      </c>
      <c r="F377" s="54"/>
      <c r="G377" s="54"/>
      <c r="H377" s="54"/>
    </row>
    <row r="378" spans="1:8" x14ac:dyDescent="0.25">
      <c r="A378" s="46"/>
      <c r="B378" s="47" t="str">
        <f t="shared" si="13"/>
        <v/>
      </c>
      <c r="C378" s="45">
        <f t="shared" si="14"/>
        <v>43687</v>
      </c>
      <c r="F378" s="54"/>
      <c r="G378" s="54"/>
      <c r="H378" s="54"/>
    </row>
    <row r="379" spans="1:8" x14ac:dyDescent="0.25">
      <c r="A379" s="46"/>
      <c r="B379" s="47" t="str">
        <f t="shared" si="13"/>
        <v/>
      </c>
      <c r="C379" s="45">
        <f t="shared" si="14"/>
        <v>43688</v>
      </c>
      <c r="F379" s="54"/>
      <c r="G379" s="54"/>
      <c r="H379" s="54"/>
    </row>
    <row r="380" spans="1:8" x14ac:dyDescent="0.25">
      <c r="A380" s="46"/>
      <c r="B380" s="47" t="str">
        <f t="shared" si="13"/>
        <v/>
      </c>
      <c r="C380" s="45">
        <f t="shared" si="14"/>
        <v>43689</v>
      </c>
      <c r="F380" s="54"/>
      <c r="G380" s="54"/>
      <c r="H380" s="54"/>
    </row>
    <row r="381" spans="1:8" x14ac:dyDescent="0.25">
      <c r="A381" s="46"/>
      <c r="B381" s="47" t="str">
        <f t="shared" si="13"/>
        <v/>
      </c>
      <c r="C381" s="45">
        <f t="shared" si="14"/>
        <v>43690</v>
      </c>
      <c r="F381" s="54"/>
      <c r="G381" s="54"/>
      <c r="H381" s="54"/>
    </row>
    <row r="382" spans="1:8" x14ac:dyDescent="0.25">
      <c r="A382" s="46"/>
      <c r="B382" s="47" t="str">
        <f t="shared" si="13"/>
        <v/>
      </c>
      <c r="C382" s="45">
        <f t="shared" si="14"/>
        <v>43691</v>
      </c>
      <c r="F382" s="54"/>
      <c r="G382" s="54"/>
      <c r="H382" s="54"/>
    </row>
    <row r="383" spans="1:8" x14ac:dyDescent="0.25">
      <c r="A383" s="46"/>
      <c r="B383" s="47" t="str">
        <f t="shared" si="13"/>
        <v/>
      </c>
      <c r="C383" s="45">
        <f t="shared" si="14"/>
        <v>43692</v>
      </c>
      <c r="F383" s="54"/>
      <c r="G383" s="54"/>
      <c r="H383" s="54"/>
    </row>
    <row r="384" spans="1:8" x14ac:dyDescent="0.25">
      <c r="A384" s="46"/>
      <c r="B384" s="47" t="str">
        <f t="shared" si="13"/>
        <v/>
      </c>
      <c r="C384" s="45">
        <f t="shared" si="14"/>
        <v>43693</v>
      </c>
      <c r="F384" s="54"/>
      <c r="G384" s="54"/>
      <c r="H384" s="54"/>
    </row>
    <row r="385" spans="1:8" x14ac:dyDescent="0.25">
      <c r="A385" s="46"/>
      <c r="B385" s="47" t="str">
        <f t="shared" si="13"/>
        <v/>
      </c>
      <c r="C385" s="45">
        <f t="shared" si="14"/>
        <v>43694</v>
      </c>
      <c r="F385" s="54"/>
      <c r="G385" s="54"/>
      <c r="H385" s="54"/>
    </row>
    <row r="386" spans="1:8" x14ac:dyDescent="0.25">
      <c r="A386" s="46"/>
      <c r="B386" s="47" t="str">
        <f t="shared" si="13"/>
        <v/>
      </c>
      <c r="C386" s="45">
        <f t="shared" si="14"/>
        <v>43695</v>
      </c>
      <c r="F386" s="54"/>
      <c r="G386" s="54"/>
      <c r="H386" s="54"/>
    </row>
    <row r="387" spans="1:8" x14ac:dyDescent="0.25">
      <c r="A387" s="46"/>
      <c r="B387" s="47" t="str">
        <f t="shared" si="13"/>
        <v/>
      </c>
      <c r="C387" s="45">
        <f t="shared" si="14"/>
        <v>43696</v>
      </c>
      <c r="F387" s="54"/>
      <c r="G387" s="54"/>
      <c r="H387" s="54"/>
    </row>
    <row r="388" spans="1:8" x14ac:dyDescent="0.25">
      <c r="A388" s="46"/>
      <c r="B388" s="47" t="str">
        <f t="shared" si="13"/>
        <v/>
      </c>
      <c r="C388" s="45">
        <f t="shared" si="14"/>
        <v>43697</v>
      </c>
      <c r="F388" s="54"/>
      <c r="G388" s="54"/>
      <c r="H388" s="54"/>
    </row>
    <row r="389" spans="1:8" x14ac:dyDescent="0.25">
      <c r="A389" s="46"/>
      <c r="B389" s="47" t="str">
        <f t="shared" si="13"/>
        <v/>
      </c>
      <c r="C389" s="45">
        <f t="shared" si="14"/>
        <v>43698</v>
      </c>
      <c r="F389" s="54"/>
      <c r="G389" s="54"/>
      <c r="H389" s="54"/>
    </row>
    <row r="390" spans="1:8" x14ac:dyDescent="0.25">
      <c r="A390" s="46"/>
      <c r="B390" s="47" t="str">
        <f t="shared" si="13"/>
        <v/>
      </c>
      <c r="C390" s="45">
        <f t="shared" si="14"/>
        <v>43699</v>
      </c>
      <c r="F390" s="54"/>
      <c r="G390" s="54"/>
      <c r="H390" s="54"/>
    </row>
    <row r="391" spans="1:8" x14ac:dyDescent="0.25">
      <c r="A391" s="46"/>
      <c r="B391" s="47" t="str">
        <f t="shared" si="13"/>
        <v/>
      </c>
      <c r="C391" s="45">
        <f t="shared" si="14"/>
        <v>43700</v>
      </c>
      <c r="F391" s="54"/>
      <c r="G391" s="54"/>
      <c r="H391" s="54"/>
    </row>
    <row r="392" spans="1:8" x14ac:dyDescent="0.25">
      <c r="A392" s="46"/>
      <c r="B392" s="47" t="str">
        <f t="shared" si="13"/>
        <v/>
      </c>
      <c r="C392" s="45">
        <f t="shared" si="14"/>
        <v>43701</v>
      </c>
      <c r="F392" s="54"/>
      <c r="G392" s="54"/>
      <c r="H392" s="54"/>
    </row>
    <row r="393" spans="1:8" x14ac:dyDescent="0.25">
      <c r="A393" s="46"/>
      <c r="B393" s="47" t="str">
        <f t="shared" si="13"/>
        <v/>
      </c>
      <c r="C393" s="45">
        <f t="shared" si="14"/>
        <v>43702</v>
      </c>
      <c r="F393" s="54"/>
      <c r="G393" s="54"/>
      <c r="H393" s="54"/>
    </row>
    <row r="394" spans="1:8" x14ac:dyDescent="0.25">
      <c r="A394" s="46"/>
      <c r="B394" s="47" t="str">
        <f t="shared" si="13"/>
        <v/>
      </c>
      <c r="C394" s="45">
        <f t="shared" si="14"/>
        <v>43703</v>
      </c>
      <c r="F394" s="54"/>
      <c r="G394" s="54"/>
      <c r="H394" s="54"/>
    </row>
    <row r="395" spans="1:8" x14ac:dyDescent="0.25">
      <c r="A395" s="46"/>
      <c r="B395" s="47" t="str">
        <f t="shared" si="13"/>
        <v/>
      </c>
      <c r="C395" s="45">
        <f t="shared" si="14"/>
        <v>43704</v>
      </c>
      <c r="F395" s="54"/>
      <c r="G395" s="54"/>
      <c r="H395" s="54"/>
    </row>
    <row r="396" spans="1:8" x14ac:dyDescent="0.25">
      <c r="A396" s="46"/>
      <c r="B396" s="47" t="str">
        <f t="shared" si="13"/>
        <v/>
      </c>
      <c r="C396" s="45">
        <f t="shared" si="14"/>
        <v>43705</v>
      </c>
      <c r="F396" s="54"/>
      <c r="G396" s="54"/>
      <c r="H396" s="54"/>
    </row>
    <row r="397" spans="1:8" x14ac:dyDescent="0.25">
      <c r="A397" s="46"/>
      <c r="B397" s="47" t="str">
        <f t="shared" si="13"/>
        <v/>
      </c>
      <c r="C397" s="45">
        <f t="shared" si="14"/>
        <v>43706</v>
      </c>
      <c r="F397" s="54"/>
      <c r="G397" s="54"/>
      <c r="H397" s="54"/>
    </row>
    <row r="398" spans="1:8" x14ac:dyDescent="0.25">
      <c r="A398" s="46"/>
      <c r="B398" s="47" t="str">
        <f t="shared" si="13"/>
        <v/>
      </c>
      <c r="C398" s="45">
        <f t="shared" si="14"/>
        <v>43707</v>
      </c>
      <c r="F398" s="54"/>
      <c r="G398" s="54"/>
      <c r="H398" s="54"/>
    </row>
    <row r="399" spans="1:8" x14ac:dyDescent="0.25">
      <c r="A399" s="46"/>
      <c r="B399" s="47"/>
      <c r="C399" s="45">
        <f t="shared" si="14"/>
        <v>43708</v>
      </c>
      <c r="F399" s="54"/>
      <c r="G399" s="54"/>
      <c r="H399" s="54"/>
    </row>
    <row r="400" spans="1:8" x14ac:dyDescent="0.25">
      <c r="C400" s="44"/>
    </row>
    <row r="401" spans="3:3" x14ac:dyDescent="0.25">
      <c r="C401" s="44"/>
    </row>
    <row r="402" spans="3:3" x14ac:dyDescent="0.25">
      <c r="C402" s="44"/>
    </row>
    <row r="403" spans="3:3" x14ac:dyDescent="0.25">
      <c r="C403" s="44"/>
    </row>
    <row r="404" spans="3:3" x14ac:dyDescent="0.25">
      <c r="C404" s="44"/>
    </row>
    <row r="405" spans="3:3" x14ac:dyDescent="0.25">
      <c r="C405" s="44"/>
    </row>
    <row r="406" spans="3:3" x14ac:dyDescent="0.25">
      <c r="C406" s="44"/>
    </row>
    <row r="407" spans="3:3" x14ac:dyDescent="0.25">
      <c r="C407" s="44"/>
    </row>
    <row r="408" spans="3:3" x14ac:dyDescent="0.25">
      <c r="C408" s="44"/>
    </row>
    <row r="409" spans="3:3" x14ac:dyDescent="0.25">
      <c r="C409" s="44"/>
    </row>
    <row r="410" spans="3:3" x14ac:dyDescent="0.25">
      <c r="C410" s="44"/>
    </row>
    <row r="411" spans="3:3" x14ac:dyDescent="0.25">
      <c r="C411" s="44"/>
    </row>
    <row r="412" spans="3:3" x14ac:dyDescent="0.25">
      <c r="C412" s="44"/>
    </row>
    <row r="413" spans="3:3" x14ac:dyDescent="0.25">
      <c r="C413" s="44"/>
    </row>
    <row r="414" spans="3:3" x14ac:dyDescent="0.25">
      <c r="C414" s="44"/>
    </row>
    <row r="415" spans="3:3" x14ac:dyDescent="0.25">
      <c r="C415" s="44"/>
    </row>
    <row r="416" spans="3:3" x14ac:dyDescent="0.25">
      <c r="C416" s="44"/>
    </row>
    <row r="417" spans="3:3" x14ac:dyDescent="0.25">
      <c r="C417" s="44"/>
    </row>
    <row r="418" spans="3:3" x14ac:dyDescent="0.25">
      <c r="C418" s="44"/>
    </row>
    <row r="419" spans="3:3" x14ac:dyDescent="0.25">
      <c r="C419" s="44"/>
    </row>
    <row r="420" spans="3:3" x14ac:dyDescent="0.25">
      <c r="C420" s="44"/>
    </row>
    <row r="421" spans="3:3" x14ac:dyDescent="0.25">
      <c r="C421" s="44"/>
    </row>
    <row r="422" spans="3:3" x14ac:dyDescent="0.25">
      <c r="C422" s="44"/>
    </row>
    <row r="423" spans="3:3" x14ac:dyDescent="0.25">
      <c r="C423" s="44"/>
    </row>
    <row r="424" spans="3:3" x14ac:dyDescent="0.25">
      <c r="C424" s="44"/>
    </row>
    <row r="425" spans="3:3" x14ac:dyDescent="0.25">
      <c r="C425" s="44"/>
    </row>
    <row r="426" spans="3:3" x14ac:dyDescent="0.25">
      <c r="C426" s="44"/>
    </row>
    <row r="427" spans="3:3" x14ac:dyDescent="0.25">
      <c r="C427" s="44"/>
    </row>
    <row r="428" spans="3:3" x14ac:dyDescent="0.25">
      <c r="C428" s="44"/>
    </row>
    <row r="429" spans="3:3" x14ac:dyDescent="0.25">
      <c r="C429" s="44"/>
    </row>
    <row r="430" spans="3:3" x14ac:dyDescent="0.25">
      <c r="C430" s="44"/>
    </row>
    <row r="431" spans="3:3" x14ac:dyDescent="0.25">
      <c r="C431" s="44"/>
    </row>
    <row r="432" spans="3:3" x14ac:dyDescent="0.25">
      <c r="C432" s="44"/>
    </row>
    <row r="433" spans="3:3" x14ac:dyDescent="0.25">
      <c r="C433" s="44"/>
    </row>
    <row r="434" spans="3:3" x14ac:dyDescent="0.25">
      <c r="C434" s="44"/>
    </row>
    <row r="435" spans="3:3" x14ac:dyDescent="0.25">
      <c r="C435" s="44"/>
    </row>
    <row r="436" spans="3:3" x14ac:dyDescent="0.25">
      <c r="C436" s="44"/>
    </row>
    <row r="437" spans="3:3" x14ac:dyDescent="0.25">
      <c r="C437" s="44"/>
    </row>
    <row r="438" spans="3:3" x14ac:dyDescent="0.25">
      <c r="C438" s="44"/>
    </row>
    <row r="439" spans="3:3" x14ac:dyDescent="0.25">
      <c r="C439" s="44"/>
    </row>
    <row r="440" spans="3:3" x14ac:dyDescent="0.25">
      <c r="C440" s="44"/>
    </row>
    <row r="441" spans="3:3" x14ac:dyDescent="0.25">
      <c r="C441" s="44"/>
    </row>
    <row r="442" spans="3:3" x14ac:dyDescent="0.25">
      <c r="C442" s="44"/>
    </row>
    <row r="443" spans="3:3" x14ac:dyDescent="0.25">
      <c r="C443" s="44"/>
    </row>
    <row r="444" spans="3:3" x14ac:dyDescent="0.25">
      <c r="C444" s="44"/>
    </row>
    <row r="445" spans="3:3" x14ac:dyDescent="0.25">
      <c r="C445" s="44"/>
    </row>
    <row r="446" spans="3:3" x14ac:dyDescent="0.25">
      <c r="C446" s="44"/>
    </row>
    <row r="447" spans="3:3" x14ac:dyDescent="0.25">
      <c r="C447" s="44"/>
    </row>
    <row r="448" spans="3:3" x14ac:dyDescent="0.25">
      <c r="C448" s="44"/>
    </row>
    <row r="449" spans="3:3" x14ac:dyDescent="0.25">
      <c r="C449" s="44"/>
    </row>
    <row r="450" spans="3:3" x14ac:dyDescent="0.25">
      <c r="C450" s="44"/>
    </row>
    <row r="451" spans="3:3" x14ac:dyDescent="0.25">
      <c r="C451" s="44"/>
    </row>
    <row r="452" spans="3:3" x14ac:dyDescent="0.25">
      <c r="C452" s="44"/>
    </row>
    <row r="453" spans="3:3" x14ac:dyDescent="0.25">
      <c r="C453" s="44"/>
    </row>
    <row r="454" spans="3:3" x14ac:dyDescent="0.25">
      <c r="C454" s="44"/>
    </row>
    <row r="455" spans="3:3" x14ac:dyDescent="0.25">
      <c r="C455" s="44"/>
    </row>
    <row r="456" spans="3:3" x14ac:dyDescent="0.25">
      <c r="C456" s="44"/>
    </row>
    <row r="457" spans="3:3" x14ac:dyDescent="0.25">
      <c r="C457" s="44"/>
    </row>
    <row r="458" spans="3:3" x14ac:dyDescent="0.25">
      <c r="C458" s="44"/>
    </row>
    <row r="459" spans="3:3" x14ac:dyDescent="0.25">
      <c r="C459" s="44"/>
    </row>
    <row r="460" spans="3:3" x14ac:dyDescent="0.25">
      <c r="C460" s="44"/>
    </row>
    <row r="461" spans="3:3" x14ac:dyDescent="0.25">
      <c r="C461" s="44"/>
    </row>
    <row r="462" spans="3:3" x14ac:dyDescent="0.25">
      <c r="C462" s="44"/>
    </row>
    <row r="463" spans="3:3" x14ac:dyDescent="0.25">
      <c r="C463" s="44"/>
    </row>
    <row r="464" spans="3:3" x14ac:dyDescent="0.25">
      <c r="C464" s="44"/>
    </row>
    <row r="465" spans="3:3" x14ac:dyDescent="0.25">
      <c r="C465" s="44"/>
    </row>
    <row r="466" spans="3:3" x14ac:dyDescent="0.25">
      <c r="C466" s="44"/>
    </row>
    <row r="467" spans="3:3" x14ac:dyDescent="0.25">
      <c r="C467" s="44"/>
    </row>
    <row r="468" spans="3:3" x14ac:dyDescent="0.25">
      <c r="C468" s="44"/>
    </row>
    <row r="469" spans="3:3" x14ac:dyDescent="0.25">
      <c r="C469" s="44"/>
    </row>
    <row r="470" spans="3:3" x14ac:dyDescent="0.25">
      <c r="C470" s="44"/>
    </row>
    <row r="471" spans="3:3" x14ac:dyDescent="0.25">
      <c r="C471" s="44"/>
    </row>
    <row r="472" spans="3:3" x14ac:dyDescent="0.25">
      <c r="C472" s="44"/>
    </row>
    <row r="473" spans="3:3" x14ac:dyDescent="0.25">
      <c r="C473" s="44"/>
    </row>
    <row r="474" spans="3:3" x14ac:dyDescent="0.25">
      <c r="C474" s="44"/>
    </row>
    <row r="475" spans="3:3" x14ac:dyDescent="0.25">
      <c r="C475" s="44"/>
    </row>
    <row r="476" spans="3:3" x14ac:dyDescent="0.25">
      <c r="C476" s="44"/>
    </row>
    <row r="477" spans="3:3" x14ac:dyDescent="0.25">
      <c r="C477" s="44"/>
    </row>
    <row r="478" spans="3:3" x14ac:dyDescent="0.25">
      <c r="C478" s="44"/>
    </row>
    <row r="479" spans="3:3" x14ac:dyDescent="0.25">
      <c r="C479" s="44"/>
    </row>
    <row r="480" spans="3:3" x14ac:dyDescent="0.25">
      <c r="C480" s="44"/>
    </row>
    <row r="481" spans="3:3" x14ac:dyDescent="0.25">
      <c r="C481" s="44"/>
    </row>
    <row r="482" spans="3:3" x14ac:dyDescent="0.25">
      <c r="C482" s="44"/>
    </row>
    <row r="483" spans="3:3" x14ac:dyDescent="0.25">
      <c r="C483" s="44"/>
    </row>
    <row r="484" spans="3:3" x14ac:dyDescent="0.25">
      <c r="C484" s="44"/>
    </row>
    <row r="485" spans="3:3" x14ac:dyDescent="0.25">
      <c r="C485" s="44"/>
    </row>
    <row r="486" spans="3:3" x14ac:dyDescent="0.25">
      <c r="C486" s="44"/>
    </row>
    <row r="487" spans="3:3" x14ac:dyDescent="0.25">
      <c r="C487" s="44"/>
    </row>
    <row r="488" spans="3:3" x14ac:dyDescent="0.25">
      <c r="C488" s="44"/>
    </row>
    <row r="489" spans="3:3" x14ac:dyDescent="0.25">
      <c r="C489" s="44"/>
    </row>
    <row r="490" spans="3:3" x14ac:dyDescent="0.25">
      <c r="C490" s="44"/>
    </row>
    <row r="491" spans="3:3" x14ac:dyDescent="0.25">
      <c r="C491" s="44"/>
    </row>
    <row r="492" spans="3:3" x14ac:dyDescent="0.25">
      <c r="C492" s="44"/>
    </row>
    <row r="493" spans="3:3" x14ac:dyDescent="0.25">
      <c r="C493" s="44"/>
    </row>
    <row r="494" spans="3:3" x14ac:dyDescent="0.25">
      <c r="C494" s="44"/>
    </row>
    <row r="495" spans="3:3" x14ac:dyDescent="0.25">
      <c r="C495" s="44"/>
    </row>
    <row r="496" spans="3:3" x14ac:dyDescent="0.25">
      <c r="C496" s="44"/>
    </row>
    <row r="497" spans="3:3" x14ac:dyDescent="0.25">
      <c r="C497" s="44"/>
    </row>
    <row r="498" spans="3:3" x14ac:dyDescent="0.25">
      <c r="C498" s="44"/>
    </row>
    <row r="499" spans="3:3" x14ac:dyDescent="0.25">
      <c r="C499" s="44"/>
    </row>
    <row r="500" spans="3:3" x14ac:dyDescent="0.25">
      <c r="C500" s="44"/>
    </row>
    <row r="501" spans="3:3" x14ac:dyDescent="0.25">
      <c r="C501" s="44"/>
    </row>
    <row r="502" spans="3:3" x14ac:dyDescent="0.25">
      <c r="C502" s="44"/>
    </row>
    <row r="503" spans="3:3" x14ac:dyDescent="0.25">
      <c r="C503" s="44"/>
    </row>
    <row r="504" spans="3:3" x14ac:dyDescent="0.25">
      <c r="C504" s="44"/>
    </row>
    <row r="505" spans="3:3" x14ac:dyDescent="0.25">
      <c r="C505" s="44"/>
    </row>
    <row r="506" spans="3:3" x14ac:dyDescent="0.25">
      <c r="C506" s="44"/>
    </row>
    <row r="507" spans="3:3" x14ac:dyDescent="0.25">
      <c r="C507" s="44"/>
    </row>
    <row r="508" spans="3:3" x14ac:dyDescent="0.25">
      <c r="C508" s="44"/>
    </row>
    <row r="509" spans="3:3" x14ac:dyDescent="0.25">
      <c r="C509" s="44"/>
    </row>
    <row r="510" spans="3:3" x14ac:dyDescent="0.25">
      <c r="C510" s="44"/>
    </row>
    <row r="511" spans="3:3" x14ac:dyDescent="0.25">
      <c r="C511" s="44"/>
    </row>
    <row r="512" spans="3:3" x14ac:dyDescent="0.25">
      <c r="C512" s="44"/>
    </row>
    <row r="513" spans="3:3" x14ac:dyDescent="0.25">
      <c r="C513" s="44"/>
    </row>
    <row r="514" spans="3:3" x14ac:dyDescent="0.25">
      <c r="C514" s="44"/>
    </row>
    <row r="515" spans="3:3" x14ac:dyDescent="0.25">
      <c r="C515" s="44"/>
    </row>
    <row r="516" spans="3:3" x14ac:dyDescent="0.25">
      <c r="C516" s="44"/>
    </row>
    <row r="517" spans="3:3" x14ac:dyDescent="0.25">
      <c r="C517" s="44"/>
    </row>
    <row r="518" spans="3:3" x14ac:dyDescent="0.25">
      <c r="C518" s="44"/>
    </row>
    <row r="519" spans="3:3" x14ac:dyDescent="0.25">
      <c r="C519" s="44"/>
    </row>
    <row r="520" spans="3:3" x14ac:dyDescent="0.25">
      <c r="C520" s="44"/>
    </row>
    <row r="521" spans="3:3" x14ac:dyDescent="0.25">
      <c r="C521" s="44"/>
    </row>
    <row r="522" spans="3:3" x14ac:dyDescent="0.25">
      <c r="C522" s="44"/>
    </row>
    <row r="523" spans="3:3" x14ac:dyDescent="0.25">
      <c r="C523" s="44"/>
    </row>
    <row r="524" spans="3:3" x14ac:dyDescent="0.25">
      <c r="C524" s="44"/>
    </row>
    <row r="525" spans="3:3" x14ac:dyDescent="0.25">
      <c r="C525" s="44"/>
    </row>
    <row r="526" spans="3:3" x14ac:dyDescent="0.25">
      <c r="C526" s="44"/>
    </row>
    <row r="527" spans="3:3" x14ac:dyDescent="0.25">
      <c r="C527" s="44"/>
    </row>
    <row r="528" spans="3:3" x14ac:dyDescent="0.25">
      <c r="C528" s="44"/>
    </row>
    <row r="529" spans="3:3" x14ac:dyDescent="0.25">
      <c r="C529" s="44"/>
    </row>
    <row r="530" spans="3:3" x14ac:dyDescent="0.25">
      <c r="C530" s="44"/>
    </row>
    <row r="531" spans="3:3" x14ac:dyDescent="0.25">
      <c r="C531" s="44"/>
    </row>
    <row r="532" spans="3:3" x14ac:dyDescent="0.25">
      <c r="C532" s="44"/>
    </row>
    <row r="533" spans="3:3" x14ac:dyDescent="0.25">
      <c r="C533" s="44"/>
    </row>
    <row r="534" spans="3:3" x14ac:dyDescent="0.25">
      <c r="C534" s="44"/>
    </row>
    <row r="535" spans="3:3" x14ac:dyDescent="0.25">
      <c r="C535" s="44"/>
    </row>
    <row r="536" spans="3:3" x14ac:dyDescent="0.25">
      <c r="C536" s="44"/>
    </row>
    <row r="537" spans="3:3" x14ac:dyDescent="0.25">
      <c r="C537" s="44"/>
    </row>
    <row r="538" spans="3:3" x14ac:dyDescent="0.25">
      <c r="C538" s="44"/>
    </row>
    <row r="539" spans="3:3" x14ac:dyDescent="0.25">
      <c r="C539" s="44"/>
    </row>
    <row r="540" spans="3:3" x14ac:dyDescent="0.25">
      <c r="C540" s="44"/>
    </row>
    <row r="541" spans="3:3" x14ac:dyDescent="0.25">
      <c r="C541" s="44"/>
    </row>
    <row r="542" spans="3:3" x14ac:dyDescent="0.25">
      <c r="C542" s="44"/>
    </row>
    <row r="543" spans="3:3" x14ac:dyDescent="0.25">
      <c r="C543" s="44"/>
    </row>
    <row r="544" spans="3:3" x14ac:dyDescent="0.25">
      <c r="C544" s="44"/>
    </row>
    <row r="545" spans="3:3" x14ac:dyDescent="0.25">
      <c r="C545" s="44"/>
    </row>
    <row r="546" spans="3:3" x14ac:dyDescent="0.25">
      <c r="C546" s="44"/>
    </row>
    <row r="547" spans="3:3" x14ac:dyDescent="0.25">
      <c r="C547" s="44"/>
    </row>
    <row r="548" spans="3:3" x14ac:dyDescent="0.25">
      <c r="C548" s="44"/>
    </row>
    <row r="549" spans="3:3" x14ac:dyDescent="0.25">
      <c r="C549" s="44"/>
    </row>
    <row r="550" spans="3:3" x14ac:dyDescent="0.25">
      <c r="C550" s="44"/>
    </row>
    <row r="551" spans="3:3" x14ac:dyDescent="0.25">
      <c r="C551" s="44"/>
    </row>
    <row r="552" spans="3:3" x14ac:dyDescent="0.25">
      <c r="C552" s="44"/>
    </row>
    <row r="553" spans="3:3" x14ac:dyDescent="0.25">
      <c r="C553" s="44"/>
    </row>
    <row r="554" spans="3:3" x14ac:dyDescent="0.25">
      <c r="C554" s="44"/>
    </row>
    <row r="555" spans="3:3" x14ac:dyDescent="0.25">
      <c r="C555" s="44"/>
    </row>
    <row r="556" spans="3:3" x14ac:dyDescent="0.25">
      <c r="C556" s="44"/>
    </row>
    <row r="557" spans="3:3" x14ac:dyDescent="0.25">
      <c r="C557" s="44"/>
    </row>
    <row r="558" spans="3:3" x14ac:dyDescent="0.25">
      <c r="C558" s="44"/>
    </row>
    <row r="559" spans="3:3" x14ac:dyDescent="0.25">
      <c r="C559" s="44"/>
    </row>
    <row r="560" spans="3:3" x14ac:dyDescent="0.25">
      <c r="C560" s="44"/>
    </row>
    <row r="561" spans="3:3" x14ac:dyDescent="0.25">
      <c r="C561" s="44"/>
    </row>
    <row r="562" spans="3:3" x14ac:dyDescent="0.25">
      <c r="C562" s="44"/>
    </row>
    <row r="563" spans="3:3" x14ac:dyDescent="0.25">
      <c r="C563" s="44"/>
    </row>
    <row r="564" spans="3:3" x14ac:dyDescent="0.25">
      <c r="C564" s="44"/>
    </row>
    <row r="565" spans="3:3" x14ac:dyDescent="0.25">
      <c r="C565" s="44"/>
    </row>
    <row r="566" spans="3:3" x14ac:dyDescent="0.25">
      <c r="C566" s="44"/>
    </row>
    <row r="567" spans="3:3" x14ac:dyDescent="0.25">
      <c r="C567" s="44"/>
    </row>
    <row r="568" spans="3:3" x14ac:dyDescent="0.25">
      <c r="C568" s="44"/>
    </row>
    <row r="569" spans="3:3" x14ac:dyDescent="0.25">
      <c r="C569" s="44"/>
    </row>
    <row r="570" spans="3:3" x14ac:dyDescent="0.25">
      <c r="C570" s="44"/>
    </row>
    <row r="571" spans="3:3" x14ac:dyDescent="0.25">
      <c r="C571" s="44"/>
    </row>
    <row r="572" spans="3:3" x14ac:dyDescent="0.25">
      <c r="C572" s="44"/>
    </row>
    <row r="573" spans="3:3" x14ac:dyDescent="0.25">
      <c r="C573" s="44"/>
    </row>
    <row r="574" spans="3:3" x14ac:dyDescent="0.25">
      <c r="C574" s="44"/>
    </row>
    <row r="575" spans="3:3" x14ac:dyDescent="0.25">
      <c r="C575" s="44"/>
    </row>
    <row r="576" spans="3:3" x14ac:dyDescent="0.25">
      <c r="C576" s="44"/>
    </row>
    <row r="577" spans="3:3" x14ac:dyDescent="0.25">
      <c r="C577" s="44"/>
    </row>
    <row r="578" spans="3:3" x14ac:dyDescent="0.25">
      <c r="C578" s="44"/>
    </row>
    <row r="579" spans="3:3" x14ac:dyDescent="0.25">
      <c r="C579" s="44"/>
    </row>
    <row r="580" spans="3:3" x14ac:dyDescent="0.25">
      <c r="C580" s="44"/>
    </row>
    <row r="581" spans="3:3" x14ac:dyDescent="0.25">
      <c r="C581" s="44"/>
    </row>
    <row r="582" spans="3:3" x14ac:dyDescent="0.25">
      <c r="C582" s="44"/>
    </row>
    <row r="583" spans="3:3" x14ac:dyDescent="0.25">
      <c r="C583" s="44"/>
    </row>
    <row r="584" spans="3:3" x14ac:dyDescent="0.25">
      <c r="C584" s="44"/>
    </row>
    <row r="585" spans="3:3" x14ac:dyDescent="0.25">
      <c r="C585" s="44"/>
    </row>
    <row r="586" spans="3:3" x14ac:dyDescent="0.25">
      <c r="C586" s="44"/>
    </row>
    <row r="587" spans="3:3" x14ac:dyDescent="0.25">
      <c r="C587" s="44"/>
    </row>
    <row r="588" spans="3:3" x14ac:dyDescent="0.25">
      <c r="C588" s="44"/>
    </row>
    <row r="589" spans="3:3" x14ac:dyDescent="0.25">
      <c r="C589" s="44"/>
    </row>
    <row r="590" spans="3:3" x14ac:dyDescent="0.25">
      <c r="C590" s="44"/>
    </row>
    <row r="591" spans="3:3" x14ac:dyDescent="0.25">
      <c r="C591" s="44"/>
    </row>
    <row r="592" spans="3:3" x14ac:dyDescent="0.25">
      <c r="C592" s="44"/>
    </row>
    <row r="593" spans="3:3" x14ac:dyDescent="0.25">
      <c r="C593" s="44"/>
    </row>
    <row r="594" spans="3:3" x14ac:dyDescent="0.25">
      <c r="C594" s="44"/>
    </row>
    <row r="595" spans="3:3" x14ac:dyDescent="0.25">
      <c r="C595" s="44"/>
    </row>
    <row r="596" spans="3:3" x14ac:dyDescent="0.25">
      <c r="C596" s="44"/>
    </row>
    <row r="597" spans="3:3" x14ac:dyDescent="0.25">
      <c r="C597" s="44"/>
    </row>
    <row r="598" spans="3:3" x14ac:dyDescent="0.25">
      <c r="C598" s="44"/>
    </row>
    <row r="599" spans="3:3" x14ac:dyDescent="0.25">
      <c r="C599" s="44"/>
    </row>
    <row r="600" spans="3:3" x14ac:dyDescent="0.25">
      <c r="C600" s="44"/>
    </row>
    <row r="601" spans="3:3" x14ac:dyDescent="0.25">
      <c r="C601" s="44"/>
    </row>
    <row r="602" spans="3:3" x14ac:dyDescent="0.25">
      <c r="C602" s="44"/>
    </row>
    <row r="603" spans="3:3" x14ac:dyDescent="0.25">
      <c r="C603" s="44"/>
    </row>
    <row r="604" spans="3:3" x14ac:dyDescent="0.25">
      <c r="C604" s="44"/>
    </row>
    <row r="605" spans="3:3" x14ac:dyDescent="0.25">
      <c r="C605" s="44"/>
    </row>
    <row r="606" spans="3:3" x14ac:dyDescent="0.25">
      <c r="C606" s="44"/>
    </row>
    <row r="607" spans="3:3" x14ac:dyDescent="0.25">
      <c r="C607" s="44"/>
    </row>
    <row r="608" spans="3:3" x14ac:dyDescent="0.25">
      <c r="C608" s="44"/>
    </row>
    <row r="609" spans="3:3" x14ac:dyDescent="0.25">
      <c r="C609" s="44"/>
    </row>
    <row r="610" spans="3:3" x14ac:dyDescent="0.25">
      <c r="C610" s="44"/>
    </row>
    <row r="611" spans="3:3" x14ac:dyDescent="0.25">
      <c r="C611" s="44"/>
    </row>
    <row r="612" spans="3:3" x14ac:dyDescent="0.25">
      <c r="C612" s="44"/>
    </row>
    <row r="613" spans="3:3" x14ac:dyDescent="0.25">
      <c r="C613" s="44"/>
    </row>
    <row r="614" spans="3:3" x14ac:dyDescent="0.25">
      <c r="C614" s="44"/>
    </row>
    <row r="615" spans="3:3" x14ac:dyDescent="0.25">
      <c r="C615" s="44"/>
    </row>
    <row r="616" spans="3:3" x14ac:dyDescent="0.25">
      <c r="C616" s="44"/>
    </row>
    <row r="617" spans="3:3" x14ac:dyDescent="0.25">
      <c r="C617" s="44"/>
    </row>
    <row r="618" spans="3:3" x14ac:dyDescent="0.25">
      <c r="C618" s="44"/>
    </row>
    <row r="619" spans="3:3" x14ac:dyDescent="0.25">
      <c r="C619" s="44"/>
    </row>
    <row r="620" spans="3:3" x14ac:dyDescent="0.25">
      <c r="C620" s="44"/>
    </row>
    <row r="621" spans="3:3" x14ac:dyDescent="0.25">
      <c r="C621" s="44"/>
    </row>
    <row r="622" spans="3:3" x14ac:dyDescent="0.25">
      <c r="C622" s="44"/>
    </row>
    <row r="623" spans="3:3" x14ac:dyDescent="0.25">
      <c r="C623" s="44"/>
    </row>
    <row r="624" spans="3:3" x14ac:dyDescent="0.25">
      <c r="C624" s="44"/>
    </row>
    <row r="625" spans="3:3" x14ac:dyDescent="0.25">
      <c r="C625" s="44"/>
    </row>
    <row r="626" spans="3:3" x14ac:dyDescent="0.25">
      <c r="C626" s="44"/>
    </row>
    <row r="627" spans="3:3" x14ac:dyDescent="0.25">
      <c r="C627" s="44"/>
    </row>
    <row r="628" spans="3:3" x14ac:dyDescent="0.25">
      <c r="C628" s="44"/>
    </row>
    <row r="629" spans="3:3" x14ac:dyDescent="0.25">
      <c r="C629" s="44"/>
    </row>
    <row r="630" spans="3:3" x14ac:dyDescent="0.25">
      <c r="C630" s="44"/>
    </row>
    <row r="631" spans="3:3" x14ac:dyDescent="0.25">
      <c r="C631" s="44"/>
    </row>
    <row r="632" spans="3:3" x14ac:dyDescent="0.25">
      <c r="C632" s="44"/>
    </row>
    <row r="633" spans="3:3" x14ac:dyDescent="0.25">
      <c r="C633" s="44"/>
    </row>
    <row r="634" spans="3:3" x14ac:dyDescent="0.25">
      <c r="C634" s="44"/>
    </row>
    <row r="635" spans="3:3" x14ac:dyDescent="0.25">
      <c r="C635" s="44"/>
    </row>
    <row r="636" spans="3:3" x14ac:dyDescent="0.25">
      <c r="C636" s="44"/>
    </row>
    <row r="637" spans="3:3" x14ac:dyDescent="0.25">
      <c r="C637" s="44"/>
    </row>
    <row r="638" spans="3:3" x14ac:dyDescent="0.25">
      <c r="C638" s="44"/>
    </row>
    <row r="639" spans="3:3" x14ac:dyDescent="0.25">
      <c r="C639" s="44"/>
    </row>
    <row r="640" spans="3:3" x14ac:dyDescent="0.25">
      <c r="C640" s="44"/>
    </row>
    <row r="641" spans="3:3" x14ac:dyDescent="0.25">
      <c r="C641" s="44"/>
    </row>
    <row r="642" spans="3:3" x14ac:dyDescent="0.25">
      <c r="C642" s="44"/>
    </row>
    <row r="643" spans="3:3" x14ac:dyDescent="0.25">
      <c r="C643" s="44"/>
    </row>
    <row r="644" spans="3:3" x14ac:dyDescent="0.25">
      <c r="C644" s="44"/>
    </row>
    <row r="645" spans="3:3" x14ac:dyDescent="0.25">
      <c r="C645" s="44"/>
    </row>
    <row r="646" spans="3:3" x14ac:dyDescent="0.25">
      <c r="C646" s="44"/>
    </row>
    <row r="647" spans="3:3" x14ac:dyDescent="0.25">
      <c r="C647" s="44"/>
    </row>
    <row r="648" spans="3:3" x14ac:dyDescent="0.25">
      <c r="C648" s="44"/>
    </row>
    <row r="649" spans="3:3" x14ac:dyDescent="0.25">
      <c r="C649" s="44"/>
    </row>
    <row r="650" spans="3:3" x14ac:dyDescent="0.25">
      <c r="C650" s="44"/>
    </row>
    <row r="651" spans="3:3" x14ac:dyDescent="0.25">
      <c r="C651" s="44"/>
    </row>
    <row r="652" spans="3:3" x14ac:dyDescent="0.25">
      <c r="C652" s="44"/>
    </row>
    <row r="653" spans="3:3" x14ac:dyDescent="0.25">
      <c r="C653" s="44"/>
    </row>
    <row r="654" spans="3:3" x14ac:dyDescent="0.25">
      <c r="C654" s="44"/>
    </row>
    <row r="655" spans="3:3" x14ac:dyDescent="0.25">
      <c r="C655" s="44"/>
    </row>
    <row r="656" spans="3:3" x14ac:dyDescent="0.25">
      <c r="C656" s="44"/>
    </row>
    <row r="657" spans="3:3" x14ac:dyDescent="0.25">
      <c r="C657" s="44"/>
    </row>
    <row r="658" spans="3:3" x14ac:dyDescent="0.25">
      <c r="C658" s="44"/>
    </row>
    <row r="659" spans="3:3" x14ac:dyDescent="0.25">
      <c r="C659" s="44"/>
    </row>
    <row r="660" spans="3:3" x14ac:dyDescent="0.25">
      <c r="C660" s="44"/>
    </row>
    <row r="661" spans="3:3" x14ac:dyDescent="0.25">
      <c r="C661" s="44"/>
    </row>
    <row r="662" spans="3:3" x14ac:dyDescent="0.25">
      <c r="C662" s="44"/>
    </row>
    <row r="663" spans="3:3" x14ac:dyDescent="0.25">
      <c r="C663" s="44"/>
    </row>
    <row r="664" spans="3:3" x14ac:dyDescent="0.25">
      <c r="C664" s="44"/>
    </row>
    <row r="665" spans="3:3" x14ac:dyDescent="0.25">
      <c r="C665" s="44"/>
    </row>
    <row r="666" spans="3:3" x14ac:dyDescent="0.25">
      <c r="C666" s="44"/>
    </row>
    <row r="667" spans="3:3" x14ac:dyDescent="0.25">
      <c r="C667" s="44"/>
    </row>
    <row r="668" spans="3:3" x14ac:dyDescent="0.25">
      <c r="C668" s="44"/>
    </row>
    <row r="669" spans="3:3" x14ac:dyDescent="0.25">
      <c r="C669" s="44"/>
    </row>
    <row r="670" spans="3:3" x14ac:dyDescent="0.25">
      <c r="C670" s="44"/>
    </row>
    <row r="671" spans="3:3" x14ac:dyDescent="0.25">
      <c r="C671" s="44"/>
    </row>
    <row r="672" spans="3:3" x14ac:dyDescent="0.25">
      <c r="C672" s="44"/>
    </row>
    <row r="673" spans="3:3" x14ac:dyDescent="0.25">
      <c r="C673" s="44"/>
    </row>
    <row r="674" spans="3:3" x14ac:dyDescent="0.25">
      <c r="C674" s="44"/>
    </row>
    <row r="675" spans="3:3" x14ac:dyDescent="0.25">
      <c r="C675" s="44"/>
    </row>
    <row r="676" spans="3:3" x14ac:dyDescent="0.25">
      <c r="C676" s="44"/>
    </row>
    <row r="677" spans="3:3" x14ac:dyDescent="0.25">
      <c r="C677" s="44"/>
    </row>
    <row r="678" spans="3:3" x14ac:dyDescent="0.25">
      <c r="C678" s="44"/>
    </row>
    <row r="679" spans="3:3" x14ac:dyDescent="0.25">
      <c r="C679" s="44"/>
    </row>
    <row r="680" spans="3:3" x14ac:dyDescent="0.25">
      <c r="C680" s="44"/>
    </row>
    <row r="681" spans="3:3" x14ac:dyDescent="0.25">
      <c r="C681" s="44"/>
    </row>
    <row r="682" spans="3:3" x14ac:dyDescent="0.25">
      <c r="C682" s="44"/>
    </row>
    <row r="683" spans="3:3" x14ac:dyDescent="0.25">
      <c r="C683" s="44"/>
    </row>
    <row r="684" spans="3:3" x14ac:dyDescent="0.25">
      <c r="C684" s="44"/>
    </row>
    <row r="685" spans="3:3" x14ac:dyDescent="0.25">
      <c r="C685" s="44"/>
    </row>
    <row r="686" spans="3:3" x14ac:dyDescent="0.25">
      <c r="C686" s="44"/>
    </row>
    <row r="687" spans="3:3" x14ac:dyDescent="0.25">
      <c r="C687" s="44"/>
    </row>
    <row r="688" spans="3:3" x14ac:dyDescent="0.25">
      <c r="C688" s="44"/>
    </row>
    <row r="689" spans="3:3" x14ac:dyDescent="0.25">
      <c r="C689" s="44"/>
    </row>
    <row r="690" spans="3:3" x14ac:dyDescent="0.25">
      <c r="C690" s="44"/>
    </row>
    <row r="691" spans="3:3" x14ac:dyDescent="0.25">
      <c r="C691" s="44"/>
    </row>
    <row r="692" spans="3:3" x14ac:dyDescent="0.25">
      <c r="C692" s="44"/>
    </row>
    <row r="693" spans="3:3" x14ac:dyDescent="0.25">
      <c r="C693" s="44"/>
    </row>
    <row r="694" spans="3:3" x14ac:dyDescent="0.25">
      <c r="C694" s="44"/>
    </row>
    <row r="695" spans="3:3" x14ac:dyDescent="0.25">
      <c r="C695" s="44"/>
    </row>
    <row r="696" spans="3:3" x14ac:dyDescent="0.25">
      <c r="C696" s="44"/>
    </row>
    <row r="697" spans="3:3" x14ac:dyDescent="0.25">
      <c r="C697" s="44"/>
    </row>
    <row r="698" spans="3:3" x14ac:dyDescent="0.25">
      <c r="C698" s="44"/>
    </row>
    <row r="699" spans="3:3" x14ac:dyDescent="0.25">
      <c r="C699" s="44"/>
    </row>
    <row r="700" spans="3:3" x14ac:dyDescent="0.25">
      <c r="C700" s="44"/>
    </row>
    <row r="701" spans="3:3" x14ac:dyDescent="0.25">
      <c r="C701" s="44"/>
    </row>
    <row r="702" spans="3:3" x14ac:dyDescent="0.25">
      <c r="C702" s="44"/>
    </row>
    <row r="703" spans="3:3" x14ac:dyDescent="0.25">
      <c r="C703" s="44"/>
    </row>
    <row r="704" spans="3:3" x14ac:dyDescent="0.25">
      <c r="C704" s="44"/>
    </row>
    <row r="705" spans="3:3" x14ac:dyDescent="0.25">
      <c r="C705" s="44"/>
    </row>
    <row r="706" spans="3:3" x14ac:dyDescent="0.25">
      <c r="C706" s="44"/>
    </row>
    <row r="707" spans="3:3" x14ac:dyDescent="0.25">
      <c r="C707" s="44"/>
    </row>
    <row r="708" spans="3:3" x14ac:dyDescent="0.25">
      <c r="C708" s="44"/>
    </row>
    <row r="709" spans="3:3" x14ac:dyDescent="0.25">
      <c r="C709" s="44"/>
    </row>
    <row r="710" spans="3:3" x14ac:dyDescent="0.25">
      <c r="C710" s="44"/>
    </row>
    <row r="711" spans="3:3" x14ac:dyDescent="0.25">
      <c r="C711" s="44"/>
    </row>
    <row r="712" spans="3:3" x14ac:dyDescent="0.25">
      <c r="C712" s="44"/>
    </row>
    <row r="713" spans="3:3" x14ac:dyDescent="0.25">
      <c r="C713" s="44"/>
    </row>
    <row r="714" spans="3:3" x14ac:dyDescent="0.25">
      <c r="C714" s="44"/>
    </row>
    <row r="715" spans="3:3" x14ac:dyDescent="0.25">
      <c r="C715" s="44"/>
    </row>
    <row r="716" spans="3:3" x14ac:dyDescent="0.25">
      <c r="C716" s="44"/>
    </row>
    <row r="717" spans="3:3" x14ac:dyDescent="0.25">
      <c r="C717" s="44"/>
    </row>
    <row r="718" spans="3:3" x14ac:dyDescent="0.25">
      <c r="C718" s="44"/>
    </row>
    <row r="719" spans="3:3" x14ac:dyDescent="0.25">
      <c r="C719" s="44"/>
    </row>
    <row r="720" spans="3:3" x14ac:dyDescent="0.25">
      <c r="C720" s="44"/>
    </row>
    <row r="721" spans="3:3" x14ac:dyDescent="0.25">
      <c r="C721" s="44"/>
    </row>
    <row r="722" spans="3:3" x14ac:dyDescent="0.25">
      <c r="C722" s="44"/>
    </row>
    <row r="723" spans="3:3" x14ac:dyDescent="0.25">
      <c r="C723" s="44"/>
    </row>
    <row r="724" spans="3:3" x14ac:dyDescent="0.25">
      <c r="C724" s="44"/>
    </row>
    <row r="725" spans="3:3" x14ac:dyDescent="0.25">
      <c r="C725" s="44"/>
    </row>
    <row r="726" spans="3:3" x14ac:dyDescent="0.25">
      <c r="C726" s="44"/>
    </row>
    <row r="727" spans="3:3" x14ac:dyDescent="0.25">
      <c r="C727" s="44"/>
    </row>
    <row r="728" spans="3:3" x14ac:dyDescent="0.25">
      <c r="C728" s="44"/>
    </row>
    <row r="729" spans="3:3" x14ac:dyDescent="0.25">
      <c r="C729" s="44"/>
    </row>
    <row r="730" spans="3:3" x14ac:dyDescent="0.25">
      <c r="C730" s="44"/>
    </row>
    <row r="731" spans="3:3" x14ac:dyDescent="0.25">
      <c r="C731" s="44"/>
    </row>
    <row r="732" spans="3:3" x14ac:dyDescent="0.25">
      <c r="C732" s="44"/>
    </row>
    <row r="733" spans="3:3" x14ac:dyDescent="0.25">
      <c r="C733" s="44"/>
    </row>
  </sheetData>
  <autoFilter ref="A1:M30">
    <sortState ref="A2:L30">
      <sortCondition ref="A1:A30"/>
    </sortState>
  </autoFilter>
  <sortState ref="A2:E30">
    <sortCondition ref="A2:A30"/>
  </sortState>
  <mergeCells count="1">
    <mergeCell ref="G34:H34"/>
  </mergeCells>
  <conditionalFormatting sqref="M2:M33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33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5:C399">
    <cfRule type="expression" dxfId="5" priority="161">
      <formula>COUNTIF($G$35:$G$47,C35)&gt;0</formula>
    </cfRule>
    <cfRule type="expression" dxfId="4" priority="162">
      <formula>COUNTIF($G$51:$G$55,C35)&gt;0</formula>
    </cfRule>
    <cfRule type="expression" dxfId="3" priority="163">
      <formula>COUNTIF($G$48:$G$50,C35)&gt;0</formula>
    </cfRule>
    <cfRule type="expression" dxfId="2" priority="164">
      <formula>WEEKDAY(C35,2)=5</formula>
    </cfRule>
    <cfRule type="expression" dxfId="1" priority="165">
      <formula>WEEKDAY(C35,2)&gt;5</formula>
    </cfRule>
    <cfRule type="uniqueValues" dxfId="0" priority="166"/>
  </conditionalFormatting>
  <conditionalFormatting sqref="D2:D3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3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 2018-2019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2019-05-23T12:31:36Z</dcterms:created>
  <dcterms:modified xsi:type="dcterms:W3CDTF">2019-06-03T09:14:38Z</dcterms:modified>
</cp:coreProperties>
</file>