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croizer\Desktop\"/>
    </mc:Choice>
  </mc:AlternateContent>
  <xr:revisionPtr revIDLastSave="0" documentId="8_{C89E0D17-5126-4950-8FAE-C2D9B7A46F50}" xr6:coauthVersionLast="45" xr6:coauthVersionMax="45" xr10:uidLastSave="{00000000-0000-0000-0000-000000000000}"/>
  <bookViews>
    <workbookView xWindow="-120" yWindow="-120" windowWidth="29040" windowHeight="15840" xr2:uid="{2C843130-D353-4A7B-A983-B9B71E94BAB8}"/>
  </bookViews>
  <sheets>
    <sheet name="Logigramme" sheetId="1" r:id="rId1"/>
    <sheet name="Code" sheetId="2" r:id="rId2"/>
    <sheet name="TOUT CLIENT" sheetId="3" r:id="rId3"/>
  </sheets>
  <externalReferences>
    <externalReference r:id="rId4"/>
    <externalReference r:id="rId5"/>
  </externalReferences>
  <definedNames>
    <definedName name="Classification_Article">'[2]Liste de choix'!$O$2:$O$27</definedName>
    <definedName name="liste_aog_ts">'[2]Liste de choix'!$I$2:$I$6</definedName>
    <definedName name="liste_matiere">'[2]Liste de choix'!$M$2:$M$10</definedName>
    <definedName name="type_ctrl">'[2]Liste de choix'!$A$2:$A$4</definedName>
    <definedName name="type_marquage">'[2]Liste de choix'!$C$2:$C$4</definedName>
    <definedName name="type_matiere">'[2]Liste de choix'!$K$2:$K$7</definedName>
    <definedName name="_xlnm.Print_Area" localSheetId="0">Logigramme!$B$1:$AJ$22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2" i="1" l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D10" i="1"/>
  <c r="C10" i="1"/>
  <c r="B10" i="1"/>
  <c r="AI9" i="1"/>
  <c r="AH9" i="1"/>
  <c r="AG9" i="1"/>
  <c r="AF9" i="1"/>
  <c r="AE9" i="1"/>
  <c r="AD9" i="1"/>
  <c r="AC9" i="1"/>
  <c r="AB9" i="1"/>
  <c r="AA9" i="1"/>
  <c r="Z9" i="1"/>
  <c r="X9" i="1"/>
  <c r="W9" i="1"/>
  <c r="V9" i="1"/>
  <c r="U9" i="1"/>
  <c r="T9" i="1"/>
  <c r="S9" i="1"/>
  <c r="R9" i="1"/>
  <c r="Q9" i="1"/>
  <c r="P9" i="1"/>
  <c r="O9" i="1"/>
  <c r="N9" i="1"/>
  <c r="M9" i="1"/>
  <c r="L9" i="1"/>
  <c r="J9" i="1"/>
  <c r="I9" i="1"/>
  <c r="H9" i="1"/>
  <c r="G9" i="1"/>
  <c r="F9" i="1"/>
  <c r="E9" i="1"/>
  <c r="C9" i="1"/>
  <c r="B9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G8" i="1"/>
  <c r="F8" i="1"/>
  <c r="E8" i="1"/>
  <c r="D8" i="1"/>
  <c r="B8" i="1"/>
  <c r="AI7" i="1"/>
  <c r="AG7" i="1"/>
  <c r="AF7" i="1"/>
  <c r="AE7" i="1"/>
  <c r="AD7" i="1"/>
  <c r="AC7" i="1"/>
  <c r="AB7" i="1"/>
  <c r="AA7" i="1"/>
  <c r="Z7" i="1"/>
  <c r="Y7" i="1"/>
  <c r="X7" i="1"/>
  <c r="W7" i="1"/>
  <c r="V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I6" i="1"/>
  <c r="AH6" i="1"/>
  <c r="AG6" i="1"/>
  <c r="AF6" i="1"/>
  <c r="AE6" i="1"/>
  <c r="AD6" i="1"/>
  <c r="AC6" i="1"/>
  <c r="AB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C6" i="1"/>
  <c r="B6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N5" i="1"/>
  <c r="M5" i="1"/>
  <c r="L5" i="1"/>
  <c r="K5" i="1"/>
  <c r="J5" i="1"/>
  <c r="E5" i="1"/>
  <c r="D5" i="1"/>
  <c r="B5" i="1"/>
  <c r="AI4" i="1"/>
  <c r="AH4" i="1"/>
  <c r="AG4" i="1"/>
  <c r="AF4" i="1"/>
  <c r="AD4" i="1"/>
  <c r="AC4" i="1"/>
  <c r="AB4" i="1"/>
  <c r="AA4" i="1"/>
  <c r="Z4" i="1"/>
  <c r="Y4" i="1"/>
  <c r="X4" i="1"/>
  <c r="V4" i="1"/>
  <c r="U4" i="1"/>
  <c r="T4" i="1"/>
  <c r="S4" i="1"/>
  <c r="R4" i="1"/>
  <c r="Q4" i="1"/>
  <c r="P4" i="1"/>
  <c r="O4" i="1"/>
  <c r="N4" i="1"/>
  <c r="L4" i="1"/>
  <c r="K4" i="1"/>
  <c r="J4" i="1"/>
  <c r="I4" i="1"/>
  <c r="E4" i="1"/>
  <c r="D4" i="1"/>
  <c r="B4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E3" i="1"/>
  <c r="D3" i="1"/>
  <c r="C3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</calcChain>
</file>

<file path=xl/sharedStrings.xml><?xml version="1.0" encoding="utf-8"?>
<sst xmlns="http://schemas.openxmlformats.org/spreadsheetml/2006/main" count="30" uniqueCount="22">
  <si>
    <t>LEVEL</t>
  </si>
  <si>
    <t>Status</t>
  </si>
  <si>
    <t>Sheets("Logigramme").Select</t>
  </si>
  <si>
    <t>Application.CutCopyMode = False</t>
  </si>
  <si>
    <t>Sheets("Logigramme").Range("B1:AJ22").Copy</t>
  </si>
  <si>
    <t>Sheets("TOUT CLIENT").Select</t>
  </si>
  <si>
    <t>Range("B66").Select</t>
  </si>
  <si>
    <t>ActiveSheet.Pictures.Paste.Select</t>
  </si>
  <si>
    <t>Selection.Name = "PDB"</t>
  </si>
  <si>
    <t>End Sub</t>
  </si>
  <si>
    <t>XXX</t>
  </si>
  <si>
    <t>ZZZ</t>
  </si>
  <si>
    <t>TTT</t>
  </si>
  <si>
    <t>DDD</t>
  </si>
  <si>
    <t>FJJ</t>
  </si>
  <si>
    <t>JJJH</t>
  </si>
  <si>
    <t>AA</t>
  </si>
  <si>
    <t>2A</t>
  </si>
  <si>
    <t>2C</t>
  </si>
  <si>
    <t>YES</t>
  </si>
  <si>
    <t>STT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</si>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</sst>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theme="0"/>
      </left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 style="medium">
        <color theme="0"/>
      </right>
      <top/>
      <bottom style="medium">
        <color theme="0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ashed">
        <color theme="0"/>
      </right>
      <top/>
      <bottom style="dotted">
        <color indexed="64"/>
      </bottom>
      <diagonal/>
    </border>
    <border>
      <left style="dashed">
        <color theme="0"/>
      </left>
      <right style="dashed">
        <color theme="0"/>
      </right>
      <top/>
      <bottom style="dotted">
        <color indexed="64"/>
      </bottom>
      <diagonal/>
    </border>
    <border>
      <left style="medium">
        <color theme="0"/>
      </left>
      <right style="dotted">
        <color theme="0"/>
      </right>
      <top/>
      <bottom style="dotted">
        <color indexed="64"/>
      </bottom>
      <diagonal/>
    </border>
    <border>
      <left style="dotted">
        <color theme="0"/>
      </left>
      <right style="dotted">
        <color theme="0"/>
      </right>
      <top/>
      <bottom style="dotted">
        <color indexed="64"/>
      </bottom>
      <diagonal/>
    </border>
    <border>
      <left style="medium">
        <color theme="0"/>
      </left>
      <right/>
      <top style="medium">
        <color theme="0"/>
      </top>
      <bottom style="dotted">
        <color indexed="64"/>
      </bottom>
      <diagonal/>
    </border>
    <border>
      <left/>
      <right/>
      <top style="medium">
        <color theme="0"/>
      </top>
      <bottom style="dotted">
        <color indexed="64"/>
      </bottom>
      <diagonal/>
    </border>
    <border>
      <left/>
      <right style="medium">
        <color theme="0"/>
      </right>
      <top style="medium">
        <color theme="0"/>
      </top>
      <bottom style="dotted">
        <color indexed="64"/>
      </bottom>
      <diagonal/>
    </border>
    <border>
      <left style="medium">
        <color theme="0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theme="0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1" fillId="4" borderId="7" xfId="0" applyFont="1" applyFill="1" applyBorder="1" applyAlignment="1">
      <alignment horizontal="center" vertical="center" textRotation="90" wrapText="1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 val="0"/>
        <color theme="1"/>
      </font>
      <fill>
        <patternFill patternType="solid">
          <fgColor indexed="64"/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180975</xdr:colOff>
          <xdr:row>1</xdr:row>
          <xdr:rowOff>304800</xdr:rowOff>
        </xdr:from>
        <xdr:to>
          <xdr:col>37</xdr:col>
          <xdr:colOff>447675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35D0E05-8138-43C4-8B36-58AE0EF0A6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image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231%20-%20Checklist%20Nouveaux%20Cli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_COMMERCIAL\02%20-%20Consultation\RFQ006298\Devis\FORM064%20-%20Trame%20devis_Rev%20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TOUT CLIENT"/>
      <sheetName val="Liste"/>
      <sheetName val="Logigramme"/>
      <sheetName val="Working page"/>
      <sheetName val="Feuil1"/>
      <sheetName val="KOPTER"/>
      <sheetName val="COLLINS"/>
    </sheetNames>
    <definedNames>
      <definedName name="Logigramme_Bouton1_Cliquer"/>
    </definedNames>
    <sheetDataSet>
      <sheetData sheetId="0"/>
      <sheetData sheetId="1"/>
      <sheetData sheetId="2"/>
      <sheetData sheetId="3"/>
      <sheetData sheetId="4">
        <row r="12">
          <cell r="AQ12" t="str">
            <v/>
          </cell>
          <cell r="AR12" t="str">
            <v/>
          </cell>
          <cell r="AT12" t="str">
            <v/>
          </cell>
        </row>
        <row r="13">
          <cell r="AQ13" t="str">
            <v/>
          </cell>
          <cell r="AR13" t="str">
            <v/>
          </cell>
          <cell r="AT13" t="str">
            <v/>
          </cell>
        </row>
        <row r="14">
          <cell r="AQ14" t="str">
            <v/>
          </cell>
          <cell r="AR14" t="str">
            <v/>
          </cell>
          <cell r="AT14" t="str">
            <v/>
          </cell>
        </row>
        <row r="15">
          <cell r="AQ15" t="str">
            <v/>
          </cell>
          <cell r="AR15" t="str">
            <v/>
          </cell>
          <cell r="AT15" t="str">
            <v/>
          </cell>
        </row>
        <row r="16">
          <cell r="AQ16" t="str">
            <v/>
          </cell>
          <cell r="AR16" t="str">
            <v/>
          </cell>
          <cell r="AT16" t="str">
            <v/>
          </cell>
        </row>
        <row r="17">
          <cell r="AQ17" t="str">
            <v/>
          </cell>
          <cell r="AR17" t="str">
            <v/>
          </cell>
          <cell r="AT17" t="str">
            <v/>
          </cell>
        </row>
        <row r="18">
          <cell r="AQ18" t="str">
            <v/>
          </cell>
          <cell r="AR18" t="str">
            <v/>
          </cell>
          <cell r="AT18" t="str">
            <v/>
          </cell>
        </row>
        <row r="19">
          <cell r="AQ19" t="str">
            <v/>
          </cell>
          <cell r="AR19" t="str">
            <v/>
          </cell>
          <cell r="AT19" t="str">
            <v/>
          </cell>
        </row>
        <row r="20">
          <cell r="AQ20" t="str">
            <v/>
          </cell>
          <cell r="AR20" t="str">
            <v/>
          </cell>
          <cell r="AT20" t="str">
            <v/>
          </cell>
        </row>
        <row r="21">
          <cell r="AQ21" t="str">
            <v/>
          </cell>
          <cell r="AR21" t="str">
            <v/>
          </cell>
          <cell r="AT21" t="str">
            <v/>
          </cell>
        </row>
        <row r="22">
          <cell r="AQ22" t="str">
            <v/>
          </cell>
          <cell r="AR22" t="str">
            <v/>
          </cell>
          <cell r="AT22" t="str">
            <v/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NCAILLERIE STD"/>
      <sheetName val="mr_QUINCAILLERIE STD"/>
      <sheetName val="Montage - Paramètres"/>
      <sheetName val="Matière - Paramètres"/>
      <sheetName val="Tps prépa fixe"/>
      <sheetName val="Liste de choix"/>
      <sheetName val="Paramètres commerciaux"/>
      <sheetName val="Paramètres macro"/>
      <sheetName val="Calculettes"/>
      <sheetName val="Trame de calcul"/>
      <sheetName val="ODP euros"/>
      <sheetName val="ODP dollars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Conv.</v>
          </cell>
          <cell r="C3" t="str">
            <v>Simple</v>
          </cell>
          <cell r="I3">
            <v>81.25</v>
          </cell>
          <cell r="K3" t="str">
            <v>Barre</v>
          </cell>
          <cell r="M3" t="str">
            <v>Acier</v>
          </cell>
          <cell r="O3" t="str">
            <v>IEV A300</v>
          </cell>
        </row>
        <row r="4">
          <cell r="A4" t="str">
            <v>Tridim.</v>
          </cell>
          <cell r="C4" t="str">
            <v>Vernis</v>
          </cell>
          <cell r="I4">
            <v>193.75</v>
          </cell>
          <cell r="K4" t="str">
            <v>Plaque</v>
          </cell>
          <cell r="M4" t="str">
            <v>Aluminium</v>
          </cell>
          <cell r="O4" t="str">
            <v>IEV A320</v>
          </cell>
        </row>
        <row r="5">
          <cell r="I5">
            <v>243.75</v>
          </cell>
          <cell r="K5" t="str">
            <v>Rond</v>
          </cell>
          <cell r="M5" t="str">
            <v>Cuivre</v>
          </cell>
          <cell r="O5" t="str">
            <v>IEV A330</v>
          </cell>
        </row>
        <row r="6">
          <cell r="I6">
            <v>300</v>
          </cell>
          <cell r="K6" t="str">
            <v>Tole</v>
          </cell>
          <cell r="M6" t="str">
            <v>Inox</v>
          </cell>
          <cell r="O6" t="str">
            <v>IEV A350</v>
          </cell>
        </row>
        <row r="7">
          <cell r="K7" t="str">
            <v>Tube</v>
          </cell>
          <cell r="M7" t="str">
            <v>PA6.6</v>
          </cell>
          <cell r="O7" t="str">
            <v>IEV A380</v>
          </cell>
        </row>
        <row r="8">
          <cell r="M8" t="str">
            <v>Peek</v>
          </cell>
          <cell r="O8" t="str">
            <v>IEV A400M</v>
          </cell>
        </row>
        <row r="9">
          <cell r="M9" t="str">
            <v>POM</v>
          </cell>
          <cell r="O9" t="str">
            <v>IEV ATR</v>
          </cell>
        </row>
        <row r="10">
          <cell r="M10" t="str">
            <v>Titane</v>
          </cell>
          <cell r="O10" t="str">
            <v>IEV Tous Programmes</v>
          </cell>
        </row>
        <row r="11">
          <cell r="O11" t="str">
            <v>Outillages A300</v>
          </cell>
        </row>
        <row r="12">
          <cell r="O12" t="str">
            <v>Outillages A320</v>
          </cell>
        </row>
        <row r="13">
          <cell r="O13" t="str">
            <v>Outillages A330</v>
          </cell>
        </row>
        <row r="14">
          <cell r="O14" t="str">
            <v>Outillages A350</v>
          </cell>
        </row>
        <row r="15">
          <cell r="O15" t="str">
            <v>Outillages A380</v>
          </cell>
        </row>
        <row r="16">
          <cell r="O16" t="str">
            <v>Outillages A400M</v>
          </cell>
        </row>
        <row r="17">
          <cell r="O17" t="str">
            <v>Outillages ATR</v>
          </cell>
        </row>
        <row r="18">
          <cell r="O18" t="str">
            <v>Outillages Tous Programmes</v>
          </cell>
        </row>
        <row r="19">
          <cell r="O19" t="str">
            <v>Pièces A300</v>
          </cell>
        </row>
        <row r="20">
          <cell r="O20" t="str">
            <v>Pièces A320</v>
          </cell>
        </row>
        <row r="21">
          <cell r="O21" t="str">
            <v>Pièces A330</v>
          </cell>
        </row>
        <row r="22">
          <cell r="O22" t="str">
            <v>Pièces A350</v>
          </cell>
        </row>
        <row r="23">
          <cell r="O23" t="str">
            <v>Pièces A380</v>
          </cell>
        </row>
        <row r="24">
          <cell r="O24" t="str">
            <v>Pièces A400M</v>
          </cell>
        </row>
        <row r="25">
          <cell r="O25" t="str">
            <v>Pièces ATR</v>
          </cell>
        </row>
        <row r="26">
          <cell r="O26" t="str">
            <v>Pièces Tous Programmes</v>
          </cell>
        </row>
        <row r="27">
          <cell r="O27" t="str">
            <v>Pièces Armement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3A4AC-CFF0-4C87-BF3D-4B01A549183E}">
  <sheetPr codeName="Feuil11">
    <pageSetUpPr fitToPage="1"/>
  </sheetPr>
  <dimension ref="A1:AJ35"/>
  <sheetViews>
    <sheetView tabSelected="1" topLeftCell="B1" workbookViewId="0">
      <selection activeCell="AG15" sqref="AG15"/>
    </sheetView>
  </sheetViews>
  <sheetFormatPr baseColWidth="10" defaultRowHeight="15" x14ac:dyDescent="0.25"/>
  <cols>
    <col min="1" max="1" width="0" style="1" hidden="1" customWidth="1"/>
    <col min="2" max="5" width="3.7109375" style="1" customWidth="1"/>
    <col min="6" max="6" width="18.42578125" style="33" customWidth="1"/>
    <col min="7" max="7" width="21.28515625" style="1" customWidth="1"/>
    <col min="8" max="8" width="5.7109375" style="1" customWidth="1"/>
    <col min="9" max="35" width="5.7109375" style="33" customWidth="1"/>
    <col min="36" max="36" width="7.28515625" style="33" customWidth="1"/>
    <col min="37" max="16384" width="11.42578125" style="1"/>
  </cols>
  <sheetData>
    <row r="1" spans="1:36" ht="24" customHeight="1" x14ac:dyDescent="0.25">
      <c r="B1" s="2" t="s">
        <v>0</v>
      </c>
      <c r="C1" s="3"/>
      <c r="D1" s="3"/>
      <c r="E1" s="4"/>
      <c r="F1" s="3" t="str">
        <f>[1]!Tableau2[[#Headers],[P/N]]</f>
        <v>P/N</v>
      </c>
      <c r="G1" s="5" t="str">
        <f>[1]!Tableau2[[#Headers],[Designation]]</f>
        <v>Designation</v>
      </c>
      <c r="H1" s="4" t="str">
        <f>[1]!Tableau2[[#Headers],[Class]]</f>
        <v>Class</v>
      </c>
      <c r="I1" s="6" t="str">
        <f>[1]!Tableau2[[#Headers],[Fiber direction]]</f>
        <v>Fiber direction</v>
      </c>
      <c r="J1" s="7" t="str">
        <f>[1]!Tableau2[[#Headers],[Tooling]]</f>
        <v>Tooling</v>
      </c>
      <c r="K1" s="8" t="str">
        <f>[1]!Tableau2[[#Headers],[Cutting/Control tools]]</f>
        <v>Cutting/Control tools</v>
      </c>
      <c r="L1" s="6" t="str">
        <f>[1]!Tableau2[[#Headers],[US Scan]]</f>
        <v>US Scan</v>
      </c>
      <c r="M1" s="7" t="str">
        <f>[1]!Tableau2[[#Headers],[Machining]]</f>
        <v>Machining</v>
      </c>
      <c r="N1" s="7" t="str">
        <f>[1]!Tableau2[[#Headers],[Turning]]</f>
        <v>Turning</v>
      </c>
      <c r="O1" s="7" t="str">
        <f>[1]!Tableau2[[#Headers],[Grinding]]</f>
        <v>Grinding</v>
      </c>
      <c r="P1" s="7" t="str">
        <f>[1]!Tableau2[[#Headers],[Lapping]]</f>
        <v>Lapping</v>
      </c>
      <c r="Q1" s="7" t="str">
        <f>[1]!Tableau2[[#Headers],[Spark-erosion]]</f>
        <v>Spark-erosion</v>
      </c>
      <c r="R1" s="7" t="str">
        <f>[1]!Tableau2[[#Headers],[Heat treatment]]</f>
        <v>Heat treatment</v>
      </c>
      <c r="S1" s="7" t="str">
        <f>[1]!Tableau2[[#Headers],[Laser cutting]]</f>
        <v>Laser cutting</v>
      </c>
      <c r="T1" s="7" t="str">
        <f>[1]!Tableau2[[#Headers],[Waterjet cutting]]</f>
        <v>Waterjet cutting</v>
      </c>
      <c r="U1" s="7" t="str">
        <f>[1]!Tableau2[[#Headers],[Bending]]</f>
        <v>Bending</v>
      </c>
      <c r="V1" s="7" t="str">
        <f>[1]!Tableau2[[#Headers],[Welding]]</f>
        <v>Welding</v>
      </c>
      <c r="W1" s="7" t="str">
        <f>[1]!Tableau2[[#Headers],[Control ]]</f>
        <v xml:space="preserve">Control </v>
      </c>
      <c r="X1" s="7" t="str">
        <f>[1]!Tableau2[[#Headers],[Penetrant inspection]]</f>
        <v>Penetrant inspection</v>
      </c>
      <c r="Y1" s="7" t="str">
        <f>[1]!Tableau2[[#Headers],[X-Ray]]</f>
        <v>X-Ray</v>
      </c>
      <c r="Z1" s="7" t="str">
        <f>[1]!Tableau2[[#Headers],[Magnetic particle]]</f>
        <v>Magnetic particle</v>
      </c>
      <c r="AA1" s="7" t="str">
        <f>[1]!Tableau2[[#Headers],[Shot blasting]]</f>
        <v>Shot blasting</v>
      </c>
      <c r="AB1" s="7" t="str">
        <f>[1]!Tableau2[[#Headers],[Surface treatment]]</f>
        <v>Surface treatment</v>
      </c>
      <c r="AC1" s="7" t="str">
        <f>[1]!Tableau2[[#Headers],[Assembly]]</f>
        <v>Assembly</v>
      </c>
      <c r="AD1" s="7" t="str">
        <f>[1]!Tableau2[[#Headers],[Retouch]]</f>
        <v>Retouch</v>
      </c>
      <c r="AE1" s="7" t="str">
        <f>[1]!Tableau2[[#Headers],[Marking]]</f>
        <v>Marking</v>
      </c>
      <c r="AF1" s="7" t="str">
        <f>[1]!Tableau2[[#Headers],[Conductivity]]</f>
        <v>Conductivity</v>
      </c>
      <c r="AG1" s="7" t="str">
        <f>[1]!Tableau2[[#Headers],[Hardness]]</f>
        <v>Hardness</v>
      </c>
      <c r="AH1" s="7" t="str">
        <f>[1]!Tableau2[[#Headers],[Mechanical test]]</f>
        <v>Mechanical test</v>
      </c>
      <c r="AI1" s="8" t="str">
        <f>[1]!Tableau2[[#Headers],[Gripping]]</f>
        <v>Gripping</v>
      </c>
      <c r="AJ1" s="9" t="s">
        <v>1</v>
      </c>
    </row>
    <row r="2" spans="1:36" s="10" customFormat="1" ht="58.5" customHeight="1" thickBot="1" x14ac:dyDescent="0.3">
      <c r="B2" s="11"/>
      <c r="C2" s="12"/>
      <c r="D2" s="12"/>
      <c r="E2" s="13"/>
      <c r="F2" s="12"/>
      <c r="G2" s="14"/>
      <c r="H2" s="13"/>
      <c r="I2" s="15"/>
      <c r="J2" s="16"/>
      <c r="K2" s="17"/>
      <c r="L2" s="15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7"/>
      <c r="AJ2" s="18"/>
    </row>
    <row r="3" spans="1:36" ht="21.95" customHeight="1" x14ac:dyDescent="0.25">
      <c r="A3" s="1">
        <v>1</v>
      </c>
      <c r="B3" s="19">
        <v>0</v>
      </c>
      <c r="C3" s="19" t="str">
        <f>IF('[1]Working page'!AR3="","",'[1]Working page'!AR3)</f>
        <v/>
      </c>
      <c r="D3" s="19" t="str">
        <f>IF('[1]Working page'!AS3="","",'[1]Working page'!AS3)</f>
        <v/>
      </c>
      <c r="E3" s="20" t="str">
        <f>IF('[1]Working page'!AT3="","",'[1]Working page'!AT3)</f>
        <v/>
      </c>
      <c r="F3" s="21" t="s">
        <v>10</v>
      </c>
      <c r="G3" s="21" t="s">
        <v>13</v>
      </c>
      <c r="H3" s="21" t="s">
        <v>16</v>
      </c>
      <c r="I3" s="22" t="str">
        <f>IF([1]!Tableau2[[#This Row],[Fiber direction]]="","",[1]!Tableau2[[#This Row],[Fiber direction]])</f>
        <v/>
      </c>
      <c r="J3" s="23" t="str">
        <f>IF([1]!Tableau2[[#This Row],[Tooling]]="","",[1]!Tableau2[[#This Row],[Tooling]])</f>
        <v/>
      </c>
      <c r="K3" s="23" t="str">
        <f>IF([1]!Tableau2[[#This Row],[Cutting/Control tools]]="","",[1]!Tableau2[[#This Row],[Cutting/Control tools]])</f>
        <v/>
      </c>
      <c r="L3" s="24" t="str">
        <f>IF([1]!Tableau2[[#This Row],[US Scan]]="","",[1]!Tableau2[[#This Row],[US Scan]])</f>
        <v/>
      </c>
      <c r="M3" s="25" t="str">
        <f>IF([1]!Tableau2[[#This Row],[Machining]]="","",[1]!Tableau2[[#This Row],[Machining]])</f>
        <v/>
      </c>
      <c r="N3" s="25" t="str">
        <f>IF([1]!Tableau2[[#This Row],[Turning]]="","",[1]!Tableau2[[#This Row],[Turning]])</f>
        <v/>
      </c>
      <c r="O3" s="25" t="str">
        <f>IF([1]!Tableau2[[#This Row],[Grinding]]="","",[1]!Tableau2[[#This Row],[Grinding]])</f>
        <v/>
      </c>
      <c r="P3" s="25" t="str">
        <f>IF([1]!Tableau2[[#This Row],[Lapping]]="","",[1]!Tableau2[[#This Row],[Lapping]])</f>
        <v/>
      </c>
      <c r="Q3" s="25" t="str">
        <f>IF([1]!Tableau2[[#This Row],[Spark-erosion]]="","",[1]!Tableau2[[#This Row],[Spark-erosion]])</f>
        <v/>
      </c>
      <c r="R3" s="25" t="str">
        <f>IF([1]!Tableau2[[#This Row],[Heat treatment]]="","",[1]!Tableau2[[#This Row],[Heat treatment]])</f>
        <v/>
      </c>
      <c r="S3" s="25" t="str">
        <f>IF([1]!Tableau2[[#This Row],[Laser cutting]]="","",[1]!Tableau2[[#This Row],[Laser cutting]])</f>
        <v/>
      </c>
      <c r="T3" s="25" t="str">
        <f>IF([1]!Tableau2[[#This Row],[Waterjet cutting]]="","",[1]!Tableau2[[#This Row],[Waterjet cutting]])</f>
        <v/>
      </c>
      <c r="U3" s="25" t="str">
        <f>IF([1]!Tableau2[[#This Row],[Bending]]="","",[1]!Tableau2[[#This Row],[Bending]])</f>
        <v/>
      </c>
      <c r="V3" s="25" t="str">
        <f>IF([1]!Tableau2[[#This Row],[Welding]]="","",[1]!Tableau2[[#This Row],[Welding]])</f>
        <v/>
      </c>
      <c r="W3" s="25" t="str">
        <f>IF([1]!Tableau2[[#This Row],[Control ]]="","",[1]!Tableau2[[#This Row],[Control ]])</f>
        <v/>
      </c>
      <c r="X3" s="25" t="str">
        <f>IF([1]!Tableau2[[#This Row],[Penetrant inspection]]="","",[1]!Tableau2[[#This Row],[Penetrant inspection]])</f>
        <v/>
      </c>
      <c r="Y3" s="25" t="str">
        <f>IF([1]!Tableau2[[#This Row],[X-Ray]]="","",[1]!Tableau2[[#This Row],[X-Ray]])</f>
        <v/>
      </c>
      <c r="Z3" s="25" t="str">
        <f>IF([1]!Tableau2[[#This Row],[Magnetic particle]]="","",[1]!Tableau2[[#This Row],[Magnetic particle]])</f>
        <v/>
      </c>
      <c r="AA3" s="25" t="str">
        <f>IF([1]!Tableau2[[#This Row],[Shot blasting]]="","",[1]!Tableau2[[#This Row],[Shot blasting]])</f>
        <v/>
      </c>
      <c r="AB3" s="25" t="str">
        <f>IF([1]!Tableau2[[#This Row],[Surface treatment]]="","",[1]!Tableau2[[#This Row],[Surface treatment]])</f>
        <v/>
      </c>
      <c r="AC3" s="25" t="str">
        <f>IF([1]!Tableau2[[#This Row],[Assembly]]="","",[1]!Tableau2[[#This Row],[Assembly]])</f>
        <v/>
      </c>
      <c r="AD3" s="25" t="str">
        <f>IF([1]!Tableau2[[#This Row],[Retouch]]="","",[1]!Tableau2[[#This Row],[Retouch]])</f>
        <v/>
      </c>
      <c r="AE3" s="25" t="str">
        <f>IF([1]!Tableau2[[#This Row],[Marking]]="","",[1]!Tableau2[[#This Row],[Marking]])</f>
        <v/>
      </c>
      <c r="AF3" s="25" t="str">
        <f>IF([1]!Tableau2[[#This Row],[Conductivity]]="","",[1]!Tableau2[[#This Row],[Conductivity]])</f>
        <v/>
      </c>
      <c r="AG3" s="25" t="str">
        <f>IF([1]!Tableau2[[#This Row],[Hardness]]="","",[1]!Tableau2[[#This Row],[Hardness]])</f>
        <v/>
      </c>
      <c r="AH3" s="25" t="str">
        <f>IF([1]!Tableau2[[#This Row],[Mechanical test]]="","",[1]!Tableau2[[#This Row],[Mechanical test]])</f>
        <v/>
      </c>
      <c r="AI3" s="26" t="str">
        <f>IF([1]!Tableau2[[#This Row],[Gripping]]="","",[1]!Tableau2[[#This Row],[Gripping]])</f>
        <v/>
      </c>
      <c r="AJ3" s="27"/>
    </row>
    <row r="4" spans="1:36" ht="21.95" customHeight="1" x14ac:dyDescent="0.25">
      <c r="A4" s="1">
        <v>2</v>
      </c>
      <c r="B4" s="19" t="str">
        <f>IF('[1]Working page'!AQ4="","",'[1]Working page'!AQ4)</f>
        <v/>
      </c>
      <c r="C4" s="19">
        <v>1</v>
      </c>
      <c r="D4" s="19" t="str">
        <f>IF('[1]Working page'!AS4="","",'[1]Working page'!AS4)</f>
        <v/>
      </c>
      <c r="E4" s="20" t="str">
        <f>IF('[1]Working page'!AT4="","",'[1]Working page'!AT4)</f>
        <v/>
      </c>
      <c r="F4" s="21" t="s">
        <v>11</v>
      </c>
      <c r="G4" s="21" t="s">
        <v>14</v>
      </c>
      <c r="H4" s="21">
        <v>1</v>
      </c>
      <c r="I4" s="22" t="str">
        <f>IF([1]!Tableau2[[#This Row],[Fiber direction]]="","",[1]!Tableau2[[#This Row],[Fiber direction]])</f>
        <v/>
      </c>
      <c r="J4" s="23" t="str">
        <f>IF([1]!Tableau2[[#This Row],[Tooling]]="","",[1]!Tableau2[[#This Row],[Tooling]])</f>
        <v/>
      </c>
      <c r="K4" s="23" t="str">
        <f>IF([1]!Tableau2[[#This Row],[Cutting/Control tools]]="","",[1]!Tableau2[[#This Row],[Cutting/Control tools]])</f>
        <v/>
      </c>
      <c r="L4" s="28" t="str">
        <f>IF([1]!Tableau2[[#This Row],[US Scan]]="","",[1]!Tableau2[[#This Row],[US Scan]])</f>
        <v/>
      </c>
      <c r="M4" s="29" t="s">
        <v>20</v>
      </c>
      <c r="N4" s="29" t="str">
        <f>IF([1]!Tableau2[[#This Row],[Turning]]="","",[1]!Tableau2[[#This Row],[Turning]])</f>
        <v/>
      </c>
      <c r="O4" s="29" t="str">
        <f>IF([1]!Tableau2[[#This Row],[Grinding]]="","",[1]!Tableau2[[#This Row],[Grinding]])</f>
        <v/>
      </c>
      <c r="P4" s="29" t="str">
        <f>IF([1]!Tableau2[[#This Row],[Lapping]]="","",[1]!Tableau2[[#This Row],[Lapping]])</f>
        <v/>
      </c>
      <c r="Q4" s="29" t="str">
        <f>IF([1]!Tableau2[[#This Row],[Spark-erosion]]="","",[1]!Tableau2[[#This Row],[Spark-erosion]])</f>
        <v/>
      </c>
      <c r="R4" s="29" t="str">
        <f>IF([1]!Tableau2[[#This Row],[Heat treatment]]="","",[1]!Tableau2[[#This Row],[Heat treatment]])</f>
        <v/>
      </c>
      <c r="S4" s="29" t="str">
        <f>IF([1]!Tableau2[[#This Row],[Laser cutting]]="","",[1]!Tableau2[[#This Row],[Laser cutting]])</f>
        <v/>
      </c>
      <c r="T4" s="29" t="str">
        <f>IF([1]!Tableau2[[#This Row],[Waterjet cutting]]="","",[1]!Tableau2[[#This Row],[Waterjet cutting]])</f>
        <v/>
      </c>
      <c r="U4" s="29" t="str">
        <f>IF([1]!Tableau2[[#This Row],[Bending]]="","",[1]!Tableau2[[#This Row],[Bending]])</f>
        <v/>
      </c>
      <c r="V4" s="29" t="str">
        <f>IF([1]!Tableau2[[#This Row],[Welding]]="","",[1]!Tableau2[[#This Row],[Welding]])</f>
        <v/>
      </c>
      <c r="W4" s="29" t="s">
        <v>21</v>
      </c>
      <c r="X4" s="29" t="str">
        <f>IF([1]!Tableau2[[#This Row],[Penetrant inspection]]="","",[1]!Tableau2[[#This Row],[Penetrant inspection]])</f>
        <v/>
      </c>
      <c r="Y4" s="29" t="str">
        <f>IF([1]!Tableau2[[#This Row],[X-Ray]]="","",[1]!Tableau2[[#This Row],[X-Ray]])</f>
        <v/>
      </c>
      <c r="Z4" s="29" t="str">
        <f>IF([1]!Tableau2[[#This Row],[Magnetic particle]]="","",[1]!Tableau2[[#This Row],[Magnetic particle]])</f>
        <v/>
      </c>
      <c r="AA4" s="29" t="str">
        <f>IF([1]!Tableau2[[#This Row],[Shot blasting]]="","",[1]!Tableau2[[#This Row],[Shot blasting]])</f>
        <v/>
      </c>
      <c r="AB4" s="29" t="str">
        <f>IF([1]!Tableau2[[#This Row],[Surface treatment]]="","",[1]!Tableau2[[#This Row],[Surface treatment]])</f>
        <v/>
      </c>
      <c r="AC4" s="29" t="str">
        <f>IF([1]!Tableau2[[#This Row],[Assembly]]="","",[1]!Tableau2[[#This Row],[Assembly]])</f>
        <v/>
      </c>
      <c r="AD4" s="29" t="str">
        <f>IF([1]!Tableau2[[#This Row],[Retouch]]="","",[1]!Tableau2[[#This Row],[Retouch]])</f>
        <v/>
      </c>
      <c r="AE4" s="29" t="s">
        <v>21</v>
      </c>
      <c r="AF4" s="29" t="str">
        <f>IF([1]!Tableau2[[#This Row],[Conductivity]]="","",[1]!Tableau2[[#This Row],[Conductivity]])</f>
        <v/>
      </c>
      <c r="AG4" s="29" t="str">
        <f>IF([1]!Tableau2[[#This Row],[Hardness]]="","",[1]!Tableau2[[#This Row],[Hardness]])</f>
        <v/>
      </c>
      <c r="AH4" s="29" t="str">
        <f>IF([1]!Tableau2[[#This Row],[Mechanical test]]="","",[1]!Tableau2[[#This Row],[Mechanical test]])</f>
        <v/>
      </c>
      <c r="AI4" s="30" t="str">
        <f>IF([1]!Tableau2[[#This Row],[Gripping]]="","",[1]!Tableau2[[#This Row],[Gripping]])</f>
        <v/>
      </c>
      <c r="AJ4" s="27"/>
    </row>
    <row r="5" spans="1:36" ht="21.95" customHeight="1" x14ac:dyDescent="0.25">
      <c r="A5" s="1">
        <v>3</v>
      </c>
      <c r="B5" s="19" t="str">
        <f>IF('[1]Working page'!AQ5="","",'[1]Working page'!AQ5)</f>
        <v/>
      </c>
      <c r="C5" s="19">
        <v>1</v>
      </c>
      <c r="D5" s="19" t="str">
        <f>IF('[1]Working page'!AS5="","",'[1]Working page'!AS5)</f>
        <v/>
      </c>
      <c r="E5" s="20" t="str">
        <f>IF('[1]Working page'!AT5="","",'[1]Working page'!AT5)</f>
        <v/>
      </c>
      <c r="F5" s="21" t="s">
        <v>12</v>
      </c>
      <c r="G5" s="21" t="s">
        <v>15</v>
      </c>
      <c r="H5" s="21" t="s">
        <v>17</v>
      </c>
      <c r="I5" s="22" t="s">
        <v>19</v>
      </c>
      <c r="J5" s="23" t="str">
        <f>IF([1]!Tableau2[[#This Row],[Tooling]]="","",[1]!Tableau2[[#This Row],[Tooling]])</f>
        <v/>
      </c>
      <c r="K5" s="23" t="str">
        <f>IF([1]!Tableau2[[#This Row],[Cutting/Control tools]]="","",[1]!Tableau2[[#This Row],[Cutting/Control tools]])</f>
        <v/>
      </c>
      <c r="L5" s="28" t="str">
        <f>IF([1]!Tableau2[[#This Row],[US Scan]]="","",[1]!Tableau2[[#This Row],[US Scan]])</f>
        <v/>
      </c>
      <c r="M5" s="29" t="str">
        <f>IF([1]!Tableau2[[#This Row],[Machining]]="","",[1]!Tableau2[[#This Row],[Machining]])</f>
        <v/>
      </c>
      <c r="N5" s="29" t="str">
        <f>IF([1]!Tableau2[[#This Row],[Turning]]="","",[1]!Tableau2[[#This Row],[Turning]])</f>
        <v/>
      </c>
      <c r="O5" s="29" t="s">
        <v>21</v>
      </c>
      <c r="P5" s="29" t="str">
        <f>IF([1]!Tableau2[[#This Row],[Lapping]]="","",[1]!Tableau2[[#This Row],[Lapping]])</f>
        <v/>
      </c>
      <c r="Q5" s="29" t="str">
        <f>IF([1]!Tableau2[[#This Row],[Spark-erosion]]="","",[1]!Tableau2[[#This Row],[Spark-erosion]])</f>
        <v/>
      </c>
      <c r="R5" s="29" t="str">
        <f>IF([1]!Tableau2[[#This Row],[Heat treatment]]="","",[1]!Tableau2[[#This Row],[Heat treatment]])</f>
        <v/>
      </c>
      <c r="S5" s="29" t="str">
        <f>IF([1]!Tableau2[[#This Row],[Laser cutting]]="","",[1]!Tableau2[[#This Row],[Laser cutting]])</f>
        <v/>
      </c>
      <c r="T5" s="29" t="str">
        <f>IF([1]!Tableau2[[#This Row],[Waterjet cutting]]="","",[1]!Tableau2[[#This Row],[Waterjet cutting]])</f>
        <v/>
      </c>
      <c r="U5" s="29" t="str">
        <f>IF([1]!Tableau2[[#This Row],[Bending]]="","",[1]!Tableau2[[#This Row],[Bending]])</f>
        <v/>
      </c>
      <c r="V5" s="29" t="str">
        <f>IF([1]!Tableau2[[#This Row],[Welding]]="","",[1]!Tableau2[[#This Row],[Welding]])</f>
        <v/>
      </c>
      <c r="W5" s="29" t="str">
        <f>IF([1]!Tableau2[[#This Row],[Control ]]="","",[1]!Tableau2[[#This Row],[Control ]])</f>
        <v/>
      </c>
      <c r="X5" s="29" t="str">
        <f>IF([1]!Tableau2[[#This Row],[Penetrant inspection]]="","",[1]!Tableau2[[#This Row],[Penetrant inspection]])</f>
        <v/>
      </c>
      <c r="Y5" s="29" t="str">
        <f>IF([1]!Tableau2[[#This Row],[X-Ray]]="","",[1]!Tableau2[[#This Row],[X-Ray]])</f>
        <v/>
      </c>
      <c r="Z5" s="29" t="str">
        <f>IF([1]!Tableau2[[#This Row],[Magnetic particle]]="","",[1]!Tableau2[[#This Row],[Magnetic particle]])</f>
        <v/>
      </c>
      <c r="AA5" s="29" t="str">
        <f>IF([1]!Tableau2[[#This Row],[Shot blasting]]="","",[1]!Tableau2[[#This Row],[Shot blasting]])</f>
        <v/>
      </c>
      <c r="AB5" s="29" t="str">
        <f>IF([1]!Tableau2[[#This Row],[Surface treatment]]="","",[1]!Tableau2[[#This Row],[Surface treatment]])</f>
        <v/>
      </c>
      <c r="AC5" s="29" t="str">
        <f>IF([1]!Tableau2[[#This Row],[Assembly]]="","",[1]!Tableau2[[#This Row],[Assembly]])</f>
        <v/>
      </c>
      <c r="AD5" s="29" t="str">
        <f>IF([1]!Tableau2[[#This Row],[Retouch]]="","",[1]!Tableau2[[#This Row],[Retouch]])</f>
        <v/>
      </c>
      <c r="AE5" s="29" t="str">
        <f>IF([1]!Tableau2[[#This Row],[Marking]]="","",[1]!Tableau2[[#This Row],[Marking]])</f>
        <v/>
      </c>
      <c r="AF5" s="29" t="str">
        <f>IF([1]!Tableau2[[#This Row],[Conductivity]]="","",[1]!Tableau2[[#This Row],[Conductivity]])</f>
        <v/>
      </c>
      <c r="AG5" s="29" t="str">
        <f>IF([1]!Tableau2[[#This Row],[Hardness]]="","",[1]!Tableau2[[#This Row],[Hardness]])</f>
        <v/>
      </c>
      <c r="AH5" s="29" t="str">
        <f>IF([1]!Tableau2[[#This Row],[Mechanical test]]="","",[1]!Tableau2[[#This Row],[Mechanical test]])</f>
        <v/>
      </c>
      <c r="AI5" s="30" t="str">
        <f>IF([1]!Tableau2[[#This Row],[Gripping]]="","",[1]!Tableau2[[#This Row],[Gripping]])</f>
        <v/>
      </c>
      <c r="AJ5" s="27"/>
    </row>
    <row r="6" spans="1:36" ht="21.95" customHeight="1" x14ac:dyDescent="0.25">
      <c r="A6" s="1">
        <v>4</v>
      </c>
      <c r="B6" s="19" t="str">
        <f>IF('[1]Working page'!AQ6="","",'[1]Working page'!AQ6)</f>
        <v/>
      </c>
      <c r="C6" s="19" t="str">
        <f>IF('[1]Working page'!AR6="","",'[1]Working page'!AR6)</f>
        <v/>
      </c>
      <c r="D6" s="19">
        <v>2</v>
      </c>
      <c r="E6" s="20" t="str">
        <f>IF('[1]Working page'!AT6="","",'[1]Working page'!AT6)</f>
        <v/>
      </c>
      <c r="F6" s="21" t="str">
        <f>IF([1]!Tableau2[[#This Row],[P/N]]="","",[1]!Tableau2[[#This Row],[P/N]])</f>
        <v/>
      </c>
      <c r="G6" s="21" t="str">
        <f>IF([1]!Tableau2[[#This Row],[Designation]]="","",[1]!Tableau2[[#This Row],[Designation]])</f>
        <v/>
      </c>
      <c r="H6" s="21" t="str">
        <f>IF([1]!Tableau2[[#This Row],[Class]]="","",[1]!Tableau2[[#This Row],[Class]])</f>
        <v/>
      </c>
      <c r="I6" s="22" t="str">
        <f>IF([1]!Tableau2[[#This Row],[Fiber direction]]="","",[1]!Tableau2[[#This Row],[Fiber direction]])</f>
        <v/>
      </c>
      <c r="J6" s="23" t="str">
        <f>IF([1]!Tableau2[[#This Row],[Tooling]]="","",[1]!Tableau2[[#This Row],[Tooling]])</f>
        <v/>
      </c>
      <c r="K6" s="23" t="str">
        <f>IF([1]!Tableau2[[#This Row],[Cutting/Control tools]]="","",[1]!Tableau2[[#This Row],[Cutting/Control tools]])</f>
        <v/>
      </c>
      <c r="L6" s="28" t="str">
        <f>IF([1]!Tableau2[[#This Row],[US Scan]]="","",[1]!Tableau2[[#This Row],[US Scan]])</f>
        <v/>
      </c>
      <c r="M6" s="29" t="str">
        <f>IF([1]!Tableau2[[#This Row],[Machining]]="","",[1]!Tableau2[[#This Row],[Machining]])</f>
        <v/>
      </c>
      <c r="N6" s="29" t="str">
        <f>IF([1]!Tableau2[[#This Row],[Turning]]="","",[1]!Tableau2[[#This Row],[Turning]])</f>
        <v/>
      </c>
      <c r="O6" s="29" t="str">
        <f>IF([1]!Tableau2[[#This Row],[Grinding]]="","",[1]!Tableau2[[#This Row],[Grinding]])</f>
        <v/>
      </c>
      <c r="P6" s="29" t="str">
        <f>IF([1]!Tableau2[[#This Row],[Lapping]]="","",[1]!Tableau2[[#This Row],[Lapping]])</f>
        <v/>
      </c>
      <c r="Q6" s="29" t="str">
        <f>IF([1]!Tableau2[[#This Row],[Spark-erosion]]="","",[1]!Tableau2[[#This Row],[Spark-erosion]])</f>
        <v/>
      </c>
      <c r="R6" s="29" t="str">
        <f>IF([1]!Tableau2[[#This Row],[Heat treatment]]="","",[1]!Tableau2[[#This Row],[Heat treatment]])</f>
        <v/>
      </c>
      <c r="S6" s="29" t="str">
        <f>IF([1]!Tableau2[[#This Row],[Laser cutting]]="","",[1]!Tableau2[[#This Row],[Laser cutting]])</f>
        <v/>
      </c>
      <c r="T6" s="29" t="str">
        <f>IF([1]!Tableau2[[#This Row],[Waterjet cutting]]="","",[1]!Tableau2[[#This Row],[Waterjet cutting]])</f>
        <v/>
      </c>
      <c r="U6" s="29" t="str">
        <f>IF([1]!Tableau2[[#This Row],[Bending]]="","",[1]!Tableau2[[#This Row],[Bending]])</f>
        <v/>
      </c>
      <c r="V6" s="29" t="str">
        <f>IF([1]!Tableau2[[#This Row],[Welding]]="","",[1]!Tableau2[[#This Row],[Welding]])</f>
        <v/>
      </c>
      <c r="W6" s="29" t="str">
        <f>IF([1]!Tableau2[[#This Row],[Control ]]="","",[1]!Tableau2[[#This Row],[Control ]])</f>
        <v/>
      </c>
      <c r="X6" s="29" t="str">
        <f>IF([1]!Tableau2[[#This Row],[Penetrant inspection]]="","",[1]!Tableau2[[#This Row],[Penetrant inspection]])</f>
        <v/>
      </c>
      <c r="Y6" s="29" t="str">
        <f>IF([1]!Tableau2[[#This Row],[X-Ray]]="","",[1]!Tableau2[[#This Row],[X-Ray]])</f>
        <v/>
      </c>
      <c r="Z6" s="29" t="str">
        <f>IF([1]!Tableau2[[#This Row],[Magnetic particle]]="","",[1]!Tableau2[[#This Row],[Magnetic particle]])</f>
        <v/>
      </c>
      <c r="AA6" s="29" t="s">
        <v>21</v>
      </c>
      <c r="AB6" s="29" t="str">
        <f>IF([1]!Tableau2[[#This Row],[Surface treatment]]="","",[1]!Tableau2[[#This Row],[Surface treatment]])</f>
        <v/>
      </c>
      <c r="AC6" s="29" t="str">
        <f>IF([1]!Tableau2[[#This Row],[Assembly]]="","",[1]!Tableau2[[#This Row],[Assembly]])</f>
        <v/>
      </c>
      <c r="AD6" s="29" t="str">
        <f>IF([1]!Tableau2[[#This Row],[Retouch]]="","",[1]!Tableau2[[#This Row],[Retouch]])</f>
        <v/>
      </c>
      <c r="AE6" s="29" t="str">
        <f>IF([1]!Tableau2[[#This Row],[Marking]]="","",[1]!Tableau2[[#This Row],[Marking]])</f>
        <v/>
      </c>
      <c r="AF6" s="29" t="str">
        <f>IF([1]!Tableau2[[#This Row],[Conductivity]]="","",[1]!Tableau2[[#This Row],[Conductivity]])</f>
        <v/>
      </c>
      <c r="AG6" s="29" t="str">
        <f>IF([1]!Tableau2[[#This Row],[Hardness]]="","",[1]!Tableau2[[#This Row],[Hardness]])</f>
        <v/>
      </c>
      <c r="AH6" s="29" t="str">
        <f>IF([1]!Tableau2[[#This Row],[Mechanical test]]="","",[1]!Tableau2[[#This Row],[Mechanical test]])</f>
        <v/>
      </c>
      <c r="AI6" s="30" t="str">
        <f>IF([1]!Tableau2[[#This Row],[Gripping]]="","",[1]!Tableau2[[#This Row],[Gripping]])</f>
        <v/>
      </c>
      <c r="AJ6" s="27"/>
    </row>
    <row r="7" spans="1:36" ht="21.75" customHeight="1" x14ac:dyDescent="0.25">
      <c r="A7" s="1">
        <v>5</v>
      </c>
      <c r="B7" s="19">
        <v>0</v>
      </c>
      <c r="C7" s="19" t="str">
        <f>IF('[1]Working page'!AR7="","",'[1]Working page'!AR7)</f>
        <v/>
      </c>
      <c r="D7" s="19" t="str">
        <f>IF('[1]Working page'!AS7="","",'[1]Working page'!AS7)</f>
        <v/>
      </c>
      <c r="E7" s="20" t="str">
        <f>IF('[1]Working page'!AT7="","",'[1]Working page'!AT7)</f>
        <v/>
      </c>
      <c r="F7" s="21" t="str">
        <f>IF([1]!Tableau2[[#This Row],[P/N]]="","",[1]!Tableau2[[#This Row],[P/N]])</f>
        <v/>
      </c>
      <c r="G7" s="21" t="str">
        <f>IF([1]!Tableau2[[#This Row],[Designation]]="","",[1]!Tableau2[[#This Row],[Designation]])</f>
        <v/>
      </c>
      <c r="H7" s="21" t="str">
        <f>IF([1]!Tableau2[[#This Row],[Class]]="","",[1]!Tableau2[[#This Row],[Class]])</f>
        <v/>
      </c>
      <c r="I7" s="22" t="str">
        <f>IF([1]!Tableau2[[#This Row],[Fiber direction]]="","",[1]!Tableau2[[#This Row],[Fiber direction]])</f>
        <v/>
      </c>
      <c r="J7" s="23" t="str">
        <f>IF([1]!Tableau2[[#This Row],[Tooling]]="","",[1]!Tableau2[[#This Row],[Tooling]])</f>
        <v/>
      </c>
      <c r="K7" s="23" t="str">
        <f>IF([1]!Tableau2[[#This Row],[Cutting/Control tools]]="","",[1]!Tableau2[[#This Row],[Cutting/Control tools]])</f>
        <v/>
      </c>
      <c r="L7" s="28" t="str">
        <f>IF([1]!Tableau2[[#This Row],[US Scan]]="","",[1]!Tableau2[[#This Row],[US Scan]])</f>
        <v/>
      </c>
      <c r="M7" s="29" t="str">
        <f>IF([1]!Tableau2[[#This Row],[Machining]]="","",[1]!Tableau2[[#This Row],[Machining]])</f>
        <v/>
      </c>
      <c r="N7" s="29" t="str">
        <f>IF([1]!Tableau2[[#This Row],[Turning]]="","",[1]!Tableau2[[#This Row],[Turning]])</f>
        <v/>
      </c>
      <c r="O7" s="29" t="str">
        <f>IF([1]!Tableau2[[#This Row],[Grinding]]="","",[1]!Tableau2[[#This Row],[Grinding]])</f>
        <v/>
      </c>
      <c r="P7" s="29" t="str">
        <f>IF([1]!Tableau2[[#This Row],[Lapping]]="","",[1]!Tableau2[[#This Row],[Lapping]])</f>
        <v/>
      </c>
      <c r="Q7" s="29" t="str">
        <f>IF([1]!Tableau2[[#This Row],[Spark-erosion]]="","",[1]!Tableau2[[#This Row],[Spark-erosion]])</f>
        <v/>
      </c>
      <c r="R7" s="29" t="str">
        <f>IF([1]!Tableau2[[#This Row],[Heat treatment]]="","",[1]!Tableau2[[#This Row],[Heat treatment]])</f>
        <v/>
      </c>
      <c r="S7" s="29" t="str">
        <f>IF([1]!Tableau2[[#This Row],[Laser cutting]]="","",[1]!Tableau2[[#This Row],[Laser cutting]])</f>
        <v/>
      </c>
      <c r="T7" s="29" t="str">
        <f>IF([1]!Tableau2[[#This Row],[Waterjet cutting]]="","",[1]!Tableau2[[#This Row],[Waterjet cutting]])</f>
        <v/>
      </c>
      <c r="U7" s="29" t="s">
        <v>20</v>
      </c>
      <c r="V7" s="29" t="str">
        <f>IF([1]!Tableau2[[#This Row],[Welding]]="","",[1]!Tableau2[[#This Row],[Welding]])</f>
        <v/>
      </c>
      <c r="W7" s="29" t="str">
        <f>IF([1]!Tableau2[[#This Row],[Control ]]="","",[1]!Tableau2[[#This Row],[Control ]])</f>
        <v/>
      </c>
      <c r="X7" s="29" t="str">
        <f>IF([1]!Tableau2[[#This Row],[Penetrant inspection]]="","",[1]!Tableau2[[#This Row],[Penetrant inspection]])</f>
        <v/>
      </c>
      <c r="Y7" s="29" t="str">
        <f>IF([1]!Tableau2[[#This Row],[X-Ray]]="","",[1]!Tableau2[[#This Row],[X-Ray]])</f>
        <v/>
      </c>
      <c r="Z7" s="29" t="str">
        <f>IF([1]!Tableau2[[#This Row],[Magnetic particle]]="","",[1]!Tableau2[[#This Row],[Magnetic particle]])</f>
        <v/>
      </c>
      <c r="AA7" s="29" t="str">
        <f>IF([1]!Tableau2[[#This Row],[Shot blasting]]="","",[1]!Tableau2[[#This Row],[Shot blasting]])</f>
        <v/>
      </c>
      <c r="AB7" s="29" t="str">
        <f>IF([1]!Tableau2[[#This Row],[Surface treatment]]="","",[1]!Tableau2[[#This Row],[Surface treatment]])</f>
        <v/>
      </c>
      <c r="AC7" s="29" t="str">
        <f>IF([1]!Tableau2[[#This Row],[Assembly]]="","",[1]!Tableau2[[#This Row],[Assembly]])</f>
        <v/>
      </c>
      <c r="AD7" s="29" t="str">
        <f>IF([1]!Tableau2[[#This Row],[Retouch]]="","",[1]!Tableau2[[#This Row],[Retouch]])</f>
        <v/>
      </c>
      <c r="AE7" s="29" t="str">
        <f>IF([1]!Tableau2[[#This Row],[Marking]]="","",[1]!Tableau2[[#This Row],[Marking]])</f>
        <v/>
      </c>
      <c r="AF7" s="29" t="str">
        <f>IF([1]!Tableau2[[#This Row],[Conductivity]]="","",[1]!Tableau2[[#This Row],[Conductivity]])</f>
        <v/>
      </c>
      <c r="AG7" s="29" t="str">
        <f>IF([1]!Tableau2[[#This Row],[Hardness]]="","",[1]!Tableau2[[#This Row],[Hardness]])</f>
        <v/>
      </c>
      <c r="AH7" s="29" t="s">
        <v>20</v>
      </c>
      <c r="AI7" s="30" t="str">
        <f>IF([1]!Tableau2[[#This Row],[Gripping]]="","",[1]!Tableau2[[#This Row],[Gripping]])</f>
        <v/>
      </c>
      <c r="AJ7" s="27"/>
    </row>
    <row r="8" spans="1:36" ht="21.95" customHeight="1" x14ac:dyDescent="0.25">
      <c r="A8" s="1">
        <v>6</v>
      </c>
      <c r="B8" s="19" t="str">
        <f>IF('[1]Working page'!AQ8="","",'[1]Working page'!AQ8)</f>
        <v/>
      </c>
      <c r="C8" s="19">
        <v>1</v>
      </c>
      <c r="D8" s="19" t="str">
        <f>IF('[1]Working page'!AS8="","",'[1]Working page'!AS8)</f>
        <v/>
      </c>
      <c r="E8" s="20" t="str">
        <f>IF('[1]Working page'!AT8="","",'[1]Working page'!AT8)</f>
        <v/>
      </c>
      <c r="F8" s="21" t="str">
        <f>IF([1]!Tableau2[[#This Row],[P/N]]="","",[1]!Tableau2[[#This Row],[P/N]])</f>
        <v/>
      </c>
      <c r="G8" s="21" t="str">
        <f>IF([1]!Tableau2[[#This Row],[Designation]]="","",[1]!Tableau2[[#This Row],[Designation]])</f>
        <v/>
      </c>
      <c r="H8" s="21" t="s">
        <v>18</v>
      </c>
      <c r="I8" s="22" t="str">
        <f>IF([1]!Tableau2[[#This Row],[Fiber direction]]="","",[1]!Tableau2[[#This Row],[Fiber direction]])</f>
        <v/>
      </c>
      <c r="J8" s="23" t="str">
        <f>IF([1]!Tableau2[[#This Row],[Tooling]]="","",[1]!Tableau2[[#This Row],[Tooling]])</f>
        <v/>
      </c>
      <c r="K8" s="23" t="str">
        <f>IF([1]!Tableau2[[#This Row],[Cutting/Control tools]]="","",[1]!Tableau2[[#This Row],[Cutting/Control tools]])</f>
        <v/>
      </c>
      <c r="L8" s="28" t="str">
        <f>IF([1]!Tableau2[[#This Row],[US Scan]]="","",[1]!Tableau2[[#This Row],[US Scan]])</f>
        <v/>
      </c>
      <c r="M8" s="29" t="str">
        <f>IF([1]!Tableau2[[#This Row],[Machining]]="","",[1]!Tableau2[[#This Row],[Machining]])</f>
        <v/>
      </c>
      <c r="N8" s="29" t="str">
        <f>IF([1]!Tableau2[[#This Row],[Turning]]="","",[1]!Tableau2[[#This Row],[Turning]])</f>
        <v/>
      </c>
      <c r="O8" s="29" t="str">
        <f>IF([1]!Tableau2[[#This Row],[Grinding]]="","",[1]!Tableau2[[#This Row],[Grinding]])</f>
        <v/>
      </c>
      <c r="P8" s="29" t="str">
        <f>IF([1]!Tableau2[[#This Row],[Lapping]]="","",[1]!Tableau2[[#This Row],[Lapping]])</f>
        <v/>
      </c>
      <c r="Q8" s="29" t="str">
        <f>IF([1]!Tableau2[[#This Row],[Spark-erosion]]="","",[1]!Tableau2[[#This Row],[Spark-erosion]])</f>
        <v/>
      </c>
      <c r="R8" s="29" t="str">
        <f>IF([1]!Tableau2[[#This Row],[Heat treatment]]="","",[1]!Tableau2[[#This Row],[Heat treatment]])</f>
        <v/>
      </c>
      <c r="S8" s="29" t="str">
        <f>IF([1]!Tableau2[[#This Row],[Laser cutting]]="","",[1]!Tableau2[[#This Row],[Laser cutting]])</f>
        <v/>
      </c>
      <c r="T8" s="29" t="str">
        <f>IF([1]!Tableau2[[#This Row],[Waterjet cutting]]="","",[1]!Tableau2[[#This Row],[Waterjet cutting]])</f>
        <v/>
      </c>
      <c r="U8" s="29" t="str">
        <f>IF([1]!Tableau2[[#This Row],[Bending]]="","",[1]!Tableau2[[#This Row],[Bending]])</f>
        <v/>
      </c>
      <c r="V8" s="29" t="str">
        <f>IF([1]!Tableau2[[#This Row],[Welding]]="","",[1]!Tableau2[[#This Row],[Welding]])</f>
        <v/>
      </c>
      <c r="W8" s="29" t="str">
        <f>IF([1]!Tableau2[[#This Row],[Control ]]="","",[1]!Tableau2[[#This Row],[Control ]])</f>
        <v/>
      </c>
      <c r="X8" s="29" t="str">
        <f>IF([1]!Tableau2[[#This Row],[Penetrant inspection]]="","",[1]!Tableau2[[#This Row],[Penetrant inspection]])</f>
        <v/>
      </c>
      <c r="Y8" s="29" t="str">
        <f>IF([1]!Tableau2[[#This Row],[X-Ray]]="","",[1]!Tableau2[[#This Row],[X-Ray]])</f>
        <v/>
      </c>
      <c r="Z8" s="29" t="str">
        <f>IF([1]!Tableau2[[#This Row],[Magnetic particle]]="","",[1]!Tableau2[[#This Row],[Magnetic particle]])</f>
        <v/>
      </c>
      <c r="AA8" s="29" t="str">
        <f>IF([1]!Tableau2[[#This Row],[Shot blasting]]="","",[1]!Tableau2[[#This Row],[Shot blasting]])</f>
        <v/>
      </c>
      <c r="AB8" s="29" t="str">
        <f>IF([1]!Tableau2[[#This Row],[Surface treatment]]="","",[1]!Tableau2[[#This Row],[Surface treatment]])</f>
        <v/>
      </c>
      <c r="AC8" s="29" t="str">
        <f>IF([1]!Tableau2[[#This Row],[Assembly]]="","",[1]!Tableau2[[#This Row],[Assembly]])</f>
        <v/>
      </c>
      <c r="AD8" s="29" t="str">
        <f>IF([1]!Tableau2[[#This Row],[Retouch]]="","",[1]!Tableau2[[#This Row],[Retouch]])</f>
        <v/>
      </c>
      <c r="AE8" s="29" t="str">
        <f>IF([1]!Tableau2[[#This Row],[Marking]]="","",[1]!Tableau2[[#This Row],[Marking]])</f>
        <v/>
      </c>
      <c r="AF8" s="29" t="str">
        <f>IF([1]!Tableau2[[#This Row],[Conductivity]]="","",[1]!Tableau2[[#This Row],[Conductivity]])</f>
        <v/>
      </c>
      <c r="AG8" s="29" t="str">
        <f>IF([1]!Tableau2[[#This Row],[Hardness]]="","",[1]!Tableau2[[#This Row],[Hardness]])</f>
        <v/>
      </c>
      <c r="AH8" s="29" t="str">
        <f>IF([1]!Tableau2[[#This Row],[Mechanical test]]="","",[1]!Tableau2[[#This Row],[Mechanical test]])</f>
        <v/>
      </c>
      <c r="AI8" s="30" t="str">
        <f>IF([1]!Tableau2[[#This Row],[Gripping]]="","",[1]!Tableau2[[#This Row],[Gripping]])</f>
        <v/>
      </c>
      <c r="AJ8" s="27"/>
    </row>
    <row r="9" spans="1:36" ht="21.95" customHeight="1" x14ac:dyDescent="0.25">
      <c r="A9" s="1">
        <v>7</v>
      </c>
      <c r="B9" s="19" t="str">
        <f>IF('[1]Working page'!AQ9="","",'[1]Working page'!AQ9)</f>
        <v/>
      </c>
      <c r="C9" s="19" t="str">
        <f>IF('[1]Working page'!AR9="","",'[1]Working page'!AR9)</f>
        <v/>
      </c>
      <c r="D9" s="19">
        <v>2</v>
      </c>
      <c r="E9" s="20" t="str">
        <f>IF('[1]Working page'!AT9="","",'[1]Working page'!AT9)</f>
        <v/>
      </c>
      <c r="F9" s="21" t="str">
        <f>IF([1]!Tableau2[[#This Row],[P/N]]="","",[1]!Tableau2[[#This Row],[P/N]])</f>
        <v/>
      </c>
      <c r="G9" s="21" t="str">
        <f>IF([1]!Tableau2[[#This Row],[Designation]]="","",[1]!Tableau2[[#This Row],[Designation]])</f>
        <v/>
      </c>
      <c r="H9" s="21" t="str">
        <f>IF([1]!Tableau2[[#This Row],[Class]]="","",[1]!Tableau2[[#This Row],[Class]])</f>
        <v/>
      </c>
      <c r="I9" s="22" t="str">
        <f>IF([1]!Tableau2[[#This Row],[Fiber direction]]="","",[1]!Tableau2[[#This Row],[Fiber direction]])</f>
        <v/>
      </c>
      <c r="J9" s="23" t="str">
        <f>IF([1]!Tableau2[[#This Row],[Tooling]]="","",[1]!Tableau2[[#This Row],[Tooling]])</f>
        <v/>
      </c>
      <c r="K9" s="23" t="s">
        <v>19</v>
      </c>
      <c r="L9" s="28" t="str">
        <f>IF([1]!Tableau2[[#This Row],[US Scan]]="","",[1]!Tableau2[[#This Row],[US Scan]])</f>
        <v/>
      </c>
      <c r="M9" s="29" t="str">
        <f>IF([1]!Tableau2[[#This Row],[Machining]]="","",[1]!Tableau2[[#This Row],[Machining]])</f>
        <v/>
      </c>
      <c r="N9" s="29" t="str">
        <f>IF([1]!Tableau2[[#This Row],[Turning]]="","",[1]!Tableau2[[#This Row],[Turning]])</f>
        <v/>
      </c>
      <c r="O9" s="29" t="str">
        <f>IF([1]!Tableau2[[#This Row],[Grinding]]="","",[1]!Tableau2[[#This Row],[Grinding]])</f>
        <v/>
      </c>
      <c r="P9" s="29" t="str">
        <f>IF([1]!Tableau2[[#This Row],[Lapping]]="","",[1]!Tableau2[[#This Row],[Lapping]])</f>
        <v/>
      </c>
      <c r="Q9" s="29" t="str">
        <f>IF([1]!Tableau2[[#This Row],[Spark-erosion]]="","",[1]!Tableau2[[#This Row],[Spark-erosion]])</f>
        <v/>
      </c>
      <c r="R9" s="29" t="str">
        <f>IF([1]!Tableau2[[#This Row],[Heat treatment]]="","",[1]!Tableau2[[#This Row],[Heat treatment]])</f>
        <v/>
      </c>
      <c r="S9" s="29" t="str">
        <f>IF([1]!Tableau2[[#This Row],[Laser cutting]]="","",[1]!Tableau2[[#This Row],[Laser cutting]])</f>
        <v/>
      </c>
      <c r="T9" s="29" t="str">
        <f>IF([1]!Tableau2[[#This Row],[Waterjet cutting]]="","",[1]!Tableau2[[#This Row],[Waterjet cutting]])</f>
        <v/>
      </c>
      <c r="U9" s="29" t="str">
        <f>IF([1]!Tableau2[[#This Row],[Bending]]="","",[1]!Tableau2[[#This Row],[Bending]])</f>
        <v/>
      </c>
      <c r="V9" s="29" t="str">
        <f>IF([1]!Tableau2[[#This Row],[Welding]]="","",[1]!Tableau2[[#This Row],[Welding]])</f>
        <v/>
      </c>
      <c r="W9" s="29" t="str">
        <f>IF([1]!Tableau2[[#This Row],[Control ]]="","",[1]!Tableau2[[#This Row],[Control ]])</f>
        <v/>
      </c>
      <c r="X9" s="29" t="str">
        <f>IF([1]!Tableau2[[#This Row],[Penetrant inspection]]="","",[1]!Tableau2[[#This Row],[Penetrant inspection]])</f>
        <v/>
      </c>
      <c r="Y9" s="29" t="s">
        <v>20</v>
      </c>
      <c r="Z9" s="29" t="str">
        <f>IF([1]!Tableau2[[#This Row],[Magnetic particle]]="","",[1]!Tableau2[[#This Row],[Magnetic particle]])</f>
        <v/>
      </c>
      <c r="AA9" s="29" t="str">
        <f>IF([1]!Tableau2[[#This Row],[Shot blasting]]="","",[1]!Tableau2[[#This Row],[Shot blasting]])</f>
        <v/>
      </c>
      <c r="AB9" s="29" t="str">
        <f>IF([1]!Tableau2[[#This Row],[Surface treatment]]="","",[1]!Tableau2[[#This Row],[Surface treatment]])</f>
        <v/>
      </c>
      <c r="AC9" s="29" t="str">
        <f>IF([1]!Tableau2[[#This Row],[Assembly]]="","",[1]!Tableau2[[#This Row],[Assembly]])</f>
        <v/>
      </c>
      <c r="AD9" s="29" t="str">
        <f>IF([1]!Tableau2[[#This Row],[Retouch]]="","",[1]!Tableau2[[#This Row],[Retouch]])</f>
        <v/>
      </c>
      <c r="AE9" s="29" t="str">
        <f>IF([1]!Tableau2[[#This Row],[Marking]]="","",[1]!Tableau2[[#This Row],[Marking]])</f>
        <v/>
      </c>
      <c r="AF9" s="29" t="str">
        <f>IF([1]!Tableau2[[#This Row],[Conductivity]]="","",[1]!Tableau2[[#This Row],[Conductivity]])</f>
        <v/>
      </c>
      <c r="AG9" s="29" t="str">
        <f>IF([1]!Tableau2[[#This Row],[Hardness]]="","",[1]!Tableau2[[#This Row],[Hardness]])</f>
        <v/>
      </c>
      <c r="AH9" s="29" t="str">
        <f>IF([1]!Tableau2[[#This Row],[Mechanical test]]="","",[1]!Tableau2[[#This Row],[Mechanical test]])</f>
        <v/>
      </c>
      <c r="AI9" s="30" t="str">
        <f>IF([1]!Tableau2[[#This Row],[Gripping]]="","",[1]!Tableau2[[#This Row],[Gripping]])</f>
        <v/>
      </c>
      <c r="AJ9" s="27"/>
    </row>
    <row r="10" spans="1:36" ht="21.95" customHeight="1" x14ac:dyDescent="0.25">
      <c r="A10" s="1">
        <v>8</v>
      </c>
      <c r="B10" s="19" t="str">
        <f>IF('[1]Working page'!AQ10="","",'[1]Working page'!AQ10)</f>
        <v/>
      </c>
      <c r="C10" s="19" t="str">
        <f>IF('[1]Working page'!AR10="","",'[1]Working page'!AR10)</f>
        <v/>
      </c>
      <c r="D10" s="19" t="str">
        <f>IF('[1]Working page'!AS10="","",'[1]Working page'!AS10)</f>
        <v/>
      </c>
      <c r="E10" s="20">
        <v>3</v>
      </c>
      <c r="F10" s="21" t="str">
        <f>IF([1]!Tableau2[[#This Row],[P/N]]="","",[1]!Tableau2[[#This Row],[P/N]])</f>
        <v/>
      </c>
      <c r="G10" s="21" t="str">
        <f>IF([1]!Tableau2[[#This Row],[Designation]]="","",[1]!Tableau2[[#This Row],[Designation]])</f>
        <v/>
      </c>
      <c r="H10" s="21" t="str">
        <f>IF([1]!Tableau2[[#This Row],[Class]]="","",[1]!Tableau2[[#This Row],[Class]])</f>
        <v/>
      </c>
      <c r="I10" s="22" t="str">
        <f>IF([1]!Tableau2[[#This Row],[Fiber direction]]="","",[1]!Tableau2[[#This Row],[Fiber direction]])</f>
        <v/>
      </c>
      <c r="J10" s="23" t="str">
        <f>IF([1]!Tableau2[[#This Row],[Tooling]]="","",[1]!Tableau2[[#This Row],[Tooling]])</f>
        <v/>
      </c>
      <c r="K10" s="23" t="str">
        <f>IF([1]!Tableau2[[#This Row],[Cutting/Control tools]]="","",[1]!Tableau2[[#This Row],[Cutting/Control tools]])</f>
        <v/>
      </c>
      <c r="L10" s="28" t="str">
        <f>IF([1]!Tableau2[[#This Row],[US Scan]]="","",[1]!Tableau2[[#This Row],[US Scan]])</f>
        <v/>
      </c>
      <c r="M10" s="29" t="str">
        <f>IF([1]!Tableau2[[#This Row],[Machining]]="","",[1]!Tableau2[[#This Row],[Machining]])</f>
        <v/>
      </c>
      <c r="N10" s="29" t="str">
        <f>IF([1]!Tableau2[[#This Row],[Turning]]="","",[1]!Tableau2[[#This Row],[Turning]])</f>
        <v/>
      </c>
      <c r="O10" s="29" t="str">
        <f>IF([1]!Tableau2[[#This Row],[Grinding]]="","",[1]!Tableau2[[#This Row],[Grinding]])</f>
        <v/>
      </c>
      <c r="P10" s="29" t="str">
        <f>IF([1]!Tableau2[[#This Row],[Lapping]]="","",[1]!Tableau2[[#This Row],[Lapping]])</f>
        <v/>
      </c>
      <c r="Q10" s="29" t="str">
        <f>IF([1]!Tableau2[[#This Row],[Spark-erosion]]="","",[1]!Tableau2[[#This Row],[Spark-erosion]])</f>
        <v/>
      </c>
      <c r="R10" s="29" t="str">
        <f>IF([1]!Tableau2[[#This Row],[Heat treatment]]="","",[1]!Tableau2[[#This Row],[Heat treatment]])</f>
        <v/>
      </c>
      <c r="S10" s="29" t="str">
        <f>IF([1]!Tableau2[[#This Row],[Laser cutting]]="","",[1]!Tableau2[[#This Row],[Laser cutting]])</f>
        <v/>
      </c>
      <c r="T10" s="29" t="str">
        <f>IF([1]!Tableau2[[#This Row],[Waterjet cutting]]="","",[1]!Tableau2[[#This Row],[Waterjet cutting]])</f>
        <v/>
      </c>
      <c r="U10" s="29" t="str">
        <f>IF([1]!Tableau2[[#This Row],[Bending]]="","",[1]!Tableau2[[#This Row],[Bending]])</f>
        <v/>
      </c>
      <c r="V10" s="29" t="str">
        <f>IF([1]!Tableau2[[#This Row],[Welding]]="","",[1]!Tableau2[[#This Row],[Welding]])</f>
        <v/>
      </c>
      <c r="W10" s="29" t="str">
        <f>IF([1]!Tableau2[[#This Row],[Control ]]="","",[1]!Tableau2[[#This Row],[Control ]])</f>
        <v/>
      </c>
      <c r="X10" s="29" t="str">
        <f>IF([1]!Tableau2[[#This Row],[Penetrant inspection]]="","",[1]!Tableau2[[#This Row],[Penetrant inspection]])</f>
        <v/>
      </c>
      <c r="Y10" s="29" t="str">
        <f>IF([1]!Tableau2[[#This Row],[X-Ray]]="","",[1]!Tableau2[[#This Row],[X-Ray]])</f>
        <v/>
      </c>
      <c r="Z10" s="29" t="str">
        <f>IF([1]!Tableau2[[#This Row],[Magnetic particle]]="","",[1]!Tableau2[[#This Row],[Magnetic particle]])</f>
        <v/>
      </c>
      <c r="AA10" s="29" t="str">
        <f>IF([1]!Tableau2[[#This Row],[Shot blasting]]="","",[1]!Tableau2[[#This Row],[Shot blasting]])</f>
        <v/>
      </c>
      <c r="AB10" s="29" t="str">
        <f>IF([1]!Tableau2[[#This Row],[Surface treatment]]="","",[1]!Tableau2[[#This Row],[Surface treatment]])</f>
        <v/>
      </c>
      <c r="AC10" s="29" t="str">
        <f>IF([1]!Tableau2[[#This Row],[Assembly]]="","",[1]!Tableau2[[#This Row],[Assembly]])</f>
        <v/>
      </c>
      <c r="AD10" s="29" t="str">
        <f>IF([1]!Tableau2[[#This Row],[Retouch]]="","",[1]!Tableau2[[#This Row],[Retouch]])</f>
        <v/>
      </c>
      <c r="AE10" s="29" t="str">
        <f>IF([1]!Tableau2[[#This Row],[Marking]]="","",[1]!Tableau2[[#This Row],[Marking]])</f>
        <v/>
      </c>
      <c r="AF10" s="29" t="str">
        <f>IF([1]!Tableau2[[#This Row],[Conductivity]]="","",[1]!Tableau2[[#This Row],[Conductivity]])</f>
        <v/>
      </c>
      <c r="AG10" s="29" t="str">
        <f>IF([1]!Tableau2[[#This Row],[Hardness]]="","",[1]!Tableau2[[#This Row],[Hardness]])</f>
        <v/>
      </c>
      <c r="AH10" s="29" t="str">
        <f>IF([1]!Tableau2[[#This Row],[Mechanical test]]="","",[1]!Tableau2[[#This Row],[Mechanical test]])</f>
        <v/>
      </c>
      <c r="AI10" s="30" t="str">
        <f>IF([1]!Tableau2[[#This Row],[Gripping]]="","",[1]!Tableau2[[#This Row],[Gripping]])</f>
        <v/>
      </c>
      <c r="AJ10" s="27"/>
    </row>
    <row r="11" spans="1:36" ht="21.95" customHeight="1" x14ac:dyDescent="0.25">
      <c r="A11" s="1">
        <v>9</v>
      </c>
      <c r="B11" s="19" t="str">
        <f>IF('[1]Working page'!AQ11="","",'[1]Working page'!AQ11)</f>
        <v/>
      </c>
      <c r="C11" s="19" t="str">
        <f>IF('[1]Working page'!AR11="","",'[1]Working page'!AR11)</f>
        <v/>
      </c>
      <c r="D11" s="19" t="str">
        <f>IF('[1]Working page'!AS11="","",'[1]Working page'!AS11)</f>
        <v/>
      </c>
      <c r="E11" s="20" t="str">
        <f>IF('[1]Working page'!AT11="","",'[1]Working page'!AT11)</f>
        <v/>
      </c>
      <c r="F11" s="21" t="str">
        <f>IF([1]!Tableau2[[#This Row],[P/N]]="","",[1]!Tableau2[[#This Row],[P/N]])</f>
        <v/>
      </c>
      <c r="G11" s="21" t="str">
        <f>IF([1]!Tableau2[[#This Row],[Designation]]="","",[1]!Tableau2[[#This Row],[Designation]])</f>
        <v/>
      </c>
      <c r="H11" s="21" t="str">
        <f>IF([1]!Tableau2[[#This Row],[Class]]="","",[1]!Tableau2[[#This Row],[Class]])</f>
        <v/>
      </c>
      <c r="I11" s="22" t="str">
        <f>IF([1]!Tableau2[[#This Row],[Fiber direction]]="","",[1]!Tableau2[[#This Row],[Fiber direction]])</f>
        <v/>
      </c>
      <c r="J11" s="23" t="str">
        <f>IF([1]!Tableau2[[#This Row],[Tooling]]="","",[1]!Tableau2[[#This Row],[Tooling]])</f>
        <v/>
      </c>
      <c r="K11" s="23" t="str">
        <f>IF([1]!Tableau2[[#This Row],[Cutting/Control tools]]="","",[1]!Tableau2[[#This Row],[Cutting/Control tools]])</f>
        <v/>
      </c>
      <c r="L11" s="28" t="str">
        <f>IF([1]!Tableau2[[#This Row],[US Scan]]="","",[1]!Tableau2[[#This Row],[US Scan]])</f>
        <v/>
      </c>
      <c r="M11" s="29" t="str">
        <f>IF([1]!Tableau2[[#This Row],[Machining]]="","",[1]!Tableau2[[#This Row],[Machining]])</f>
        <v/>
      </c>
      <c r="N11" s="29" t="str">
        <f>IF([1]!Tableau2[[#This Row],[Turning]]="","",[1]!Tableau2[[#This Row],[Turning]])</f>
        <v/>
      </c>
      <c r="O11" s="29" t="str">
        <f>IF([1]!Tableau2[[#This Row],[Grinding]]="","",[1]!Tableau2[[#This Row],[Grinding]])</f>
        <v/>
      </c>
      <c r="P11" s="29" t="str">
        <f>IF([1]!Tableau2[[#This Row],[Lapping]]="","",[1]!Tableau2[[#This Row],[Lapping]])</f>
        <v/>
      </c>
      <c r="Q11" s="29" t="str">
        <f>IF([1]!Tableau2[[#This Row],[Spark-erosion]]="","",[1]!Tableau2[[#This Row],[Spark-erosion]])</f>
        <v/>
      </c>
      <c r="R11" s="29" t="str">
        <f>IF([1]!Tableau2[[#This Row],[Heat treatment]]="","",[1]!Tableau2[[#This Row],[Heat treatment]])</f>
        <v/>
      </c>
      <c r="S11" s="29" t="str">
        <f>IF([1]!Tableau2[[#This Row],[Laser cutting]]="","",[1]!Tableau2[[#This Row],[Laser cutting]])</f>
        <v/>
      </c>
      <c r="T11" s="29" t="str">
        <f>IF([1]!Tableau2[[#This Row],[Waterjet cutting]]="","",[1]!Tableau2[[#This Row],[Waterjet cutting]])</f>
        <v/>
      </c>
      <c r="U11" s="29" t="str">
        <f>IF([1]!Tableau2[[#This Row],[Bending]]="","",[1]!Tableau2[[#This Row],[Bending]])</f>
        <v/>
      </c>
      <c r="V11" s="29" t="str">
        <f>IF([1]!Tableau2[[#This Row],[Welding]]="","",[1]!Tableau2[[#This Row],[Welding]])</f>
        <v/>
      </c>
      <c r="W11" s="29" t="str">
        <f>IF([1]!Tableau2[[#This Row],[Control ]]="","",[1]!Tableau2[[#This Row],[Control ]])</f>
        <v/>
      </c>
      <c r="X11" s="29" t="str">
        <f>IF([1]!Tableau2[[#This Row],[Penetrant inspection]]="","",[1]!Tableau2[[#This Row],[Penetrant inspection]])</f>
        <v/>
      </c>
      <c r="Y11" s="29" t="str">
        <f>IF([1]!Tableau2[[#This Row],[X-Ray]]="","",[1]!Tableau2[[#This Row],[X-Ray]])</f>
        <v/>
      </c>
      <c r="Z11" s="29" t="str">
        <f>IF([1]!Tableau2[[#This Row],[Magnetic particle]]="","",[1]!Tableau2[[#This Row],[Magnetic particle]])</f>
        <v/>
      </c>
      <c r="AA11" s="29" t="str">
        <f>IF([1]!Tableau2[[#This Row],[Shot blasting]]="","",[1]!Tableau2[[#This Row],[Shot blasting]])</f>
        <v/>
      </c>
      <c r="AB11" s="29" t="str">
        <f>IF([1]!Tableau2[[#This Row],[Surface treatment]]="","",[1]!Tableau2[[#This Row],[Surface treatment]])</f>
        <v/>
      </c>
      <c r="AC11" s="29" t="str">
        <f>IF([1]!Tableau2[[#This Row],[Assembly]]="","",[1]!Tableau2[[#This Row],[Assembly]])</f>
        <v/>
      </c>
      <c r="AD11" s="29" t="str">
        <f>IF([1]!Tableau2[[#This Row],[Retouch]]="","",[1]!Tableau2[[#This Row],[Retouch]])</f>
        <v/>
      </c>
      <c r="AE11" s="29" t="str">
        <f>IF([1]!Tableau2[[#This Row],[Marking]]="","",[1]!Tableau2[[#This Row],[Marking]])</f>
        <v/>
      </c>
      <c r="AF11" s="29" t="str">
        <f>IF([1]!Tableau2[[#This Row],[Conductivity]]="","",[1]!Tableau2[[#This Row],[Conductivity]])</f>
        <v/>
      </c>
      <c r="AG11" s="29" t="str">
        <f>IF([1]!Tableau2[[#This Row],[Hardness]]="","",[1]!Tableau2[[#This Row],[Hardness]])</f>
        <v/>
      </c>
      <c r="AH11" s="29" t="str">
        <f>IF([1]!Tableau2[[#This Row],[Mechanical test]]="","",[1]!Tableau2[[#This Row],[Mechanical test]])</f>
        <v/>
      </c>
      <c r="AI11" s="30" t="str">
        <f>IF([1]!Tableau2[[#This Row],[Gripping]]="","",[1]!Tableau2[[#This Row],[Gripping]])</f>
        <v/>
      </c>
      <c r="AJ11" s="27"/>
    </row>
    <row r="12" spans="1:36" ht="21.95" customHeight="1" x14ac:dyDescent="0.25">
      <c r="A12" s="1">
        <v>10</v>
      </c>
      <c r="B12" s="19" t="str">
        <f>IF('[1]Working page'!AQ12="","",'[1]Working page'!AQ12)</f>
        <v/>
      </c>
      <c r="C12" s="19" t="str">
        <f>IF('[1]Working page'!AR12="","",'[1]Working page'!AR12)</f>
        <v/>
      </c>
      <c r="D12" s="19" t="str">
        <f>IF('[1]Working page'!AS12="","",'[1]Working page'!AS12)</f>
        <v/>
      </c>
      <c r="E12" s="20" t="str">
        <f>IF('[1]Working page'!AT12="","",'[1]Working page'!AT12)</f>
        <v/>
      </c>
      <c r="F12" s="21" t="str">
        <f>IF([1]!Tableau2[[#This Row],[P/N]]="","",[1]!Tableau2[[#This Row],[P/N]])</f>
        <v/>
      </c>
      <c r="G12" s="21" t="str">
        <f>IF([1]!Tableau2[[#This Row],[Designation]]="","",[1]!Tableau2[[#This Row],[Designation]])</f>
        <v/>
      </c>
      <c r="H12" s="21" t="str">
        <f>IF([1]!Tableau2[[#This Row],[Class]]="","",[1]!Tableau2[[#This Row],[Class]])</f>
        <v/>
      </c>
      <c r="I12" s="22" t="str">
        <f>IF([1]!Tableau2[[#This Row],[Fiber direction]]="","",[1]!Tableau2[[#This Row],[Fiber direction]])</f>
        <v/>
      </c>
      <c r="J12" s="23" t="str">
        <f>IF([1]!Tableau2[[#This Row],[Tooling]]="","",[1]!Tableau2[[#This Row],[Tooling]])</f>
        <v/>
      </c>
      <c r="K12" s="23" t="str">
        <f>IF([1]!Tableau2[[#This Row],[Cutting/Control tools]]="","",[1]!Tableau2[[#This Row],[Cutting/Control tools]])</f>
        <v/>
      </c>
      <c r="L12" s="28" t="str">
        <f>IF([1]!Tableau2[[#This Row],[US Scan]]="","",[1]!Tableau2[[#This Row],[US Scan]])</f>
        <v/>
      </c>
      <c r="M12" s="29" t="str">
        <f>IF([1]!Tableau2[[#This Row],[Machining]]="","",[1]!Tableau2[[#This Row],[Machining]])</f>
        <v/>
      </c>
      <c r="N12" s="29" t="str">
        <f>IF([1]!Tableau2[[#This Row],[Turning]]="","",[1]!Tableau2[[#This Row],[Turning]])</f>
        <v/>
      </c>
      <c r="O12" s="29" t="str">
        <f>IF([1]!Tableau2[[#This Row],[Grinding]]="","",[1]!Tableau2[[#This Row],[Grinding]])</f>
        <v/>
      </c>
      <c r="P12" s="29" t="str">
        <f>IF([1]!Tableau2[[#This Row],[Lapping]]="","",[1]!Tableau2[[#This Row],[Lapping]])</f>
        <v/>
      </c>
      <c r="Q12" s="29" t="str">
        <f>IF([1]!Tableau2[[#This Row],[Spark-erosion]]="","",[1]!Tableau2[[#This Row],[Spark-erosion]])</f>
        <v/>
      </c>
      <c r="R12" s="29" t="str">
        <f>IF([1]!Tableau2[[#This Row],[Heat treatment]]="","",[1]!Tableau2[[#This Row],[Heat treatment]])</f>
        <v/>
      </c>
      <c r="S12" s="29" t="str">
        <f>IF([1]!Tableau2[[#This Row],[Laser cutting]]="","",[1]!Tableau2[[#This Row],[Laser cutting]])</f>
        <v/>
      </c>
      <c r="T12" s="29" t="str">
        <f>IF([1]!Tableau2[[#This Row],[Waterjet cutting]]="","",[1]!Tableau2[[#This Row],[Waterjet cutting]])</f>
        <v/>
      </c>
      <c r="U12" s="29" t="str">
        <f>IF([1]!Tableau2[[#This Row],[Bending]]="","",[1]!Tableau2[[#This Row],[Bending]])</f>
        <v/>
      </c>
      <c r="V12" s="29" t="str">
        <f>IF([1]!Tableau2[[#This Row],[Welding]]="","",[1]!Tableau2[[#This Row],[Welding]])</f>
        <v/>
      </c>
      <c r="W12" s="29" t="str">
        <f>IF([1]!Tableau2[[#This Row],[Control ]]="","",[1]!Tableau2[[#This Row],[Control ]])</f>
        <v/>
      </c>
      <c r="X12" s="29" t="str">
        <f>IF([1]!Tableau2[[#This Row],[Penetrant inspection]]="","",[1]!Tableau2[[#This Row],[Penetrant inspection]])</f>
        <v/>
      </c>
      <c r="Y12" s="29" t="str">
        <f>IF([1]!Tableau2[[#This Row],[X-Ray]]="","",[1]!Tableau2[[#This Row],[X-Ray]])</f>
        <v/>
      </c>
      <c r="Z12" s="29" t="str">
        <f>IF([1]!Tableau2[[#This Row],[Magnetic particle]]="","",[1]!Tableau2[[#This Row],[Magnetic particle]])</f>
        <v/>
      </c>
      <c r="AA12" s="29" t="str">
        <f>IF([1]!Tableau2[[#This Row],[Shot blasting]]="","",[1]!Tableau2[[#This Row],[Shot blasting]])</f>
        <v/>
      </c>
      <c r="AB12" s="29" t="str">
        <f>IF([1]!Tableau2[[#This Row],[Surface treatment]]="","",[1]!Tableau2[[#This Row],[Surface treatment]])</f>
        <v/>
      </c>
      <c r="AC12" s="29" t="str">
        <f>IF([1]!Tableau2[[#This Row],[Assembly]]="","",[1]!Tableau2[[#This Row],[Assembly]])</f>
        <v/>
      </c>
      <c r="AD12" s="29" t="str">
        <f>IF([1]!Tableau2[[#This Row],[Retouch]]="","",[1]!Tableau2[[#This Row],[Retouch]])</f>
        <v/>
      </c>
      <c r="AE12" s="29" t="str">
        <f>IF([1]!Tableau2[[#This Row],[Marking]]="","",[1]!Tableau2[[#This Row],[Marking]])</f>
        <v/>
      </c>
      <c r="AF12" s="29" t="str">
        <f>IF([1]!Tableau2[[#This Row],[Conductivity]]="","",[1]!Tableau2[[#This Row],[Conductivity]])</f>
        <v/>
      </c>
      <c r="AG12" s="29" t="str">
        <f>IF([1]!Tableau2[[#This Row],[Hardness]]="","",[1]!Tableau2[[#This Row],[Hardness]])</f>
        <v/>
      </c>
      <c r="AH12" s="29" t="str">
        <f>IF([1]!Tableau2[[#This Row],[Mechanical test]]="","",[1]!Tableau2[[#This Row],[Mechanical test]])</f>
        <v/>
      </c>
      <c r="AI12" s="30" t="str">
        <f>IF([1]!Tableau2[[#This Row],[Gripping]]="","",[1]!Tableau2[[#This Row],[Gripping]])</f>
        <v/>
      </c>
      <c r="AJ12" s="27"/>
    </row>
    <row r="13" spans="1:36" ht="21.95" customHeight="1" x14ac:dyDescent="0.25">
      <c r="A13" s="1">
        <v>11</v>
      </c>
      <c r="B13" s="19" t="str">
        <f>IF('[1]Working page'!AQ13="","",'[1]Working page'!AQ13)</f>
        <v/>
      </c>
      <c r="C13" s="19" t="str">
        <f>IF('[1]Working page'!AR13="","",'[1]Working page'!AR13)</f>
        <v/>
      </c>
      <c r="D13" s="19" t="str">
        <f>IF('[1]Working page'!AS13="","",'[1]Working page'!AS13)</f>
        <v/>
      </c>
      <c r="E13" s="20" t="str">
        <f>IF('[1]Working page'!AT13="","",'[1]Working page'!AT13)</f>
        <v/>
      </c>
      <c r="F13" s="21" t="str">
        <f>IF([1]!Tableau2[[#This Row],[P/N]]="","",[1]!Tableau2[[#This Row],[P/N]])</f>
        <v/>
      </c>
      <c r="G13" s="21" t="str">
        <f>IF([1]!Tableau2[[#This Row],[Designation]]="","",[1]!Tableau2[[#This Row],[Designation]])</f>
        <v/>
      </c>
      <c r="H13" s="21" t="str">
        <f>IF([1]!Tableau2[[#This Row],[Class]]="","",[1]!Tableau2[[#This Row],[Class]])</f>
        <v/>
      </c>
      <c r="I13" s="22" t="str">
        <f>IF([1]!Tableau2[[#This Row],[Fiber direction]]="","",[1]!Tableau2[[#This Row],[Fiber direction]])</f>
        <v/>
      </c>
      <c r="J13" s="23" t="str">
        <f>IF([1]!Tableau2[[#This Row],[Tooling]]="","",[1]!Tableau2[[#This Row],[Tooling]])</f>
        <v/>
      </c>
      <c r="K13" s="23" t="str">
        <f>IF([1]!Tableau2[[#This Row],[Cutting/Control tools]]="","",[1]!Tableau2[[#This Row],[Cutting/Control tools]])</f>
        <v/>
      </c>
      <c r="L13" s="28" t="str">
        <f>IF([1]!Tableau2[[#This Row],[US Scan]]="","",[1]!Tableau2[[#This Row],[US Scan]])</f>
        <v/>
      </c>
      <c r="M13" s="29" t="str">
        <f>IF([1]!Tableau2[[#This Row],[Machining]]="","",[1]!Tableau2[[#This Row],[Machining]])</f>
        <v/>
      </c>
      <c r="N13" s="29" t="str">
        <f>IF([1]!Tableau2[[#This Row],[Turning]]="","",[1]!Tableau2[[#This Row],[Turning]])</f>
        <v/>
      </c>
      <c r="O13" s="29" t="str">
        <f>IF([1]!Tableau2[[#This Row],[Grinding]]="","",[1]!Tableau2[[#This Row],[Grinding]])</f>
        <v/>
      </c>
      <c r="P13" s="29" t="str">
        <f>IF([1]!Tableau2[[#This Row],[Lapping]]="","",[1]!Tableau2[[#This Row],[Lapping]])</f>
        <v/>
      </c>
      <c r="Q13" s="29" t="str">
        <f>IF([1]!Tableau2[[#This Row],[Spark-erosion]]="","",[1]!Tableau2[[#This Row],[Spark-erosion]])</f>
        <v/>
      </c>
      <c r="R13" s="29" t="str">
        <f>IF([1]!Tableau2[[#This Row],[Heat treatment]]="","",[1]!Tableau2[[#This Row],[Heat treatment]])</f>
        <v/>
      </c>
      <c r="S13" s="29" t="str">
        <f>IF([1]!Tableau2[[#This Row],[Laser cutting]]="","",[1]!Tableau2[[#This Row],[Laser cutting]])</f>
        <v/>
      </c>
      <c r="T13" s="29" t="str">
        <f>IF([1]!Tableau2[[#This Row],[Waterjet cutting]]="","",[1]!Tableau2[[#This Row],[Waterjet cutting]])</f>
        <v/>
      </c>
      <c r="U13" s="29" t="str">
        <f>IF([1]!Tableau2[[#This Row],[Bending]]="","",[1]!Tableau2[[#This Row],[Bending]])</f>
        <v/>
      </c>
      <c r="V13" s="29" t="str">
        <f>IF([1]!Tableau2[[#This Row],[Welding]]="","",[1]!Tableau2[[#This Row],[Welding]])</f>
        <v/>
      </c>
      <c r="W13" s="29" t="str">
        <f>IF([1]!Tableau2[[#This Row],[Control ]]="","",[1]!Tableau2[[#This Row],[Control ]])</f>
        <v/>
      </c>
      <c r="X13" s="29" t="str">
        <f>IF([1]!Tableau2[[#This Row],[Penetrant inspection]]="","",[1]!Tableau2[[#This Row],[Penetrant inspection]])</f>
        <v/>
      </c>
      <c r="Y13" s="29" t="str">
        <f>IF([1]!Tableau2[[#This Row],[X-Ray]]="","",[1]!Tableau2[[#This Row],[X-Ray]])</f>
        <v/>
      </c>
      <c r="Z13" s="29" t="str">
        <f>IF([1]!Tableau2[[#This Row],[Magnetic particle]]="","",[1]!Tableau2[[#This Row],[Magnetic particle]])</f>
        <v/>
      </c>
      <c r="AA13" s="29" t="str">
        <f>IF([1]!Tableau2[[#This Row],[Shot blasting]]="","",[1]!Tableau2[[#This Row],[Shot blasting]])</f>
        <v/>
      </c>
      <c r="AB13" s="29" t="str">
        <f>IF([1]!Tableau2[[#This Row],[Surface treatment]]="","",[1]!Tableau2[[#This Row],[Surface treatment]])</f>
        <v/>
      </c>
      <c r="AC13" s="29" t="str">
        <f>IF([1]!Tableau2[[#This Row],[Assembly]]="","",[1]!Tableau2[[#This Row],[Assembly]])</f>
        <v/>
      </c>
      <c r="AD13" s="29" t="str">
        <f>IF([1]!Tableau2[[#This Row],[Retouch]]="","",[1]!Tableau2[[#This Row],[Retouch]])</f>
        <v/>
      </c>
      <c r="AE13" s="29" t="str">
        <f>IF([1]!Tableau2[[#This Row],[Marking]]="","",[1]!Tableau2[[#This Row],[Marking]])</f>
        <v/>
      </c>
      <c r="AF13" s="29" t="str">
        <f>IF([1]!Tableau2[[#This Row],[Conductivity]]="","",[1]!Tableau2[[#This Row],[Conductivity]])</f>
        <v/>
      </c>
      <c r="AG13" s="29" t="str">
        <f>IF([1]!Tableau2[[#This Row],[Hardness]]="","",[1]!Tableau2[[#This Row],[Hardness]])</f>
        <v/>
      </c>
      <c r="AH13" s="29" t="str">
        <f>IF([1]!Tableau2[[#This Row],[Mechanical test]]="","",[1]!Tableau2[[#This Row],[Mechanical test]])</f>
        <v/>
      </c>
      <c r="AI13" s="30" t="str">
        <f>IF([1]!Tableau2[[#This Row],[Gripping]]="","",[1]!Tableau2[[#This Row],[Gripping]])</f>
        <v/>
      </c>
      <c r="AJ13" s="27"/>
    </row>
    <row r="14" spans="1:36" ht="21.95" customHeight="1" x14ac:dyDescent="0.25">
      <c r="A14" s="1">
        <v>12</v>
      </c>
      <c r="B14" s="19" t="str">
        <f>IF('[1]Working page'!AQ14="","",'[1]Working page'!AQ14)</f>
        <v/>
      </c>
      <c r="C14" s="19" t="str">
        <f>IF('[1]Working page'!AR14="","",'[1]Working page'!AR14)</f>
        <v/>
      </c>
      <c r="D14" s="19" t="str">
        <f>IF('[1]Working page'!AS14="","",'[1]Working page'!AS14)</f>
        <v/>
      </c>
      <c r="E14" s="20" t="str">
        <f>IF('[1]Working page'!AT14="","",'[1]Working page'!AT14)</f>
        <v/>
      </c>
      <c r="F14" s="21" t="str">
        <f>IF([1]!Tableau2[[#This Row],[P/N]]="","",[1]!Tableau2[[#This Row],[P/N]])</f>
        <v/>
      </c>
      <c r="G14" s="21" t="str">
        <f>IF([1]!Tableau2[[#This Row],[Designation]]="","",[1]!Tableau2[[#This Row],[Designation]])</f>
        <v/>
      </c>
      <c r="H14" s="21" t="str">
        <f>IF([1]!Tableau2[[#This Row],[Class]]="","",[1]!Tableau2[[#This Row],[Class]])</f>
        <v/>
      </c>
      <c r="I14" s="22" t="str">
        <f>IF([1]!Tableau2[[#This Row],[Fiber direction]]="","",[1]!Tableau2[[#This Row],[Fiber direction]])</f>
        <v/>
      </c>
      <c r="J14" s="23" t="str">
        <f>IF([1]!Tableau2[[#This Row],[Tooling]]="","",[1]!Tableau2[[#This Row],[Tooling]])</f>
        <v/>
      </c>
      <c r="K14" s="23" t="str">
        <f>IF([1]!Tableau2[[#This Row],[Cutting/Control tools]]="","",[1]!Tableau2[[#This Row],[Cutting/Control tools]])</f>
        <v/>
      </c>
      <c r="L14" s="28" t="str">
        <f>IF([1]!Tableau2[[#This Row],[US Scan]]="","",[1]!Tableau2[[#This Row],[US Scan]])</f>
        <v/>
      </c>
      <c r="M14" s="29" t="str">
        <f>IF([1]!Tableau2[[#This Row],[Machining]]="","",[1]!Tableau2[[#This Row],[Machining]])</f>
        <v/>
      </c>
      <c r="N14" s="29" t="str">
        <f>IF([1]!Tableau2[[#This Row],[Turning]]="","",[1]!Tableau2[[#This Row],[Turning]])</f>
        <v/>
      </c>
      <c r="O14" s="29" t="str">
        <f>IF([1]!Tableau2[[#This Row],[Grinding]]="","",[1]!Tableau2[[#This Row],[Grinding]])</f>
        <v/>
      </c>
      <c r="P14" s="29" t="str">
        <f>IF([1]!Tableau2[[#This Row],[Lapping]]="","",[1]!Tableau2[[#This Row],[Lapping]])</f>
        <v/>
      </c>
      <c r="Q14" s="29" t="str">
        <f>IF([1]!Tableau2[[#This Row],[Spark-erosion]]="","",[1]!Tableau2[[#This Row],[Spark-erosion]])</f>
        <v/>
      </c>
      <c r="R14" s="29" t="str">
        <f>IF([1]!Tableau2[[#This Row],[Heat treatment]]="","",[1]!Tableau2[[#This Row],[Heat treatment]])</f>
        <v/>
      </c>
      <c r="S14" s="29" t="str">
        <f>IF([1]!Tableau2[[#This Row],[Laser cutting]]="","",[1]!Tableau2[[#This Row],[Laser cutting]])</f>
        <v/>
      </c>
      <c r="T14" s="29" t="str">
        <f>IF([1]!Tableau2[[#This Row],[Waterjet cutting]]="","",[1]!Tableau2[[#This Row],[Waterjet cutting]])</f>
        <v/>
      </c>
      <c r="U14" s="29" t="str">
        <f>IF([1]!Tableau2[[#This Row],[Bending]]="","",[1]!Tableau2[[#This Row],[Bending]])</f>
        <v/>
      </c>
      <c r="V14" s="29" t="str">
        <f>IF([1]!Tableau2[[#This Row],[Welding]]="","",[1]!Tableau2[[#This Row],[Welding]])</f>
        <v/>
      </c>
      <c r="W14" s="29" t="str">
        <f>IF([1]!Tableau2[[#This Row],[Control ]]="","",[1]!Tableau2[[#This Row],[Control ]])</f>
        <v/>
      </c>
      <c r="X14" s="29" t="str">
        <f>IF([1]!Tableau2[[#This Row],[Penetrant inspection]]="","",[1]!Tableau2[[#This Row],[Penetrant inspection]])</f>
        <v/>
      </c>
      <c r="Y14" s="29" t="str">
        <f>IF([1]!Tableau2[[#This Row],[X-Ray]]="","",[1]!Tableau2[[#This Row],[X-Ray]])</f>
        <v/>
      </c>
      <c r="Z14" s="29" t="str">
        <f>IF([1]!Tableau2[[#This Row],[Magnetic particle]]="","",[1]!Tableau2[[#This Row],[Magnetic particle]])</f>
        <v/>
      </c>
      <c r="AA14" s="29" t="str">
        <f>IF([1]!Tableau2[[#This Row],[Shot blasting]]="","",[1]!Tableau2[[#This Row],[Shot blasting]])</f>
        <v/>
      </c>
      <c r="AB14" s="29" t="str">
        <f>IF([1]!Tableau2[[#This Row],[Surface treatment]]="","",[1]!Tableau2[[#This Row],[Surface treatment]])</f>
        <v/>
      </c>
      <c r="AC14" s="29" t="str">
        <f>IF([1]!Tableau2[[#This Row],[Assembly]]="","",[1]!Tableau2[[#This Row],[Assembly]])</f>
        <v/>
      </c>
      <c r="AD14" s="29" t="str">
        <f>IF([1]!Tableau2[[#This Row],[Retouch]]="","",[1]!Tableau2[[#This Row],[Retouch]])</f>
        <v/>
      </c>
      <c r="AE14" s="29" t="str">
        <f>IF([1]!Tableau2[[#This Row],[Marking]]="","",[1]!Tableau2[[#This Row],[Marking]])</f>
        <v/>
      </c>
      <c r="AF14" s="29" t="str">
        <f>IF([1]!Tableau2[[#This Row],[Conductivity]]="","",[1]!Tableau2[[#This Row],[Conductivity]])</f>
        <v/>
      </c>
      <c r="AG14" s="29" t="str">
        <f>IF([1]!Tableau2[[#This Row],[Hardness]]="","",[1]!Tableau2[[#This Row],[Hardness]])</f>
        <v/>
      </c>
      <c r="AH14" s="29" t="str">
        <f>IF([1]!Tableau2[[#This Row],[Mechanical test]]="","",[1]!Tableau2[[#This Row],[Mechanical test]])</f>
        <v/>
      </c>
      <c r="AI14" s="30" t="str">
        <f>IF([1]!Tableau2[[#This Row],[Gripping]]="","",[1]!Tableau2[[#This Row],[Gripping]])</f>
        <v/>
      </c>
      <c r="AJ14" s="27"/>
    </row>
    <row r="15" spans="1:36" ht="21.95" customHeight="1" x14ac:dyDescent="0.25">
      <c r="A15" s="1">
        <v>13</v>
      </c>
      <c r="B15" s="19" t="str">
        <f>IF('[1]Working page'!AQ15="","",'[1]Working page'!AQ15)</f>
        <v/>
      </c>
      <c r="C15" s="19" t="str">
        <f>IF('[1]Working page'!AR15="","",'[1]Working page'!AR15)</f>
        <v/>
      </c>
      <c r="D15" s="19" t="str">
        <f>IF('[1]Working page'!AS15="","",'[1]Working page'!AS15)</f>
        <v/>
      </c>
      <c r="E15" s="20" t="str">
        <f>IF('[1]Working page'!AT15="","",'[1]Working page'!AT15)</f>
        <v/>
      </c>
      <c r="F15" s="21" t="str">
        <f>IF([1]!Tableau2[[#This Row],[P/N]]="","",[1]!Tableau2[[#This Row],[P/N]])</f>
        <v/>
      </c>
      <c r="G15" s="21" t="str">
        <f>IF([1]!Tableau2[[#This Row],[Designation]]="","",[1]!Tableau2[[#This Row],[Designation]])</f>
        <v/>
      </c>
      <c r="H15" s="21" t="str">
        <f>IF([1]!Tableau2[[#This Row],[Class]]="","",[1]!Tableau2[[#This Row],[Class]])</f>
        <v/>
      </c>
      <c r="I15" s="22" t="str">
        <f>IF([1]!Tableau2[[#This Row],[Fiber direction]]="","",[1]!Tableau2[[#This Row],[Fiber direction]])</f>
        <v/>
      </c>
      <c r="J15" s="23" t="str">
        <f>IF([1]!Tableau2[[#This Row],[Tooling]]="","",[1]!Tableau2[[#This Row],[Tooling]])</f>
        <v/>
      </c>
      <c r="K15" s="23" t="str">
        <f>IF([1]!Tableau2[[#This Row],[Cutting/Control tools]]="","",[1]!Tableau2[[#This Row],[Cutting/Control tools]])</f>
        <v/>
      </c>
      <c r="L15" s="28" t="str">
        <f>IF([1]!Tableau2[[#This Row],[US Scan]]="","",[1]!Tableau2[[#This Row],[US Scan]])</f>
        <v/>
      </c>
      <c r="M15" s="29" t="str">
        <f>IF([1]!Tableau2[[#This Row],[Machining]]="","",[1]!Tableau2[[#This Row],[Machining]])</f>
        <v/>
      </c>
      <c r="N15" s="29" t="str">
        <f>IF([1]!Tableau2[[#This Row],[Turning]]="","",[1]!Tableau2[[#This Row],[Turning]])</f>
        <v/>
      </c>
      <c r="O15" s="29" t="str">
        <f>IF([1]!Tableau2[[#This Row],[Grinding]]="","",[1]!Tableau2[[#This Row],[Grinding]])</f>
        <v/>
      </c>
      <c r="P15" s="29" t="str">
        <f>IF([1]!Tableau2[[#This Row],[Lapping]]="","",[1]!Tableau2[[#This Row],[Lapping]])</f>
        <v/>
      </c>
      <c r="Q15" s="29" t="str">
        <f>IF([1]!Tableau2[[#This Row],[Spark-erosion]]="","",[1]!Tableau2[[#This Row],[Spark-erosion]])</f>
        <v/>
      </c>
      <c r="R15" s="29" t="str">
        <f>IF([1]!Tableau2[[#This Row],[Heat treatment]]="","",[1]!Tableau2[[#This Row],[Heat treatment]])</f>
        <v/>
      </c>
      <c r="S15" s="29" t="str">
        <f>IF([1]!Tableau2[[#This Row],[Laser cutting]]="","",[1]!Tableau2[[#This Row],[Laser cutting]])</f>
        <v/>
      </c>
      <c r="T15" s="29" t="str">
        <f>IF([1]!Tableau2[[#This Row],[Waterjet cutting]]="","",[1]!Tableau2[[#This Row],[Waterjet cutting]])</f>
        <v/>
      </c>
      <c r="U15" s="29" t="str">
        <f>IF([1]!Tableau2[[#This Row],[Bending]]="","",[1]!Tableau2[[#This Row],[Bending]])</f>
        <v/>
      </c>
      <c r="V15" s="29" t="str">
        <f>IF([1]!Tableau2[[#This Row],[Welding]]="","",[1]!Tableau2[[#This Row],[Welding]])</f>
        <v/>
      </c>
      <c r="W15" s="29" t="str">
        <f>IF([1]!Tableau2[[#This Row],[Control ]]="","",[1]!Tableau2[[#This Row],[Control ]])</f>
        <v/>
      </c>
      <c r="X15" s="29" t="str">
        <f>IF([1]!Tableau2[[#This Row],[Penetrant inspection]]="","",[1]!Tableau2[[#This Row],[Penetrant inspection]])</f>
        <v/>
      </c>
      <c r="Y15" s="29" t="str">
        <f>IF([1]!Tableau2[[#This Row],[X-Ray]]="","",[1]!Tableau2[[#This Row],[X-Ray]])</f>
        <v/>
      </c>
      <c r="Z15" s="29" t="str">
        <f>IF([1]!Tableau2[[#This Row],[Magnetic particle]]="","",[1]!Tableau2[[#This Row],[Magnetic particle]])</f>
        <v/>
      </c>
      <c r="AA15" s="29" t="str">
        <f>IF([1]!Tableau2[[#This Row],[Shot blasting]]="","",[1]!Tableau2[[#This Row],[Shot blasting]])</f>
        <v/>
      </c>
      <c r="AB15" s="29" t="str">
        <f>IF([1]!Tableau2[[#This Row],[Surface treatment]]="","",[1]!Tableau2[[#This Row],[Surface treatment]])</f>
        <v/>
      </c>
      <c r="AC15" s="29" t="str">
        <f>IF([1]!Tableau2[[#This Row],[Assembly]]="","",[1]!Tableau2[[#This Row],[Assembly]])</f>
        <v/>
      </c>
      <c r="AD15" s="29" t="str">
        <f>IF([1]!Tableau2[[#This Row],[Retouch]]="","",[1]!Tableau2[[#This Row],[Retouch]])</f>
        <v/>
      </c>
      <c r="AE15" s="29" t="str">
        <f>IF([1]!Tableau2[[#This Row],[Marking]]="","",[1]!Tableau2[[#This Row],[Marking]])</f>
        <v/>
      </c>
      <c r="AF15" s="29" t="str">
        <f>IF([1]!Tableau2[[#This Row],[Conductivity]]="","",[1]!Tableau2[[#This Row],[Conductivity]])</f>
        <v/>
      </c>
      <c r="AG15" s="29" t="str">
        <f>IF([1]!Tableau2[[#This Row],[Hardness]]="","",[1]!Tableau2[[#This Row],[Hardness]])</f>
        <v/>
      </c>
      <c r="AH15" s="29" t="str">
        <f>IF([1]!Tableau2[[#This Row],[Mechanical test]]="","",[1]!Tableau2[[#This Row],[Mechanical test]])</f>
        <v/>
      </c>
      <c r="AI15" s="30" t="str">
        <f>IF([1]!Tableau2[[#This Row],[Gripping]]="","",[1]!Tableau2[[#This Row],[Gripping]])</f>
        <v/>
      </c>
      <c r="AJ15" s="27"/>
    </row>
    <row r="16" spans="1:36" ht="21.95" customHeight="1" x14ac:dyDescent="0.25">
      <c r="A16" s="1">
        <v>14</v>
      </c>
      <c r="B16" s="19" t="str">
        <f>IF('[1]Working page'!AQ16="","",'[1]Working page'!AQ16)</f>
        <v/>
      </c>
      <c r="C16" s="19" t="str">
        <f>IF('[1]Working page'!AR16="","",'[1]Working page'!AR16)</f>
        <v/>
      </c>
      <c r="D16" s="19" t="str">
        <f>IF('[1]Working page'!AS16="","",'[1]Working page'!AS16)</f>
        <v/>
      </c>
      <c r="E16" s="20" t="str">
        <f>IF('[1]Working page'!AT16="","",'[1]Working page'!AT16)</f>
        <v/>
      </c>
      <c r="F16" s="21" t="str">
        <f>IF([1]!Tableau2[[#This Row],[P/N]]="","",[1]!Tableau2[[#This Row],[P/N]])</f>
        <v/>
      </c>
      <c r="G16" s="21" t="str">
        <f>IF([1]!Tableau2[[#This Row],[Designation]]="","",[1]!Tableau2[[#This Row],[Designation]])</f>
        <v/>
      </c>
      <c r="H16" s="21" t="str">
        <f>IF([1]!Tableau2[[#This Row],[Class]]="","",[1]!Tableau2[[#This Row],[Class]])</f>
        <v/>
      </c>
      <c r="I16" s="22" t="str">
        <f>IF([1]!Tableau2[[#This Row],[Fiber direction]]="","",[1]!Tableau2[[#This Row],[Fiber direction]])</f>
        <v/>
      </c>
      <c r="J16" s="23" t="str">
        <f>IF([1]!Tableau2[[#This Row],[Tooling]]="","",[1]!Tableau2[[#This Row],[Tooling]])</f>
        <v/>
      </c>
      <c r="K16" s="23" t="str">
        <f>IF([1]!Tableau2[[#This Row],[Cutting/Control tools]]="","",[1]!Tableau2[[#This Row],[Cutting/Control tools]])</f>
        <v/>
      </c>
      <c r="L16" s="28" t="str">
        <f>IF([1]!Tableau2[[#This Row],[US Scan]]="","",[1]!Tableau2[[#This Row],[US Scan]])</f>
        <v/>
      </c>
      <c r="M16" s="29" t="str">
        <f>IF([1]!Tableau2[[#This Row],[Machining]]="","",[1]!Tableau2[[#This Row],[Machining]])</f>
        <v/>
      </c>
      <c r="N16" s="29" t="str">
        <f>IF([1]!Tableau2[[#This Row],[Turning]]="","",[1]!Tableau2[[#This Row],[Turning]])</f>
        <v/>
      </c>
      <c r="O16" s="29" t="str">
        <f>IF([1]!Tableau2[[#This Row],[Grinding]]="","",[1]!Tableau2[[#This Row],[Grinding]])</f>
        <v/>
      </c>
      <c r="P16" s="29" t="str">
        <f>IF([1]!Tableau2[[#This Row],[Lapping]]="","",[1]!Tableau2[[#This Row],[Lapping]])</f>
        <v/>
      </c>
      <c r="Q16" s="29" t="str">
        <f>IF([1]!Tableau2[[#This Row],[Spark-erosion]]="","",[1]!Tableau2[[#This Row],[Spark-erosion]])</f>
        <v/>
      </c>
      <c r="R16" s="29" t="str">
        <f>IF([1]!Tableau2[[#This Row],[Heat treatment]]="","",[1]!Tableau2[[#This Row],[Heat treatment]])</f>
        <v/>
      </c>
      <c r="S16" s="29" t="str">
        <f>IF([1]!Tableau2[[#This Row],[Laser cutting]]="","",[1]!Tableau2[[#This Row],[Laser cutting]])</f>
        <v/>
      </c>
      <c r="T16" s="29" t="str">
        <f>IF([1]!Tableau2[[#This Row],[Waterjet cutting]]="","",[1]!Tableau2[[#This Row],[Waterjet cutting]])</f>
        <v/>
      </c>
      <c r="U16" s="29" t="str">
        <f>IF([1]!Tableau2[[#This Row],[Bending]]="","",[1]!Tableau2[[#This Row],[Bending]])</f>
        <v/>
      </c>
      <c r="V16" s="29" t="str">
        <f>IF([1]!Tableau2[[#This Row],[Welding]]="","",[1]!Tableau2[[#This Row],[Welding]])</f>
        <v/>
      </c>
      <c r="W16" s="29" t="str">
        <f>IF([1]!Tableau2[[#This Row],[Control ]]="","",[1]!Tableau2[[#This Row],[Control ]])</f>
        <v/>
      </c>
      <c r="X16" s="29" t="str">
        <f>IF([1]!Tableau2[[#This Row],[Penetrant inspection]]="","",[1]!Tableau2[[#This Row],[Penetrant inspection]])</f>
        <v/>
      </c>
      <c r="Y16" s="29" t="str">
        <f>IF([1]!Tableau2[[#This Row],[X-Ray]]="","",[1]!Tableau2[[#This Row],[X-Ray]])</f>
        <v/>
      </c>
      <c r="Z16" s="29" t="str">
        <f>IF([1]!Tableau2[[#This Row],[Magnetic particle]]="","",[1]!Tableau2[[#This Row],[Magnetic particle]])</f>
        <v/>
      </c>
      <c r="AA16" s="29" t="str">
        <f>IF([1]!Tableau2[[#This Row],[Shot blasting]]="","",[1]!Tableau2[[#This Row],[Shot blasting]])</f>
        <v/>
      </c>
      <c r="AB16" s="29" t="str">
        <f>IF([1]!Tableau2[[#This Row],[Surface treatment]]="","",[1]!Tableau2[[#This Row],[Surface treatment]])</f>
        <v/>
      </c>
      <c r="AC16" s="29" t="str">
        <f>IF([1]!Tableau2[[#This Row],[Assembly]]="","",[1]!Tableau2[[#This Row],[Assembly]])</f>
        <v/>
      </c>
      <c r="AD16" s="29" t="str">
        <f>IF([1]!Tableau2[[#This Row],[Retouch]]="","",[1]!Tableau2[[#This Row],[Retouch]])</f>
        <v/>
      </c>
      <c r="AE16" s="29" t="str">
        <f>IF([1]!Tableau2[[#This Row],[Marking]]="","",[1]!Tableau2[[#This Row],[Marking]])</f>
        <v/>
      </c>
      <c r="AF16" s="29" t="str">
        <f>IF([1]!Tableau2[[#This Row],[Conductivity]]="","",[1]!Tableau2[[#This Row],[Conductivity]])</f>
        <v/>
      </c>
      <c r="AG16" s="29" t="str">
        <f>IF([1]!Tableau2[[#This Row],[Hardness]]="","",[1]!Tableau2[[#This Row],[Hardness]])</f>
        <v/>
      </c>
      <c r="AH16" s="29" t="str">
        <f>IF([1]!Tableau2[[#This Row],[Mechanical test]]="","",[1]!Tableau2[[#This Row],[Mechanical test]])</f>
        <v/>
      </c>
      <c r="AI16" s="30" t="str">
        <f>IF([1]!Tableau2[[#This Row],[Gripping]]="","",[1]!Tableau2[[#This Row],[Gripping]])</f>
        <v/>
      </c>
      <c r="AJ16" s="27"/>
    </row>
    <row r="17" spans="1:36" ht="21.95" customHeight="1" x14ac:dyDescent="0.25">
      <c r="A17" s="1">
        <v>15</v>
      </c>
      <c r="B17" s="19" t="str">
        <f>IF('[1]Working page'!AQ17="","",'[1]Working page'!AQ17)</f>
        <v/>
      </c>
      <c r="C17" s="19" t="str">
        <f>IF('[1]Working page'!AR17="","",'[1]Working page'!AR17)</f>
        <v/>
      </c>
      <c r="D17" s="19" t="str">
        <f>IF('[1]Working page'!AS17="","",'[1]Working page'!AS17)</f>
        <v/>
      </c>
      <c r="E17" s="20" t="str">
        <f>IF('[1]Working page'!AT17="","",'[1]Working page'!AT17)</f>
        <v/>
      </c>
      <c r="F17" s="21" t="str">
        <f>IF([1]!Tableau2[[#This Row],[P/N]]="","",[1]!Tableau2[[#This Row],[P/N]])</f>
        <v/>
      </c>
      <c r="G17" s="21" t="str">
        <f>IF([1]!Tableau2[[#This Row],[Designation]]="","",[1]!Tableau2[[#This Row],[Designation]])</f>
        <v/>
      </c>
      <c r="H17" s="21" t="str">
        <f>IF([1]!Tableau2[[#This Row],[Class]]="","",[1]!Tableau2[[#This Row],[Class]])</f>
        <v/>
      </c>
      <c r="I17" s="22" t="str">
        <f>IF([1]!Tableau2[[#This Row],[Fiber direction]]="","",[1]!Tableau2[[#This Row],[Fiber direction]])</f>
        <v/>
      </c>
      <c r="J17" s="23" t="str">
        <f>IF([1]!Tableau2[[#This Row],[Tooling]]="","",[1]!Tableau2[[#This Row],[Tooling]])</f>
        <v/>
      </c>
      <c r="K17" s="23" t="str">
        <f>IF([1]!Tableau2[[#This Row],[Cutting/Control tools]]="","",[1]!Tableau2[[#This Row],[Cutting/Control tools]])</f>
        <v/>
      </c>
      <c r="L17" s="28" t="str">
        <f>IF([1]!Tableau2[[#This Row],[US Scan]]="","",[1]!Tableau2[[#This Row],[US Scan]])</f>
        <v/>
      </c>
      <c r="M17" s="29" t="str">
        <f>IF([1]!Tableau2[[#This Row],[Machining]]="","",[1]!Tableau2[[#This Row],[Machining]])</f>
        <v/>
      </c>
      <c r="N17" s="29" t="str">
        <f>IF([1]!Tableau2[[#This Row],[Turning]]="","",[1]!Tableau2[[#This Row],[Turning]])</f>
        <v/>
      </c>
      <c r="O17" s="29" t="str">
        <f>IF([1]!Tableau2[[#This Row],[Grinding]]="","",[1]!Tableau2[[#This Row],[Grinding]])</f>
        <v/>
      </c>
      <c r="P17" s="29" t="str">
        <f>IF([1]!Tableau2[[#This Row],[Lapping]]="","",[1]!Tableau2[[#This Row],[Lapping]])</f>
        <v/>
      </c>
      <c r="Q17" s="29" t="str">
        <f>IF([1]!Tableau2[[#This Row],[Spark-erosion]]="","",[1]!Tableau2[[#This Row],[Spark-erosion]])</f>
        <v/>
      </c>
      <c r="R17" s="29" t="str">
        <f>IF([1]!Tableau2[[#This Row],[Heat treatment]]="","",[1]!Tableau2[[#This Row],[Heat treatment]])</f>
        <v/>
      </c>
      <c r="S17" s="29" t="str">
        <f>IF([1]!Tableau2[[#This Row],[Laser cutting]]="","",[1]!Tableau2[[#This Row],[Laser cutting]])</f>
        <v/>
      </c>
      <c r="T17" s="29" t="str">
        <f>IF([1]!Tableau2[[#This Row],[Waterjet cutting]]="","",[1]!Tableau2[[#This Row],[Waterjet cutting]])</f>
        <v/>
      </c>
      <c r="U17" s="29" t="str">
        <f>IF([1]!Tableau2[[#This Row],[Bending]]="","",[1]!Tableau2[[#This Row],[Bending]])</f>
        <v/>
      </c>
      <c r="V17" s="29" t="str">
        <f>IF([1]!Tableau2[[#This Row],[Welding]]="","",[1]!Tableau2[[#This Row],[Welding]])</f>
        <v/>
      </c>
      <c r="W17" s="29" t="str">
        <f>IF([1]!Tableau2[[#This Row],[Control ]]="","",[1]!Tableau2[[#This Row],[Control ]])</f>
        <v/>
      </c>
      <c r="X17" s="29" t="str">
        <f>IF([1]!Tableau2[[#This Row],[Penetrant inspection]]="","",[1]!Tableau2[[#This Row],[Penetrant inspection]])</f>
        <v/>
      </c>
      <c r="Y17" s="29" t="str">
        <f>IF([1]!Tableau2[[#This Row],[X-Ray]]="","",[1]!Tableau2[[#This Row],[X-Ray]])</f>
        <v/>
      </c>
      <c r="Z17" s="29" t="str">
        <f>IF([1]!Tableau2[[#This Row],[Magnetic particle]]="","",[1]!Tableau2[[#This Row],[Magnetic particle]])</f>
        <v/>
      </c>
      <c r="AA17" s="29" t="str">
        <f>IF([1]!Tableau2[[#This Row],[Shot blasting]]="","",[1]!Tableau2[[#This Row],[Shot blasting]])</f>
        <v/>
      </c>
      <c r="AB17" s="29" t="str">
        <f>IF([1]!Tableau2[[#This Row],[Surface treatment]]="","",[1]!Tableau2[[#This Row],[Surface treatment]])</f>
        <v/>
      </c>
      <c r="AC17" s="29" t="str">
        <f>IF([1]!Tableau2[[#This Row],[Assembly]]="","",[1]!Tableau2[[#This Row],[Assembly]])</f>
        <v/>
      </c>
      <c r="AD17" s="29" t="str">
        <f>IF([1]!Tableau2[[#This Row],[Retouch]]="","",[1]!Tableau2[[#This Row],[Retouch]])</f>
        <v/>
      </c>
      <c r="AE17" s="29" t="str">
        <f>IF([1]!Tableau2[[#This Row],[Marking]]="","",[1]!Tableau2[[#This Row],[Marking]])</f>
        <v/>
      </c>
      <c r="AF17" s="29" t="str">
        <f>IF([1]!Tableau2[[#This Row],[Conductivity]]="","",[1]!Tableau2[[#This Row],[Conductivity]])</f>
        <v/>
      </c>
      <c r="AG17" s="29" t="str">
        <f>IF([1]!Tableau2[[#This Row],[Hardness]]="","",[1]!Tableau2[[#This Row],[Hardness]])</f>
        <v/>
      </c>
      <c r="AH17" s="29" t="str">
        <f>IF([1]!Tableau2[[#This Row],[Mechanical test]]="","",[1]!Tableau2[[#This Row],[Mechanical test]])</f>
        <v/>
      </c>
      <c r="AI17" s="30" t="str">
        <f>IF([1]!Tableau2[[#This Row],[Gripping]]="","",[1]!Tableau2[[#This Row],[Gripping]])</f>
        <v/>
      </c>
      <c r="AJ17" s="27"/>
    </row>
    <row r="18" spans="1:36" ht="21.95" customHeight="1" x14ac:dyDescent="0.25">
      <c r="A18" s="1">
        <v>16</v>
      </c>
      <c r="B18" s="19" t="str">
        <f>IF('[1]Working page'!AQ18="","",'[1]Working page'!AQ18)</f>
        <v/>
      </c>
      <c r="C18" s="19" t="str">
        <f>IF('[1]Working page'!AR18="","",'[1]Working page'!AR18)</f>
        <v/>
      </c>
      <c r="D18" s="19" t="str">
        <f>IF('[1]Working page'!AS18="","",'[1]Working page'!AS18)</f>
        <v/>
      </c>
      <c r="E18" s="20" t="str">
        <f>IF('[1]Working page'!AT18="","",'[1]Working page'!AT18)</f>
        <v/>
      </c>
      <c r="F18" s="21" t="str">
        <f>IF([1]!Tableau2[[#This Row],[P/N]]="","",[1]!Tableau2[[#This Row],[P/N]])</f>
        <v/>
      </c>
      <c r="G18" s="21" t="str">
        <f>IF([1]!Tableau2[[#This Row],[Designation]]="","",[1]!Tableau2[[#This Row],[Designation]])</f>
        <v/>
      </c>
      <c r="H18" s="21" t="str">
        <f>IF([1]!Tableau2[[#This Row],[Class]]="","",[1]!Tableau2[[#This Row],[Class]])</f>
        <v/>
      </c>
      <c r="I18" s="22" t="str">
        <f>IF([1]!Tableau2[[#This Row],[Fiber direction]]="","",[1]!Tableau2[[#This Row],[Fiber direction]])</f>
        <v/>
      </c>
      <c r="J18" s="23" t="str">
        <f>IF([1]!Tableau2[[#This Row],[Tooling]]="","",[1]!Tableau2[[#This Row],[Tooling]])</f>
        <v/>
      </c>
      <c r="K18" s="23" t="str">
        <f>IF([1]!Tableau2[[#This Row],[Cutting/Control tools]]="","",[1]!Tableau2[[#This Row],[Cutting/Control tools]])</f>
        <v/>
      </c>
      <c r="L18" s="28" t="str">
        <f>IF([1]!Tableau2[[#This Row],[US Scan]]="","",[1]!Tableau2[[#This Row],[US Scan]])</f>
        <v/>
      </c>
      <c r="M18" s="29" t="str">
        <f>IF([1]!Tableau2[[#This Row],[Machining]]="","",[1]!Tableau2[[#This Row],[Machining]])</f>
        <v/>
      </c>
      <c r="N18" s="29" t="str">
        <f>IF([1]!Tableau2[[#This Row],[Turning]]="","",[1]!Tableau2[[#This Row],[Turning]])</f>
        <v/>
      </c>
      <c r="O18" s="29" t="str">
        <f>IF([1]!Tableau2[[#This Row],[Grinding]]="","",[1]!Tableau2[[#This Row],[Grinding]])</f>
        <v/>
      </c>
      <c r="P18" s="29" t="str">
        <f>IF([1]!Tableau2[[#This Row],[Lapping]]="","",[1]!Tableau2[[#This Row],[Lapping]])</f>
        <v/>
      </c>
      <c r="Q18" s="29" t="str">
        <f>IF([1]!Tableau2[[#This Row],[Spark-erosion]]="","",[1]!Tableau2[[#This Row],[Spark-erosion]])</f>
        <v/>
      </c>
      <c r="R18" s="29" t="str">
        <f>IF([1]!Tableau2[[#This Row],[Heat treatment]]="","",[1]!Tableau2[[#This Row],[Heat treatment]])</f>
        <v/>
      </c>
      <c r="S18" s="29" t="str">
        <f>IF([1]!Tableau2[[#This Row],[Laser cutting]]="","",[1]!Tableau2[[#This Row],[Laser cutting]])</f>
        <v/>
      </c>
      <c r="T18" s="29" t="str">
        <f>IF([1]!Tableau2[[#This Row],[Waterjet cutting]]="","",[1]!Tableau2[[#This Row],[Waterjet cutting]])</f>
        <v/>
      </c>
      <c r="U18" s="29" t="str">
        <f>IF([1]!Tableau2[[#This Row],[Bending]]="","",[1]!Tableau2[[#This Row],[Bending]])</f>
        <v/>
      </c>
      <c r="V18" s="29" t="str">
        <f>IF([1]!Tableau2[[#This Row],[Welding]]="","",[1]!Tableau2[[#This Row],[Welding]])</f>
        <v/>
      </c>
      <c r="W18" s="29" t="str">
        <f>IF([1]!Tableau2[[#This Row],[Control ]]="","",[1]!Tableau2[[#This Row],[Control ]])</f>
        <v/>
      </c>
      <c r="X18" s="29" t="str">
        <f>IF([1]!Tableau2[[#This Row],[Penetrant inspection]]="","",[1]!Tableau2[[#This Row],[Penetrant inspection]])</f>
        <v/>
      </c>
      <c r="Y18" s="29" t="str">
        <f>IF([1]!Tableau2[[#This Row],[X-Ray]]="","",[1]!Tableau2[[#This Row],[X-Ray]])</f>
        <v/>
      </c>
      <c r="Z18" s="29" t="str">
        <f>IF([1]!Tableau2[[#This Row],[Magnetic particle]]="","",[1]!Tableau2[[#This Row],[Magnetic particle]])</f>
        <v/>
      </c>
      <c r="AA18" s="29" t="str">
        <f>IF([1]!Tableau2[[#This Row],[Shot blasting]]="","",[1]!Tableau2[[#This Row],[Shot blasting]])</f>
        <v/>
      </c>
      <c r="AB18" s="29" t="str">
        <f>IF([1]!Tableau2[[#This Row],[Surface treatment]]="","",[1]!Tableau2[[#This Row],[Surface treatment]])</f>
        <v/>
      </c>
      <c r="AC18" s="29" t="str">
        <f>IF([1]!Tableau2[[#This Row],[Assembly]]="","",[1]!Tableau2[[#This Row],[Assembly]])</f>
        <v/>
      </c>
      <c r="AD18" s="29" t="str">
        <f>IF([1]!Tableau2[[#This Row],[Retouch]]="","",[1]!Tableau2[[#This Row],[Retouch]])</f>
        <v/>
      </c>
      <c r="AE18" s="29" t="str">
        <f>IF([1]!Tableau2[[#This Row],[Marking]]="","",[1]!Tableau2[[#This Row],[Marking]])</f>
        <v/>
      </c>
      <c r="AF18" s="29" t="str">
        <f>IF([1]!Tableau2[[#This Row],[Conductivity]]="","",[1]!Tableau2[[#This Row],[Conductivity]])</f>
        <v/>
      </c>
      <c r="AG18" s="29" t="str">
        <f>IF([1]!Tableau2[[#This Row],[Hardness]]="","",[1]!Tableau2[[#This Row],[Hardness]])</f>
        <v/>
      </c>
      <c r="AH18" s="29" t="str">
        <f>IF([1]!Tableau2[[#This Row],[Mechanical test]]="","",[1]!Tableau2[[#This Row],[Mechanical test]])</f>
        <v/>
      </c>
      <c r="AI18" s="30" t="str">
        <f>IF([1]!Tableau2[[#This Row],[Gripping]]="","",[1]!Tableau2[[#This Row],[Gripping]])</f>
        <v/>
      </c>
      <c r="AJ18" s="27"/>
    </row>
    <row r="19" spans="1:36" ht="21.95" customHeight="1" x14ac:dyDescent="0.25">
      <c r="A19" s="1">
        <v>17</v>
      </c>
      <c r="B19" s="19" t="str">
        <f>IF('[1]Working page'!AQ19="","",'[1]Working page'!AQ19)</f>
        <v/>
      </c>
      <c r="C19" s="19" t="str">
        <f>IF('[1]Working page'!AR19="","",'[1]Working page'!AR19)</f>
        <v/>
      </c>
      <c r="D19" s="19" t="str">
        <f>IF('[1]Working page'!AS19="","",'[1]Working page'!AS19)</f>
        <v/>
      </c>
      <c r="E19" s="20" t="str">
        <f>IF('[1]Working page'!AT19="","",'[1]Working page'!AT19)</f>
        <v/>
      </c>
      <c r="F19" s="21" t="str">
        <f>IF([1]!Tableau2[[#This Row],[P/N]]="","",[1]!Tableau2[[#This Row],[P/N]])</f>
        <v/>
      </c>
      <c r="G19" s="21" t="str">
        <f>IF([1]!Tableau2[[#This Row],[Designation]]="","",[1]!Tableau2[[#This Row],[Designation]])</f>
        <v/>
      </c>
      <c r="H19" s="21" t="str">
        <f>IF([1]!Tableau2[[#This Row],[Class]]="","",[1]!Tableau2[[#This Row],[Class]])</f>
        <v/>
      </c>
      <c r="I19" s="22" t="str">
        <f>IF([1]!Tableau2[[#This Row],[Fiber direction]]="","",[1]!Tableau2[[#This Row],[Fiber direction]])</f>
        <v/>
      </c>
      <c r="J19" s="23" t="str">
        <f>IF([1]!Tableau2[[#This Row],[Tooling]]="","",[1]!Tableau2[[#This Row],[Tooling]])</f>
        <v/>
      </c>
      <c r="K19" s="23" t="str">
        <f>IF([1]!Tableau2[[#This Row],[Cutting/Control tools]]="","",[1]!Tableau2[[#This Row],[Cutting/Control tools]])</f>
        <v/>
      </c>
      <c r="L19" s="28" t="str">
        <f>IF([1]!Tableau2[[#This Row],[US Scan]]="","",[1]!Tableau2[[#This Row],[US Scan]])</f>
        <v/>
      </c>
      <c r="M19" s="29" t="str">
        <f>IF([1]!Tableau2[[#This Row],[Machining]]="","",[1]!Tableau2[[#This Row],[Machining]])</f>
        <v/>
      </c>
      <c r="N19" s="29" t="str">
        <f>IF([1]!Tableau2[[#This Row],[Turning]]="","",[1]!Tableau2[[#This Row],[Turning]])</f>
        <v/>
      </c>
      <c r="O19" s="29" t="str">
        <f>IF([1]!Tableau2[[#This Row],[Grinding]]="","",[1]!Tableau2[[#This Row],[Grinding]])</f>
        <v/>
      </c>
      <c r="P19" s="29" t="str">
        <f>IF([1]!Tableau2[[#This Row],[Lapping]]="","",[1]!Tableau2[[#This Row],[Lapping]])</f>
        <v/>
      </c>
      <c r="Q19" s="29" t="str">
        <f>IF([1]!Tableau2[[#This Row],[Spark-erosion]]="","",[1]!Tableau2[[#This Row],[Spark-erosion]])</f>
        <v/>
      </c>
      <c r="R19" s="29" t="str">
        <f>IF([1]!Tableau2[[#This Row],[Heat treatment]]="","",[1]!Tableau2[[#This Row],[Heat treatment]])</f>
        <v/>
      </c>
      <c r="S19" s="29" t="str">
        <f>IF([1]!Tableau2[[#This Row],[Laser cutting]]="","",[1]!Tableau2[[#This Row],[Laser cutting]])</f>
        <v/>
      </c>
      <c r="T19" s="29" t="str">
        <f>IF([1]!Tableau2[[#This Row],[Waterjet cutting]]="","",[1]!Tableau2[[#This Row],[Waterjet cutting]])</f>
        <v/>
      </c>
      <c r="U19" s="29" t="str">
        <f>IF([1]!Tableau2[[#This Row],[Bending]]="","",[1]!Tableau2[[#This Row],[Bending]])</f>
        <v/>
      </c>
      <c r="V19" s="29" t="str">
        <f>IF([1]!Tableau2[[#This Row],[Welding]]="","",[1]!Tableau2[[#This Row],[Welding]])</f>
        <v/>
      </c>
      <c r="W19" s="29" t="str">
        <f>IF([1]!Tableau2[[#This Row],[Control ]]="","",[1]!Tableau2[[#This Row],[Control ]])</f>
        <v/>
      </c>
      <c r="X19" s="29" t="str">
        <f>IF([1]!Tableau2[[#This Row],[Penetrant inspection]]="","",[1]!Tableau2[[#This Row],[Penetrant inspection]])</f>
        <v/>
      </c>
      <c r="Y19" s="29" t="str">
        <f>IF([1]!Tableau2[[#This Row],[X-Ray]]="","",[1]!Tableau2[[#This Row],[X-Ray]])</f>
        <v/>
      </c>
      <c r="Z19" s="29" t="str">
        <f>IF([1]!Tableau2[[#This Row],[Magnetic particle]]="","",[1]!Tableau2[[#This Row],[Magnetic particle]])</f>
        <v/>
      </c>
      <c r="AA19" s="29" t="str">
        <f>IF([1]!Tableau2[[#This Row],[Shot blasting]]="","",[1]!Tableau2[[#This Row],[Shot blasting]])</f>
        <v/>
      </c>
      <c r="AB19" s="29" t="str">
        <f>IF([1]!Tableau2[[#This Row],[Surface treatment]]="","",[1]!Tableau2[[#This Row],[Surface treatment]])</f>
        <v/>
      </c>
      <c r="AC19" s="29" t="str">
        <f>IF([1]!Tableau2[[#This Row],[Assembly]]="","",[1]!Tableau2[[#This Row],[Assembly]])</f>
        <v/>
      </c>
      <c r="AD19" s="29" t="str">
        <f>IF([1]!Tableau2[[#This Row],[Retouch]]="","",[1]!Tableau2[[#This Row],[Retouch]])</f>
        <v/>
      </c>
      <c r="AE19" s="29" t="str">
        <f>IF([1]!Tableau2[[#This Row],[Marking]]="","",[1]!Tableau2[[#This Row],[Marking]])</f>
        <v/>
      </c>
      <c r="AF19" s="29" t="str">
        <f>IF([1]!Tableau2[[#This Row],[Conductivity]]="","",[1]!Tableau2[[#This Row],[Conductivity]])</f>
        <v/>
      </c>
      <c r="AG19" s="29" t="str">
        <f>IF([1]!Tableau2[[#This Row],[Hardness]]="","",[1]!Tableau2[[#This Row],[Hardness]])</f>
        <v/>
      </c>
      <c r="AH19" s="29" t="str">
        <f>IF([1]!Tableau2[[#This Row],[Mechanical test]]="","",[1]!Tableau2[[#This Row],[Mechanical test]])</f>
        <v/>
      </c>
      <c r="AI19" s="30" t="str">
        <f>IF([1]!Tableau2[[#This Row],[Gripping]]="","",[1]!Tableau2[[#This Row],[Gripping]])</f>
        <v/>
      </c>
      <c r="AJ19" s="27"/>
    </row>
    <row r="20" spans="1:36" ht="21.95" customHeight="1" x14ac:dyDescent="0.25">
      <c r="A20" s="1">
        <v>18</v>
      </c>
      <c r="B20" s="19" t="str">
        <f>IF('[1]Working page'!AQ20="","",'[1]Working page'!AQ20)</f>
        <v/>
      </c>
      <c r="C20" s="19" t="str">
        <f>IF('[1]Working page'!AR20="","",'[1]Working page'!AR20)</f>
        <v/>
      </c>
      <c r="D20" s="19" t="str">
        <f>IF('[1]Working page'!AS20="","",'[1]Working page'!AS20)</f>
        <v/>
      </c>
      <c r="E20" s="20" t="str">
        <f>IF('[1]Working page'!AT20="","",'[1]Working page'!AT20)</f>
        <v/>
      </c>
      <c r="F20" s="21" t="str">
        <f>IF([1]!Tableau2[[#This Row],[P/N]]="","",[1]!Tableau2[[#This Row],[P/N]])</f>
        <v/>
      </c>
      <c r="G20" s="21" t="str">
        <f>IF([1]!Tableau2[[#This Row],[Designation]]="","",[1]!Tableau2[[#This Row],[Designation]])</f>
        <v/>
      </c>
      <c r="H20" s="21" t="str">
        <f>IF([1]!Tableau2[[#This Row],[Class]]="","",[1]!Tableau2[[#This Row],[Class]])</f>
        <v/>
      </c>
      <c r="I20" s="22" t="str">
        <f>IF([1]!Tableau2[[#This Row],[Fiber direction]]="","",[1]!Tableau2[[#This Row],[Fiber direction]])</f>
        <v/>
      </c>
      <c r="J20" s="23" t="str">
        <f>IF([1]!Tableau2[[#This Row],[Tooling]]="","",[1]!Tableau2[[#This Row],[Tooling]])</f>
        <v/>
      </c>
      <c r="K20" s="23" t="str">
        <f>IF([1]!Tableau2[[#This Row],[Cutting/Control tools]]="","",[1]!Tableau2[[#This Row],[Cutting/Control tools]])</f>
        <v/>
      </c>
      <c r="L20" s="28" t="str">
        <f>IF([1]!Tableau2[[#This Row],[US Scan]]="","",[1]!Tableau2[[#This Row],[US Scan]])</f>
        <v/>
      </c>
      <c r="M20" s="29" t="str">
        <f>IF([1]!Tableau2[[#This Row],[Machining]]="","",[1]!Tableau2[[#This Row],[Machining]])</f>
        <v/>
      </c>
      <c r="N20" s="29" t="str">
        <f>IF([1]!Tableau2[[#This Row],[Turning]]="","",[1]!Tableau2[[#This Row],[Turning]])</f>
        <v/>
      </c>
      <c r="O20" s="29" t="str">
        <f>IF([1]!Tableau2[[#This Row],[Grinding]]="","",[1]!Tableau2[[#This Row],[Grinding]])</f>
        <v/>
      </c>
      <c r="P20" s="29" t="str">
        <f>IF([1]!Tableau2[[#This Row],[Lapping]]="","",[1]!Tableau2[[#This Row],[Lapping]])</f>
        <v/>
      </c>
      <c r="Q20" s="29" t="str">
        <f>IF([1]!Tableau2[[#This Row],[Spark-erosion]]="","",[1]!Tableau2[[#This Row],[Spark-erosion]])</f>
        <v/>
      </c>
      <c r="R20" s="29" t="str">
        <f>IF([1]!Tableau2[[#This Row],[Heat treatment]]="","",[1]!Tableau2[[#This Row],[Heat treatment]])</f>
        <v/>
      </c>
      <c r="S20" s="29" t="str">
        <f>IF([1]!Tableau2[[#This Row],[Laser cutting]]="","",[1]!Tableau2[[#This Row],[Laser cutting]])</f>
        <v/>
      </c>
      <c r="T20" s="29" t="str">
        <f>IF([1]!Tableau2[[#This Row],[Waterjet cutting]]="","",[1]!Tableau2[[#This Row],[Waterjet cutting]])</f>
        <v/>
      </c>
      <c r="U20" s="29" t="str">
        <f>IF([1]!Tableau2[[#This Row],[Bending]]="","",[1]!Tableau2[[#This Row],[Bending]])</f>
        <v/>
      </c>
      <c r="V20" s="29" t="str">
        <f>IF([1]!Tableau2[[#This Row],[Welding]]="","",[1]!Tableau2[[#This Row],[Welding]])</f>
        <v/>
      </c>
      <c r="W20" s="29" t="str">
        <f>IF([1]!Tableau2[[#This Row],[Control ]]="","",[1]!Tableau2[[#This Row],[Control ]])</f>
        <v/>
      </c>
      <c r="X20" s="29" t="str">
        <f>IF([1]!Tableau2[[#This Row],[Penetrant inspection]]="","",[1]!Tableau2[[#This Row],[Penetrant inspection]])</f>
        <v/>
      </c>
      <c r="Y20" s="29" t="str">
        <f>IF([1]!Tableau2[[#This Row],[X-Ray]]="","",[1]!Tableau2[[#This Row],[X-Ray]])</f>
        <v/>
      </c>
      <c r="Z20" s="29" t="str">
        <f>IF([1]!Tableau2[[#This Row],[Magnetic particle]]="","",[1]!Tableau2[[#This Row],[Magnetic particle]])</f>
        <v/>
      </c>
      <c r="AA20" s="29" t="str">
        <f>IF([1]!Tableau2[[#This Row],[Shot blasting]]="","",[1]!Tableau2[[#This Row],[Shot blasting]])</f>
        <v/>
      </c>
      <c r="AB20" s="29" t="str">
        <f>IF([1]!Tableau2[[#This Row],[Surface treatment]]="","",[1]!Tableau2[[#This Row],[Surface treatment]])</f>
        <v/>
      </c>
      <c r="AC20" s="29" t="str">
        <f>IF([1]!Tableau2[[#This Row],[Assembly]]="","",[1]!Tableau2[[#This Row],[Assembly]])</f>
        <v/>
      </c>
      <c r="AD20" s="29" t="str">
        <f>IF([1]!Tableau2[[#This Row],[Retouch]]="","",[1]!Tableau2[[#This Row],[Retouch]])</f>
        <v/>
      </c>
      <c r="AE20" s="29" t="str">
        <f>IF([1]!Tableau2[[#This Row],[Marking]]="","",[1]!Tableau2[[#This Row],[Marking]])</f>
        <v/>
      </c>
      <c r="AF20" s="29" t="str">
        <f>IF([1]!Tableau2[[#This Row],[Conductivity]]="","",[1]!Tableau2[[#This Row],[Conductivity]])</f>
        <v/>
      </c>
      <c r="AG20" s="29" t="str">
        <f>IF([1]!Tableau2[[#This Row],[Hardness]]="","",[1]!Tableau2[[#This Row],[Hardness]])</f>
        <v/>
      </c>
      <c r="AH20" s="29" t="str">
        <f>IF([1]!Tableau2[[#This Row],[Mechanical test]]="","",[1]!Tableau2[[#This Row],[Mechanical test]])</f>
        <v/>
      </c>
      <c r="AI20" s="30" t="str">
        <f>IF([1]!Tableau2[[#This Row],[Gripping]]="","",[1]!Tableau2[[#This Row],[Gripping]])</f>
        <v/>
      </c>
      <c r="AJ20" s="27"/>
    </row>
    <row r="21" spans="1:36" ht="21.95" customHeight="1" x14ac:dyDescent="0.25">
      <c r="A21" s="1">
        <v>19</v>
      </c>
      <c r="B21" s="19" t="str">
        <f>IF('[1]Working page'!AQ21="","",'[1]Working page'!AQ21)</f>
        <v/>
      </c>
      <c r="C21" s="19" t="str">
        <f>IF('[1]Working page'!AR21="","",'[1]Working page'!AR21)</f>
        <v/>
      </c>
      <c r="D21" s="19" t="str">
        <f>IF('[1]Working page'!AS21="","",'[1]Working page'!AS21)</f>
        <v/>
      </c>
      <c r="E21" s="20" t="str">
        <f>IF('[1]Working page'!AT21="","",'[1]Working page'!AT21)</f>
        <v/>
      </c>
      <c r="F21" s="21" t="str">
        <f>IF([1]!Tableau2[[#This Row],[P/N]]="","",[1]!Tableau2[[#This Row],[P/N]])</f>
        <v/>
      </c>
      <c r="G21" s="21" t="str">
        <f>IF([1]!Tableau2[[#This Row],[Designation]]="","",[1]!Tableau2[[#This Row],[Designation]])</f>
        <v/>
      </c>
      <c r="H21" s="21" t="str">
        <f>IF([1]!Tableau2[[#This Row],[Class]]="","",[1]!Tableau2[[#This Row],[Class]])</f>
        <v/>
      </c>
      <c r="I21" s="22" t="str">
        <f>IF([1]!Tableau2[[#This Row],[Fiber direction]]="","",[1]!Tableau2[[#This Row],[Fiber direction]])</f>
        <v/>
      </c>
      <c r="J21" s="23" t="str">
        <f>IF([1]!Tableau2[[#This Row],[Tooling]]="","",[1]!Tableau2[[#This Row],[Tooling]])</f>
        <v/>
      </c>
      <c r="K21" s="23" t="str">
        <f>IF([1]!Tableau2[[#This Row],[Cutting/Control tools]]="","",[1]!Tableau2[[#This Row],[Cutting/Control tools]])</f>
        <v/>
      </c>
      <c r="L21" s="28" t="str">
        <f>IF([1]!Tableau2[[#This Row],[US Scan]]="","",[1]!Tableau2[[#This Row],[US Scan]])</f>
        <v/>
      </c>
      <c r="M21" s="29" t="str">
        <f>IF([1]!Tableau2[[#This Row],[Machining]]="","",[1]!Tableau2[[#This Row],[Machining]])</f>
        <v/>
      </c>
      <c r="N21" s="29" t="str">
        <f>IF([1]!Tableau2[[#This Row],[Turning]]="","",[1]!Tableau2[[#This Row],[Turning]])</f>
        <v/>
      </c>
      <c r="O21" s="29" t="str">
        <f>IF([1]!Tableau2[[#This Row],[Grinding]]="","",[1]!Tableau2[[#This Row],[Grinding]])</f>
        <v/>
      </c>
      <c r="P21" s="29" t="str">
        <f>IF([1]!Tableau2[[#This Row],[Lapping]]="","",[1]!Tableau2[[#This Row],[Lapping]])</f>
        <v/>
      </c>
      <c r="Q21" s="29" t="str">
        <f>IF([1]!Tableau2[[#This Row],[Spark-erosion]]="","",[1]!Tableau2[[#This Row],[Spark-erosion]])</f>
        <v/>
      </c>
      <c r="R21" s="29" t="str">
        <f>IF([1]!Tableau2[[#This Row],[Heat treatment]]="","",[1]!Tableau2[[#This Row],[Heat treatment]])</f>
        <v/>
      </c>
      <c r="S21" s="29" t="str">
        <f>IF([1]!Tableau2[[#This Row],[Laser cutting]]="","",[1]!Tableau2[[#This Row],[Laser cutting]])</f>
        <v/>
      </c>
      <c r="T21" s="29" t="str">
        <f>IF([1]!Tableau2[[#This Row],[Waterjet cutting]]="","",[1]!Tableau2[[#This Row],[Waterjet cutting]])</f>
        <v/>
      </c>
      <c r="U21" s="29" t="str">
        <f>IF([1]!Tableau2[[#This Row],[Bending]]="","",[1]!Tableau2[[#This Row],[Bending]])</f>
        <v/>
      </c>
      <c r="V21" s="29" t="str">
        <f>IF([1]!Tableau2[[#This Row],[Welding]]="","",[1]!Tableau2[[#This Row],[Welding]])</f>
        <v/>
      </c>
      <c r="W21" s="29" t="str">
        <f>IF([1]!Tableau2[[#This Row],[Control ]]="","",[1]!Tableau2[[#This Row],[Control ]])</f>
        <v/>
      </c>
      <c r="X21" s="29" t="str">
        <f>IF([1]!Tableau2[[#This Row],[Penetrant inspection]]="","",[1]!Tableau2[[#This Row],[Penetrant inspection]])</f>
        <v/>
      </c>
      <c r="Y21" s="29" t="str">
        <f>IF([1]!Tableau2[[#This Row],[X-Ray]]="","",[1]!Tableau2[[#This Row],[X-Ray]])</f>
        <v/>
      </c>
      <c r="Z21" s="29" t="str">
        <f>IF([1]!Tableau2[[#This Row],[Magnetic particle]]="","",[1]!Tableau2[[#This Row],[Magnetic particle]])</f>
        <v/>
      </c>
      <c r="AA21" s="29" t="str">
        <f>IF([1]!Tableau2[[#This Row],[Shot blasting]]="","",[1]!Tableau2[[#This Row],[Shot blasting]])</f>
        <v/>
      </c>
      <c r="AB21" s="29" t="str">
        <f>IF([1]!Tableau2[[#This Row],[Surface treatment]]="","",[1]!Tableau2[[#This Row],[Surface treatment]])</f>
        <v/>
      </c>
      <c r="AC21" s="29" t="str">
        <f>IF([1]!Tableau2[[#This Row],[Assembly]]="","",[1]!Tableau2[[#This Row],[Assembly]])</f>
        <v/>
      </c>
      <c r="AD21" s="29" t="str">
        <f>IF([1]!Tableau2[[#This Row],[Retouch]]="","",[1]!Tableau2[[#This Row],[Retouch]])</f>
        <v/>
      </c>
      <c r="AE21" s="29" t="str">
        <f>IF([1]!Tableau2[[#This Row],[Marking]]="","",[1]!Tableau2[[#This Row],[Marking]])</f>
        <v/>
      </c>
      <c r="AF21" s="29" t="str">
        <f>IF([1]!Tableau2[[#This Row],[Conductivity]]="","",[1]!Tableau2[[#This Row],[Conductivity]])</f>
        <v/>
      </c>
      <c r="AG21" s="29" t="str">
        <f>IF([1]!Tableau2[[#This Row],[Hardness]]="","",[1]!Tableau2[[#This Row],[Hardness]])</f>
        <v/>
      </c>
      <c r="AH21" s="29" t="str">
        <f>IF([1]!Tableau2[[#This Row],[Mechanical test]]="","",[1]!Tableau2[[#This Row],[Mechanical test]])</f>
        <v/>
      </c>
      <c r="AI21" s="30" t="str">
        <f>IF([1]!Tableau2[[#This Row],[Gripping]]="","",[1]!Tableau2[[#This Row],[Gripping]])</f>
        <v/>
      </c>
      <c r="AJ21" s="27"/>
    </row>
    <row r="22" spans="1:36" ht="21.95" customHeight="1" x14ac:dyDescent="0.25">
      <c r="A22" s="1">
        <v>20</v>
      </c>
      <c r="B22" s="19" t="str">
        <f>IF('[1]Working page'!AQ22="","",'[1]Working page'!AQ22)</f>
        <v/>
      </c>
      <c r="C22" s="19" t="str">
        <f>IF('[1]Working page'!AR22="","",'[1]Working page'!AR22)</f>
        <v/>
      </c>
      <c r="D22" s="19" t="str">
        <f>IF('[1]Working page'!AS22="","",'[1]Working page'!AS22)</f>
        <v/>
      </c>
      <c r="E22" s="20" t="str">
        <f>IF('[1]Working page'!AT22="","",'[1]Working page'!AT22)</f>
        <v/>
      </c>
      <c r="F22" s="21" t="str">
        <f>IF([1]!Tableau2[[#This Row],[P/N]]="","",[1]!Tableau2[[#This Row],[P/N]])</f>
        <v/>
      </c>
      <c r="G22" s="21" t="str">
        <f>IF([1]!Tableau2[[#This Row],[Designation]]="","",[1]!Tableau2[[#This Row],[Designation]])</f>
        <v/>
      </c>
      <c r="H22" s="21" t="str">
        <f>IF([1]!Tableau2[[#This Row],[Class]]="","",[1]!Tableau2[[#This Row],[Class]])</f>
        <v/>
      </c>
      <c r="I22" s="22" t="str">
        <f>IF([1]!Tableau2[[#This Row],[Fiber direction]]="","",[1]!Tableau2[[#This Row],[Fiber direction]])</f>
        <v/>
      </c>
      <c r="J22" s="23" t="str">
        <f>IF([1]!Tableau2[[#This Row],[Tooling]]="","",[1]!Tableau2[[#This Row],[Tooling]])</f>
        <v/>
      </c>
      <c r="K22" s="23" t="str">
        <f>IF([1]!Tableau2[[#This Row],[Cutting/Control tools]]="","",[1]!Tableau2[[#This Row],[Cutting/Control tools]])</f>
        <v/>
      </c>
      <c r="L22" s="28" t="str">
        <f>IF([1]!Tableau2[[#This Row],[US Scan]]="","",[1]!Tableau2[[#This Row],[US Scan]])</f>
        <v/>
      </c>
      <c r="M22" s="29" t="str">
        <f>IF([1]!Tableau2[[#This Row],[Machining]]="","",[1]!Tableau2[[#This Row],[Machining]])</f>
        <v/>
      </c>
      <c r="N22" s="29" t="str">
        <f>IF([1]!Tableau2[[#This Row],[Turning]]="","",[1]!Tableau2[[#This Row],[Turning]])</f>
        <v/>
      </c>
      <c r="O22" s="29" t="str">
        <f>IF([1]!Tableau2[[#This Row],[Grinding]]="","",[1]!Tableau2[[#This Row],[Grinding]])</f>
        <v/>
      </c>
      <c r="P22" s="29" t="str">
        <f>IF([1]!Tableau2[[#This Row],[Lapping]]="","",[1]!Tableau2[[#This Row],[Lapping]])</f>
        <v/>
      </c>
      <c r="Q22" s="29" t="str">
        <f>IF([1]!Tableau2[[#This Row],[Spark-erosion]]="","",[1]!Tableau2[[#This Row],[Spark-erosion]])</f>
        <v/>
      </c>
      <c r="R22" s="29" t="str">
        <f>IF([1]!Tableau2[[#This Row],[Heat treatment]]="","",[1]!Tableau2[[#This Row],[Heat treatment]])</f>
        <v/>
      </c>
      <c r="S22" s="29" t="str">
        <f>IF([1]!Tableau2[[#This Row],[Laser cutting]]="","",[1]!Tableau2[[#This Row],[Laser cutting]])</f>
        <v/>
      </c>
      <c r="T22" s="29" t="str">
        <f>IF([1]!Tableau2[[#This Row],[Waterjet cutting]]="","",[1]!Tableau2[[#This Row],[Waterjet cutting]])</f>
        <v/>
      </c>
      <c r="U22" s="29" t="str">
        <f>IF([1]!Tableau2[[#This Row],[Bending]]="","",[1]!Tableau2[[#This Row],[Bending]])</f>
        <v/>
      </c>
      <c r="V22" s="29" t="str">
        <f>IF([1]!Tableau2[[#This Row],[Welding]]="","",[1]!Tableau2[[#This Row],[Welding]])</f>
        <v/>
      </c>
      <c r="W22" s="29" t="str">
        <f>IF([1]!Tableau2[[#This Row],[Control ]]="","",[1]!Tableau2[[#This Row],[Control ]])</f>
        <v/>
      </c>
      <c r="X22" s="29" t="str">
        <f>IF([1]!Tableau2[[#This Row],[Penetrant inspection]]="","",[1]!Tableau2[[#This Row],[Penetrant inspection]])</f>
        <v/>
      </c>
      <c r="Y22" s="29" t="str">
        <f>IF([1]!Tableau2[[#This Row],[X-Ray]]="","",[1]!Tableau2[[#This Row],[X-Ray]])</f>
        <v/>
      </c>
      <c r="Z22" s="29" t="str">
        <f>IF([1]!Tableau2[[#This Row],[Magnetic particle]]="","",[1]!Tableau2[[#This Row],[Magnetic particle]])</f>
        <v/>
      </c>
      <c r="AA22" s="29" t="str">
        <f>IF([1]!Tableau2[[#This Row],[Shot blasting]]="","",[1]!Tableau2[[#This Row],[Shot blasting]])</f>
        <v/>
      </c>
      <c r="AB22" s="29" t="str">
        <f>IF([1]!Tableau2[[#This Row],[Surface treatment]]="","",[1]!Tableau2[[#This Row],[Surface treatment]])</f>
        <v/>
      </c>
      <c r="AC22" s="29" t="str">
        <f>IF([1]!Tableau2[[#This Row],[Assembly]]="","",[1]!Tableau2[[#This Row],[Assembly]])</f>
        <v/>
      </c>
      <c r="AD22" s="29" t="str">
        <f>IF([1]!Tableau2[[#This Row],[Retouch]]="","",[1]!Tableau2[[#This Row],[Retouch]])</f>
        <v/>
      </c>
      <c r="AE22" s="29" t="str">
        <f>IF([1]!Tableau2[[#This Row],[Marking]]="","",[1]!Tableau2[[#This Row],[Marking]])</f>
        <v/>
      </c>
      <c r="AF22" s="29" t="str">
        <f>IF([1]!Tableau2[[#This Row],[Conductivity]]="","",[1]!Tableau2[[#This Row],[Conductivity]])</f>
        <v/>
      </c>
      <c r="AG22" s="29" t="str">
        <f>IF([1]!Tableau2[[#This Row],[Hardness]]="","",[1]!Tableau2[[#This Row],[Hardness]])</f>
        <v/>
      </c>
      <c r="AH22" s="29" t="str">
        <f>IF([1]!Tableau2[[#This Row],[Mechanical test]]="","",[1]!Tableau2[[#This Row],[Mechanical test]])</f>
        <v/>
      </c>
      <c r="AI22" s="30" t="str">
        <f>IF([1]!Tableau2[[#This Row],[Gripping]]="","",[1]!Tableau2[[#This Row],[Gripping]])</f>
        <v/>
      </c>
      <c r="AJ22" s="27"/>
    </row>
    <row r="23" spans="1:36" x14ac:dyDescent="0.25">
      <c r="B23" s="31"/>
      <c r="C23" s="31"/>
      <c r="D23" s="31"/>
      <c r="E23" s="31"/>
      <c r="F23" s="31"/>
      <c r="G23" s="32"/>
      <c r="H23" s="32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</row>
    <row r="24" spans="1:36" x14ac:dyDescent="0.25">
      <c r="B24" s="31"/>
      <c r="C24" s="31"/>
      <c r="D24" s="31"/>
      <c r="E24" s="31"/>
      <c r="F24" s="31"/>
      <c r="G24" s="32"/>
      <c r="H24" s="32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</row>
    <row r="25" spans="1:36" x14ac:dyDescent="0.25">
      <c r="B25" s="31"/>
      <c r="C25" s="31"/>
      <c r="D25" s="31"/>
      <c r="E25" s="31"/>
      <c r="F25" s="31"/>
      <c r="G25" s="32"/>
      <c r="H25" s="32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</row>
    <row r="26" spans="1:36" x14ac:dyDescent="0.25">
      <c r="B26" s="31"/>
      <c r="C26" s="31"/>
      <c r="D26" s="31"/>
      <c r="E26" s="31"/>
      <c r="F26" s="31"/>
      <c r="G26" s="32"/>
      <c r="H26" s="32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</row>
    <row r="27" spans="1:36" x14ac:dyDescent="0.25">
      <c r="F27" s="31"/>
      <c r="G27" s="32"/>
      <c r="H27" s="32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</row>
    <row r="28" spans="1:36" x14ac:dyDescent="0.25">
      <c r="F28" s="31"/>
      <c r="G28" s="32"/>
      <c r="H28" s="32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</row>
    <row r="29" spans="1:36" x14ac:dyDescent="0.25">
      <c r="F29" s="31"/>
      <c r="G29" s="32"/>
      <c r="H29" s="32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</row>
    <row r="30" spans="1:36" x14ac:dyDescent="0.25">
      <c r="F30" s="31"/>
      <c r="G30" s="32"/>
      <c r="H30" s="32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</row>
    <row r="31" spans="1:36" x14ac:dyDescent="0.25">
      <c r="F31" s="31"/>
      <c r="G31" s="32"/>
      <c r="H31" s="32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</row>
    <row r="32" spans="1:36" x14ac:dyDescent="0.25">
      <c r="F32" s="31"/>
      <c r="G32" s="32"/>
      <c r="H32" s="32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</row>
    <row r="33" spans="6:36" x14ac:dyDescent="0.25">
      <c r="F33" s="31"/>
      <c r="G33" s="32"/>
      <c r="H33" s="32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</row>
    <row r="34" spans="6:36" x14ac:dyDescent="0.25">
      <c r="F34" s="31"/>
      <c r="G34" s="32"/>
      <c r="H34" s="32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</row>
    <row r="35" spans="6:36" x14ac:dyDescent="0.25">
      <c r="F35" s="31"/>
      <c r="G35" s="32"/>
      <c r="H35" s="32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</row>
  </sheetData>
  <mergeCells count="32">
    <mergeCell ref="AI1:AI2"/>
    <mergeCell ref="AJ1:AJ2"/>
    <mergeCell ref="AC1:AC2"/>
    <mergeCell ref="AD1:AD2"/>
    <mergeCell ref="AE1:AE2"/>
    <mergeCell ref="AF1:AF2"/>
    <mergeCell ref="AG1:AG2"/>
    <mergeCell ref="AH1:AH2"/>
    <mergeCell ref="W1:W2"/>
    <mergeCell ref="X1:X2"/>
    <mergeCell ref="Y1:Y2"/>
    <mergeCell ref="Z1:Z2"/>
    <mergeCell ref="AA1:AA2"/>
    <mergeCell ref="AB1:AB2"/>
    <mergeCell ref="Q1:Q2"/>
    <mergeCell ref="R1:R2"/>
    <mergeCell ref="S1:S2"/>
    <mergeCell ref="T1:T2"/>
    <mergeCell ref="U1:U2"/>
    <mergeCell ref="V1:V2"/>
    <mergeCell ref="K1:K2"/>
    <mergeCell ref="L1:L2"/>
    <mergeCell ref="M1:M2"/>
    <mergeCell ref="N1:N2"/>
    <mergeCell ref="O1:O2"/>
    <mergeCell ref="P1:P2"/>
    <mergeCell ref="B1:E2"/>
    <mergeCell ref="F1:F2"/>
    <mergeCell ref="G1:G2"/>
    <mergeCell ref="H1:H2"/>
    <mergeCell ref="I1:I2"/>
    <mergeCell ref="J1:J2"/>
  </mergeCells>
  <conditionalFormatting sqref="I3:K22">
    <cfRule type="containsText" dxfId="6" priority="7" operator="containsText" text="YES">
      <formula>NOT(ISERROR(SEARCH("YES",I3)))</formula>
    </cfRule>
  </conditionalFormatting>
  <conditionalFormatting sqref="L3:AI22">
    <cfRule type="containsText" dxfId="5" priority="5" operator="containsText" text="STT">
      <formula>NOT(ISERROR(SEARCH("STT",L3)))</formula>
    </cfRule>
    <cfRule type="containsText" dxfId="4" priority="6" operator="containsText" text="INT">
      <formula>NOT(ISERROR(SEARCH("INT",L3)))</formula>
    </cfRule>
  </conditionalFormatting>
  <conditionalFormatting sqref="AJ3:AJ22">
    <cfRule type="containsText" dxfId="3" priority="3" operator="containsText" text="NoGo">
      <formula>NOT(ISERROR(SEARCH("NoGo",AJ3)))</formula>
    </cfRule>
    <cfRule type="containsText" dxfId="2" priority="4" operator="containsText" text="Go">
      <formula>NOT(ISERROR(SEARCH("Go",AJ3)))</formula>
    </cfRule>
  </conditionalFormatting>
  <conditionalFormatting sqref="B3:E22">
    <cfRule type="containsText" dxfId="1" priority="1" operator="containsText" text="KO">
      <formula>NOT(ISERROR(SEARCH("KO",B3)))</formula>
    </cfRule>
    <cfRule type="containsText" dxfId="0" priority="2" operator="containsText" text="OK">
      <formula>NOT(ISERROR(SEARCH("OK",B3)))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4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Logigramme_Bouton1_Cliquer">
                <anchor moveWithCells="1" sizeWithCells="1">
                  <from>
                    <xdr:col>36</xdr:col>
                    <xdr:colOff>180975</xdr:colOff>
                    <xdr:row>1</xdr:row>
                    <xdr:rowOff>304800</xdr:rowOff>
                  </from>
                  <to>
                    <xdr:col>37</xdr:col>
                    <xdr:colOff>447675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DC305C-FA9C-4C25-82D2-FB324C70C52E}">
          <x14:formula1>
            <xm:f>'[FORM231 - Checklist Nouveaux Clients.xlsm]Liste'!#REF!</xm:f>
          </x14:formula1>
          <xm:sqref>AJ3:AJ22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0C7A4-FE1C-4030-8D22-D719C30CD0E1}">
  <dimension ref="B2:B10"/>
  <sheetViews>
    <sheetView workbookViewId="0">
      <selection activeCell="B13" sqref="B13"/>
    </sheetView>
  </sheetViews>
  <sheetFormatPr baseColWidth="10" defaultRowHeight="15" x14ac:dyDescent="0.25"/>
  <cols>
    <col min="2" max="2" width="42.7109375" bestFit="1" customWidth="1"/>
  </cols>
  <sheetData>
    <row r="2" spans="2:2" x14ac:dyDescent="0.25">
      <c r="B2" t="s">
        <v>2</v>
      </c>
    </row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5</v>
      </c>
    </row>
    <row r="6" spans="2:2" x14ac:dyDescent="0.25">
      <c r="B6" t="s">
        <v>6</v>
      </c>
    </row>
    <row r="7" spans="2:2" x14ac:dyDescent="0.25">
      <c r="B7" t="s">
        <v>7</v>
      </c>
    </row>
    <row r="8" spans="2:2" x14ac:dyDescent="0.25">
      <c r="B8" t="s">
        <v>8</v>
      </c>
    </row>
    <row r="9" spans="2:2" x14ac:dyDescent="0.25">
      <c r="B9" t="s">
        <v>3</v>
      </c>
    </row>
    <row r="10" spans="2:2" x14ac:dyDescent="0.25">
      <c r="B1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B976E-240D-4989-8463-7479DAF76A93}"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Logigramme</vt:lpstr>
      <vt:lpstr>Code</vt:lpstr>
      <vt:lpstr>TOUT CLIENT</vt:lpstr>
      <vt:lpstr>Logigramme!Zone_d_impression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CROIZER Florian</dc:creator>
  <cp:lastModifiedBy>CROIZER Florian</cp:lastModifiedBy>
  <dcterms:created xsi:type="dcterms:W3CDTF">2020-08-27T12:50:50Z</dcterms:created>
  <dcterms:modified xsi:type="dcterms:W3CDTF">2020-08-27T12:55:03Z</dcterms:modified>
</cp:coreProperties>
</file>