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tables/table34.xml" ContentType="application/vnd.openxmlformats-officedocument.spreadsheetml.table+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328"/>
  <workbookPr codeName="ThisWorkbook"/>
  <mc:AlternateContent xmlns:mc="http://schemas.openxmlformats.org/markup-compatibility/2006">
    <mc:Choice Requires="x15">
      <x15ac:absPath xmlns:x15ac="http://schemas.microsoft.com/office/spreadsheetml/2010/11/ac" url="C:\Users\Escale\Documents\"/>
    </mc:Choice>
  </mc:AlternateContent>
  <xr:revisionPtr revIDLastSave="0" documentId="13_ncr:1_{87E86CBF-EAD2-4AEE-A9DB-64536E3FC1DF}" xr6:coauthVersionLast="41" xr6:coauthVersionMax="41" xr10:uidLastSave="{00000000-0000-0000-0000-000000000000}"/>
  <bookViews>
    <workbookView xWindow="-120" yWindow="-120" windowWidth="20730" windowHeight="11310" tabRatio="923" activeTab="1" xr2:uid="{00000000-000D-0000-FFFF-FFFF00000000}"/>
  </bookViews>
  <sheets>
    <sheet name="TEST" sheetId="9" r:id="rId1"/>
    <sheet name="Elena" sheetId="14" r:id="rId2"/>
    <sheet name="Jennifer" sheetId="4" r:id="rId3"/>
    <sheet name="Sulbie" sheetId="2" r:id="rId4"/>
    <sheet name="Maya" sheetId="1" r:id="rId5"/>
    <sheet name="Serge" sheetId="6" r:id="rId6"/>
    <sheet name="Ascension" sheetId="7" r:id="rId7"/>
    <sheet name="Anne-Charlotte" sheetId="8" r:id="rId8"/>
    <sheet name="Laurence" sheetId="10" r:id="rId9"/>
    <sheet name="Hélène" sheetId="11" r:id="rId10"/>
    <sheet name="Audrey" sheetId="12" r:id="rId11"/>
    <sheet name="Aurélie" sheetId="13" r:id="rId12"/>
    <sheet name="Feuil4" sheetId="5" r:id="rId13"/>
  </sheets>
  <definedNames>
    <definedName name="Ascension" localSheetId="7">FeuilleDeTemps8[[#Headers],[Date(s)]]</definedName>
    <definedName name="Ascension" localSheetId="10">FeuilleDeTemps[[#Headers],[Date(s)]]</definedName>
    <definedName name="Ascension" localSheetId="11">FeuilleDeTemps[[#Headers],[Date(s)]]</definedName>
    <definedName name="Ascension" localSheetId="1">FeuilleDeTemps19[[#Headers],[Date(s)]]</definedName>
    <definedName name="Ascension" localSheetId="9">FeuilleDeTemps[[#Headers],[Date(s)]]</definedName>
    <definedName name="Ascension" localSheetId="8">FeuilleDeTemps812[[#Headers],[Date(s)]]</definedName>
    <definedName name="Ascension" localSheetId="0">FeuilleDeTemps89[[#Headers],[Date(s)]]</definedName>
    <definedName name="Ascension">FeuilleDeTemps[[#Headers],[Date(s)]]</definedName>
    <definedName name="Audrey" localSheetId="11">FeuilleDeTemps[[#Headers],[Date(s)]]</definedName>
    <definedName name="Audrey" localSheetId="1">FeuilleDeTemps19[[#Headers],[Date(s)]]</definedName>
    <definedName name="Audrey">FeuilleDeTemps[[#Headers],[Date(s)]]</definedName>
    <definedName name="d" localSheetId="10">FeuilleDeTemps[[#Headers],[Date(s)]]</definedName>
    <definedName name="d" localSheetId="11">FeuilleDeTemps[[#Headers],[Date(s)]]</definedName>
    <definedName name="d" localSheetId="1">FeuilleDeTemps19[[#Headers],[Date(s)]]</definedName>
    <definedName name="d" localSheetId="9">FeuilleDeTemps[[#Headers],[Date(s)]]</definedName>
    <definedName name="d">FeuilleDeTemps[[#Headers],[Date(s)]]</definedName>
    <definedName name="dd" localSheetId="1">FeuilleDeTemps19[[#Headers],[Date(s)]]</definedName>
    <definedName name="dd">FeuilleDeTemps[[#Headers],[Date(s)]]</definedName>
    <definedName name="ddd" localSheetId="1">FeuilleDeTemps19[[#Headers],[Date(s)]]</definedName>
    <definedName name="ddd">FeuilleDeTemps[[#Headers],[Date(s)]]</definedName>
    <definedName name="Hélène" localSheetId="10">FeuilleDeTemps[[#Headers],[Date(s)]]</definedName>
    <definedName name="Hélène" localSheetId="11">FeuilleDeTemps[[#Headers],[Date(s)]]</definedName>
    <definedName name="Hélène" localSheetId="1">FeuilleDeTemps19[[#Headers],[Date(s)]]</definedName>
    <definedName name="Hélène" localSheetId="9">FeuilleDeTemps[[#Headers],[Date(s)]]</definedName>
    <definedName name="Hélène">FeuilleDeTemps[[#Headers],[Date(s)]]</definedName>
    <definedName name="HeuresSemaineTravail" localSheetId="7">'Anne-Charlotte'!$B$6</definedName>
    <definedName name="HeuresSemaineTravail" localSheetId="6">Ascension!$B$6</definedName>
    <definedName name="HeuresSemaineTravail" localSheetId="10">Audrey!$B$6</definedName>
    <definedName name="HeuresSemaineTravail" localSheetId="11">Aurélie!$B$6</definedName>
    <definedName name="HeuresSemaineTravail" localSheetId="1">Elena!$B$6</definedName>
    <definedName name="HeuresSemaineTravail" localSheetId="9">Hélène!$B$6</definedName>
    <definedName name="HeuresSemaineTravail" localSheetId="2">Jennifer!$B$6</definedName>
    <definedName name="HeuresSemaineTravail" localSheetId="8">Laurence!$B$6</definedName>
    <definedName name="HeuresSemaineTravail" localSheetId="5">Serge!$B$6</definedName>
    <definedName name="HeuresSemaineTravail" localSheetId="3">Sulbie!$B$6</definedName>
    <definedName name="HeuresSemaineTravail" localSheetId="0">TEST!$B$6</definedName>
    <definedName name="HeuresSemaineTravail">Maya!$B$6</definedName>
    <definedName name="_xlnm.Print_Titles" localSheetId="7">'Anne-Charlotte'!$7:$7</definedName>
    <definedName name="_xlnm.Print_Titles" localSheetId="6">Ascension!$7:$7</definedName>
    <definedName name="_xlnm.Print_Titles" localSheetId="10">Audrey!$7:$7</definedName>
    <definedName name="_xlnm.Print_Titles" localSheetId="11">Aurélie!$7:$7</definedName>
    <definedName name="_xlnm.Print_Titles" localSheetId="1">Elena!$7:$7</definedName>
    <definedName name="_xlnm.Print_Titles" localSheetId="9">Hélène!$7:$7</definedName>
    <definedName name="_xlnm.Print_Titles" localSheetId="2">Jennifer!$7:$7</definedName>
    <definedName name="_xlnm.Print_Titles" localSheetId="8">Laurence!$7:$7</definedName>
    <definedName name="_xlnm.Print_Titles" localSheetId="4">Maya!$7:$7</definedName>
    <definedName name="_xlnm.Print_Titles" localSheetId="5">Serge!$7:$7</definedName>
    <definedName name="_xlnm.Print_Titles" localSheetId="3">Sulbie!$7:$7</definedName>
    <definedName name="_xlnm.Print_Titles" localSheetId="0">TEST!$7:$7</definedName>
    <definedName name="Jennifer" localSheetId="7">FeuilleDeTemps8[[#Headers],[Date(s)]]</definedName>
    <definedName name="Jennifer" localSheetId="6">FeuilleDeTemps[[#Headers],[Date(s)]]</definedName>
    <definedName name="Jennifer" localSheetId="10">FeuilleDeTemps[[#Headers],[Date(s)]]</definedName>
    <definedName name="Jennifer" localSheetId="11">FeuilleDeTemps[[#Headers],[Date(s)]]</definedName>
    <definedName name="Jennifer" localSheetId="1">FeuilleDeTemps19[[#Headers],[Date(s)]]</definedName>
    <definedName name="Jennifer" localSheetId="9">FeuilleDeTemps[[#Headers],[Date(s)]]</definedName>
    <definedName name="Jennifer" localSheetId="8">FeuilleDeTemps812[[#Headers],[Date(s)]]</definedName>
    <definedName name="Jennifer" localSheetId="5">FeuilleDeTemps6[[#Headers],[Date(s)]]</definedName>
    <definedName name="Jennifer" localSheetId="0">FeuilleDeTemps89[[#Headers],[Date(s)]]</definedName>
    <definedName name="Jennifer">FeuilleDeTemps[[#Headers],[Date(s)]]</definedName>
    <definedName name="Julie" localSheetId="10">FeuilleDeTemps[[#Headers],[Date(s)]]</definedName>
    <definedName name="Julie" localSheetId="11">FeuilleDeTemps[[#Headers],[Date(s)]]</definedName>
    <definedName name="Julie" localSheetId="1">FeuilleDeTemps19[[#Headers],[Date(s)]]</definedName>
    <definedName name="Julie" localSheetId="9">FeuilleDeTemps[[#Headers],[Date(s)]]</definedName>
    <definedName name="Julie" localSheetId="8">FeuilleDeTemps[[#Headers],[Date(s)]]</definedName>
    <definedName name="Julie">FeuilleDeTemps[[#Headers],[Date(s)]]</definedName>
    <definedName name="Julie2" localSheetId="10">FeuilleDeTemps[[#Headers],[Date(s)]]</definedName>
    <definedName name="Julie2" localSheetId="11">FeuilleDeTemps[[#Headers],[Date(s)]]</definedName>
    <definedName name="Julie2" localSheetId="1">FeuilleDeTemps19[[#Headers],[Date(s)]]</definedName>
    <definedName name="Julie2" localSheetId="9">FeuilleDeTemps[[#Headers],[Date(s)]]</definedName>
    <definedName name="Julie2" localSheetId="8">FeuilleDeTemps[[#Headers],[Date(s)]]</definedName>
    <definedName name="Julie2">FeuilleDeTemps[[#Headers],[Date(s)]]</definedName>
    <definedName name="TitreColonne1" localSheetId="7">FeuilleDeTemps8[[#Headers],[Date(s)]]</definedName>
    <definedName name="TitreColonne1" localSheetId="6">FeuilleDeTemps37[[#Headers],[Date(s)]]</definedName>
    <definedName name="TitreColonne1" localSheetId="10">FeuilleDeTemps351314[[#Headers],[Date(s)]]</definedName>
    <definedName name="TitreColonne1" localSheetId="11">FeuilleDeTemps35131415[[#Headers],[Date(s)]]</definedName>
    <definedName name="TitreColonne1" localSheetId="1">FeuilleDeTemps19[[#Headers],[Date(s)]]</definedName>
    <definedName name="TitreColonne1" localSheetId="9">FeuilleDeTemps3513[[#Headers],[Date(s)]]</definedName>
    <definedName name="TitreColonne1" localSheetId="2">FeuilleDeTemps35[[#Headers],[Date(s)]]</definedName>
    <definedName name="TitreColonne1" localSheetId="8">FeuilleDeTemps812[[#Headers],[Date(s)]]</definedName>
    <definedName name="TitreColonne1" localSheetId="5">FeuilleDeTemps6[[#Headers],[Date(s)]]</definedName>
    <definedName name="TitreColonne1" localSheetId="3">FeuilleDeTemps3[[#Headers],[Date(s)]]</definedName>
    <definedName name="TitreColonne1" localSheetId="0">FeuilleDeTemps89[[#Headers],[Date(s)]]</definedName>
    <definedName name="TitreColonne1">FeuilleDeTemps[[#Headers],[Date(s)]]</definedName>
  </definedNames>
  <calcPr calcId="191029" concurrentCalc="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E52" i="8" l="1"/>
  <c r="E51" i="8"/>
  <c r="E50" i="8"/>
  <c r="E49" i="8"/>
  <c r="E48" i="8"/>
  <c r="C46" i="8"/>
  <c r="D46" i="8"/>
  <c r="F46" i="8"/>
  <c r="E46" i="8"/>
  <c r="E42" i="8"/>
  <c r="E41" i="8"/>
  <c r="E40" i="8"/>
  <c r="E39" i="8"/>
  <c r="E38" i="8"/>
  <c r="C36" i="8"/>
  <c r="D36" i="8"/>
  <c r="F36" i="8"/>
  <c r="E36" i="8"/>
  <c r="E32" i="8"/>
  <c r="E31" i="8"/>
  <c r="E30" i="8"/>
  <c r="E29" i="8"/>
  <c r="E28" i="8"/>
  <c r="C26" i="8"/>
  <c r="D26" i="8"/>
  <c r="F26" i="8"/>
  <c r="E26" i="8"/>
  <c r="E22" i="8"/>
  <c r="E21" i="8"/>
  <c r="E20" i="8"/>
  <c r="E19" i="8"/>
  <c r="E18" i="8"/>
  <c r="C16" i="8"/>
  <c r="D16" i="8"/>
  <c r="F16" i="8"/>
  <c r="E16" i="8"/>
  <c r="E52" i="7"/>
  <c r="E51" i="7"/>
  <c r="E50" i="7"/>
  <c r="E49" i="7"/>
  <c r="E48" i="7"/>
  <c r="C46" i="7"/>
  <c r="D46" i="7"/>
  <c r="F46" i="7"/>
  <c r="E46" i="7"/>
  <c r="E42" i="7"/>
  <c r="E41" i="7"/>
  <c r="E40" i="7"/>
  <c r="E39" i="7"/>
  <c r="E38" i="7"/>
  <c r="C36" i="7"/>
  <c r="D36" i="7"/>
  <c r="F36" i="7"/>
  <c r="E36" i="7"/>
  <c r="E32" i="7"/>
  <c r="E31" i="7"/>
  <c r="E30" i="7"/>
  <c r="E29" i="7"/>
  <c r="E28" i="7"/>
  <c r="C26" i="7"/>
  <c r="D26" i="7"/>
  <c r="F26" i="7"/>
  <c r="E26" i="7"/>
  <c r="E22" i="7"/>
  <c r="E21" i="7"/>
  <c r="E20" i="7"/>
  <c r="E19" i="7"/>
  <c r="E18" i="7"/>
  <c r="C16" i="7"/>
  <c r="D16" i="7"/>
  <c r="F16" i="7"/>
  <c r="E16" i="7"/>
  <c r="E52" i="6"/>
  <c r="E51" i="6"/>
  <c r="E50" i="6"/>
  <c r="E49" i="6"/>
  <c r="E48" i="6"/>
  <c r="C46" i="6"/>
  <c r="D46" i="6"/>
  <c r="F46" i="6"/>
  <c r="E46" i="6"/>
  <c r="E42" i="6"/>
  <c r="E41" i="6"/>
  <c r="E40" i="6"/>
  <c r="E39" i="6"/>
  <c r="E38" i="6"/>
  <c r="C36" i="6"/>
  <c r="D36" i="6"/>
  <c r="F36" i="6"/>
  <c r="E36" i="6"/>
  <c r="E32" i="6"/>
  <c r="E31" i="6"/>
  <c r="E30" i="6"/>
  <c r="E29" i="6"/>
  <c r="E28" i="6"/>
  <c r="C26" i="6"/>
  <c r="D26" i="6"/>
  <c r="F26" i="6"/>
  <c r="E26" i="6"/>
  <c r="E22" i="6"/>
  <c r="E21" i="6"/>
  <c r="E20" i="6"/>
  <c r="E19" i="6"/>
  <c r="E18" i="6"/>
  <c r="C16" i="6"/>
  <c r="D16" i="6"/>
  <c r="F16" i="6"/>
  <c r="E16" i="6"/>
  <c r="E52" i="1"/>
  <c r="E51" i="1"/>
  <c r="E50" i="1"/>
  <c r="E49" i="1"/>
  <c r="E48" i="1"/>
  <c r="C46" i="1"/>
  <c r="D46" i="1"/>
  <c r="F46" i="1"/>
  <c r="E46" i="1"/>
  <c r="E42" i="1"/>
  <c r="E41" i="1"/>
  <c r="E40" i="1"/>
  <c r="E39" i="1"/>
  <c r="E38" i="1"/>
  <c r="C36" i="1"/>
  <c r="D36" i="1"/>
  <c r="F36" i="1"/>
  <c r="E36" i="1"/>
  <c r="E32" i="1"/>
  <c r="E31" i="1"/>
  <c r="E30" i="1"/>
  <c r="E29" i="1"/>
  <c r="E28" i="1"/>
  <c r="C26" i="1"/>
  <c r="D26" i="1"/>
  <c r="F26" i="1"/>
  <c r="E26" i="1"/>
  <c r="E22" i="1"/>
  <c r="E21" i="1"/>
  <c r="E20" i="1"/>
  <c r="E19" i="1"/>
  <c r="E18" i="1"/>
  <c r="C16" i="1"/>
  <c r="D16" i="1"/>
  <c r="F16" i="1"/>
  <c r="E16" i="1"/>
  <c r="E52" i="2"/>
  <c r="E51" i="2"/>
  <c r="E50" i="2"/>
  <c r="E49" i="2"/>
  <c r="E48" i="2"/>
  <c r="C46" i="2"/>
  <c r="D46" i="2"/>
  <c r="F46" i="2"/>
  <c r="E46" i="2"/>
  <c r="E42" i="2"/>
  <c r="E41" i="2"/>
  <c r="E40" i="2"/>
  <c r="E39" i="2"/>
  <c r="E38" i="2"/>
  <c r="C36" i="2"/>
  <c r="D36" i="2"/>
  <c r="F36" i="2"/>
  <c r="E36" i="2"/>
  <c r="G2" i="13"/>
  <c r="G2" i="12"/>
  <c r="G2" i="11"/>
  <c r="G2" i="10"/>
  <c r="G2" i="8"/>
  <c r="G2" i="7"/>
  <c r="G2" i="6"/>
  <c r="G2" i="1"/>
  <c r="E18" i="2"/>
  <c r="E19" i="2"/>
  <c r="E20" i="2"/>
  <c r="E21" i="2"/>
  <c r="E22" i="2"/>
  <c r="C16" i="2"/>
  <c r="D16" i="2"/>
  <c r="E16" i="2"/>
  <c r="E28" i="2"/>
  <c r="E29" i="2"/>
  <c r="E30" i="2"/>
  <c r="E31" i="2"/>
  <c r="E32" i="2"/>
  <c r="C26" i="2"/>
  <c r="D26" i="2"/>
  <c r="E26" i="2"/>
  <c r="G2" i="2"/>
  <c r="F16" i="2"/>
  <c r="F26" i="2"/>
  <c r="G3" i="2"/>
  <c r="G3" i="4"/>
  <c r="E9" i="14"/>
  <c r="C6" i="14"/>
  <c r="D6" i="14"/>
  <c r="F6" i="14"/>
  <c r="G3" i="14"/>
  <c r="G2" i="4"/>
  <c r="E6" i="14"/>
  <c r="G2" i="14"/>
  <c r="G3" i="13"/>
  <c r="G3" i="12"/>
  <c r="G3" i="11"/>
  <c r="G3" i="10"/>
  <c r="G3" i="8"/>
  <c r="G3" i="7"/>
  <c r="G3" i="6"/>
  <c r="G3" i="1"/>
  <c r="E10" i="4"/>
  <c r="E9" i="4"/>
  <c r="C6" i="4"/>
  <c r="D6" i="4"/>
  <c r="F6" i="4"/>
  <c r="E11" i="9"/>
  <c r="D17" i="9"/>
  <c r="F46" i="4"/>
  <c r="F36" i="4"/>
  <c r="F26" i="4"/>
  <c r="E19" i="4"/>
  <c r="E20" i="4"/>
  <c r="C16" i="4"/>
  <c r="D16" i="4"/>
  <c r="F16" i="4"/>
  <c r="E8" i="4"/>
  <c r="E6" i="4"/>
  <c r="E16" i="4"/>
  <c r="E46" i="4"/>
  <c r="E36" i="4"/>
  <c r="E26" i="4"/>
  <c r="E46" i="14"/>
  <c r="E36" i="14"/>
  <c r="E26" i="14"/>
  <c r="E16" i="14"/>
  <c r="E8" i="13"/>
  <c r="E9" i="13"/>
  <c r="E10" i="13"/>
  <c r="E11" i="13"/>
  <c r="E12" i="13"/>
  <c r="C6" i="13"/>
  <c r="D6" i="13"/>
  <c r="F6" i="13"/>
  <c r="E6" i="13"/>
  <c r="D6" i="11"/>
  <c r="E6" i="11"/>
  <c r="E9" i="9"/>
  <c r="E10" i="9"/>
  <c r="C6" i="9"/>
  <c r="D6" i="9"/>
  <c r="E6" i="9"/>
  <c r="E8" i="14"/>
  <c r="E10" i="14"/>
  <c r="E11" i="14"/>
  <c r="E12" i="14"/>
  <c r="E8" i="9"/>
  <c r="E12" i="9"/>
  <c r="E11" i="11"/>
  <c r="C6" i="11"/>
  <c r="F6" i="11"/>
  <c r="E49" i="14"/>
  <c r="E48" i="14"/>
  <c r="E50" i="14"/>
  <c r="E51" i="14"/>
  <c r="E52" i="14"/>
  <c r="C46" i="14"/>
  <c r="D46" i="14"/>
  <c r="F46" i="14"/>
  <c r="E18" i="14"/>
  <c r="E19" i="14"/>
  <c r="E20" i="14"/>
  <c r="E21" i="14"/>
  <c r="E22" i="14"/>
  <c r="C16" i="14"/>
  <c r="D16" i="14"/>
  <c r="F16" i="14"/>
  <c r="E28" i="14"/>
  <c r="E29" i="14"/>
  <c r="E30" i="14"/>
  <c r="E31" i="14"/>
  <c r="E32" i="14"/>
  <c r="C26" i="14"/>
  <c r="D26" i="14"/>
  <c r="F26" i="14"/>
  <c r="E38" i="14"/>
  <c r="E39" i="14"/>
  <c r="E40" i="14"/>
  <c r="E41" i="14"/>
  <c r="E42" i="14"/>
  <c r="C36" i="14"/>
  <c r="D36" i="14"/>
  <c r="F36" i="14"/>
  <c r="E52" i="4"/>
  <c r="E51" i="4"/>
  <c r="E50" i="4"/>
  <c r="E49" i="4"/>
  <c r="E48" i="4"/>
  <c r="C46" i="4"/>
  <c r="D46" i="4"/>
  <c r="E18" i="4"/>
  <c r="E21" i="4"/>
  <c r="E22" i="4"/>
  <c r="E28" i="4"/>
  <c r="E29" i="4"/>
  <c r="E30" i="4"/>
  <c r="E31" i="4"/>
  <c r="E32" i="4"/>
  <c r="C26" i="4"/>
  <c r="D26" i="4"/>
  <c r="E38" i="4"/>
  <c r="E39" i="4"/>
  <c r="E40" i="4"/>
  <c r="E41" i="4"/>
  <c r="E42" i="4"/>
  <c r="C36" i="4"/>
  <c r="D36" i="4"/>
  <c r="E12" i="4"/>
  <c r="E20" i="9"/>
  <c r="E22" i="9"/>
  <c r="E21" i="9"/>
  <c r="E19" i="9"/>
  <c r="E23" i="9"/>
  <c r="C17" i="9"/>
  <c r="E17" i="9"/>
  <c r="F17" i="9"/>
  <c r="E12" i="12"/>
  <c r="E11" i="12"/>
  <c r="E10" i="12"/>
  <c r="E9" i="12"/>
  <c r="E8" i="12"/>
  <c r="C6" i="12"/>
  <c r="D6" i="12"/>
  <c r="F6" i="12"/>
  <c r="E6" i="12"/>
  <c r="E12" i="11"/>
  <c r="E10" i="11"/>
  <c r="E9" i="11"/>
  <c r="E8" i="11"/>
  <c r="E12" i="10"/>
  <c r="E11" i="10"/>
  <c r="E10" i="10"/>
  <c r="E9" i="10"/>
  <c r="E8" i="10"/>
  <c r="C6" i="10"/>
  <c r="D6" i="10"/>
  <c r="F6" i="10"/>
  <c r="E6" i="10"/>
  <c r="E12" i="8"/>
  <c r="E11" i="8"/>
  <c r="E10" i="8"/>
  <c r="E9" i="8"/>
  <c r="E8" i="8"/>
  <c r="C6" i="8"/>
  <c r="D6" i="8"/>
  <c r="F6" i="8"/>
  <c r="E6" i="8"/>
  <c r="E12" i="7"/>
  <c r="E11" i="7"/>
  <c r="E10" i="7"/>
  <c r="E9" i="7"/>
  <c r="E8" i="7"/>
  <c r="C6" i="7"/>
  <c r="D6" i="7"/>
  <c r="F6" i="7"/>
  <c r="E6" i="7"/>
  <c r="E12" i="6"/>
  <c r="E11" i="6"/>
  <c r="E10" i="6"/>
  <c r="E9" i="6"/>
  <c r="E8" i="6"/>
  <c r="C6" i="6"/>
  <c r="D6" i="6"/>
  <c r="F6" i="6"/>
  <c r="E6" i="6"/>
  <c r="E11" i="4"/>
  <c r="E12" i="1"/>
  <c r="E11" i="1"/>
  <c r="E9" i="1"/>
  <c r="E8" i="1"/>
  <c r="E10" i="1"/>
  <c r="C6" i="1"/>
  <c r="D6" i="1"/>
  <c r="F6" i="1"/>
  <c r="E12" i="2"/>
  <c r="E8" i="2"/>
  <c r="E9" i="2"/>
  <c r="E10" i="2"/>
  <c r="E11" i="2"/>
  <c r="C6" i="2"/>
  <c r="D6" i="2"/>
  <c r="E6" i="2"/>
  <c r="F6" i="2"/>
  <c r="E6" i="1"/>
</calcChain>
</file>

<file path=xl/sharedStrings.xml><?xml version="1.0" encoding="utf-8"?>
<sst xmlns="http://schemas.openxmlformats.org/spreadsheetml/2006/main" count="510" uniqueCount="38">
  <si>
    <t>Feuille de temps</t>
  </si>
  <si>
    <t>Responsable | Nom du responsable</t>
  </si>
  <si>
    <t>Nombre total des heures de travail hebdomadaires</t>
  </si>
  <si>
    <t>Date(s)</t>
  </si>
  <si>
    <t>Total des heures de travail</t>
  </si>
  <si>
    <t>Heure d’arrivée</t>
  </si>
  <si>
    <t>Heures normales</t>
  </si>
  <si>
    <t>Heures supplémentaires</t>
  </si>
  <si>
    <t>Heure de départ</t>
  </si>
  <si>
    <t>Heures de travail</t>
  </si>
  <si>
    <t>Maya | E-mail | Téléphone</t>
  </si>
  <si>
    <t>Sulbie | E-mail | Téléphone</t>
  </si>
  <si>
    <t>Heures à prester</t>
  </si>
  <si>
    <t>Elena | E-mail | Téléphone</t>
  </si>
  <si>
    <t>Jennifer | E-mail | Téléphone</t>
  </si>
  <si>
    <t>Serge | E-mail | Téléphone</t>
  </si>
  <si>
    <t>Ascension | E-mail | Téléphone</t>
  </si>
  <si>
    <t>Anne-Charlotte | E-mail | Téléphone</t>
  </si>
  <si>
    <t>07-04-2019 au 11/04/2019</t>
  </si>
  <si>
    <t>01-04-2019 au 5-04-2019</t>
  </si>
  <si>
    <t>Hélène | E-mail | Téléphone</t>
  </si>
  <si>
    <t>Laurence | E-mail | Téléphone</t>
  </si>
  <si>
    <t>Audrey | E-mail | Téléphone</t>
  </si>
  <si>
    <t>Aurélie | E-mail | Téléphone</t>
  </si>
  <si>
    <t>Remarques</t>
  </si>
  <si>
    <t>Total des heures à prester</t>
  </si>
  <si>
    <t>TEST| E-mail | Téléphone</t>
  </si>
  <si>
    <t>Heures supplémentaires du mois</t>
  </si>
  <si>
    <t>08-04-2019 au 12-04-2019</t>
  </si>
  <si>
    <t>15-04-2019 au 19-04-2019</t>
  </si>
  <si>
    <t>22-04-2019 au 26-04-2019</t>
  </si>
  <si>
    <t>Heures toujours à prester pour le mois</t>
  </si>
  <si>
    <t>SOLDER LES HEURES SUP</t>
  </si>
  <si>
    <t>Total des heures prestées</t>
  </si>
  <si>
    <t>Feuille de temps AVRIL 2019</t>
  </si>
  <si>
    <t>29-04-2019 au 3-05-2019</t>
  </si>
  <si>
    <t>29-04-2019 au 03-05-2019</t>
  </si>
  <si>
    <t>Heures non prestées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</si>
</sst>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6">
    <numFmt numFmtId="164" formatCode="[$-F400]h:mm:ss\ AM/PM"/>
    <numFmt numFmtId="165" formatCode="#,##0.00_ ;\-#,##0.00\ "/>
    <numFmt numFmtId="166" formatCode="d/m/yy;@"/>
    <numFmt numFmtId="167" formatCode="h:mm;@"/>
    <numFmt numFmtId="168" formatCode="[$-F800]dddd\,\ mmmm\ dd\,\ yyyy"/>
    <numFmt numFmtId="169" formatCode="h&quot; h &quot;mm;@"/>
  </numFmts>
  <fonts count="17" x14ac:knownFonts="1">
    <font>
      <sz val="11"/>
      <color theme="1"/>
      <name val="Calibri"/>
      <family val="2"/>
      <scheme val="minor"/>
    </font>
    <font>
      <sz val="24"/>
      <color theme="4"/>
      <name val="Calibri"/>
      <family val="2"/>
      <scheme val="major"/>
    </font>
    <font>
      <sz val="12"/>
      <color theme="4"/>
      <name val="Calibri"/>
      <family val="2"/>
      <scheme val="major"/>
    </font>
    <font>
      <sz val="16"/>
      <color theme="5"/>
      <name val="Calibri"/>
      <family val="2"/>
      <scheme val="major"/>
    </font>
    <font>
      <sz val="20"/>
      <color theme="4"/>
      <name val="Calibri"/>
      <family val="2"/>
      <scheme val="minor"/>
    </font>
    <font>
      <sz val="11"/>
      <color theme="5"/>
      <name val="Calibri"/>
      <family val="2"/>
      <scheme val="major"/>
    </font>
    <font>
      <sz val="11"/>
      <color rgb="FFFF0000"/>
      <name val="Calibri"/>
      <family val="2"/>
      <scheme val="minor"/>
    </font>
    <font>
      <sz val="20"/>
      <color rgb="FFFF0000"/>
      <name val="Calibri"/>
      <family val="2"/>
      <scheme val="minor"/>
    </font>
    <font>
      <sz val="20"/>
      <color rgb="FF00B050"/>
      <name val="Calibri"/>
      <family val="2"/>
      <scheme val="minor"/>
    </font>
    <font>
      <sz val="12"/>
      <color rgb="FF00B050"/>
      <name val="Calibri"/>
      <family val="2"/>
      <scheme val="major"/>
    </font>
    <font>
      <sz val="12"/>
      <color rgb="FFFF0000"/>
      <name val="Calibri"/>
      <family val="2"/>
      <scheme val="minor"/>
    </font>
    <font>
      <sz val="11"/>
      <color theme="8"/>
      <name val="Calibri"/>
      <family val="2"/>
      <scheme val="minor"/>
    </font>
    <font>
      <sz val="14"/>
      <color rgb="FF00B050"/>
      <name val="Calibri"/>
      <family val="2"/>
      <scheme val="minor"/>
    </font>
    <font>
      <b/>
      <sz val="14"/>
      <color rgb="FF00B050"/>
      <name val="Calibri"/>
      <family val="2"/>
      <scheme val="minor"/>
    </font>
    <font>
      <sz val="14"/>
      <color theme="1"/>
      <name val="Calibri"/>
      <family val="2"/>
      <scheme val="minor"/>
    </font>
    <font>
      <sz val="14"/>
      <color rgb="FFFF0000"/>
      <name val="Calibri"/>
      <family val="2"/>
      <scheme val="minor"/>
    </font>
    <font>
      <b/>
      <sz val="14"/>
      <color rgb="FFFF0000"/>
      <name val="Calibri"/>
      <family val="2"/>
      <scheme val="minor"/>
    </font>
  </fonts>
  <fills count="4">
    <fill>
      <patternFill patternType="none"/>
    </fill>
    <fill>
      <patternFill patternType="gray125"/>
    </fill>
    <fill>
      <patternFill patternType="solid">
        <fgColor theme="5" tint="0.39994506668294322"/>
        <bgColor indexed="64"/>
      </patternFill>
    </fill>
    <fill>
      <patternFill patternType="solid">
        <fgColor rgb="FFFFFF00"/>
        <bgColor indexed="64"/>
      </patternFill>
    </fill>
  </fills>
  <borders count="2">
    <border>
      <left/>
      <right/>
      <top/>
      <bottom/>
      <diagonal/>
    </border>
    <border>
      <left/>
      <right/>
      <top style="thick">
        <color theme="4"/>
      </top>
      <bottom/>
      <diagonal/>
    </border>
  </borders>
  <cellStyleXfs count="6">
    <xf numFmtId="0" fontId="0" fillId="0" borderId="0">
      <alignment horizontal="left"/>
    </xf>
    <xf numFmtId="0" fontId="1" fillId="2" borderId="1" applyNumberFormat="0" applyProtection="0">
      <alignment horizontal="left"/>
    </xf>
    <xf numFmtId="0" fontId="2" fillId="0" borderId="0" applyNumberFormat="0" applyFill="0" applyBorder="0" applyAlignment="0" applyProtection="0"/>
    <xf numFmtId="0" fontId="3" fillId="0" borderId="0" applyNumberFormat="0" applyFill="0" applyBorder="0" applyAlignment="0" applyProtection="0"/>
    <xf numFmtId="0" fontId="5" fillId="0" borderId="0" applyNumberFormat="0" applyFill="0" applyBorder="0" applyProtection="0">
      <alignment wrapText="1"/>
    </xf>
    <xf numFmtId="0" fontId="4" fillId="0" borderId="0" applyNumberFormat="0" applyFill="0" applyBorder="0" applyProtection="0">
      <alignment horizontal="left"/>
    </xf>
  </cellStyleXfs>
  <cellXfs count="34">
    <xf numFmtId="0" fontId="0" fillId="0" borderId="0" xfId="0">
      <alignment horizontal="left"/>
    </xf>
    <xf numFmtId="0" fontId="0" fillId="0" borderId="0" xfId="0" applyAlignment="1">
      <alignment wrapText="1"/>
    </xf>
    <xf numFmtId="0" fontId="1" fillId="2" borderId="1" xfId="1">
      <alignment horizontal="left"/>
    </xf>
    <xf numFmtId="0" fontId="2" fillId="0" borderId="0" xfId="2"/>
    <xf numFmtId="0" fontId="2" fillId="0" borderId="0" xfId="2" applyAlignment="1">
      <alignment wrapText="1"/>
    </xf>
    <xf numFmtId="164" fontId="0" fillId="0" borderId="0" xfId="0" applyNumberFormat="1">
      <alignment horizontal="left"/>
    </xf>
    <xf numFmtId="4" fontId="0" fillId="0" borderId="0" xfId="0" applyNumberFormat="1">
      <alignment horizontal="left"/>
    </xf>
    <xf numFmtId="165" fontId="4" fillId="0" borderId="0" xfId="5" applyNumberFormat="1">
      <alignment horizontal="left"/>
    </xf>
    <xf numFmtId="167" fontId="0" fillId="0" borderId="0" xfId="0" applyNumberFormat="1">
      <alignment horizontal="left"/>
    </xf>
    <xf numFmtId="14" fontId="3" fillId="0" borderId="0" xfId="3" applyNumberFormat="1"/>
    <xf numFmtId="165" fontId="7" fillId="0" borderId="0" xfId="0" applyNumberFormat="1" applyFont="1">
      <alignment horizontal="left"/>
    </xf>
    <xf numFmtId="165" fontId="8" fillId="0" borderId="0" xfId="5" applyNumberFormat="1" applyFont="1">
      <alignment horizontal="left"/>
    </xf>
    <xf numFmtId="0" fontId="2" fillId="3" borderId="0" xfId="2" applyFill="1"/>
    <xf numFmtId="0" fontId="9" fillId="0" borderId="0" xfId="2" applyFont="1" applyAlignment="1">
      <alignment wrapText="1"/>
    </xf>
    <xf numFmtId="0" fontId="6" fillId="0" borderId="0" xfId="0" applyFont="1" applyAlignment="1">
      <alignment wrapText="1"/>
    </xf>
    <xf numFmtId="0" fontId="10" fillId="0" borderId="0" xfId="0" applyFont="1" applyAlignment="1">
      <alignment wrapText="1"/>
    </xf>
    <xf numFmtId="168" fontId="0" fillId="0" borderId="0" xfId="0" applyNumberFormat="1">
      <alignment horizontal="left"/>
    </xf>
    <xf numFmtId="166" fontId="11" fillId="0" borderId="0" xfId="0" applyNumberFormat="1" applyFont="1">
      <alignment horizontal="left"/>
    </xf>
    <xf numFmtId="167" fontId="11" fillId="0" borderId="0" xfId="0" applyNumberFormat="1" applyFont="1">
      <alignment horizontal="left"/>
    </xf>
    <xf numFmtId="4" fontId="11" fillId="0" borderId="0" xfId="0" applyNumberFormat="1" applyFont="1">
      <alignment horizontal="left"/>
    </xf>
    <xf numFmtId="0" fontId="11" fillId="0" borderId="0" xfId="0" applyFont="1">
      <alignment horizontal="left"/>
    </xf>
    <xf numFmtId="165" fontId="0" fillId="0" borderId="0" xfId="0" applyNumberFormat="1">
      <alignment horizontal="left"/>
    </xf>
    <xf numFmtId="0" fontId="13" fillId="0" borderId="0" xfId="0" applyFont="1">
      <alignment horizontal="left"/>
    </xf>
    <xf numFmtId="165" fontId="14" fillId="0" borderId="0" xfId="0" applyNumberFormat="1" applyFont="1">
      <alignment horizontal="left"/>
    </xf>
    <xf numFmtId="165" fontId="15" fillId="0" borderId="0" xfId="0" applyNumberFormat="1" applyFont="1">
      <alignment horizontal="left"/>
    </xf>
    <xf numFmtId="165" fontId="16" fillId="0" borderId="0" xfId="0" applyNumberFormat="1" applyFont="1">
      <alignment horizontal="left"/>
    </xf>
    <xf numFmtId="0" fontId="16" fillId="0" borderId="0" xfId="0" applyFont="1">
      <alignment horizontal="left"/>
    </xf>
    <xf numFmtId="169" fontId="8" fillId="0" borderId="0" xfId="5" applyNumberFormat="1" applyFont="1">
      <alignment horizontal="left"/>
    </xf>
    <xf numFmtId="169" fontId="7" fillId="0" borderId="0" xfId="0" applyNumberFormat="1" applyFont="1">
      <alignment horizontal="left"/>
    </xf>
    <xf numFmtId="169" fontId="13" fillId="0" borderId="0" xfId="0" applyNumberFormat="1" applyFont="1">
      <alignment horizontal="left"/>
    </xf>
    <xf numFmtId="169" fontId="12" fillId="0" borderId="0" xfId="0" applyNumberFormat="1" applyFont="1">
      <alignment horizontal="left"/>
    </xf>
    <xf numFmtId="2" fontId="15" fillId="0" borderId="0" xfId="0" applyNumberFormat="1" applyFont="1">
      <alignment horizontal="left"/>
    </xf>
    <xf numFmtId="2" fontId="7" fillId="0" borderId="0" xfId="0" applyNumberFormat="1" applyFont="1">
      <alignment horizontal="left"/>
    </xf>
    <xf numFmtId="0" fontId="0" fillId="3" borderId="0" xfId="0" applyFill="1">
      <alignment horizontal="left"/>
    </xf>
  </cellXfs>
  <cellStyles count="6">
    <cellStyle name="Normal" xfId="0" builtinId="0"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s>
  <dxfs count="174">
    <dxf>
      <numFmt numFmtId="4" formatCode="#,##0.00"/>
    </dxf>
    <dxf>
      <numFmt numFmtId="167" formatCode="h:mm;@"/>
    </dxf>
    <dxf>
      <numFmt numFmtId="167" formatCode="h:mm;@"/>
    </dxf>
    <dxf>
      <numFmt numFmtId="168" formatCode="[$-F800]dddd\,\ mmmm\ dd\,\ yyyy"/>
    </dxf>
    <dxf>
      <numFmt numFmtId="4" formatCode="#,##0.00"/>
    </dxf>
    <dxf>
      <numFmt numFmtId="167" formatCode="h:mm;@"/>
    </dxf>
    <dxf>
      <numFmt numFmtId="167" formatCode="h:mm;@"/>
    </dxf>
    <dxf>
      <numFmt numFmtId="168" formatCode="[$-F800]dddd\,\ mmmm\ dd\,\ yyyy"/>
    </dxf>
    <dxf>
      <numFmt numFmtId="4" formatCode="#,##0.00"/>
    </dxf>
    <dxf>
      <numFmt numFmtId="167" formatCode="h:mm;@"/>
    </dxf>
    <dxf>
      <numFmt numFmtId="167" formatCode="h:mm;@"/>
    </dxf>
    <dxf>
      <numFmt numFmtId="168" formatCode="[$-F800]dddd\,\ mmmm\ dd\,\ yyyy"/>
    </dxf>
    <dxf>
      <numFmt numFmtId="4" formatCode="#,##0.00"/>
    </dxf>
    <dxf>
      <numFmt numFmtId="167" formatCode="h:mm;@"/>
    </dxf>
    <dxf>
      <numFmt numFmtId="167" formatCode="h:mm;@"/>
    </dxf>
    <dxf>
      <numFmt numFmtId="168" formatCode="[$-F800]dddd\,\ mmmm\ dd\,\ yyyy"/>
    </dxf>
    <dxf>
      <numFmt numFmtId="4" formatCode="#,##0.00"/>
    </dxf>
    <dxf>
      <numFmt numFmtId="167" formatCode="h:mm;@"/>
    </dxf>
    <dxf>
      <numFmt numFmtId="167" formatCode="h:mm;@"/>
    </dxf>
    <dxf>
      <numFmt numFmtId="168" formatCode="[$-F800]dddd\,\ mmmm\ dd\,\ yyyy"/>
    </dxf>
    <dxf>
      <numFmt numFmtId="4" formatCode="#,##0.00"/>
    </dxf>
    <dxf>
      <numFmt numFmtId="167" formatCode="h:mm;@"/>
    </dxf>
    <dxf>
      <numFmt numFmtId="167" formatCode="h:mm;@"/>
    </dxf>
    <dxf>
      <numFmt numFmtId="168" formatCode="[$-F800]dddd\,\ mmmm\ dd\,\ yyyy"/>
    </dxf>
    <dxf>
      <numFmt numFmtId="4" formatCode="#,##0.00"/>
    </dxf>
    <dxf>
      <numFmt numFmtId="167" formatCode="h:mm;@"/>
    </dxf>
    <dxf>
      <numFmt numFmtId="167" formatCode="h:mm;@"/>
    </dxf>
    <dxf>
      <numFmt numFmtId="168" formatCode="[$-F800]dddd\,\ mmmm\ dd\,\ yyyy"/>
    </dxf>
    <dxf>
      <numFmt numFmtId="4" formatCode="#,##0.00"/>
    </dxf>
    <dxf>
      <numFmt numFmtId="167" formatCode="h:mm;@"/>
    </dxf>
    <dxf>
      <numFmt numFmtId="167" formatCode="h:mm;@"/>
    </dxf>
    <dxf>
      <numFmt numFmtId="168" formatCode="[$-F800]dddd\,\ mmmm\ dd\,\ yyyy"/>
    </dxf>
    <dxf>
      <numFmt numFmtId="4" formatCode="#,##0.00"/>
    </dxf>
    <dxf>
      <numFmt numFmtId="167" formatCode="h:mm;@"/>
    </dxf>
    <dxf>
      <numFmt numFmtId="167" formatCode="h:mm;@"/>
    </dxf>
    <dxf>
      <numFmt numFmtId="168" formatCode="[$-F800]dddd\,\ mmmm\ dd\,\ yyyy"/>
    </dxf>
    <dxf>
      <numFmt numFmtId="4" formatCode="#,##0.00"/>
    </dxf>
    <dxf>
      <numFmt numFmtId="167" formatCode="h:mm;@"/>
    </dxf>
    <dxf>
      <numFmt numFmtId="167" formatCode="h:mm;@"/>
    </dxf>
    <dxf>
      <numFmt numFmtId="168" formatCode="[$-F800]dddd\,\ mmmm\ dd\,\ yyyy"/>
    </dxf>
    <dxf>
      <numFmt numFmtId="4" formatCode="#,##0.00"/>
    </dxf>
    <dxf>
      <numFmt numFmtId="167" formatCode="h:mm;@"/>
    </dxf>
    <dxf>
      <numFmt numFmtId="167" formatCode="h:mm;@"/>
    </dxf>
    <dxf>
      <numFmt numFmtId="168" formatCode="[$-F800]dddd\,\ mmmm\ dd\,\ yyyy"/>
    </dxf>
    <dxf>
      <numFmt numFmtId="4" formatCode="#,##0.00"/>
    </dxf>
    <dxf>
      <numFmt numFmtId="167" formatCode="h:mm;@"/>
    </dxf>
    <dxf>
      <numFmt numFmtId="167" formatCode="h:mm;@"/>
    </dxf>
    <dxf>
      <numFmt numFmtId="168" formatCode="[$-F800]dddd\,\ mmmm\ dd\,\ yyyy"/>
    </dxf>
    <dxf>
      <numFmt numFmtId="4" formatCode="#,##0.00"/>
    </dxf>
    <dxf>
      <numFmt numFmtId="167" formatCode="h:mm;@"/>
    </dxf>
    <dxf>
      <numFmt numFmtId="167" formatCode="h:mm;@"/>
    </dxf>
    <dxf>
      <numFmt numFmtId="168" formatCode="[$-F800]dddd\,\ mmmm\ dd\,\ yyyy"/>
    </dxf>
    <dxf>
      <numFmt numFmtId="4" formatCode="#,##0.00"/>
    </dxf>
    <dxf>
      <numFmt numFmtId="167" formatCode="h:mm;@"/>
    </dxf>
    <dxf>
      <numFmt numFmtId="167" formatCode="h:mm;@"/>
    </dxf>
    <dxf>
      <numFmt numFmtId="168" formatCode="[$-F800]dddd\,\ mmmm\ dd\,\ yyyy"/>
    </dxf>
    <dxf>
      <numFmt numFmtId="4" formatCode="#,##0.00"/>
    </dxf>
    <dxf>
      <numFmt numFmtId="167" formatCode="h:mm;@"/>
    </dxf>
    <dxf>
      <numFmt numFmtId="167" formatCode="h:mm;@"/>
    </dxf>
    <dxf>
      <numFmt numFmtId="168" formatCode="[$-F800]dddd\,\ mmmm\ dd\,\ yyyy"/>
    </dxf>
    <dxf>
      <numFmt numFmtId="4" formatCode="#,##0.00"/>
    </dxf>
    <dxf>
      <numFmt numFmtId="167" formatCode="h:mm;@"/>
    </dxf>
    <dxf>
      <numFmt numFmtId="167" formatCode="h:mm;@"/>
    </dxf>
    <dxf>
      <numFmt numFmtId="168" formatCode="[$-F800]dddd\,\ mmmm\ dd\,\ yyyy"/>
    </dxf>
    <dxf>
      <numFmt numFmtId="4" formatCode="#,##0.00"/>
    </dxf>
    <dxf>
      <numFmt numFmtId="167" formatCode="h:mm;@"/>
    </dxf>
    <dxf>
      <numFmt numFmtId="167" formatCode="h:mm;@"/>
    </dxf>
    <dxf>
      <numFmt numFmtId="168" formatCode="[$-F800]dddd\,\ mmmm\ dd\,\ yyyy"/>
    </dxf>
    <dxf>
      <numFmt numFmtId="4" formatCode="#,##0.00"/>
    </dxf>
    <dxf>
      <numFmt numFmtId="167" formatCode="h:mm;@"/>
    </dxf>
    <dxf>
      <numFmt numFmtId="167" formatCode="h:mm;@"/>
    </dxf>
    <dxf>
      <numFmt numFmtId="168" formatCode="[$-F800]dddd\,\ mmmm\ dd\,\ yyyy"/>
    </dxf>
    <dxf>
      <numFmt numFmtId="4" formatCode="#,##0.00"/>
    </dxf>
    <dxf>
      <numFmt numFmtId="167" formatCode="h:mm;@"/>
    </dxf>
    <dxf>
      <numFmt numFmtId="167" formatCode="h:mm;@"/>
    </dxf>
    <dxf>
      <numFmt numFmtId="168" formatCode="[$-F800]dddd\,\ mmmm\ dd\,\ yyyy"/>
    </dxf>
    <dxf>
      <numFmt numFmtId="4" formatCode="#,##0.00"/>
    </dxf>
    <dxf>
      <numFmt numFmtId="167" formatCode="h:mm;@"/>
    </dxf>
    <dxf>
      <numFmt numFmtId="167" formatCode="h:mm;@"/>
    </dxf>
    <dxf>
      <numFmt numFmtId="168" formatCode="[$-F800]dddd\,\ mmmm\ dd\,\ yyyy"/>
    </dxf>
    <dxf>
      <numFmt numFmtId="4" formatCode="#,##0.00"/>
    </dxf>
    <dxf>
      <numFmt numFmtId="167" formatCode="h:mm;@"/>
    </dxf>
    <dxf>
      <numFmt numFmtId="167" formatCode="h:mm;@"/>
    </dxf>
    <dxf>
      <numFmt numFmtId="168" formatCode="[$-F800]dddd\,\ mmmm\ dd\,\ yyyy"/>
    </dxf>
    <dxf>
      <numFmt numFmtId="4" formatCode="#,##0.00"/>
    </dxf>
    <dxf>
      <numFmt numFmtId="167" formatCode="h:mm;@"/>
    </dxf>
    <dxf>
      <numFmt numFmtId="167" formatCode="h:mm;@"/>
    </dxf>
    <dxf>
      <numFmt numFmtId="168" formatCode="[$-F800]dddd\,\ mmmm\ dd\,\ yyyy"/>
    </dxf>
    <dxf>
      <numFmt numFmtId="4" formatCode="#,##0.00"/>
    </dxf>
    <dxf>
      <numFmt numFmtId="167" formatCode="h:mm;@"/>
    </dxf>
    <dxf>
      <numFmt numFmtId="167" formatCode="h:mm;@"/>
    </dxf>
    <dxf>
      <numFmt numFmtId="168" formatCode="[$-F800]dddd\,\ mmmm\ dd\,\ yyyy"/>
    </dxf>
    <dxf>
      <numFmt numFmtId="4" formatCode="#,##0.00"/>
    </dxf>
    <dxf>
      <numFmt numFmtId="167" formatCode="h:mm;@"/>
    </dxf>
    <dxf>
      <numFmt numFmtId="167" formatCode="h:mm;@"/>
    </dxf>
    <dxf>
      <numFmt numFmtId="168" formatCode="[$-F800]dddd\,\ mmmm\ dd\,\ yyyy"/>
    </dxf>
    <dxf>
      <numFmt numFmtId="4" formatCode="#,##0.00"/>
    </dxf>
    <dxf>
      <numFmt numFmtId="167" formatCode="h:mm;@"/>
    </dxf>
    <dxf>
      <numFmt numFmtId="167" formatCode="h:mm;@"/>
    </dxf>
    <dxf>
      <numFmt numFmtId="168" formatCode="[$-F800]dddd\,\ mmmm\ dd\,\ yyyy"/>
    </dxf>
    <dxf>
      <numFmt numFmtId="4" formatCode="#,##0.00"/>
    </dxf>
    <dxf>
      <numFmt numFmtId="167" formatCode="h:mm;@"/>
    </dxf>
    <dxf>
      <numFmt numFmtId="167" formatCode="h:mm;@"/>
    </dxf>
    <dxf>
      <numFmt numFmtId="168" formatCode="[$-F800]dddd\,\ mmmm\ dd\,\ yyyy"/>
    </dxf>
    <dxf>
      <numFmt numFmtId="4" formatCode="#,##0.00"/>
    </dxf>
    <dxf>
      <numFmt numFmtId="167" formatCode="h:mm;@"/>
    </dxf>
    <dxf>
      <numFmt numFmtId="167" formatCode="h:mm;@"/>
    </dxf>
    <dxf>
      <numFmt numFmtId="168" formatCode="[$-F800]dddd\,\ mmmm\ dd\,\ yyyy"/>
    </dxf>
    <dxf>
      <numFmt numFmtId="4" formatCode="#,##0.00"/>
    </dxf>
    <dxf>
      <numFmt numFmtId="167" formatCode="h:mm;@"/>
    </dxf>
    <dxf>
      <numFmt numFmtId="167" formatCode="h:mm;@"/>
    </dxf>
    <dxf>
      <numFmt numFmtId="168" formatCode="[$-F800]dddd\,\ mmmm\ dd\,\ yyyy"/>
    </dxf>
    <dxf>
      <numFmt numFmtId="4" formatCode="#,##0.00"/>
    </dxf>
    <dxf>
      <numFmt numFmtId="167" formatCode="h:mm;@"/>
    </dxf>
    <dxf>
      <numFmt numFmtId="167" formatCode="h:mm;@"/>
    </dxf>
    <dxf>
      <numFmt numFmtId="168" formatCode="[$-F800]dddd\,\ mmmm\ dd\,\ yyyy"/>
    </dxf>
    <dxf>
      <numFmt numFmtId="4" formatCode="#,##0.00"/>
    </dxf>
    <dxf>
      <numFmt numFmtId="167" formatCode="h:mm;@"/>
    </dxf>
    <dxf>
      <numFmt numFmtId="167" formatCode="h:mm;@"/>
    </dxf>
    <dxf>
      <numFmt numFmtId="168" formatCode="[$-F800]dddd\,\ mmmm\ dd\,\ yyyy"/>
    </dxf>
    <dxf>
      <numFmt numFmtId="4" formatCode="#,##0.00"/>
    </dxf>
    <dxf>
      <numFmt numFmtId="167" formatCode="h:mm;@"/>
    </dxf>
    <dxf>
      <numFmt numFmtId="167" formatCode="h:mm;@"/>
    </dxf>
    <dxf>
      <numFmt numFmtId="168" formatCode="[$-F800]dddd\,\ mmmm\ dd\,\ yyyy"/>
    </dxf>
    <dxf>
      <numFmt numFmtId="4" formatCode="#,##0.00"/>
    </dxf>
    <dxf>
      <numFmt numFmtId="167" formatCode="h:mm;@"/>
    </dxf>
    <dxf>
      <numFmt numFmtId="167" formatCode="h:mm;@"/>
    </dxf>
    <dxf>
      <numFmt numFmtId="168" formatCode="[$-F800]dddd\,\ mmmm\ dd\,\ yyyy"/>
    </dxf>
    <dxf>
      <numFmt numFmtId="4" formatCode="#,##0.00"/>
    </dxf>
    <dxf>
      <numFmt numFmtId="167" formatCode="h:mm;@"/>
    </dxf>
    <dxf>
      <numFmt numFmtId="167" formatCode="h:mm;@"/>
    </dxf>
    <dxf>
      <numFmt numFmtId="168" formatCode="[$-F800]dddd\,\ mmmm\ dd\,\ yyyy"/>
    </dxf>
    <dxf>
      <numFmt numFmtId="4" formatCode="#,##0.00"/>
    </dxf>
    <dxf>
      <numFmt numFmtId="167" formatCode="h:mm;@"/>
    </dxf>
    <dxf>
      <numFmt numFmtId="167" formatCode="h:mm;@"/>
    </dxf>
    <dxf>
      <numFmt numFmtId="168" formatCode="[$-F800]dddd\,\ mmmm\ dd\,\ yyyy"/>
    </dxf>
    <dxf>
      <numFmt numFmtId="4" formatCode="#,##0.00"/>
    </dxf>
    <dxf>
      <numFmt numFmtId="167" formatCode="h:mm;@"/>
    </dxf>
    <dxf>
      <numFmt numFmtId="167" formatCode="h:mm;@"/>
    </dxf>
    <dxf>
      <numFmt numFmtId="168" formatCode="[$-F800]dddd\,\ mmmm\ dd\,\ yyyy"/>
    </dxf>
    <dxf>
      <numFmt numFmtId="4" formatCode="#,##0.00"/>
    </dxf>
    <dxf>
      <numFmt numFmtId="167" formatCode="h:mm;@"/>
    </dxf>
    <dxf>
      <numFmt numFmtId="167" formatCode="h:mm;@"/>
    </dxf>
    <dxf>
      <numFmt numFmtId="168" formatCode="[$-F800]dddd\,\ mmmm\ dd\,\ yyyy"/>
    </dxf>
    <dxf>
      <numFmt numFmtId="4" formatCode="#,##0.00"/>
    </dxf>
    <dxf>
      <numFmt numFmtId="167" formatCode="h:mm;@"/>
    </dxf>
    <dxf>
      <numFmt numFmtId="167" formatCode="h:mm;@"/>
    </dxf>
    <dxf>
      <numFmt numFmtId="168" formatCode="[$-F800]dddd\,\ mmmm\ dd\,\ yyyy"/>
    </dxf>
    <dxf>
      <numFmt numFmtId="4" formatCode="#,##0.00"/>
    </dxf>
    <dxf>
      <numFmt numFmtId="167" formatCode="h:mm;@"/>
    </dxf>
    <dxf>
      <numFmt numFmtId="167" formatCode="h:mm;@"/>
    </dxf>
    <dxf>
      <numFmt numFmtId="168" formatCode="[$-F800]dddd\,\ mmmm\ dd\,\ yyyy"/>
    </dxf>
    <dxf>
      <numFmt numFmtId="4" formatCode="#,##0.00"/>
    </dxf>
    <dxf>
      <numFmt numFmtId="167" formatCode="h:mm;@"/>
    </dxf>
    <dxf>
      <numFmt numFmtId="167" formatCode="h:mm;@"/>
    </dxf>
    <dxf>
      <numFmt numFmtId="168" formatCode="[$-F800]dddd\,\ mmmm\ dd\,\ yyyy"/>
    </dxf>
    <dxf>
      <font>
        <strike val="0"/>
        <outline val="0"/>
        <shadow val="0"/>
        <u val="none"/>
        <vertAlign val="baseline"/>
        <sz val="11"/>
        <color theme="8"/>
        <name val="Calibri"/>
        <family val="2"/>
        <scheme val="minor"/>
      </font>
    </dxf>
    <dxf>
      <font>
        <strike val="0"/>
        <outline val="0"/>
        <shadow val="0"/>
        <u val="none"/>
        <vertAlign val="baseline"/>
        <sz val="11"/>
        <color theme="8"/>
        <name val="Calibri"/>
        <family val="2"/>
        <scheme val="minor"/>
      </font>
      <numFmt numFmtId="4" formatCode="#,##0.00"/>
    </dxf>
    <dxf>
      <font>
        <strike val="0"/>
        <outline val="0"/>
        <shadow val="0"/>
        <u val="none"/>
        <vertAlign val="baseline"/>
        <sz val="11"/>
        <color theme="8"/>
        <name val="Calibri"/>
        <family val="2"/>
        <scheme val="minor"/>
      </font>
      <numFmt numFmtId="167" formatCode="h:mm;@"/>
    </dxf>
    <dxf>
      <font>
        <strike val="0"/>
        <outline val="0"/>
        <shadow val="0"/>
        <u val="none"/>
        <vertAlign val="baseline"/>
        <sz val="11"/>
        <color theme="8"/>
        <name val="Calibri"/>
        <family val="2"/>
        <scheme val="minor"/>
      </font>
      <numFmt numFmtId="167" formatCode="h:mm;@"/>
    </dxf>
    <dxf>
      <font>
        <strike val="0"/>
        <outline val="0"/>
        <shadow val="0"/>
        <u val="none"/>
        <vertAlign val="baseline"/>
        <sz val="11"/>
        <color theme="8"/>
        <name val="Calibri"/>
        <family val="2"/>
        <scheme val="minor"/>
      </font>
      <numFmt numFmtId="166" formatCode="d/m/yy;@"/>
    </dxf>
    <dxf>
      <font>
        <strike val="0"/>
        <outline val="0"/>
        <shadow val="0"/>
        <u val="none"/>
        <vertAlign val="baseline"/>
        <sz val="11"/>
        <color theme="8"/>
        <name val="Calibri"/>
        <family val="2"/>
        <scheme val="minor"/>
      </font>
    </dxf>
    <dxf>
      <numFmt numFmtId="4" formatCode="#,##0.00"/>
    </dxf>
    <dxf>
      <numFmt numFmtId="167" formatCode="h:mm;@"/>
    </dxf>
    <dxf>
      <numFmt numFmtId="167" formatCode="h:mm;@"/>
    </dxf>
    <dxf>
      <numFmt numFmtId="168" formatCode="[$-F800]dddd\,\ mmmm\ dd\,\ yyyy"/>
    </dxf>
    <dxf>
      <border>
        <top style="thin">
          <color theme="2" tint="-0.24994659260841701"/>
        </top>
      </border>
    </dxf>
    <dxf>
      <border>
        <top style="thin">
          <color theme="2" tint="-0.24994659260841701"/>
        </top>
      </border>
    </dxf>
    <dxf>
      <font>
        <color theme="5"/>
      </font>
      <border>
        <bottom style="medium">
          <color theme="2" tint="-0.499984740745262"/>
        </bottom>
      </border>
    </dxf>
    <dxf>
      <font>
        <color theme="4"/>
      </font>
      <fill>
        <patternFill patternType="none">
          <bgColor auto="1"/>
        </patternFill>
      </fill>
      <border diagonalUp="0" diagonalDown="0">
        <left/>
        <right/>
        <top style="thin">
          <color theme="4"/>
        </top>
        <bottom/>
        <vertical/>
        <horizontal/>
      </border>
    </dxf>
    <dxf>
      <border>
        <top style="thin">
          <color theme="2" tint="-0.24994659260841701"/>
        </top>
      </border>
    </dxf>
    <dxf>
      <border>
        <top style="thin">
          <color theme="2" tint="-0.24994659260841701"/>
        </top>
      </border>
    </dxf>
    <dxf>
      <font>
        <color theme="5"/>
      </font>
      <border>
        <bottom style="medium">
          <color theme="2" tint="-0.499984740745262"/>
        </bottom>
      </border>
    </dxf>
    <dxf>
      <font>
        <color theme="4"/>
      </font>
      <fill>
        <patternFill patternType="none">
          <bgColor auto="1"/>
        </patternFill>
      </fill>
      <border diagonalUp="0" diagonalDown="0">
        <left/>
        <right/>
        <top style="thin">
          <color theme="4"/>
        </top>
        <bottom/>
        <vertical/>
        <horizontal/>
      </border>
    </dxf>
  </dxfs>
  <tableStyles count="2" defaultTableStyle="Feuille de temps de l’employé" defaultPivotStyle="PivotStyleLight16">
    <tableStyle name="Feuille de temps de l’employé" pivot="0" count="4" xr9:uid="{00000000-0011-0000-FFFF-FFFF00000000}">
      <tableStyleElement type="wholeTable" dxfId="173"/>
      <tableStyleElement type="headerRow" dxfId="172"/>
      <tableStyleElement type="firstRowStripe" dxfId="171"/>
      <tableStyleElement type="secondRowStripe" dxfId="170"/>
    </tableStyle>
    <tableStyle name="Feuille de temps de l’employé 2" pivot="0" count="4" xr9:uid="{EB56AC30-59CE-481C-8ECE-FBB830028125}">
      <tableStyleElement type="wholeTable" dxfId="169"/>
      <tableStyleElement type="headerRow" dxfId="168"/>
      <tableStyleElement type="firstRowStripe" dxfId="167"/>
      <tableStyleElement type="secondRowStripe" dxfId="166"/>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7C96CF67-B6EB-4732-9212-567BBDFED7F5}" name="FeuilleDeTemps89" displayName="FeuilleDeTemps89" ref="B7:F12" totalsRowShown="0">
  <autoFilter ref="B7:F12" xr:uid="{00000000-0009-0000-0100-000001000000}"/>
  <tableColumns count="5">
    <tableColumn id="1" xr3:uid="{ADBB94BC-9DD5-4A36-B2E1-47C3B68CB14D}" name="Date(s)" dataDxfId="165"/>
    <tableColumn id="2" xr3:uid="{433E23C2-0678-4BCF-BDCB-275B42188389}" name="Heure d’arrivée" dataDxfId="164"/>
    <tableColumn id="5" xr3:uid="{EC10029C-2976-42D6-A2D6-D9B6B7220F27}" name="Heure de départ" dataDxfId="163"/>
    <tableColumn id="6" xr3:uid="{CC62C5FD-E65C-4ABD-BE65-EC492CD4A688}" name="Heures de travail" dataDxfId="162">
      <calculatedColumnFormula>IFERROR(IF(COUNT(FeuilleDeTemps89[[#This Row],[Heure d’arrivée]:[Heure de départ]])=4,(IF(FeuilleDeTemps89[[#This Row],[Heure de départ]]&lt;FeuilleDeTemps89[[#This Row],[Heure d’arrivée]],1,0)+FeuilleDeTemps89[[#This Row],[Heure de départ]])-#REF!+#REF!-FeuilleDeTemps89[[#This Row],[Heure d’arrivée]],IF(AND(LEN(FeuilleDeTemps89[[#This Row],[Heure d’arrivée]])&lt;&gt;0,LEN(FeuilleDeTemps89[[#This Row],[Heure de départ]])&lt;&gt;0),(IF(FeuilleDeTemps89[[#This Row],[Heure de départ]]&lt;FeuilleDeTemps89[[#This Row],[Heure d’arrivée]],1,0)+FeuilleDeTemps89[[#This Row],[Heure de départ]])-FeuilleDeTemps89[[#This Row],[Heure d’arrivée]],0))*24,0)</calculatedColumnFormula>
    </tableColumn>
    <tableColumn id="3" xr3:uid="{F79EBAD3-02F3-47CB-BF47-AF24ECED0152}"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50CACEF5-B9FF-4A1C-B7D2-8C6B14072334}" name="FeuilleDeTemps8911" displayName="FeuilleDeTemps8911" ref="B18:F23" totalsRowShown="0" dataDxfId="161">
  <autoFilter ref="B18:F23" xr:uid="{C261A55C-7689-4BFA-AE12-505FB9BAA240}"/>
  <tableColumns count="5">
    <tableColumn id="1" xr3:uid="{32A2C7E5-0469-40E0-A702-381664B480B9}" name="Date(s)" dataDxfId="160"/>
    <tableColumn id="2" xr3:uid="{2259F576-82B7-4BCD-83A2-E6754D00FBD7}" name="Heure d’arrivée" dataDxfId="159"/>
    <tableColumn id="5" xr3:uid="{794538E8-CF51-4A73-AB83-DA03C4B250CC}" name="Heure de départ" dataDxfId="158"/>
    <tableColumn id="6" xr3:uid="{E8676E03-BBE8-4624-AB10-7B8DD8CFBFA7}" name="Heures de travail" dataDxfId="157">
      <calculatedColumnFormula>IFERROR(IF(COUNT(FeuilleDeTemps8911[[#This Row],[Heure d’arrivée]:[Heure de départ]])=4,(IF(FeuilleDeTemps8911[[#This Row],[Heure de départ]]&lt;FeuilleDeTemps8911[[#This Row],[Heure d’arrivée]],1,0)+FeuilleDeTemps8911[[#This Row],[Heure de départ]])-#REF!+#REF!-FeuilleDeTemps8911[[#This Row],[Heure d’arrivée]],IF(AND(LEN(FeuilleDeTemps8911[[#This Row],[Heure d’arrivée]])&lt;&gt;0,LEN(FeuilleDeTemps8911[[#This Row],[Heure de départ]])&lt;&gt;0),(IF(FeuilleDeTemps8911[[#This Row],[Heure de départ]]&lt;FeuilleDeTemps8911[[#This Row],[Heure d’arrivée]],1,0)+FeuilleDeTemps8911[[#This Row],[Heure de départ]])-FeuilleDeTemps8911[[#This Row],[Heure d’arrivée]],0))*24,0)</calculatedColumnFormula>
    </tableColumn>
    <tableColumn id="3" xr3:uid="{A3522360-3C83-4532-90D3-B64E45BF543B}" name="Remarques" dataDxfId="156"/>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25530830-428B-4041-84DA-718DA3B8601B}" name="FeuilleDeTemps19" displayName="FeuilleDeTemps19" ref="B7:F12" totalsRowShown="0">
  <autoFilter ref="B7:F12" xr:uid="{00000000-0009-0000-0100-000001000000}"/>
  <tableColumns count="5">
    <tableColumn id="1" xr3:uid="{1ADB26DB-B819-4884-B258-4857451107AF}" name="Date(s)" dataDxfId="155"/>
    <tableColumn id="2" xr3:uid="{2EAF6E00-8947-42BF-8313-7B8B0937B1ED}" name="Heure d’arrivée" dataDxfId="154"/>
    <tableColumn id="5" xr3:uid="{A7F9FA7D-8C3B-44AB-B322-2FDEE7A2D29D}" name="Heure de départ" dataDxfId="153"/>
    <tableColumn id="6" xr3:uid="{CFCC4FC5-5324-419A-ACC5-F9FEAECAEEB9}" name="Heures de travail" dataDxfId="152">
      <calculatedColumnFormula>IFERROR(IF(COUNT(FeuilleDeTemps19[[#This Row],[Heure d’arrivée]:[Heure de départ]])=4,(IF(FeuilleDeTemps19[[#This Row],[Heure de départ]]&lt;FeuilleDeTemps19[[#This Row],[Heure d’arrivée]],1,0)+FeuilleDeTemps19[[#This Row],[Heure de départ]])-#REF!+#REF!-FeuilleDeTemps19[[#This Row],[Heure d’arrivée]],IF(AND(LEN(FeuilleDeTemps19[[#This Row],[Heure d’arrivée]])&lt;&gt;0,LEN(FeuilleDeTemps19[[#This Row],[Heure de départ]])&lt;&gt;0),(IF(FeuilleDeTemps19[[#This Row],[Heure de départ]]&lt;FeuilleDeTemps19[[#This Row],[Heure d’arrivée]],1,0)+FeuilleDeTemps19[[#This Row],[Heure de départ]])-FeuilleDeTemps19[[#This Row],[Heure d’arrivée]],0))*24,0)</calculatedColumnFormula>
    </tableColumn>
    <tableColumn id="3" xr3:uid="{CAF9E4DC-7E3A-4927-9DDF-D43AFFAA423C}"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92194910-13EE-437B-86C1-CA6765CC7572}" name="FeuilleDeTemps1920" displayName="FeuilleDeTemps1920" ref="B17:F22" totalsRowShown="0">
  <autoFilter ref="B17:F22" xr:uid="{F73F642F-E0DC-4148-A51E-05FE24929E29}"/>
  <tableColumns count="5">
    <tableColumn id="1" xr3:uid="{AC54A3CC-AE49-4191-85E8-5CC5EBF9B81F}" name="Date(s)" dataDxfId="151"/>
    <tableColumn id="2" xr3:uid="{EA087815-BB34-4378-AB59-55236A7CB24F}" name="Heure d’arrivée" dataDxfId="150"/>
    <tableColumn id="5" xr3:uid="{CA32FB08-BD2F-4738-90FC-F84D20709680}" name="Heure de départ" dataDxfId="149"/>
    <tableColumn id="6" xr3:uid="{779741A4-E371-4A95-9F7E-604E418695ED}" name="Heures de travail" dataDxfId="148">
      <calculatedColumnFormula>IFERROR(IF(COUNT(FeuilleDeTemps1920[[#This Row],[Heure d’arrivée]:[Heure de départ]])=4,(IF(FeuilleDeTemps1920[[#This Row],[Heure de départ]]&lt;FeuilleDeTemps1920[[#This Row],[Heure d’arrivée]],1,0)+FeuilleDeTemps1920[[#This Row],[Heure de départ]])-#REF!+#REF!-FeuilleDeTemps1920[[#This Row],[Heure d’arrivée]],IF(AND(LEN(FeuilleDeTemps1920[[#This Row],[Heure d’arrivée]])&lt;&gt;0,LEN(FeuilleDeTemps1920[[#This Row],[Heure de départ]])&lt;&gt;0),(IF(FeuilleDeTemps1920[[#This Row],[Heure de départ]]&lt;FeuilleDeTemps1920[[#This Row],[Heure d’arrivée]],1,0)+FeuilleDeTemps1920[[#This Row],[Heure de départ]])-FeuilleDeTemps1920[[#This Row],[Heure d’arrivée]],0))*24,0)</calculatedColumnFormula>
    </tableColumn>
    <tableColumn id="3" xr3:uid="{A8134FC4-263F-4E70-AF59-B3D5C80C93B3}"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92CB4185-82D1-47FB-8F7D-9055A66BB9B9}" name="FeuilleDeTemps1921" displayName="FeuilleDeTemps1921" ref="B27:F32" totalsRowShown="0">
  <autoFilter ref="B27:F32" xr:uid="{F77C3143-0839-4DD6-A2FE-7836FDCB2168}"/>
  <tableColumns count="5">
    <tableColumn id="1" xr3:uid="{74B7BEE5-0F64-46E3-85B3-044AF8F2FA0F}" name="Date(s)" dataDxfId="147"/>
    <tableColumn id="2" xr3:uid="{F5772E4A-9526-431D-9511-1AD7C164B3AC}" name="Heure d’arrivée" dataDxfId="146"/>
    <tableColumn id="5" xr3:uid="{35C09C45-B28E-4A37-AAF3-BB53773E2C0E}" name="Heure de départ" dataDxfId="145"/>
    <tableColumn id="6" xr3:uid="{E63C2E35-F83F-45F4-8943-2D3B412E80EA}" name="Heures de travail" dataDxfId="144">
      <calculatedColumnFormula>IFERROR(IF(COUNT(FeuilleDeTemps1921[[#This Row],[Heure d’arrivée]:[Heure de départ]])=4,(IF(FeuilleDeTemps1921[[#This Row],[Heure de départ]]&lt;FeuilleDeTemps1921[[#This Row],[Heure d’arrivée]],1,0)+FeuilleDeTemps1921[[#This Row],[Heure de départ]])-#REF!+#REF!-FeuilleDeTemps1921[[#This Row],[Heure d’arrivée]],IF(AND(LEN(FeuilleDeTemps1921[[#This Row],[Heure d’arrivée]])&lt;&gt;0,LEN(FeuilleDeTemps1921[[#This Row],[Heure de départ]])&lt;&gt;0),(IF(FeuilleDeTemps1921[[#This Row],[Heure de départ]]&lt;FeuilleDeTemps1921[[#This Row],[Heure d’arrivée]],1,0)+FeuilleDeTemps1921[[#This Row],[Heure de départ]])-FeuilleDeTemps1921[[#This Row],[Heure d’arrivée]],0))*24,0)</calculatedColumnFormula>
    </tableColumn>
    <tableColumn id="3" xr3:uid="{D0893150-4D86-45C7-991D-DC43F1A8EF9F}"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D79F0689-D892-4373-AA97-0141FD99A269}" name="FeuilleDeTemps1922" displayName="FeuilleDeTemps1922" ref="B37:F42" totalsRowShown="0">
  <autoFilter ref="B37:F42" xr:uid="{F97D2395-B068-4CDB-A7B9-E97D557589B5}"/>
  <tableColumns count="5">
    <tableColumn id="1" xr3:uid="{D75022E4-3863-4F6E-940A-8B108E9B270A}" name="Date(s)" dataDxfId="143"/>
    <tableColumn id="2" xr3:uid="{FACB2FA1-66EF-4AFD-AB0E-90EF6EE70336}" name="Heure d’arrivée" dataDxfId="142"/>
    <tableColumn id="5" xr3:uid="{9A9D0A2B-0DAC-4D9E-A27B-2768D36C5D7A}" name="Heure de départ" dataDxfId="141"/>
    <tableColumn id="6" xr3:uid="{0F9F127C-A273-4897-90AF-603A1FDED837}" name="Heures de travail" dataDxfId="140">
      <calculatedColumnFormula>IFERROR(IF(COUNT(FeuilleDeTemps1922[[#This Row],[Heure d’arrivée]:[Heure de départ]])=4,(IF(FeuilleDeTemps1922[[#This Row],[Heure de départ]]&lt;FeuilleDeTemps1922[[#This Row],[Heure d’arrivée]],1,0)+FeuilleDeTemps1922[[#This Row],[Heure de départ]])-#REF!+#REF!-FeuilleDeTemps1922[[#This Row],[Heure d’arrivée]],IF(AND(LEN(FeuilleDeTemps1922[[#This Row],[Heure d’arrivée]])&lt;&gt;0,LEN(FeuilleDeTemps1922[[#This Row],[Heure de départ]])&lt;&gt;0),(IF(FeuilleDeTemps1922[[#This Row],[Heure de départ]]&lt;FeuilleDeTemps1922[[#This Row],[Heure d’arrivée]],1,0)+FeuilleDeTemps1922[[#This Row],[Heure de départ]])-FeuilleDeTemps1922[[#This Row],[Heure d’arrivée]],0))*24,0)</calculatedColumnFormula>
    </tableColumn>
    <tableColumn id="3" xr3:uid="{01C28081-4537-4248-B9D1-B963C1DB2A9C}"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25FD18F7-7DDD-4873-9A39-DEF32D07B0FE}" name="FeuilleDeTemps192223" displayName="FeuilleDeTemps192223" ref="B47:F52" totalsRowShown="0">
  <autoFilter ref="B47:F52" xr:uid="{952DA3EC-4472-43CD-B14B-733F8E55CA1F}"/>
  <tableColumns count="5">
    <tableColumn id="1" xr3:uid="{77FCC5C1-CE43-4A85-862C-ADC5BEA61AE1}" name="Date(s)" dataDxfId="139"/>
    <tableColumn id="2" xr3:uid="{72E22E42-E063-4CA0-9A1F-B6629EE50081}" name="Heure d’arrivée" dataDxfId="138"/>
    <tableColumn id="5" xr3:uid="{B20AE5DA-D75B-4438-9A6C-E70B2352500E}" name="Heure de départ" dataDxfId="137"/>
    <tableColumn id="6" xr3:uid="{EB855467-3F9C-44F9-84E2-F55A45FED381}" name="Heures de travail" dataDxfId="136">
      <calculatedColumnFormula>IFERROR(IF(COUNT(FeuilleDeTemps192223[[#This Row],[Heure d’arrivée]:[Heure de départ]])=4,(IF(FeuilleDeTemps192223[[#This Row],[Heure de départ]]&lt;FeuilleDeTemps192223[[#This Row],[Heure d’arrivée]],1,0)+FeuilleDeTemps192223[[#This Row],[Heure de départ]])-#REF!+#REF!-FeuilleDeTemps192223[[#This Row],[Heure d’arrivée]],IF(AND(LEN(FeuilleDeTemps192223[[#This Row],[Heure d’arrivée]])&lt;&gt;0,LEN(FeuilleDeTemps192223[[#This Row],[Heure de départ]])&lt;&gt;0),(IF(FeuilleDeTemps192223[[#This Row],[Heure de départ]]&lt;FeuilleDeTemps192223[[#This Row],[Heure d’arrivée]],1,0)+FeuilleDeTemps192223[[#This Row],[Heure de départ]])-FeuilleDeTemps192223[[#This Row],[Heure d’arrivée]],0))*24,0)</calculatedColumnFormula>
    </tableColumn>
    <tableColumn id="3" xr3:uid="{28198331-BB43-4839-B249-BA89DAB7E51D}"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6638EB33-022E-463B-BBD4-035A8A466F45}" name="FeuilleDeTemps35" displayName="FeuilleDeTemps35" ref="B7:F12" totalsRowShown="0">
  <autoFilter ref="B7:F12" xr:uid="{00000000-0009-0000-0100-000001000000}"/>
  <tableColumns count="5">
    <tableColumn id="1" xr3:uid="{C5EE853C-F0A5-47F8-B2AA-95BD6B6C71DD}" name="Date(s)" dataDxfId="135"/>
    <tableColumn id="2" xr3:uid="{CF368382-5532-4B50-B298-06651C550A1F}" name="Heure d’arrivée" dataDxfId="134"/>
    <tableColumn id="5" xr3:uid="{8BD353E0-9C37-403D-AA27-223088617B02}" name="Heure de départ" dataDxfId="133"/>
    <tableColumn id="6" xr3:uid="{853521CD-B329-441A-861C-EAFD077FC5D3}" name="Heures de travail" dataDxfId="132">
      <calculatedColumnFormula>IFERROR(IF(COUNT(FeuilleDeTemps35[[#This Row],[Heure d’arrivée]:[Heure de départ]])=4,(IF(FeuilleDeTemps35[[#This Row],[Heure de départ]]&lt;FeuilleDeTemps35[[#This Row],[Heure d’arrivée]],1,0)+FeuilleDeTemps35[[#This Row],[Heure de départ]])-#REF!+#REF!-FeuilleDeTemps35[[#This Row],[Heure d’arrivée]],IF(AND(LEN(FeuilleDeTemps35[[#This Row],[Heure d’arrivée]])&lt;&gt;0,LEN(FeuilleDeTemps35[[#This Row],[Heure de départ]])&lt;&gt;0),(IF(FeuilleDeTemps35[[#This Row],[Heure de départ]]&lt;FeuilleDeTemps35[[#This Row],[Heure d’arrivée]],1,0)+FeuilleDeTemps35[[#This Row],[Heure de départ]])-FeuilleDeTemps35[[#This Row],[Heure d’arrivée]],0))*24,0)</calculatedColumnFormula>
    </tableColumn>
    <tableColumn id="3" xr3:uid="{0D74DAB1-9D3F-47C3-8C59-0E3929E65ABE}"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4" xr:uid="{62C9596B-3CD8-4CAE-9760-30069C690408}" name="FeuilleDeTemps3525" displayName="FeuilleDeTemps3525" ref="B17:F22" totalsRowShown="0">
  <autoFilter ref="B17:F22" xr:uid="{B9B2476E-1F03-4C07-B22B-3C29B3A719BE}"/>
  <tableColumns count="5">
    <tableColumn id="1" xr3:uid="{885FC2A5-140C-46F1-98CB-9EB79251BF98}" name="Date(s)" dataDxfId="131"/>
    <tableColumn id="2" xr3:uid="{4F8EF387-0ACE-4458-AF43-D86E407DF54F}" name="Heure d’arrivée" dataDxfId="130"/>
    <tableColumn id="5" xr3:uid="{B0161249-2817-43BD-AEAD-52AD8883BA41}" name="Heure de départ" dataDxfId="129"/>
    <tableColumn id="6" xr3:uid="{39694CDF-7618-4C2A-912D-E8730BD2BB55}" name="Heures de travail" dataDxfId="128">
      <calculatedColumnFormula>IFERROR(IF(COUNT(FeuilleDeTemps3525[[#This Row],[Heure d’arrivée]:[Heure de départ]])=4,(IF(FeuilleDeTemps3525[[#This Row],[Heure de départ]]&lt;FeuilleDeTemps3525[[#This Row],[Heure d’arrivée]],1,0)+FeuilleDeTemps3525[[#This Row],[Heure de départ]])-#REF!+#REF!-FeuilleDeTemps3525[[#This Row],[Heure d’arrivée]],IF(AND(LEN(FeuilleDeTemps3525[[#This Row],[Heure d’arrivée]])&lt;&gt;0,LEN(FeuilleDeTemps3525[[#This Row],[Heure de départ]])&lt;&gt;0),(IF(FeuilleDeTemps3525[[#This Row],[Heure de départ]]&lt;FeuilleDeTemps3525[[#This Row],[Heure d’arrivée]],1,0)+FeuilleDeTemps3525[[#This Row],[Heure de départ]])-FeuilleDeTemps3525[[#This Row],[Heure d’arrivée]],0))*24,0)</calculatedColumnFormula>
    </tableColumn>
    <tableColumn id="3" xr3:uid="{5E37E902-4502-4451-AB18-3372FD6A273D}"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5" xr:uid="{1925BFF6-E94A-4E89-AC2F-81D8F5767C95}" name="FeuilleDeTemps3526" displayName="FeuilleDeTemps3526" ref="B27:F32" totalsRowShown="0">
  <autoFilter ref="B27:F32" xr:uid="{B8CBE5A4-262A-444F-8E7E-9A8A54262072}"/>
  <tableColumns count="5">
    <tableColumn id="1" xr3:uid="{D674BBDE-6526-4688-92A0-3855784CCC8E}" name="Date(s)" dataDxfId="127"/>
    <tableColumn id="2" xr3:uid="{643C9563-8E10-48AF-96AC-1A58FE0E4F63}" name="Heure d’arrivée" dataDxfId="126"/>
    <tableColumn id="5" xr3:uid="{DC4F00CF-0F2E-46F0-8844-316ED375CB7E}" name="Heure de départ" dataDxfId="125"/>
    <tableColumn id="6" xr3:uid="{5AB4C4D8-AC22-4F1B-94CE-F0B91FE3F8A5}" name="Heures de travail" dataDxfId="124">
      <calculatedColumnFormula>IFERROR(IF(COUNT(FeuilleDeTemps3526[[#This Row],[Heure d’arrivée]:[Heure de départ]])=4,(IF(FeuilleDeTemps3526[[#This Row],[Heure de départ]]&lt;FeuilleDeTemps3526[[#This Row],[Heure d’arrivée]],1,0)+FeuilleDeTemps3526[[#This Row],[Heure de départ]])-#REF!+#REF!-FeuilleDeTemps3526[[#This Row],[Heure d’arrivée]],IF(AND(LEN(FeuilleDeTemps3526[[#This Row],[Heure d’arrivée]])&lt;&gt;0,LEN(FeuilleDeTemps3526[[#This Row],[Heure de départ]])&lt;&gt;0),(IF(FeuilleDeTemps3526[[#This Row],[Heure de départ]]&lt;FeuilleDeTemps3526[[#This Row],[Heure d’arrivée]],1,0)+FeuilleDeTemps3526[[#This Row],[Heure de départ]])-FeuilleDeTemps3526[[#This Row],[Heure d’arrivée]],0))*24,0)</calculatedColumnFormula>
    </tableColumn>
    <tableColumn id="3" xr3:uid="{D72A6208-6065-4D82-9ED3-4F5AF01A7939}"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6" xr:uid="{9791307F-A0DF-4F1D-99B2-5A838C78A345}" name="FeuilleDeTemps3527" displayName="FeuilleDeTemps3527" ref="B37:F42" totalsRowShown="0">
  <autoFilter ref="B37:F42" xr:uid="{E0A81281-2797-4318-A6B8-E7A7D29BC778}"/>
  <tableColumns count="5">
    <tableColumn id="1" xr3:uid="{C53B2E98-A4F3-4F47-A082-54742CD3000B}" name="Date(s)" dataDxfId="123"/>
    <tableColumn id="2" xr3:uid="{7E4F7CC1-8E61-483B-BA30-710DC142A50C}" name="Heure d’arrivée" dataDxfId="122"/>
    <tableColumn id="5" xr3:uid="{2F98EE57-C8DF-4A06-B777-5808FFAA4DC9}" name="Heure de départ" dataDxfId="121"/>
    <tableColumn id="6" xr3:uid="{CF600719-5058-4F86-9C3D-35FCE99C44F9}" name="Heures de travail" dataDxfId="120">
      <calculatedColumnFormula>IFERROR(IF(COUNT(FeuilleDeTemps3527[[#This Row],[Heure d’arrivée]:[Heure de départ]])=4,(IF(FeuilleDeTemps3527[[#This Row],[Heure de départ]]&lt;FeuilleDeTemps3527[[#This Row],[Heure d’arrivée]],1,0)+FeuilleDeTemps3527[[#This Row],[Heure de départ]])-#REF!+#REF!-FeuilleDeTemps3527[[#This Row],[Heure d’arrivée]],IF(AND(LEN(FeuilleDeTemps3527[[#This Row],[Heure d’arrivée]])&lt;&gt;0,LEN(FeuilleDeTemps3527[[#This Row],[Heure de départ]])&lt;&gt;0),(IF(FeuilleDeTemps3527[[#This Row],[Heure de départ]]&lt;FeuilleDeTemps3527[[#This Row],[Heure d’arrivée]],1,0)+FeuilleDeTemps3527[[#This Row],[Heure de départ]])-FeuilleDeTemps3527[[#This Row],[Heure d’arrivée]],0))*24,0)</calculatedColumnFormula>
    </tableColumn>
    <tableColumn id="3" xr3:uid="{AF36DB2B-26CD-44E0-96F0-E9458277A5C4}"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7" xr:uid="{E36306C8-7955-4781-8123-C26C2AA84A03}" name="FeuilleDeTemps352728" displayName="FeuilleDeTemps352728" ref="B47:F52" totalsRowShown="0">
  <autoFilter ref="B47:F52" xr:uid="{40E8639F-8394-43B8-A4A7-CC101FF616EB}"/>
  <tableColumns count="5">
    <tableColumn id="1" xr3:uid="{53B9168C-2BFD-4325-ADFD-927BBD6300B8}" name="Date(s)" dataDxfId="119"/>
    <tableColumn id="2" xr3:uid="{C53BA7EC-68F5-45B1-8F75-0F82CFD51DD6}" name="Heure d’arrivée" dataDxfId="118"/>
    <tableColumn id="5" xr3:uid="{A35D2946-0448-412C-A600-E7A6D4D36130}" name="Heure de départ" dataDxfId="117"/>
    <tableColumn id="6" xr3:uid="{CFD53677-409C-4AEE-9697-5AD2D5D6808C}" name="Heures de travail" dataDxfId="116">
      <calculatedColumnFormula>IFERROR(IF(COUNT(FeuilleDeTemps352728[[#This Row],[Heure d’arrivée]:[Heure de départ]])=4,(IF(FeuilleDeTemps352728[[#This Row],[Heure de départ]]&lt;FeuilleDeTemps352728[[#This Row],[Heure d’arrivée]],1,0)+FeuilleDeTemps352728[[#This Row],[Heure de départ]])-#REF!+#REF!-FeuilleDeTemps352728[[#This Row],[Heure d’arrivée]],IF(AND(LEN(FeuilleDeTemps352728[[#This Row],[Heure d’arrivée]])&lt;&gt;0,LEN(FeuilleDeTemps352728[[#This Row],[Heure de départ]])&lt;&gt;0),(IF(FeuilleDeTemps352728[[#This Row],[Heure de départ]]&lt;FeuilleDeTemps352728[[#This Row],[Heure d’arrivée]],1,0)+FeuilleDeTemps352728[[#This Row],[Heure de départ]])-FeuilleDeTemps352728[[#This Row],[Heure d’arrivée]],0))*24,0)</calculatedColumnFormula>
    </tableColumn>
    <tableColumn id="3" xr3:uid="{14AB3EF6-A694-439C-9CFD-C749C0D00D34}"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4052494D-F15C-4273-9515-89C5BFCF15AA}" name="FeuilleDeTemps3" displayName="FeuilleDeTemps3" ref="B7:F12" totalsRowShown="0">
  <autoFilter ref="B7:F12" xr:uid="{00000000-0009-0000-0100-000001000000}"/>
  <tableColumns count="5">
    <tableColumn id="1" xr3:uid="{197EC133-7C65-4D36-9A96-23630A405990}" name="Date(s)" dataDxfId="115"/>
    <tableColumn id="2" xr3:uid="{BA80C3BE-3526-4608-B8E1-C1C84E075B35}" name="Heure d’arrivée" dataDxfId="114"/>
    <tableColumn id="5" xr3:uid="{47B6A78B-20E1-4117-837D-2BDF041BFD79}" name="Heure de départ" dataDxfId="113"/>
    <tableColumn id="6" xr3:uid="{34CE36D1-E8E0-42F4-8535-DC51392E135C}" name="Heures de travail" dataDxfId="112">
      <calculatedColumnFormula>IFERROR(IF(COUNT(FeuilleDeTemps3[[#This Row],[Heure d’arrivée]:[Heure de départ]])=4,(IF(FeuilleDeTemps3[[#This Row],[Heure de départ]]&lt;FeuilleDeTemps3[[#This Row],[Heure d’arrivée]],1,0)+FeuilleDeTemps3[[#This Row],[Heure de départ]])-#REF!+#REF!-FeuilleDeTemps3[[#This Row],[Heure d’arrivée]],IF(AND(LEN(FeuilleDeTemps3[[#This Row],[Heure d’arrivée]])&lt;&gt;0,LEN(FeuilleDeTemps3[[#This Row],[Heure de départ]])&lt;&gt;0),(IF(FeuilleDeTemps3[[#This Row],[Heure de départ]]&lt;FeuilleDeTemps3[[#This Row],[Heure d’arrivée]],1,0)+FeuilleDeTemps3[[#This Row],[Heure de départ]])-FeuilleDeTemps3[[#This Row],[Heure d’arrivée]],0))*24,0)</calculatedColumnFormula>
    </tableColumn>
    <tableColumn id="3" xr3:uid="{5F8D86D9-90EE-48E6-852D-36965016A074}"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1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8" xr:uid="{3C889505-671E-4940-8DC7-5C72E68EE6FE}" name="FeuilleDeTemps329" displayName="FeuilleDeTemps329" ref="B17:F22" totalsRowShown="0">
  <autoFilter ref="B17:F22" xr:uid="{2A33D1B1-31E4-496E-BA90-78B406BC353D}"/>
  <tableColumns count="5">
    <tableColumn id="1" xr3:uid="{8A213C90-F0E3-416A-8242-E1DDC0E664F0}" name="Date(s)" dataDxfId="111"/>
    <tableColumn id="2" xr3:uid="{555801D8-1421-4BD4-8233-B1C80E47EEF5}" name="Heure d’arrivée" dataDxfId="110"/>
    <tableColumn id="5" xr3:uid="{B9B373C2-4EE0-4049-9257-3080B7A22BF6}" name="Heure de départ" dataDxfId="109"/>
    <tableColumn id="6" xr3:uid="{7E8A7FC6-2DDE-44F3-9B21-274F02963E45}" name="Heures de travail" dataDxfId="108">
      <calculatedColumnFormula>IFERROR(IF(COUNT(FeuilleDeTemps329[[#This Row],[Heure d’arrivée]:[Heure de départ]])=4,(IF(FeuilleDeTemps329[[#This Row],[Heure de départ]]&lt;FeuilleDeTemps329[[#This Row],[Heure d’arrivée]],1,0)+FeuilleDeTemps329[[#This Row],[Heure de départ]])-#REF!+#REF!-FeuilleDeTemps329[[#This Row],[Heure d’arrivée]],IF(AND(LEN(FeuilleDeTemps329[[#This Row],[Heure d’arrivée]])&lt;&gt;0,LEN(FeuilleDeTemps329[[#This Row],[Heure de départ]])&lt;&gt;0),(IF(FeuilleDeTemps329[[#This Row],[Heure de départ]]&lt;FeuilleDeTemps329[[#This Row],[Heure d’arrivée]],1,0)+FeuilleDeTemps329[[#This Row],[Heure de départ]])-FeuilleDeTemps329[[#This Row],[Heure d’arrivée]],0))*24,0)</calculatedColumnFormula>
    </tableColumn>
    <tableColumn id="3" xr3:uid="{014E172A-67E9-4BD1-A08F-EABD24DB5E61}"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1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9" xr:uid="{057E83C0-9BB4-4539-94FF-2596F3894798}" name="FeuilleDeTemps330" displayName="FeuilleDeTemps330" ref="B27:F32" totalsRowShown="0">
  <autoFilter ref="B27:F32" xr:uid="{B3CE15C7-0CBC-453C-9AE2-C0949D2CCBF4}"/>
  <tableColumns count="5">
    <tableColumn id="1" xr3:uid="{CD036CFC-5961-4FCB-922F-74EC612E7A8B}" name="Date(s)" dataDxfId="107"/>
    <tableColumn id="2" xr3:uid="{30A453BF-12EA-466A-AF1D-22A93958E8EC}" name="Heure d’arrivée" dataDxfId="106"/>
    <tableColumn id="5" xr3:uid="{6627461E-D879-4EB1-9F04-30BEEC123642}" name="Heure de départ" dataDxfId="105"/>
    <tableColumn id="6" xr3:uid="{39E8B042-5239-4B2D-8B76-5D84B58FC70B}" name="Heures de travail" dataDxfId="104">
      <calculatedColumnFormula>IFERROR(IF(COUNT(FeuilleDeTemps330[[#This Row],[Heure d’arrivée]:[Heure de départ]])=4,(IF(FeuilleDeTemps330[[#This Row],[Heure de départ]]&lt;FeuilleDeTemps330[[#This Row],[Heure d’arrivée]],1,0)+FeuilleDeTemps330[[#This Row],[Heure de départ]])-#REF!+#REF!-FeuilleDeTemps330[[#This Row],[Heure d’arrivée]],IF(AND(LEN(FeuilleDeTemps330[[#This Row],[Heure d’arrivée]])&lt;&gt;0,LEN(FeuilleDeTemps330[[#This Row],[Heure de départ]])&lt;&gt;0),(IF(FeuilleDeTemps330[[#This Row],[Heure de départ]]&lt;FeuilleDeTemps330[[#This Row],[Heure d’arrivée]],1,0)+FeuilleDeTemps330[[#This Row],[Heure de départ]])-FeuilleDeTemps330[[#This Row],[Heure d’arrivée]],0))*24,0)</calculatedColumnFormula>
    </tableColumn>
    <tableColumn id="3" xr3:uid="{F9BA172F-2B82-4A5C-B883-CC020398888A}"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1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C5CC2BC0-1BA4-4E46-BB68-30EE0412F71D}" name="FeuilleDeTemps3304" displayName="FeuilleDeTemps3304" ref="B37:F42" totalsRowShown="0">
  <autoFilter ref="B37:F42" xr:uid="{38B2F859-705F-4734-8853-3705EF3AA2F8}"/>
  <tableColumns count="5">
    <tableColumn id="1" xr3:uid="{0F91CB71-BF65-47F6-9B4C-7E9F0C56BB4B}" name="Date(s)" dataDxfId="71"/>
    <tableColumn id="2" xr3:uid="{4362AB26-EBD0-45B7-BD09-8D807A9CEFB5}" name="Heure d’arrivée" dataDxfId="70"/>
    <tableColumn id="5" xr3:uid="{1243591B-C97C-4C4C-9633-BD586A627394}" name="Heure de départ" dataDxfId="69"/>
    <tableColumn id="6" xr3:uid="{02A49C6E-BE36-433A-9617-0245B4CE7371}" name="Heures de travail" dataDxfId="68">
      <calculatedColumnFormula>IFERROR(IF(COUNT(FeuilleDeTemps3304[[#This Row],[Heure d’arrivée]:[Heure de départ]])=4,(IF(FeuilleDeTemps3304[[#This Row],[Heure de départ]]&lt;FeuilleDeTemps3304[[#This Row],[Heure d’arrivée]],1,0)+FeuilleDeTemps3304[[#This Row],[Heure de départ]])-#REF!+#REF!-FeuilleDeTemps3304[[#This Row],[Heure d’arrivée]],IF(AND(LEN(FeuilleDeTemps3304[[#This Row],[Heure d’arrivée]])&lt;&gt;0,LEN(FeuilleDeTemps3304[[#This Row],[Heure de départ]])&lt;&gt;0),(IF(FeuilleDeTemps3304[[#This Row],[Heure de départ]]&lt;FeuilleDeTemps3304[[#This Row],[Heure d’arrivée]],1,0)+FeuilleDeTemps3304[[#This Row],[Heure de départ]])-FeuilleDeTemps3304[[#This Row],[Heure d’arrivée]],0))*24,0)</calculatedColumnFormula>
    </tableColumn>
    <tableColumn id="3" xr3:uid="{E5270405-46CA-4BE4-BD97-3823565195EE}"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1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78856AB5-2D24-40F7-85E5-F4DD2B5A9085}" name="FeuilleDeTemps330410" displayName="FeuilleDeTemps330410" ref="B47:F52" totalsRowShown="0">
  <autoFilter ref="B47:F52" xr:uid="{61193C52-650C-49FD-8F31-48D6F6C462C2}"/>
  <tableColumns count="5">
    <tableColumn id="1" xr3:uid="{1CB913CF-5159-4E86-B9A4-F4F06C83F69D}" name="Date(s)" dataDxfId="67"/>
    <tableColumn id="2" xr3:uid="{E697A6BA-1204-44BF-A8BE-085C4BC6141E}" name="Heure d’arrivée" dataDxfId="66"/>
    <tableColumn id="5" xr3:uid="{CEDA1774-E611-4E6E-80C8-EAE5BBEF1EFF}" name="Heure de départ" dataDxfId="65"/>
    <tableColumn id="6" xr3:uid="{0DFDD782-3A27-466E-8E9C-5033EB296FEA}" name="Heures de travail" dataDxfId="64">
      <calculatedColumnFormula>IFERROR(IF(COUNT(FeuilleDeTemps330410[[#This Row],[Heure d’arrivée]:[Heure de départ]])=4,(IF(FeuilleDeTemps330410[[#This Row],[Heure de départ]]&lt;FeuilleDeTemps330410[[#This Row],[Heure d’arrivée]],1,0)+FeuilleDeTemps330410[[#This Row],[Heure de départ]])-#REF!+#REF!-FeuilleDeTemps330410[[#This Row],[Heure d’arrivée]],IF(AND(LEN(FeuilleDeTemps330410[[#This Row],[Heure d’arrivée]])&lt;&gt;0,LEN(FeuilleDeTemps330410[[#This Row],[Heure de départ]])&lt;&gt;0),(IF(FeuilleDeTemps330410[[#This Row],[Heure de départ]]&lt;FeuilleDeTemps330410[[#This Row],[Heure d’arrivée]],1,0)+FeuilleDeTemps330410[[#This Row],[Heure de départ]])-FeuilleDeTemps330410[[#This Row],[Heure d’arrivée]],0))*24,0)</calculatedColumnFormula>
    </tableColumn>
    <tableColumn id="3" xr3:uid="{E19ABAF2-E865-4CF6-B2E2-CD7BEF552DF7}"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1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FeuilleDeTemps" displayName="FeuilleDeTemps" ref="B7:F12" totalsRowShown="0">
  <autoFilter ref="B7:F12" xr:uid="{00000000-0009-0000-0100-000001000000}"/>
  <tableColumns count="5">
    <tableColumn id="1" xr3:uid="{00000000-0010-0000-0000-000001000000}" name="Date(s)" dataDxfId="103"/>
    <tableColumn id="2" xr3:uid="{00000000-0010-0000-0000-000002000000}" name="Heure d’arrivée" dataDxfId="102"/>
    <tableColumn id="5" xr3:uid="{00000000-0010-0000-0000-000005000000}" name="Heure de départ" dataDxfId="101"/>
    <tableColumn id="6" xr3:uid="{00000000-0010-0000-0000-000006000000}" name="Heures de travail" dataDxfId="100">
      <calculatedColumnFormula>IFERROR(IF(COUNT(FeuilleDeTemps[[#This Row],[Heure d’arrivée]:[Heure de départ]])=4,(IF(FeuilleDeTemps[[#This Row],[Heure de départ]]&lt;FeuilleDeTemps[[#This Row],[Heure d’arrivée]],1,0)+FeuilleDeTemps[[#This Row],[Heure de départ]])-#REF!+#REF!-FeuilleDeTemps[[#This Row],[Heure d’arrivée]],IF(AND(LEN(FeuilleDeTemps[[#This Row],[Heure d’arrivée]])&lt;&gt;0,LEN(FeuilleDeTemps[[#This Row],[Heure de départ]])&lt;&gt;0),(IF(FeuilleDeTemps[[#This Row],[Heure de départ]]&lt;FeuilleDeTemps[[#This Row],[Heure d’arrivée]],1,0)+FeuilleDeTemps[[#This Row],[Heure de départ]])-FeuilleDeTemps[[#This Row],[Heure d’arrivée]],0))*24,0)</calculatedColumnFormula>
    </tableColumn>
    <tableColumn id="3" xr3:uid="{AF2EE608-6415-40C8-855E-A8C0F1BDBE65}"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1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2" xr:uid="{A75AFF1B-B7E6-44B7-83E3-897822FB597C}" name="FeuilleDeTemps33" displayName="FeuilleDeTemps33" ref="B17:F22" totalsRowShown="0">
  <autoFilter ref="B17:F22" xr:uid="{D3AD6298-DF3C-4428-9017-548ACEA70BF7}"/>
  <tableColumns count="5">
    <tableColumn id="1" xr3:uid="{DA1AD7F3-D611-4355-9180-62D48A79032D}" name="Date(s)" dataDxfId="63"/>
    <tableColumn id="2" xr3:uid="{8616ACD2-20EE-4DB5-8024-9AE1E35D4CCE}" name="Heure d’arrivée" dataDxfId="62"/>
    <tableColumn id="5" xr3:uid="{99A0764E-4322-4B8E-A487-D8D47A1D51C2}" name="Heure de départ" dataDxfId="61"/>
    <tableColumn id="6" xr3:uid="{B02DBF54-3206-4002-B5FF-004BD0632D1C}" name="Heures de travail" dataDxfId="60">
      <calculatedColumnFormula>IFERROR(IF(COUNT(FeuilleDeTemps33[[#This Row],[Heure d’arrivée]:[Heure de départ]])=4,(IF(FeuilleDeTemps33[[#This Row],[Heure de départ]]&lt;FeuilleDeTemps33[[#This Row],[Heure d’arrivée]],1,0)+FeuilleDeTemps33[[#This Row],[Heure de départ]])-#REF!+#REF!-FeuilleDeTemps33[[#This Row],[Heure d’arrivée]],IF(AND(LEN(FeuilleDeTemps33[[#This Row],[Heure d’arrivée]])&lt;&gt;0,LEN(FeuilleDeTemps33[[#This Row],[Heure de départ]])&lt;&gt;0),(IF(FeuilleDeTemps33[[#This Row],[Heure de départ]]&lt;FeuilleDeTemps33[[#This Row],[Heure d’arrivée]],1,0)+FeuilleDeTemps33[[#This Row],[Heure de départ]])-FeuilleDeTemps33[[#This Row],[Heure d’arrivée]],0))*24,0)</calculatedColumnFormula>
    </tableColumn>
    <tableColumn id="3" xr3:uid="{3F0C57B8-6A22-4597-9289-72B39C79C131}"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2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3" xr:uid="{AA4EB038-2763-4A00-B114-F794DD9EC17E}" name="FeuilleDeTemps34" displayName="FeuilleDeTemps34" ref="B27:F32" totalsRowShown="0">
  <autoFilter ref="B27:F32" xr:uid="{6E0428E3-ADE4-4339-A7BE-CAA7A45876BC}"/>
  <tableColumns count="5">
    <tableColumn id="1" xr3:uid="{76364FE5-CF16-4F70-9FB6-CD6FDBD788EC}" name="Date(s)" dataDxfId="59"/>
    <tableColumn id="2" xr3:uid="{F5B1FCB1-DBF5-447F-9730-52F6997F301A}" name="Heure d’arrivée" dataDxfId="58"/>
    <tableColumn id="5" xr3:uid="{9322EEC8-4382-43E4-A3D9-288C746A1E22}" name="Heure de départ" dataDxfId="57"/>
    <tableColumn id="6" xr3:uid="{B9EEAE5D-6784-45DE-B8E7-E32F02D83F1B}" name="Heures de travail" dataDxfId="56">
      <calculatedColumnFormula>IFERROR(IF(COUNT(FeuilleDeTemps34[[#This Row],[Heure d’arrivée]:[Heure de départ]])=4,(IF(FeuilleDeTemps34[[#This Row],[Heure de départ]]&lt;FeuilleDeTemps34[[#This Row],[Heure d’arrivée]],1,0)+FeuilleDeTemps34[[#This Row],[Heure de départ]])-#REF!+#REF!-FeuilleDeTemps34[[#This Row],[Heure d’arrivée]],IF(AND(LEN(FeuilleDeTemps34[[#This Row],[Heure d’arrivée]])&lt;&gt;0,LEN(FeuilleDeTemps34[[#This Row],[Heure de départ]])&lt;&gt;0),(IF(FeuilleDeTemps34[[#This Row],[Heure de départ]]&lt;FeuilleDeTemps34[[#This Row],[Heure d’arrivée]],1,0)+FeuilleDeTemps34[[#This Row],[Heure de départ]])-FeuilleDeTemps34[[#This Row],[Heure d’arrivée]],0))*24,0)</calculatedColumnFormula>
    </tableColumn>
    <tableColumn id="3" xr3:uid="{1F6EE85C-7919-4A3B-A0A4-48DB9BA3BE4E}"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2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4" xr:uid="{5DC1742A-051B-4A7C-B64D-A02C7F205058}" name="FeuilleDeTemps36" displayName="FeuilleDeTemps36" ref="B37:F42" totalsRowShown="0">
  <autoFilter ref="B37:F42" xr:uid="{FEE1CA41-C0E5-4306-9F37-04EE8AD317FD}"/>
  <tableColumns count="5">
    <tableColumn id="1" xr3:uid="{263FB11F-BE9C-44FC-889D-72F64A66745B}" name="Date(s)" dataDxfId="55"/>
    <tableColumn id="2" xr3:uid="{C289462A-8B2A-473F-8C9C-5D21529BAEDB}" name="Heure d’arrivée" dataDxfId="54"/>
    <tableColumn id="5" xr3:uid="{FB4AEDF1-CD3E-4BA8-81A0-066BDA749A3B}" name="Heure de départ" dataDxfId="53"/>
    <tableColumn id="6" xr3:uid="{216CAFC4-6DB4-43A4-B8F3-1C07E1A474AE}" name="Heures de travail" dataDxfId="52">
      <calculatedColumnFormula>IFERROR(IF(COUNT(FeuilleDeTemps36[[#This Row],[Heure d’arrivée]:[Heure de départ]])=4,(IF(FeuilleDeTemps36[[#This Row],[Heure de départ]]&lt;FeuilleDeTemps36[[#This Row],[Heure d’arrivée]],1,0)+FeuilleDeTemps36[[#This Row],[Heure de départ]])-#REF!+#REF!-FeuilleDeTemps36[[#This Row],[Heure d’arrivée]],IF(AND(LEN(FeuilleDeTemps36[[#This Row],[Heure d’arrivée]])&lt;&gt;0,LEN(FeuilleDeTemps36[[#This Row],[Heure de départ]])&lt;&gt;0),(IF(FeuilleDeTemps36[[#This Row],[Heure de départ]]&lt;FeuilleDeTemps36[[#This Row],[Heure d’arrivée]],1,0)+FeuilleDeTemps36[[#This Row],[Heure de départ]])-FeuilleDeTemps36[[#This Row],[Heure d’arrivée]],0))*24,0)</calculatedColumnFormula>
    </tableColumn>
    <tableColumn id="3" xr3:uid="{BDC52C5C-6668-456C-9E92-B2DD2976BF81}"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2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5" xr:uid="{02D076CC-9D75-40DF-B0A9-FE4D659CDBAC}" name="FeuilleDeTemps38" displayName="FeuilleDeTemps38" ref="B47:F52" totalsRowShown="0">
  <autoFilter ref="B47:F52" xr:uid="{405DBBE2-A06F-4919-A05D-06EA27A6DD03}"/>
  <tableColumns count="5">
    <tableColumn id="1" xr3:uid="{D58EA93B-8D8D-4717-BF22-EC65DFD2E645}" name="Date(s)" dataDxfId="51"/>
    <tableColumn id="2" xr3:uid="{65D66DD8-9C7C-4203-8644-7292969E5579}" name="Heure d’arrivée" dataDxfId="50"/>
    <tableColumn id="5" xr3:uid="{67069A9D-AE06-4673-9ECC-228126B2F311}" name="Heure de départ" dataDxfId="49"/>
    <tableColumn id="6" xr3:uid="{7C609C0C-812F-43FC-8942-1F82338E3217}" name="Heures de travail" dataDxfId="48">
      <calculatedColumnFormula>IFERROR(IF(COUNT(FeuilleDeTemps38[[#This Row],[Heure d’arrivée]:[Heure de départ]])=4,(IF(FeuilleDeTemps38[[#This Row],[Heure de départ]]&lt;FeuilleDeTemps38[[#This Row],[Heure d’arrivée]],1,0)+FeuilleDeTemps38[[#This Row],[Heure de départ]])-#REF!+#REF!-FeuilleDeTemps38[[#This Row],[Heure d’arrivée]],IF(AND(LEN(FeuilleDeTemps38[[#This Row],[Heure d’arrivée]])&lt;&gt;0,LEN(FeuilleDeTemps38[[#This Row],[Heure de départ]])&lt;&gt;0),(IF(FeuilleDeTemps38[[#This Row],[Heure de départ]]&lt;FeuilleDeTemps38[[#This Row],[Heure d’arrivée]],1,0)+FeuilleDeTemps38[[#This Row],[Heure de départ]])-FeuilleDeTemps38[[#This Row],[Heure d’arrivée]],0))*24,0)</calculatedColumnFormula>
    </tableColumn>
    <tableColumn id="3" xr3:uid="{2B102B3D-A780-445F-8A14-381FD4FB673F}"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2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2F1F4DE1-70F6-4F9E-BC50-D793A8885F27}" name="FeuilleDeTemps6" displayName="FeuilleDeTemps6" ref="B7:F12" totalsRowShown="0">
  <autoFilter ref="B7:F12" xr:uid="{00000000-0009-0000-0100-000001000000}"/>
  <tableColumns count="5">
    <tableColumn id="1" xr3:uid="{B55F84A1-38F2-45B2-A386-EE2AC02E2AA3}" name="Date(s)" dataDxfId="99"/>
    <tableColumn id="2" xr3:uid="{A2D55BC3-526D-4B42-A06F-04A8888F4AFF}" name="Heure d’arrivée" dataDxfId="98"/>
    <tableColumn id="5" xr3:uid="{E9B11034-7D16-4745-B903-E0A6CE20C4D8}" name="Heure de départ" dataDxfId="97"/>
    <tableColumn id="6" xr3:uid="{5D9EDC19-CACA-4996-8BFE-A31FD7D8E97D}" name="Heures de travail" dataDxfId="96">
      <calculatedColumnFormula>IFERROR(IF(COUNT(FeuilleDeTemps6[[#This Row],[Heure d’arrivée]:[Heure de départ]])=4,(IF(FeuilleDeTemps6[[#This Row],[Heure de départ]]&lt;FeuilleDeTemps6[[#This Row],[Heure d’arrivée]],1,0)+FeuilleDeTemps6[[#This Row],[Heure de départ]])-#REF!+#REF!-FeuilleDeTemps6[[#This Row],[Heure d’arrivée]],IF(AND(LEN(FeuilleDeTemps6[[#This Row],[Heure d’arrivée]])&lt;&gt;0,LEN(FeuilleDeTemps6[[#This Row],[Heure de départ]])&lt;&gt;0),(IF(FeuilleDeTemps6[[#This Row],[Heure de départ]]&lt;FeuilleDeTemps6[[#This Row],[Heure d’arrivée]],1,0)+FeuilleDeTemps6[[#This Row],[Heure de départ]])-FeuilleDeTemps6[[#This Row],[Heure d’arrivée]],0))*24,0)</calculatedColumnFormula>
    </tableColumn>
    <tableColumn id="3" xr3:uid="{7A9F236E-9A86-4887-B8D2-FFD3AACDE7FB}"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2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6" xr:uid="{51BD5C65-DAD0-42FB-9843-241C712F7ECC}" name="FeuilleDeTemps637" displayName="FeuilleDeTemps637" ref="B17:F22" totalsRowShown="0">
  <autoFilter ref="B17:F22" xr:uid="{389C4326-F75B-4A04-9EEE-2AC5D8E0E997}"/>
  <tableColumns count="5">
    <tableColumn id="1" xr3:uid="{DD920A72-34C5-484E-B673-F295FA51A308}" name="Date(s)" dataDxfId="47"/>
    <tableColumn id="2" xr3:uid="{0FA2F35B-7CE4-4C2A-970D-8833AA461DE4}" name="Heure d’arrivée" dataDxfId="46"/>
    <tableColumn id="5" xr3:uid="{60C15239-CB1F-4697-95D4-AB5911D3C9F1}" name="Heure de départ" dataDxfId="45"/>
    <tableColumn id="6" xr3:uid="{3F45FBF4-0147-484A-8CBD-1C91D3D5B317}" name="Heures de travail" dataDxfId="44">
      <calculatedColumnFormula>IFERROR(IF(COUNT(FeuilleDeTemps637[[#This Row],[Heure d’arrivée]:[Heure de départ]])=4,(IF(FeuilleDeTemps637[[#This Row],[Heure de départ]]&lt;FeuilleDeTemps637[[#This Row],[Heure d’arrivée]],1,0)+FeuilleDeTemps637[[#This Row],[Heure de départ]])-#REF!+#REF!-FeuilleDeTemps637[[#This Row],[Heure d’arrivée]],IF(AND(LEN(FeuilleDeTemps637[[#This Row],[Heure d’arrivée]])&lt;&gt;0,LEN(FeuilleDeTemps637[[#This Row],[Heure de départ]])&lt;&gt;0),(IF(FeuilleDeTemps637[[#This Row],[Heure de départ]]&lt;FeuilleDeTemps637[[#This Row],[Heure d’arrivée]],1,0)+FeuilleDeTemps637[[#This Row],[Heure de départ]])-FeuilleDeTemps637[[#This Row],[Heure d’arrivée]],0))*24,0)</calculatedColumnFormula>
    </tableColumn>
    <tableColumn id="3" xr3:uid="{2A21CD6B-B2C4-4E1D-8618-B11FD89AD626}"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2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7" xr:uid="{1D4AF489-7136-444A-8040-EBE3AC744337}" name="FeuilleDeTemps638" displayName="FeuilleDeTemps638" ref="B27:F32" totalsRowShown="0">
  <autoFilter ref="B27:F32" xr:uid="{998D47C1-75C8-4446-8A16-73A707759CED}"/>
  <tableColumns count="5">
    <tableColumn id="1" xr3:uid="{30CA6563-BBA7-482C-A93D-B73221C955A3}" name="Date(s)" dataDxfId="43"/>
    <tableColumn id="2" xr3:uid="{4426E2CD-D51D-42FA-A142-39BD3C575835}" name="Heure d’arrivée" dataDxfId="42"/>
    <tableColumn id="5" xr3:uid="{5A3B004E-EDD3-444C-B0F1-0D441F573B8A}" name="Heure de départ" dataDxfId="41"/>
    <tableColumn id="6" xr3:uid="{6C9B27D4-94FD-459B-926A-8D41700FA543}" name="Heures de travail" dataDxfId="40">
      <calculatedColumnFormula>IFERROR(IF(COUNT(FeuilleDeTemps638[[#This Row],[Heure d’arrivée]:[Heure de départ]])=4,(IF(FeuilleDeTemps638[[#This Row],[Heure de départ]]&lt;FeuilleDeTemps638[[#This Row],[Heure d’arrivée]],1,0)+FeuilleDeTemps638[[#This Row],[Heure de départ]])-#REF!+#REF!-FeuilleDeTemps638[[#This Row],[Heure d’arrivée]],IF(AND(LEN(FeuilleDeTemps638[[#This Row],[Heure d’arrivée]])&lt;&gt;0,LEN(FeuilleDeTemps638[[#This Row],[Heure de départ]])&lt;&gt;0),(IF(FeuilleDeTemps638[[#This Row],[Heure de départ]]&lt;FeuilleDeTemps638[[#This Row],[Heure d’arrivée]],1,0)+FeuilleDeTemps638[[#This Row],[Heure de départ]])-FeuilleDeTemps638[[#This Row],[Heure d’arrivée]],0))*24,0)</calculatedColumnFormula>
    </tableColumn>
    <tableColumn id="3" xr3:uid="{52F01315-C05F-4D62-BDAD-3245AC094792}"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2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8" xr:uid="{1F13D41B-DE74-45A6-8BD8-EC5F08F77499}" name="FeuilleDeTemps639" displayName="FeuilleDeTemps639" ref="B37:F42" totalsRowShown="0">
  <autoFilter ref="B37:F42" xr:uid="{6E787FDA-38FD-4B24-983D-67C9EEA903F7}"/>
  <tableColumns count="5">
    <tableColumn id="1" xr3:uid="{9559CCBF-815A-4725-97B8-92D2BA775BD9}" name="Date(s)" dataDxfId="39"/>
    <tableColumn id="2" xr3:uid="{CFAE50B9-A637-425D-A89B-03EB00D283C7}" name="Heure d’arrivée" dataDxfId="38"/>
    <tableColumn id="5" xr3:uid="{EABDB621-76CB-432F-92F1-3BD55DF29C09}" name="Heure de départ" dataDxfId="37"/>
    <tableColumn id="6" xr3:uid="{67310AFF-22C9-4BFC-9363-08991836D450}" name="Heures de travail" dataDxfId="36">
      <calculatedColumnFormula>IFERROR(IF(COUNT(FeuilleDeTemps639[[#This Row],[Heure d’arrivée]:[Heure de départ]])=4,(IF(FeuilleDeTemps639[[#This Row],[Heure de départ]]&lt;FeuilleDeTemps639[[#This Row],[Heure d’arrivée]],1,0)+FeuilleDeTemps639[[#This Row],[Heure de départ]])-#REF!+#REF!-FeuilleDeTemps639[[#This Row],[Heure d’arrivée]],IF(AND(LEN(FeuilleDeTemps639[[#This Row],[Heure d’arrivée]])&lt;&gt;0,LEN(FeuilleDeTemps639[[#This Row],[Heure de départ]])&lt;&gt;0),(IF(FeuilleDeTemps639[[#This Row],[Heure de départ]]&lt;FeuilleDeTemps639[[#This Row],[Heure d’arrivée]],1,0)+FeuilleDeTemps639[[#This Row],[Heure de départ]])-FeuilleDeTemps639[[#This Row],[Heure d’arrivée]],0))*24,0)</calculatedColumnFormula>
    </tableColumn>
    <tableColumn id="3" xr3:uid="{0B89CDEB-BB68-4D92-BF06-5A77C88E31C1}"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2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9" xr:uid="{D4E12A87-30E2-49D2-8106-6FCEE548C43F}" name="FeuilleDeTemps640" displayName="FeuilleDeTemps640" ref="B47:F52" totalsRowShown="0">
  <autoFilter ref="B47:F52" xr:uid="{F00A9B6A-F9C9-4014-B5BD-AD0F3BC7714C}"/>
  <tableColumns count="5">
    <tableColumn id="1" xr3:uid="{5F66ACB6-DC7D-47CE-9F27-AFC4DB1D5182}" name="Date(s)" dataDxfId="35"/>
    <tableColumn id="2" xr3:uid="{8D28E089-4C20-43DD-BC10-0081D1ED5102}" name="Heure d’arrivée" dataDxfId="34"/>
    <tableColumn id="5" xr3:uid="{5B418C15-CC06-498F-9EB2-7E7372BB444B}" name="Heure de départ" dataDxfId="33"/>
    <tableColumn id="6" xr3:uid="{52406B12-42FE-4785-9412-4273F41883C2}" name="Heures de travail" dataDxfId="32">
      <calculatedColumnFormula>IFERROR(IF(COUNT(FeuilleDeTemps640[[#This Row],[Heure d’arrivée]:[Heure de départ]])=4,(IF(FeuilleDeTemps640[[#This Row],[Heure de départ]]&lt;FeuilleDeTemps640[[#This Row],[Heure d’arrivée]],1,0)+FeuilleDeTemps640[[#This Row],[Heure de départ]])-#REF!+#REF!-FeuilleDeTemps640[[#This Row],[Heure d’arrivée]],IF(AND(LEN(FeuilleDeTemps640[[#This Row],[Heure d’arrivée]])&lt;&gt;0,LEN(FeuilleDeTemps640[[#This Row],[Heure de départ]])&lt;&gt;0),(IF(FeuilleDeTemps640[[#This Row],[Heure de départ]]&lt;FeuilleDeTemps640[[#This Row],[Heure d’arrivée]],1,0)+FeuilleDeTemps640[[#This Row],[Heure de départ]])-FeuilleDeTemps640[[#This Row],[Heure d’arrivée]],0))*24,0)</calculatedColumnFormula>
    </tableColumn>
    <tableColumn id="3" xr3:uid="{CC4154C1-D219-44B5-909D-DDCED62FFAD9}"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2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B632C1CB-7BCA-42FB-94D5-D1E672BB0456}" name="FeuilleDeTemps37" displayName="FeuilleDeTemps37" ref="B7:F12" totalsRowShown="0">
  <autoFilter ref="B7:F12" xr:uid="{00000000-0009-0000-0100-000001000000}"/>
  <tableColumns count="5">
    <tableColumn id="1" xr3:uid="{723BD1F8-481B-45AF-831C-B2966900FF3E}" name="Date(s)" dataDxfId="95"/>
    <tableColumn id="2" xr3:uid="{E3F9EE56-FAA3-4862-A10D-9F847B7017B8}" name="Heure d’arrivée" dataDxfId="94"/>
    <tableColumn id="5" xr3:uid="{06558B4B-07B7-456C-981A-FA471BE63DE8}" name="Heure de départ" dataDxfId="93"/>
    <tableColumn id="6" xr3:uid="{AFA6A749-7B8A-4289-B504-43408C53E7D7}" name="Heures de travail" dataDxfId="92">
      <calculatedColumnFormula>IFERROR(IF(COUNT(FeuilleDeTemps37[[#This Row],[Heure d’arrivée]:[Heure de départ]])=4,(IF(FeuilleDeTemps37[[#This Row],[Heure de départ]]&lt;FeuilleDeTemps37[[#This Row],[Heure d’arrivée]],1,0)+FeuilleDeTemps37[[#This Row],[Heure de départ]])-#REF!+#REF!-FeuilleDeTemps37[[#This Row],[Heure d’arrivée]],IF(AND(LEN(FeuilleDeTemps37[[#This Row],[Heure d’arrivée]])&lt;&gt;0,LEN(FeuilleDeTemps37[[#This Row],[Heure de départ]])&lt;&gt;0),(IF(FeuilleDeTemps37[[#This Row],[Heure de départ]]&lt;FeuilleDeTemps37[[#This Row],[Heure d’arrivée]],1,0)+FeuilleDeTemps37[[#This Row],[Heure de départ]])-FeuilleDeTemps37[[#This Row],[Heure d’arrivée]],0))*24,0)</calculatedColumnFormula>
    </tableColumn>
    <tableColumn id="3" xr3:uid="{8B8FAE69-2A8D-4A68-A549-D066F7D2FF7C}"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2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0" xr:uid="{C5ECA9F1-7EBA-4E00-8326-CB3973D93D96}" name="FeuilleDeTemps3741" displayName="FeuilleDeTemps3741" ref="B17:F22" totalsRowShown="0">
  <autoFilter ref="B17:F22" xr:uid="{108C9214-374B-4AC7-93EB-42FD374F0D30}"/>
  <tableColumns count="5">
    <tableColumn id="1" xr3:uid="{F2258654-2B2B-4C88-899E-9EF7C3E51FA2}" name="Date(s)" dataDxfId="31"/>
    <tableColumn id="2" xr3:uid="{CA4B1804-4884-487D-A8BB-E3A6C1BB82CD}" name="Heure d’arrivée" dataDxfId="30"/>
    <tableColumn id="5" xr3:uid="{F904D419-495A-4832-9464-D17466595EA4}" name="Heure de départ" dataDxfId="29"/>
    <tableColumn id="6" xr3:uid="{FBD535A3-A9C6-4C28-A7BF-A84B1445F0CE}" name="Heures de travail" dataDxfId="28">
      <calculatedColumnFormula>IFERROR(IF(COUNT(FeuilleDeTemps3741[[#This Row],[Heure d’arrivée]:[Heure de départ]])=4,(IF(FeuilleDeTemps3741[[#This Row],[Heure de départ]]&lt;FeuilleDeTemps3741[[#This Row],[Heure d’arrivée]],1,0)+FeuilleDeTemps3741[[#This Row],[Heure de départ]])-#REF!+#REF!-FeuilleDeTemps3741[[#This Row],[Heure d’arrivée]],IF(AND(LEN(FeuilleDeTemps3741[[#This Row],[Heure d’arrivée]])&lt;&gt;0,LEN(FeuilleDeTemps3741[[#This Row],[Heure de départ]])&lt;&gt;0),(IF(FeuilleDeTemps3741[[#This Row],[Heure de départ]]&lt;FeuilleDeTemps3741[[#This Row],[Heure d’arrivée]],1,0)+FeuilleDeTemps3741[[#This Row],[Heure de départ]])-FeuilleDeTemps3741[[#This Row],[Heure d’arrivée]],0))*24,0)</calculatedColumnFormula>
    </tableColumn>
    <tableColumn id="3" xr3:uid="{0219F3AB-1CDB-4D2F-BB34-6A438CB02C9C}"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3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1" xr:uid="{2222722F-350F-4739-A80C-FE24FC2B0298}" name="FeuilleDeTemps3742" displayName="FeuilleDeTemps3742" ref="B27:F32" totalsRowShown="0">
  <autoFilter ref="B27:F32" xr:uid="{6506AF27-CD90-40F4-8F3B-4343941E5688}"/>
  <tableColumns count="5">
    <tableColumn id="1" xr3:uid="{84B7CB02-AF5D-4E0F-889C-D92440C6D71B}" name="Date(s)" dataDxfId="27"/>
    <tableColumn id="2" xr3:uid="{03B08200-51D6-4A2F-AB4F-7C35EC4AE886}" name="Heure d’arrivée" dataDxfId="26"/>
    <tableColumn id="5" xr3:uid="{F0F5238B-D590-4426-B94A-CA078765DB8E}" name="Heure de départ" dataDxfId="25"/>
    <tableColumn id="6" xr3:uid="{708E6E5E-FC24-4087-9871-3412BEE5B8A2}" name="Heures de travail" dataDxfId="24">
      <calculatedColumnFormula>IFERROR(IF(COUNT(FeuilleDeTemps3742[[#This Row],[Heure d’arrivée]:[Heure de départ]])=4,(IF(FeuilleDeTemps3742[[#This Row],[Heure de départ]]&lt;FeuilleDeTemps3742[[#This Row],[Heure d’arrivée]],1,0)+FeuilleDeTemps3742[[#This Row],[Heure de départ]])-#REF!+#REF!-FeuilleDeTemps3742[[#This Row],[Heure d’arrivée]],IF(AND(LEN(FeuilleDeTemps3742[[#This Row],[Heure d’arrivée]])&lt;&gt;0,LEN(FeuilleDeTemps3742[[#This Row],[Heure de départ]])&lt;&gt;0),(IF(FeuilleDeTemps3742[[#This Row],[Heure de départ]]&lt;FeuilleDeTemps3742[[#This Row],[Heure d’arrivée]],1,0)+FeuilleDeTemps3742[[#This Row],[Heure de départ]])-FeuilleDeTemps3742[[#This Row],[Heure d’arrivée]],0))*24,0)</calculatedColumnFormula>
    </tableColumn>
    <tableColumn id="3" xr3:uid="{036DC51E-7689-44ED-873D-540FFBEAAF93}"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3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2" xr:uid="{45AC16E0-37EE-4D46-91F0-A4D0B8E463E4}" name="FeuilleDeTemps3743" displayName="FeuilleDeTemps3743" ref="B37:F42" totalsRowShown="0">
  <autoFilter ref="B37:F42" xr:uid="{031155C2-49CC-4F77-9544-6F67295CAEDA}"/>
  <tableColumns count="5">
    <tableColumn id="1" xr3:uid="{F059C238-D5B1-457A-9E4C-69BEA1327E64}" name="Date(s)" dataDxfId="23"/>
    <tableColumn id="2" xr3:uid="{57701613-FCC5-4B16-A5AA-9E76A156FC04}" name="Heure d’arrivée" dataDxfId="22"/>
    <tableColumn id="5" xr3:uid="{FFC908D4-0AD2-4BE1-80DC-B2A987F4784D}" name="Heure de départ" dataDxfId="21"/>
    <tableColumn id="6" xr3:uid="{53A49F8F-BA25-4947-8748-D6BB1F467E0B}" name="Heures de travail" dataDxfId="20">
      <calculatedColumnFormula>IFERROR(IF(COUNT(FeuilleDeTemps3743[[#This Row],[Heure d’arrivée]:[Heure de départ]])=4,(IF(FeuilleDeTemps3743[[#This Row],[Heure de départ]]&lt;FeuilleDeTemps3743[[#This Row],[Heure d’arrivée]],1,0)+FeuilleDeTemps3743[[#This Row],[Heure de départ]])-#REF!+#REF!-FeuilleDeTemps3743[[#This Row],[Heure d’arrivée]],IF(AND(LEN(FeuilleDeTemps3743[[#This Row],[Heure d’arrivée]])&lt;&gt;0,LEN(FeuilleDeTemps3743[[#This Row],[Heure de départ]])&lt;&gt;0),(IF(FeuilleDeTemps3743[[#This Row],[Heure de départ]]&lt;FeuilleDeTemps3743[[#This Row],[Heure d’arrivée]],1,0)+FeuilleDeTemps3743[[#This Row],[Heure de départ]])-FeuilleDeTemps3743[[#This Row],[Heure d’arrivée]],0))*24,0)</calculatedColumnFormula>
    </tableColumn>
    <tableColumn id="3" xr3:uid="{2EDB75F9-F381-48B3-B423-CD22CF491245}"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3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3" xr:uid="{B94644E2-9610-4E7F-8892-1D5841D8272D}" name="FeuilleDeTemps3744" displayName="FeuilleDeTemps3744" ref="B47:F52" totalsRowShown="0">
  <autoFilter ref="B47:F52" xr:uid="{62385053-296D-4F4E-97F3-DA6CFFE2A188}"/>
  <tableColumns count="5">
    <tableColumn id="1" xr3:uid="{94696E94-00DE-4874-BEBE-F7E262FCCFE7}" name="Date(s)" dataDxfId="19"/>
    <tableColumn id="2" xr3:uid="{34C4E8F3-D703-4012-BD49-0684002A1FCD}" name="Heure d’arrivée" dataDxfId="18"/>
    <tableColumn id="5" xr3:uid="{FAC7A69D-BA96-4FF1-A71A-C4CD8D93CA10}" name="Heure de départ" dataDxfId="17"/>
    <tableColumn id="6" xr3:uid="{749EE71F-4339-41F8-8334-1588B2859D66}" name="Heures de travail" dataDxfId="16">
      <calculatedColumnFormula>IFERROR(IF(COUNT(FeuilleDeTemps3744[[#This Row],[Heure d’arrivée]:[Heure de départ]])=4,(IF(FeuilleDeTemps3744[[#This Row],[Heure de départ]]&lt;FeuilleDeTemps3744[[#This Row],[Heure d’arrivée]],1,0)+FeuilleDeTemps3744[[#This Row],[Heure de départ]])-#REF!+#REF!-FeuilleDeTemps3744[[#This Row],[Heure d’arrivée]],IF(AND(LEN(FeuilleDeTemps3744[[#This Row],[Heure d’arrivée]])&lt;&gt;0,LEN(FeuilleDeTemps3744[[#This Row],[Heure de départ]])&lt;&gt;0),(IF(FeuilleDeTemps3744[[#This Row],[Heure de départ]]&lt;FeuilleDeTemps3744[[#This Row],[Heure d’arrivée]],1,0)+FeuilleDeTemps3744[[#This Row],[Heure de départ]])-FeuilleDeTemps3744[[#This Row],[Heure d’arrivée]],0))*24,0)</calculatedColumnFormula>
    </tableColumn>
    <tableColumn id="3" xr3:uid="{A297D21E-6425-49C0-82C0-D3789EC58B1C}"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3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49C176DE-ABD8-436B-894C-23CD438901F8}" name="FeuilleDeTemps8" displayName="FeuilleDeTemps8" ref="B7:F12" totalsRowShown="0">
  <autoFilter ref="B7:F12" xr:uid="{00000000-0009-0000-0100-000001000000}"/>
  <tableColumns count="5">
    <tableColumn id="1" xr3:uid="{16A0FE59-12F1-4A68-9CC6-46EC915EB87A}" name="Date(s)" dataDxfId="91"/>
    <tableColumn id="2" xr3:uid="{4F90AA87-EF04-46FA-B432-96700E6CBCFA}" name="Heure d’arrivée" dataDxfId="90"/>
    <tableColumn id="5" xr3:uid="{DE2D1723-CB0E-448E-BE5F-4460774B403A}" name="Heure de départ" dataDxfId="89"/>
    <tableColumn id="6" xr3:uid="{73417AE1-7AC3-488B-8AE6-53DF729F8D7C}" name="Heures de travail" dataDxfId="88">
      <calculatedColumnFormula>IFERROR(IF(COUNT(FeuilleDeTemps8[[#This Row],[Heure d’arrivée]:[Heure de départ]])=4,(IF(FeuilleDeTemps8[[#This Row],[Heure de départ]]&lt;FeuilleDeTemps8[[#This Row],[Heure d’arrivée]],1,0)+FeuilleDeTemps8[[#This Row],[Heure de départ]])-#REF!+#REF!-FeuilleDeTemps8[[#This Row],[Heure d’arrivée]],IF(AND(LEN(FeuilleDeTemps8[[#This Row],[Heure d’arrivée]])&lt;&gt;0,LEN(FeuilleDeTemps8[[#This Row],[Heure de départ]])&lt;&gt;0),(IF(FeuilleDeTemps8[[#This Row],[Heure de départ]]&lt;FeuilleDeTemps8[[#This Row],[Heure d’arrivée]],1,0)+FeuilleDeTemps8[[#This Row],[Heure de départ]])-FeuilleDeTemps8[[#This Row],[Heure d’arrivée]],0))*24,0)</calculatedColumnFormula>
    </tableColumn>
    <tableColumn id="3" xr3:uid="{F8A1D5DD-E471-4975-9774-E690729CEFE9}"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3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4" xr:uid="{DC556B16-A927-431B-9D9F-D41087A079BB}" name="FeuilleDeTemps845" displayName="FeuilleDeTemps845" ref="B17:F22" totalsRowShown="0">
  <autoFilter ref="B17:F22" xr:uid="{875055A1-02DF-4417-A5AA-218B80828FEC}"/>
  <tableColumns count="5">
    <tableColumn id="1" xr3:uid="{F47610B9-2676-4D85-9C35-02C36EEC04B0}" name="Date(s)" dataDxfId="15"/>
    <tableColumn id="2" xr3:uid="{09DE8927-06C5-42E9-8A2B-23ABFEFEEA4F}" name="Heure d’arrivée" dataDxfId="14"/>
    <tableColumn id="5" xr3:uid="{B27EDAEC-8DAA-4466-915E-FCE92E44D88E}" name="Heure de départ" dataDxfId="13"/>
    <tableColumn id="6" xr3:uid="{F2A98E01-3B92-4C1D-BFF5-E16F9514C38C}" name="Heures de travail" dataDxfId="12">
      <calculatedColumnFormula>IFERROR(IF(COUNT(FeuilleDeTemps845[[#This Row],[Heure d’arrivée]:[Heure de départ]])=4,(IF(FeuilleDeTemps845[[#This Row],[Heure de départ]]&lt;FeuilleDeTemps845[[#This Row],[Heure d’arrivée]],1,0)+FeuilleDeTemps845[[#This Row],[Heure de départ]])-#REF!+#REF!-FeuilleDeTemps845[[#This Row],[Heure d’arrivée]],IF(AND(LEN(FeuilleDeTemps845[[#This Row],[Heure d’arrivée]])&lt;&gt;0,LEN(FeuilleDeTemps845[[#This Row],[Heure de départ]])&lt;&gt;0),(IF(FeuilleDeTemps845[[#This Row],[Heure de départ]]&lt;FeuilleDeTemps845[[#This Row],[Heure d’arrivée]],1,0)+FeuilleDeTemps845[[#This Row],[Heure de départ]])-FeuilleDeTemps845[[#This Row],[Heure d’arrivée]],0))*24,0)</calculatedColumnFormula>
    </tableColumn>
    <tableColumn id="3" xr3:uid="{E11B9F53-FA38-416E-83F5-480C9327F60A}"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3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5" xr:uid="{E525D53F-5689-4AB5-9BBD-F049C7964038}" name="FeuilleDeTemps846" displayName="FeuilleDeTemps846" ref="B27:F32" totalsRowShown="0">
  <autoFilter ref="B27:F32" xr:uid="{A1AD3C40-E30F-4578-9CBC-5166E6A10C22}"/>
  <tableColumns count="5">
    <tableColumn id="1" xr3:uid="{E05DAAF2-43A9-4D3D-8D87-6DA3D41FFF3A}" name="Date(s)" dataDxfId="11"/>
    <tableColumn id="2" xr3:uid="{B6378364-0C00-41E0-893C-C5B976B569A8}" name="Heure d’arrivée" dataDxfId="10"/>
    <tableColumn id="5" xr3:uid="{D4FEFD70-0D4E-4450-8A21-0AC4012FCD01}" name="Heure de départ" dataDxfId="9"/>
    <tableColumn id="6" xr3:uid="{AFEEEE9C-54B8-4D8C-BFD2-184E844670D8}" name="Heures de travail" dataDxfId="8">
      <calculatedColumnFormula>IFERROR(IF(COUNT(FeuilleDeTemps846[[#This Row],[Heure d’arrivée]:[Heure de départ]])=4,(IF(FeuilleDeTemps846[[#This Row],[Heure de départ]]&lt;FeuilleDeTemps846[[#This Row],[Heure d’arrivée]],1,0)+FeuilleDeTemps846[[#This Row],[Heure de départ]])-#REF!+#REF!-FeuilleDeTemps846[[#This Row],[Heure d’arrivée]],IF(AND(LEN(FeuilleDeTemps846[[#This Row],[Heure d’arrivée]])&lt;&gt;0,LEN(FeuilleDeTemps846[[#This Row],[Heure de départ]])&lt;&gt;0),(IF(FeuilleDeTemps846[[#This Row],[Heure de départ]]&lt;FeuilleDeTemps846[[#This Row],[Heure d’arrivée]],1,0)+FeuilleDeTemps846[[#This Row],[Heure de départ]])-FeuilleDeTemps846[[#This Row],[Heure d’arrivée]],0))*24,0)</calculatedColumnFormula>
    </tableColumn>
    <tableColumn id="3" xr3:uid="{EDD3E11D-1F6A-4F80-A87E-40F9D3A18116}"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3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6" xr:uid="{A8ED7DEA-370C-4D92-BEE3-328ADD683392}" name="FeuilleDeTemps847" displayName="FeuilleDeTemps847" ref="B37:F42" totalsRowShown="0">
  <autoFilter ref="B37:F42" xr:uid="{F0E2BECF-7C55-43E8-A1FC-2CFCB4F48270}"/>
  <tableColumns count="5">
    <tableColumn id="1" xr3:uid="{F176DDE7-8D6D-4CA2-8774-E84999409F81}" name="Date(s)" dataDxfId="7"/>
    <tableColumn id="2" xr3:uid="{EEDD43C1-8C5E-40FA-B9BD-756C05F70387}" name="Heure d’arrivée" dataDxfId="6"/>
    <tableColumn id="5" xr3:uid="{579BE091-9B0D-4DD0-9A39-1C27A0DDDE64}" name="Heure de départ" dataDxfId="5"/>
    <tableColumn id="6" xr3:uid="{33CD7424-431A-4A0E-864B-38220BE515C4}" name="Heures de travail" dataDxfId="4">
      <calculatedColumnFormula>IFERROR(IF(COUNT(FeuilleDeTemps847[[#This Row],[Heure d’arrivée]:[Heure de départ]])=4,(IF(FeuilleDeTemps847[[#This Row],[Heure de départ]]&lt;FeuilleDeTemps847[[#This Row],[Heure d’arrivée]],1,0)+FeuilleDeTemps847[[#This Row],[Heure de départ]])-#REF!+#REF!-FeuilleDeTemps847[[#This Row],[Heure d’arrivée]],IF(AND(LEN(FeuilleDeTemps847[[#This Row],[Heure d’arrivée]])&lt;&gt;0,LEN(FeuilleDeTemps847[[#This Row],[Heure de départ]])&lt;&gt;0),(IF(FeuilleDeTemps847[[#This Row],[Heure de départ]]&lt;FeuilleDeTemps847[[#This Row],[Heure d’arrivée]],1,0)+FeuilleDeTemps847[[#This Row],[Heure de départ]])-FeuilleDeTemps847[[#This Row],[Heure d’arrivée]],0))*24,0)</calculatedColumnFormula>
    </tableColumn>
    <tableColumn id="3" xr3:uid="{41DD56B7-3E09-4A9C-84A0-09C875224B4A}"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3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7" xr:uid="{A67FB423-CE17-4222-9F9C-112DEA731427}" name="FeuilleDeTemps848" displayName="FeuilleDeTemps848" ref="B47:F52" totalsRowShown="0">
  <autoFilter ref="B47:F52" xr:uid="{FCE5991C-525B-4851-A983-571AEACAD862}"/>
  <tableColumns count="5">
    <tableColumn id="1" xr3:uid="{763FD7E0-9042-4286-97A1-745303BBE349}" name="Date(s)" dataDxfId="3"/>
    <tableColumn id="2" xr3:uid="{4F6246FD-E770-4D43-A206-227A22911253}" name="Heure d’arrivée" dataDxfId="2"/>
    <tableColumn id="5" xr3:uid="{1431835E-16FC-4381-9629-577C8752C13E}" name="Heure de départ" dataDxfId="1"/>
    <tableColumn id="6" xr3:uid="{0B3D6757-87C7-48DB-801C-41EB3B9B130E}" name="Heures de travail" dataDxfId="0">
      <calculatedColumnFormula>IFERROR(IF(COUNT(FeuilleDeTemps848[[#This Row],[Heure d’arrivée]:[Heure de départ]])=4,(IF(FeuilleDeTemps848[[#This Row],[Heure de départ]]&lt;FeuilleDeTemps848[[#This Row],[Heure d’arrivée]],1,0)+FeuilleDeTemps848[[#This Row],[Heure de départ]])-#REF!+#REF!-FeuilleDeTemps848[[#This Row],[Heure d’arrivée]],IF(AND(LEN(FeuilleDeTemps848[[#This Row],[Heure d’arrivée]])&lt;&gt;0,LEN(FeuilleDeTemps848[[#This Row],[Heure de départ]])&lt;&gt;0),(IF(FeuilleDeTemps848[[#This Row],[Heure de départ]]&lt;FeuilleDeTemps848[[#This Row],[Heure d’arrivée]],1,0)+FeuilleDeTemps848[[#This Row],[Heure de départ]])-FeuilleDeTemps848[[#This Row],[Heure d’arrivée]],0))*24,0)</calculatedColumnFormula>
    </tableColumn>
    <tableColumn id="3" xr3:uid="{E8B27BE7-95B1-484A-AEE0-1B547928F6F2}"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3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E6B73120-4DCB-4823-BB3A-8AACE92BCAD8}" name="FeuilleDeTemps812" displayName="FeuilleDeTemps812" ref="B7:F12" totalsRowShown="0">
  <autoFilter ref="B7:F12" xr:uid="{00000000-0009-0000-0100-000001000000}"/>
  <tableColumns count="5">
    <tableColumn id="1" xr3:uid="{B1813309-948E-4069-A3F4-145DB576888A}" name="Date(s)" dataDxfId="87"/>
    <tableColumn id="2" xr3:uid="{8F109C5F-F447-48B1-83F3-597656337B92}" name="Heure d’arrivée" dataDxfId="86"/>
    <tableColumn id="5" xr3:uid="{B5F892CC-F816-4F7A-884A-BD31FC50792F}" name="Heure de départ" dataDxfId="85"/>
    <tableColumn id="6" xr3:uid="{66C4B036-531C-40BB-91BD-5913D3E087AF}" name="Heures de travail" dataDxfId="84">
      <calculatedColumnFormula>IFERROR(IF(COUNT(FeuilleDeTemps812[[#This Row],[Heure d’arrivée]:[Heure de départ]])=4,(IF(FeuilleDeTemps812[[#This Row],[Heure de départ]]&lt;FeuilleDeTemps812[[#This Row],[Heure d’arrivée]],1,0)+FeuilleDeTemps812[[#This Row],[Heure de départ]])-#REF!+#REF!-FeuilleDeTemps812[[#This Row],[Heure d’arrivée]],IF(AND(LEN(FeuilleDeTemps812[[#This Row],[Heure d’arrivée]])&lt;&gt;0,LEN(FeuilleDeTemps812[[#This Row],[Heure de départ]])&lt;&gt;0),(IF(FeuilleDeTemps812[[#This Row],[Heure de départ]]&lt;FeuilleDeTemps812[[#This Row],[Heure d’arrivée]],1,0)+FeuilleDeTemps812[[#This Row],[Heure de départ]])-FeuilleDeTemps812[[#This Row],[Heure d’arrivée]],0))*24,0)</calculatedColumnFormula>
    </tableColumn>
    <tableColumn id="3" xr3:uid="{718DFC30-595E-4929-B6FC-AEA956350D00}"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3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49A39049-69ED-46CA-BC19-A42DA79F2968}" name="FeuilleDeTemps3513" displayName="FeuilleDeTemps3513" ref="B7:F12" totalsRowShown="0">
  <autoFilter ref="B7:F12" xr:uid="{00000000-0009-0000-0100-000001000000}"/>
  <tableColumns count="5">
    <tableColumn id="1" xr3:uid="{FF872002-445C-4C02-9257-704232FA2EC4}" name="Date(s)" dataDxfId="83"/>
    <tableColumn id="2" xr3:uid="{F54402C0-090A-4435-8945-381CE09BC9F6}" name="Heure d’arrivée" dataDxfId="82"/>
    <tableColumn id="5" xr3:uid="{E6706CFD-4E1E-4BBC-8D7D-4CF2B22CF238}" name="Heure de départ" dataDxfId="81"/>
    <tableColumn id="6" xr3:uid="{60B56F93-31CE-48F0-AF09-B1430B7B7184}" name="Heures de travail" dataDxfId="80">
      <calculatedColumnFormula>IFERROR(IF(COUNT(FeuilleDeTemps3513[[#This Row],[Heure d’arrivée]:[Heure de départ]])=4,(IF(FeuilleDeTemps3513[[#This Row],[Heure de départ]]&lt;FeuilleDeTemps3513[[#This Row],[Heure d’arrivée]],1,0)+FeuilleDeTemps3513[[#This Row],[Heure de départ]])-#REF!+#REF!-FeuilleDeTemps3513[[#This Row],[Heure d’arrivée]],IF(AND(LEN(FeuilleDeTemps3513[[#This Row],[Heure d’arrivée]])&lt;&gt;0,LEN(FeuilleDeTemps3513[[#This Row],[Heure de départ]])&lt;&gt;0),(IF(FeuilleDeTemps3513[[#This Row],[Heure de départ]]&lt;FeuilleDeTemps3513[[#This Row],[Heure d’arrivée]],1,0)+FeuilleDeTemps3513[[#This Row],[Heure de départ]])-FeuilleDeTemps3513[[#This Row],[Heure d’arrivée]],0))*24,0)</calculatedColumnFormula>
    </tableColumn>
    <tableColumn id="3" xr3:uid="{C6AE446A-880D-40B3-813E-AB2D9EE52613}"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4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F6E21DA7-6800-4D13-82EA-9B4BC3678565}" name="FeuilleDeTemps351314" displayName="FeuilleDeTemps351314" ref="B7:F12" totalsRowShown="0">
  <autoFilter ref="B7:F12" xr:uid="{00000000-0009-0000-0100-000001000000}"/>
  <tableColumns count="5">
    <tableColumn id="1" xr3:uid="{ED6D8940-0584-4208-9EC5-3106EDD95638}" name="Date(s)" dataDxfId="79"/>
    <tableColumn id="2" xr3:uid="{366B610A-C87F-4B21-9924-648B623A94B1}" name="Heure d’arrivée" dataDxfId="78"/>
    <tableColumn id="5" xr3:uid="{35075009-8D98-49C5-8D0A-B22CAAE795C4}" name="Heure de départ" dataDxfId="77"/>
    <tableColumn id="6" xr3:uid="{60FF4A2B-132F-478A-99F6-C49F19621FAF}" name="Heures de travail" dataDxfId="76">
      <calculatedColumnFormula>IFERROR(IF(COUNT(FeuilleDeTemps351314[[#This Row],[Heure d’arrivée]:[Heure de départ]])=4,(IF(FeuilleDeTemps351314[[#This Row],[Heure de départ]]&lt;FeuilleDeTemps351314[[#This Row],[Heure d’arrivée]],1,0)+FeuilleDeTemps351314[[#This Row],[Heure de départ]])-#REF!+#REF!-FeuilleDeTemps351314[[#This Row],[Heure d’arrivée]],IF(AND(LEN(FeuilleDeTemps351314[[#This Row],[Heure d’arrivée]])&lt;&gt;0,LEN(FeuilleDeTemps351314[[#This Row],[Heure de départ]])&lt;&gt;0),(IF(FeuilleDeTemps351314[[#This Row],[Heure de départ]]&lt;FeuilleDeTemps351314[[#This Row],[Heure d’arrivée]],1,0)+FeuilleDeTemps351314[[#This Row],[Heure de départ]])-FeuilleDeTemps351314[[#This Row],[Heure d’arrivée]],0))*24,0)</calculatedColumnFormula>
    </tableColumn>
    <tableColumn id="3" xr3:uid="{64DCD785-AA79-4325-9631-8D46E835EC1C}"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4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DE7C84F1-F4DE-428B-B363-4730471E8C24}" name="FeuilleDeTemps35131415" displayName="FeuilleDeTemps35131415" ref="B7:F12" totalsRowShown="0">
  <autoFilter ref="B7:F12" xr:uid="{00000000-0009-0000-0100-000001000000}"/>
  <tableColumns count="5">
    <tableColumn id="1" xr3:uid="{AC9F126D-6DD6-45F6-A3C4-EC07F543E87B}" name="Date(s)" dataDxfId="75"/>
    <tableColumn id="2" xr3:uid="{79B2878F-27A6-4CDB-9C36-E3A5EC311692}" name="Heure d’arrivée" dataDxfId="74"/>
    <tableColumn id="5" xr3:uid="{9E5DEFD4-1A1A-4F86-9DFA-65354BDD2629}" name="Heure de départ" dataDxfId="73"/>
    <tableColumn id="6" xr3:uid="{07FC4562-8B3B-4B77-98E4-F8CBAD85C54E}" name="Heures de travail" dataDxfId="72">
      <calculatedColumnFormula>IFERROR(IF(COUNT(FeuilleDeTemps35131415[[#This Row],[Heure d’arrivée]:[Heure de départ]])=4,(IF(FeuilleDeTemps35131415[[#This Row],[Heure de départ]]&lt;FeuilleDeTemps35131415[[#This Row],[Heure d’arrivée]],1,0)+FeuilleDeTemps35131415[[#This Row],[Heure de départ]])-#REF!+#REF!-FeuilleDeTemps35131415[[#This Row],[Heure d’arrivée]],IF(AND(LEN(FeuilleDeTemps35131415[[#This Row],[Heure d’arrivée]])&lt;&gt;0,LEN(FeuilleDeTemps35131415[[#This Row],[Heure de départ]])&lt;&gt;0),(IF(FeuilleDeTemps35131415[[#This Row],[Heure de départ]]&lt;FeuilleDeTemps35131415[[#This Row],[Heure d’arrivée]],1,0)+FeuilleDeTemps35131415[[#This Row],[Heure de départ]])-FeuilleDeTemps35131415[[#This Row],[Heure d’arrivée]],0))*24,0)</calculatedColumnFormula>
    </tableColumn>
    <tableColumn id="3" xr3:uid="{1763A754-067B-4EFC-B22D-BE9902CAC8FA}" name="Remarques"/>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heme/theme1.xml><?xml version="1.0" encoding="utf-8"?>
<a:theme xmlns:a="http://schemas.openxmlformats.org/drawingml/2006/main" name="Office Theme">
  <a:themeElements>
    <a:clrScheme name="Employee time sheet">
      <a:dk1>
        <a:sysClr val="windowText" lastClr="000000"/>
      </a:dk1>
      <a:lt1>
        <a:sysClr val="window" lastClr="FFFFFF"/>
      </a:lt1>
      <a:dk2>
        <a:srgbClr val="141B23"/>
      </a:dk2>
      <a:lt2>
        <a:srgbClr val="F6F1F1"/>
      </a:lt2>
      <a:accent1>
        <a:srgbClr val="273645"/>
      </a:accent1>
      <a:accent2>
        <a:srgbClr val="914D4F"/>
      </a:accent2>
      <a:accent3>
        <a:srgbClr val="7A785E"/>
      </a:accent3>
      <a:accent4>
        <a:srgbClr val="E0B45C"/>
      </a:accent4>
      <a:accent5>
        <a:srgbClr val="DB8C49"/>
      </a:accent5>
      <a:accent6>
        <a:srgbClr val="376054"/>
      </a:accent6>
      <a:hlink>
        <a:srgbClr val="1A8091"/>
      </a:hlink>
      <a:folHlink>
        <a:srgbClr val="875470"/>
      </a:folHlink>
    </a:clrScheme>
    <a:fontScheme name="Employee time sheet">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table" Target="../tables/table3.xml"/><Relationship Id="rId1" Type="http://schemas.openxmlformats.org/officeDocument/2006/relationships/printerSettings" Target="../printerSettings/printerSettings2.bin"/><Relationship Id="rId6" Type="http://schemas.openxmlformats.org/officeDocument/2006/relationships/table" Target="../tables/table7.xml"/><Relationship Id="rId5" Type="http://schemas.openxmlformats.org/officeDocument/2006/relationships/table" Target="../tables/table6.xml"/><Relationship Id="rId4" Type="http://schemas.openxmlformats.org/officeDocument/2006/relationships/table" Target="../tables/table5.xml"/></Relationships>
</file>

<file path=xl/worksheets/_rels/sheet3.xml.rels><?xml version="1.0" encoding="UTF-8" standalone="yes"?>
<Relationships xmlns="http://schemas.openxmlformats.org/package/2006/relationships"><Relationship Id="rId3" Type="http://schemas.openxmlformats.org/officeDocument/2006/relationships/table" Target="../tables/table9.xml"/><Relationship Id="rId2" Type="http://schemas.openxmlformats.org/officeDocument/2006/relationships/table" Target="../tables/table8.xml"/><Relationship Id="rId1" Type="http://schemas.openxmlformats.org/officeDocument/2006/relationships/printerSettings" Target="../printerSettings/printerSettings3.bin"/><Relationship Id="rId6" Type="http://schemas.openxmlformats.org/officeDocument/2006/relationships/table" Target="../tables/table12.xml"/><Relationship Id="rId5" Type="http://schemas.openxmlformats.org/officeDocument/2006/relationships/table" Target="../tables/table11.xml"/><Relationship Id="rId4" Type="http://schemas.openxmlformats.org/officeDocument/2006/relationships/table" Target="../tables/table10.xml"/></Relationships>
</file>

<file path=xl/worksheets/_rels/sheet4.xml.rels><?xml version="1.0" encoding="UTF-8" standalone="yes"?>
<Relationships xmlns="http://schemas.openxmlformats.org/package/2006/relationships"><Relationship Id="rId3" Type="http://schemas.openxmlformats.org/officeDocument/2006/relationships/table" Target="../tables/table14.xml"/><Relationship Id="rId2" Type="http://schemas.openxmlformats.org/officeDocument/2006/relationships/table" Target="../tables/table13.xml"/><Relationship Id="rId1" Type="http://schemas.openxmlformats.org/officeDocument/2006/relationships/printerSettings" Target="../printerSettings/printerSettings4.bin"/><Relationship Id="rId6" Type="http://schemas.openxmlformats.org/officeDocument/2006/relationships/table" Target="../tables/table17.xml"/><Relationship Id="rId5" Type="http://schemas.openxmlformats.org/officeDocument/2006/relationships/table" Target="../tables/table16.xml"/><Relationship Id="rId4" Type="http://schemas.openxmlformats.org/officeDocument/2006/relationships/table" Target="../tables/table15.xml"/></Relationships>
</file>

<file path=xl/worksheets/_rels/sheet5.xml.rels><?xml version="1.0" encoding="UTF-8" standalone="yes"?>
<Relationships xmlns="http://schemas.openxmlformats.org/package/2006/relationships"><Relationship Id="rId3" Type="http://schemas.openxmlformats.org/officeDocument/2006/relationships/table" Target="../tables/table19.xml"/><Relationship Id="rId2" Type="http://schemas.openxmlformats.org/officeDocument/2006/relationships/table" Target="../tables/table18.xml"/><Relationship Id="rId1" Type="http://schemas.openxmlformats.org/officeDocument/2006/relationships/printerSettings" Target="../printerSettings/printerSettings5.bin"/><Relationship Id="rId6" Type="http://schemas.openxmlformats.org/officeDocument/2006/relationships/table" Target="../tables/table22.xml"/><Relationship Id="rId5" Type="http://schemas.openxmlformats.org/officeDocument/2006/relationships/table" Target="../tables/table21.xml"/><Relationship Id="rId4" Type="http://schemas.openxmlformats.org/officeDocument/2006/relationships/table" Target="../tables/table20.xml"/></Relationships>
</file>

<file path=xl/worksheets/_rels/sheet6.xml.rels><?xml version="1.0" encoding="UTF-8" standalone="yes"?>
<Relationships xmlns="http://schemas.openxmlformats.org/package/2006/relationships"><Relationship Id="rId3" Type="http://schemas.openxmlformats.org/officeDocument/2006/relationships/table" Target="../tables/table24.xml"/><Relationship Id="rId2" Type="http://schemas.openxmlformats.org/officeDocument/2006/relationships/table" Target="../tables/table23.xml"/><Relationship Id="rId1" Type="http://schemas.openxmlformats.org/officeDocument/2006/relationships/printerSettings" Target="../printerSettings/printerSettings6.bin"/><Relationship Id="rId6" Type="http://schemas.openxmlformats.org/officeDocument/2006/relationships/table" Target="../tables/table27.xml"/><Relationship Id="rId5" Type="http://schemas.openxmlformats.org/officeDocument/2006/relationships/table" Target="../tables/table26.xml"/><Relationship Id="rId4" Type="http://schemas.openxmlformats.org/officeDocument/2006/relationships/table" Target="../tables/table25.xml"/></Relationships>
</file>

<file path=xl/worksheets/_rels/sheet7.xml.rels><?xml version="1.0" encoding="UTF-8" standalone="yes"?>
<Relationships xmlns="http://schemas.openxmlformats.org/package/2006/relationships"><Relationship Id="rId3" Type="http://schemas.openxmlformats.org/officeDocument/2006/relationships/table" Target="../tables/table29.xml"/><Relationship Id="rId2" Type="http://schemas.openxmlformats.org/officeDocument/2006/relationships/table" Target="../tables/table28.xml"/><Relationship Id="rId1" Type="http://schemas.openxmlformats.org/officeDocument/2006/relationships/printerSettings" Target="../printerSettings/printerSettings7.bin"/><Relationship Id="rId6" Type="http://schemas.openxmlformats.org/officeDocument/2006/relationships/table" Target="../tables/table32.xml"/><Relationship Id="rId5" Type="http://schemas.openxmlformats.org/officeDocument/2006/relationships/table" Target="../tables/table31.xml"/><Relationship Id="rId4" Type="http://schemas.openxmlformats.org/officeDocument/2006/relationships/table" Target="../tables/table30.xml"/></Relationships>
</file>

<file path=xl/worksheets/_rels/sheet8.xml.rels><?xml version="1.0" encoding="UTF-8" standalone="yes"?>
<Relationships xmlns="http://schemas.openxmlformats.org/package/2006/relationships"><Relationship Id="rId3" Type="http://schemas.openxmlformats.org/officeDocument/2006/relationships/table" Target="../tables/table34.xml"/><Relationship Id="rId2" Type="http://schemas.openxmlformats.org/officeDocument/2006/relationships/table" Target="../tables/table33.xml"/><Relationship Id="rId1" Type="http://schemas.openxmlformats.org/officeDocument/2006/relationships/printerSettings" Target="../printerSettings/printerSettings8.bin"/><Relationship Id="rId6" Type="http://schemas.openxmlformats.org/officeDocument/2006/relationships/table" Target="../tables/table37.xml"/><Relationship Id="rId5" Type="http://schemas.openxmlformats.org/officeDocument/2006/relationships/table" Target="../tables/table36.xml"/><Relationship Id="rId4" Type="http://schemas.openxmlformats.org/officeDocument/2006/relationships/table" Target="../tables/table35.xml"/></Relationships>
</file>

<file path=xl/worksheets/_rels/sheet9.xml.rels><?xml version="1.0" encoding="UTF-8" standalone="yes"?>
<Relationships xmlns="http://schemas.openxmlformats.org/package/2006/relationships"><Relationship Id="rId2" Type="http://schemas.openxmlformats.org/officeDocument/2006/relationships/table" Target="../tables/table38.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39.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40.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41.xml"/><Relationship Id="rId1" Type="http://schemas.openxmlformats.org/officeDocument/2006/relationships/printerSettings" Target="../printerSettings/printerSettings1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F4923A1-D847-4D3E-AD10-7B9D45EA55D9}">
  <sheetPr codeName="Feuil1">
    <tabColor theme="4"/>
    <pageSetUpPr fitToPage="1"/>
  </sheetPr>
  <dimension ref="A1:H23"/>
  <sheetViews>
    <sheetView showGridLines="0" zoomScaleNormal="100" workbookViewId="0">
      <selection activeCell="E8" sqref="E8"/>
    </sheetView>
  </sheetViews>
  <sheetFormatPr baseColWidth="10" defaultColWidth="9.140625" defaultRowHeight="20.25" customHeight="1" x14ac:dyDescent="0.25"/>
  <cols>
    <col min="1" max="1" width="2.7109375" customWidth="1"/>
    <col min="2" max="2" width="30.5703125" customWidth="1"/>
    <col min="3" max="6" width="27.7109375" style="5" customWidth="1"/>
    <col min="7" max="7" width="22" style="6" customWidth="1"/>
    <col min="8" max="8" width="2.7109375" customWidth="1"/>
  </cols>
  <sheetData>
    <row r="1" spans="1:8" ht="33.75" customHeight="1" thickTop="1" x14ac:dyDescent="0.5">
      <c r="A1" s="2"/>
      <c r="B1" s="2" t="s">
        <v>0</v>
      </c>
      <c r="C1" s="2"/>
      <c r="D1" s="2"/>
      <c r="E1" s="2"/>
      <c r="F1" s="2"/>
      <c r="G1" s="2"/>
      <c r="H1" s="2"/>
    </row>
    <row r="2" spans="1:8" ht="17.25" customHeight="1" x14ac:dyDescent="0.25">
      <c r="B2" s="12" t="s">
        <v>26</v>
      </c>
      <c r="C2"/>
      <c r="D2"/>
      <c r="E2"/>
      <c r="F2"/>
      <c r="G2"/>
    </row>
    <row r="3" spans="1:8" ht="18" customHeight="1" x14ac:dyDescent="0.25">
      <c r="B3" s="3" t="s">
        <v>1</v>
      </c>
      <c r="C3"/>
      <c r="D3"/>
      <c r="E3" s="21"/>
      <c r="F3"/>
      <c r="G3"/>
    </row>
    <row r="4" spans="1:8" ht="34.5" customHeight="1" x14ac:dyDescent="0.35">
      <c r="B4" s="9" t="s">
        <v>19</v>
      </c>
      <c r="C4"/>
      <c r="D4"/>
      <c r="E4"/>
      <c r="F4"/>
      <c r="G4"/>
    </row>
    <row r="5" spans="1:8" s="1" customFormat="1" ht="42.75" customHeight="1" x14ac:dyDescent="0.25">
      <c r="B5" s="4" t="s">
        <v>2</v>
      </c>
      <c r="C5" s="4" t="s">
        <v>33</v>
      </c>
      <c r="D5" s="4" t="s">
        <v>25</v>
      </c>
      <c r="E5" s="13" t="s">
        <v>7</v>
      </c>
      <c r="F5" s="15" t="s">
        <v>12</v>
      </c>
    </row>
    <row r="6" spans="1:8" ht="30" customHeight="1" x14ac:dyDescent="0.4">
      <c r="B6" s="7">
        <v>38</v>
      </c>
      <c r="C6" s="7">
        <f>SUBTOTAL(109,FeuilleDeTemps89[Heures de travail])</f>
        <v>40</v>
      </c>
      <c r="D6" s="7">
        <f>IF(C6&lt;=HeuresSemaineTravail,C6,HeuresSemaineTravail)</f>
        <v>38</v>
      </c>
      <c r="E6" s="27">
        <f>(C6-D6)/24</f>
        <v>8.3333333333333329E-2</v>
      </c>
      <c r="F6" s="28"/>
      <c r="G6"/>
    </row>
    <row r="7" spans="1:8" ht="36.75" customHeight="1" x14ac:dyDescent="0.25">
      <c r="B7" t="s">
        <v>3</v>
      </c>
      <c r="C7" t="s">
        <v>5</v>
      </c>
      <c r="D7" t="s">
        <v>8</v>
      </c>
      <c r="E7" t="s">
        <v>9</v>
      </c>
      <c r="F7" t="s">
        <v>24</v>
      </c>
      <c r="G7"/>
    </row>
    <row r="8" spans="1:8" ht="20.25" customHeight="1" x14ac:dyDescent="0.25">
      <c r="B8" s="16">
        <v>43556</v>
      </c>
      <c r="C8" s="8">
        <v>0.39583333333333331</v>
      </c>
      <c r="D8" s="8">
        <v>0.6875</v>
      </c>
      <c r="E8" s="6">
        <f>IFERROR(IF(COUNT(FeuilleDeTemps89[[#This Row],[Heure d’arrivée]:[Heure de départ]])=4,(IF(FeuilleDeTemps89[[#This Row],[Heure de départ]]&lt;FeuilleDeTemps89[[#This Row],[Heure d’arrivée]],1,0)+FeuilleDeTemps89[[#This Row],[Heure de départ]])-#REF!+#REF!-FeuilleDeTemps89[[#This Row],[Heure d’arrivée]],IF(AND(LEN(FeuilleDeTemps89[[#This Row],[Heure d’arrivée]])&lt;&gt;0,LEN(FeuilleDeTemps89[[#This Row],[Heure de départ]])&lt;&gt;0),(IF(FeuilleDeTemps89[[#This Row],[Heure de départ]]&lt;FeuilleDeTemps89[[#This Row],[Heure d’arrivée]],1,0)+FeuilleDeTemps89[[#This Row],[Heure de départ]])-FeuilleDeTemps89[[#This Row],[Heure d’arrivée]],0))*24,0)</f>
        <v>7</v>
      </c>
      <c r="F8"/>
      <c r="G8"/>
    </row>
    <row r="9" spans="1:8" ht="20.25" customHeight="1" x14ac:dyDescent="0.25">
      <c r="B9" s="16">
        <v>43557</v>
      </c>
      <c r="C9" s="8">
        <v>0.39583333333333331</v>
      </c>
      <c r="D9" s="8">
        <v>0.8125</v>
      </c>
      <c r="E9" s="6">
        <f>IFERROR(IF(COUNT(FeuilleDeTemps89[[#This Row],[Heure d’arrivée]:[Heure de départ]])=4,(IF(FeuilleDeTemps89[[#This Row],[Heure de départ]]&lt;FeuilleDeTemps89[[#This Row],[Heure d’arrivée]],1,0)+FeuilleDeTemps89[[#This Row],[Heure de départ]])-#REF!+#REF!-FeuilleDeTemps89[[#This Row],[Heure d’arrivée]],IF(AND(LEN(FeuilleDeTemps89[[#This Row],[Heure d’arrivée]])&lt;&gt;0,LEN(FeuilleDeTemps89[[#This Row],[Heure de départ]])&lt;&gt;0),(IF(FeuilleDeTemps89[[#This Row],[Heure de départ]]&lt;FeuilleDeTemps89[[#This Row],[Heure d’arrivée]],1,0)+FeuilleDeTemps89[[#This Row],[Heure de départ]])-FeuilleDeTemps89[[#This Row],[Heure d’arrivée]],0))*24,0)</f>
        <v>10</v>
      </c>
      <c r="F9"/>
      <c r="G9"/>
    </row>
    <row r="10" spans="1:8" ht="20.25" customHeight="1" x14ac:dyDescent="0.25">
      <c r="B10" s="16">
        <v>43558</v>
      </c>
      <c r="C10" s="8">
        <v>0.39583333333333331</v>
      </c>
      <c r="D10" s="8">
        <v>0.75</v>
      </c>
      <c r="E10" s="6">
        <f>IFERROR(IF(COUNT(FeuilleDeTemps89[[#This Row],[Heure d’arrivée]:[Heure de départ]])=4,(IF(FeuilleDeTemps89[[#This Row],[Heure de départ]]&lt;FeuilleDeTemps89[[#This Row],[Heure d’arrivée]],1,0)+FeuilleDeTemps89[[#This Row],[Heure de départ]])-#REF!+#REF!-FeuilleDeTemps89[[#This Row],[Heure d’arrivée]],IF(AND(LEN(FeuilleDeTemps89[[#This Row],[Heure d’arrivée]])&lt;&gt;0,LEN(FeuilleDeTemps89[[#This Row],[Heure de départ]])&lt;&gt;0),(IF(FeuilleDeTemps89[[#This Row],[Heure de départ]]&lt;FeuilleDeTemps89[[#This Row],[Heure d’arrivée]],1,0)+FeuilleDeTemps89[[#This Row],[Heure de départ]])-FeuilleDeTemps89[[#This Row],[Heure d’arrivée]],0))*24,0)</f>
        <v>8.5</v>
      </c>
      <c r="F10"/>
      <c r="G10"/>
    </row>
    <row r="11" spans="1:8" ht="20.25" customHeight="1" x14ac:dyDescent="0.25">
      <c r="B11" s="16">
        <v>43559</v>
      </c>
      <c r="C11" s="8">
        <v>0.39583333333333331</v>
      </c>
      <c r="D11" s="8">
        <v>0.72916666666666663</v>
      </c>
      <c r="E11" s="6">
        <f>IFERROR(IF(COUNT(FeuilleDeTemps89[[#This Row],[Heure d’arrivée]:[Heure de départ]])=4,(IF(FeuilleDeTemps89[[#This Row],[Heure de départ]]&lt;FeuilleDeTemps89[[#This Row],[Heure d’arrivée]],1,0)+FeuilleDeTemps89[[#This Row],[Heure de départ]])-#REF!+#REF!-FeuilleDeTemps89[[#This Row],[Heure d’arrivée]],IF(AND(LEN(FeuilleDeTemps89[[#This Row],[Heure d’arrivée]])&lt;&gt;0,LEN(FeuilleDeTemps89[[#This Row],[Heure de départ]])&lt;&gt;0),(IF(FeuilleDeTemps89[[#This Row],[Heure de départ]]&lt;FeuilleDeTemps89[[#This Row],[Heure d’arrivée]],1,0)+FeuilleDeTemps89[[#This Row],[Heure de départ]])-FeuilleDeTemps89[[#This Row],[Heure d’arrivée]],0))*24,0)</f>
        <v>8</v>
      </c>
      <c r="F11"/>
      <c r="G11"/>
    </row>
    <row r="12" spans="1:8" ht="20.25" customHeight="1" x14ac:dyDescent="0.25">
      <c r="B12" s="16">
        <v>43560</v>
      </c>
      <c r="C12" s="8">
        <v>0.39583333333333331</v>
      </c>
      <c r="D12" s="8">
        <v>0.66666666666666663</v>
      </c>
      <c r="E12" s="6">
        <f>IFERROR(IF(COUNT(FeuilleDeTemps89[[#This Row],[Heure d’arrivée]:[Heure de départ]])=4,(IF(FeuilleDeTemps89[[#This Row],[Heure de départ]]&lt;FeuilleDeTemps89[[#This Row],[Heure d’arrivée]],1,0)+FeuilleDeTemps89[[#This Row],[Heure de départ]])-#REF!+#REF!-FeuilleDeTemps89[[#This Row],[Heure d’arrivée]],IF(AND(LEN(FeuilleDeTemps89[[#This Row],[Heure d’arrivée]])&lt;&gt;0,LEN(FeuilleDeTemps89[[#This Row],[Heure de départ]])&lt;&gt;0),(IF(FeuilleDeTemps89[[#This Row],[Heure de départ]]&lt;FeuilleDeTemps89[[#This Row],[Heure d’arrivée]],1,0)+FeuilleDeTemps89[[#This Row],[Heure de départ]])-FeuilleDeTemps89[[#This Row],[Heure d’arrivée]],0))*24,0)</f>
        <v>6.5</v>
      </c>
      <c r="F12"/>
      <c r="G12"/>
    </row>
    <row r="15" spans="1:8" ht="34.5" customHeight="1" x14ac:dyDescent="0.35">
      <c r="B15" s="9" t="s">
        <v>18</v>
      </c>
      <c r="C15"/>
      <c r="D15"/>
      <c r="E15"/>
      <c r="F15"/>
      <c r="G15"/>
    </row>
    <row r="16" spans="1:8" s="1" customFormat="1" ht="42.75" customHeight="1" x14ac:dyDescent="0.25">
      <c r="B16" s="4" t="s">
        <v>2</v>
      </c>
      <c r="C16" s="4" t="s">
        <v>4</v>
      </c>
      <c r="D16" s="4" t="s">
        <v>6</v>
      </c>
      <c r="E16" s="13" t="s">
        <v>7</v>
      </c>
      <c r="F16" s="15" t="s">
        <v>12</v>
      </c>
    </row>
    <row r="17" spans="2:7" ht="30" customHeight="1" x14ac:dyDescent="0.4">
      <c r="B17" s="7">
        <v>38</v>
      </c>
      <c r="C17" s="7">
        <f>SUBTOTAL(109,FeuilleDeTemps8911[Heures de travail])</f>
        <v>35</v>
      </c>
      <c r="D17" s="7">
        <f>IF(C17&lt;=HeuresSemaineTravail,C17,HeuresSemaineTravail)</f>
        <v>35</v>
      </c>
      <c r="E17" s="11">
        <f>C17-D17</f>
        <v>0</v>
      </c>
      <c r="F17" s="10">
        <f>D17-B17</f>
        <v>-3</v>
      </c>
      <c r="G17"/>
    </row>
    <row r="18" spans="2:7" ht="36.75" customHeight="1" x14ac:dyDescent="0.25">
      <c r="B18" t="s">
        <v>3</v>
      </c>
      <c r="C18" t="s">
        <v>5</v>
      </c>
      <c r="D18" t="s">
        <v>8</v>
      </c>
      <c r="E18" t="s">
        <v>9</v>
      </c>
      <c r="F18" t="s">
        <v>24</v>
      </c>
      <c r="G18"/>
    </row>
    <row r="19" spans="2:7" ht="20.25" customHeight="1" x14ac:dyDescent="0.25">
      <c r="B19" s="17">
        <v>43556</v>
      </c>
      <c r="C19" s="18">
        <v>0.39583333333333331</v>
      </c>
      <c r="D19" s="18">
        <v>0.70833333333333337</v>
      </c>
      <c r="E19" s="19">
        <f>IFERROR(IF(COUNT(FeuilleDeTemps8911[[#This Row],[Heure d’arrivée]:[Heure de départ]])=4,(IF(FeuilleDeTemps8911[[#This Row],[Heure de départ]]&lt;FeuilleDeTemps8911[[#This Row],[Heure d’arrivée]],1,0)+FeuilleDeTemps8911[[#This Row],[Heure de départ]])-#REF!+#REF!-FeuilleDeTemps8911[[#This Row],[Heure d’arrivée]],IF(AND(LEN(FeuilleDeTemps8911[[#This Row],[Heure d’arrivée]])&lt;&gt;0,LEN(FeuilleDeTemps8911[[#This Row],[Heure de départ]])&lt;&gt;0),(IF(FeuilleDeTemps8911[[#This Row],[Heure de départ]]&lt;FeuilleDeTemps8911[[#This Row],[Heure d’arrivée]],1,0)+FeuilleDeTemps8911[[#This Row],[Heure de départ]])-FeuilleDeTemps8911[[#This Row],[Heure d’arrivée]],0))*24,0)</f>
        <v>7.5000000000000018</v>
      </c>
      <c r="F19" s="20"/>
      <c r="G19"/>
    </row>
    <row r="20" spans="2:7" ht="20.25" customHeight="1" x14ac:dyDescent="0.25">
      <c r="B20" s="17">
        <v>43557</v>
      </c>
      <c r="C20" s="18">
        <v>0.39583333333333331</v>
      </c>
      <c r="D20" s="18">
        <v>0.60416666666666663</v>
      </c>
      <c r="E20" s="19">
        <f>IFERROR(IF(COUNT(FeuilleDeTemps8911[[#This Row],[Heure d’arrivée]:[Heure de départ]])=4,(IF(FeuilleDeTemps8911[[#This Row],[Heure de départ]]&lt;FeuilleDeTemps8911[[#This Row],[Heure d’arrivée]],1,0)+FeuilleDeTemps8911[[#This Row],[Heure de départ]])-#REF!+#REF!-FeuilleDeTemps8911[[#This Row],[Heure d’arrivée]],IF(AND(LEN(FeuilleDeTemps8911[[#This Row],[Heure d’arrivée]])&lt;&gt;0,LEN(FeuilleDeTemps8911[[#This Row],[Heure de départ]])&lt;&gt;0),(IF(FeuilleDeTemps8911[[#This Row],[Heure de départ]]&lt;FeuilleDeTemps8911[[#This Row],[Heure d’arrivée]],1,0)+FeuilleDeTemps8911[[#This Row],[Heure de départ]])-FeuilleDeTemps8911[[#This Row],[Heure d’arrivée]],0))*24,0)</f>
        <v>5</v>
      </c>
      <c r="F20" s="20"/>
      <c r="G20"/>
    </row>
    <row r="21" spans="2:7" ht="20.25" customHeight="1" x14ac:dyDescent="0.25">
      <c r="B21" s="17">
        <v>43558</v>
      </c>
      <c r="C21" s="18">
        <v>0.39583333333333331</v>
      </c>
      <c r="D21" s="18">
        <v>0.77083333333333337</v>
      </c>
      <c r="E21" s="19">
        <f>IFERROR(IF(COUNT(FeuilleDeTemps8911[[#This Row],[Heure d’arrivée]:[Heure de départ]])=4,(IF(FeuilleDeTemps8911[[#This Row],[Heure de départ]]&lt;FeuilleDeTemps8911[[#This Row],[Heure d’arrivée]],1,0)+FeuilleDeTemps8911[[#This Row],[Heure de départ]])-#REF!+#REF!-FeuilleDeTemps8911[[#This Row],[Heure d’arrivée]],IF(AND(LEN(FeuilleDeTemps8911[[#This Row],[Heure d’arrivée]])&lt;&gt;0,LEN(FeuilleDeTemps8911[[#This Row],[Heure de départ]])&lt;&gt;0),(IF(FeuilleDeTemps8911[[#This Row],[Heure de départ]]&lt;FeuilleDeTemps8911[[#This Row],[Heure d’arrivée]],1,0)+FeuilleDeTemps8911[[#This Row],[Heure de départ]])-FeuilleDeTemps8911[[#This Row],[Heure d’arrivée]],0))*24,0)</f>
        <v>9.0000000000000018</v>
      </c>
      <c r="F21" s="20"/>
      <c r="G21"/>
    </row>
    <row r="22" spans="2:7" ht="20.25" customHeight="1" x14ac:dyDescent="0.25">
      <c r="B22" s="17">
        <v>43559</v>
      </c>
      <c r="C22" s="18">
        <v>0.39583333333333331</v>
      </c>
      <c r="D22" s="18">
        <v>0.6875</v>
      </c>
      <c r="E22" s="19">
        <f>IFERROR(IF(COUNT(FeuilleDeTemps8911[[#This Row],[Heure d’arrivée]:[Heure de départ]])=4,(IF(FeuilleDeTemps8911[[#This Row],[Heure de départ]]&lt;FeuilleDeTemps8911[[#This Row],[Heure d’arrivée]],1,0)+FeuilleDeTemps8911[[#This Row],[Heure de départ]])-#REF!+#REF!-FeuilleDeTemps8911[[#This Row],[Heure d’arrivée]],IF(AND(LEN(FeuilleDeTemps8911[[#This Row],[Heure d’arrivée]])&lt;&gt;0,LEN(FeuilleDeTemps8911[[#This Row],[Heure de départ]])&lt;&gt;0),(IF(FeuilleDeTemps8911[[#This Row],[Heure de départ]]&lt;FeuilleDeTemps8911[[#This Row],[Heure d’arrivée]],1,0)+FeuilleDeTemps8911[[#This Row],[Heure de départ]])-FeuilleDeTemps8911[[#This Row],[Heure d’arrivée]],0))*24,0)</f>
        <v>7</v>
      </c>
      <c r="F22" s="20"/>
      <c r="G22"/>
    </row>
    <row r="23" spans="2:7" ht="20.25" customHeight="1" x14ac:dyDescent="0.25">
      <c r="B23" s="17">
        <v>43560</v>
      </c>
      <c r="C23" s="18">
        <v>0.39583333333333331</v>
      </c>
      <c r="D23" s="18">
        <v>0.66666666666666663</v>
      </c>
      <c r="E23" s="19">
        <f>IFERROR(IF(COUNT(FeuilleDeTemps8911[[#This Row],[Heure d’arrivée]:[Heure de départ]])=4,(IF(FeuilleDeTemps8911[[#This Row],[Heure de départ]]&lt;FeuilleDeTemps8911[[#This Row],[Heure d’arrivée]],1,0)+FeuilleDeTemps8911[[#This Row],[Heure de départ]])-#REF!+#REF!-FeuilleDeTemps8911[[#This Row],[Heure d’arrivée]],IF(AND(LEN(FeuilleDeTemps8911[[#This Row],[Heure d’arrivée]])&lt;&gt;0,LEN(FeuilleDeTemps8911[[#This Row],[Heure de départ]])&lt;&gt;0),(IF(FeuilleDeTemps8911[[#This Row],[Heure de départ]]&lt;FeuilleDeTemps8911[[#This Row],[Heure d’arrivée]],1,0)+FeuilleDeTemps8911[[#This Row],[Heure de départ]])-FeuilleDeTemps8911[[#This Row],[Heure d’arrivée]],0))*24,0)</f>
        <v>6.5</v>
      </c>
      <c r="F23" s="20"/>
      <c r="G23"/>
    </row>
  </sheetData>
  <dataValidations count="12">
    <dataValidation allowBlank="1" showInputMessage="1" showErrorMessage="1" prompt="Cette feuille de calcul suit les heures de travail d’une semaine de travail. Entrez les dates et heures dans le tableau Feuille de temps. Le total d’heures, les heures normales et les heures supplémentaires sont calculés automatiquement à la ligne 6  " sqref="A1" xr:uid="{0F303423-C583-4A9B-A568-B79CC6A8625B}"/>
    <dataValidation allowBlank="1" showInputMessage="1" showErrorMessage="1" prompt="Entrez le nom, l’adresse e-mail et le numéro de téléphone de l’employé dans cette cellule" sqref="B2" xr:uid="{05509C81-04E0-4E39-BA91-FB77274116F7}"/>
    <dataValidation allowBlank="1" showInputMessage="1" showErrorMessage="1" prompt="Entrez le nom du responsable dans cette cellule" sqref="B3" xr:uid="{F38F6779-5F82-4941-8DBD-4DF112D719B6}"/>
    <dataValidation allowBlank="1" showInputMessage="1" showErrorMessage="1" prompt="Entrez les dates de début et de fin du terme dans cette cellule" sqref="B4 B15" xr:uid="{75FA115A-A7FD-49C8-9580-81FD889BACE3}"/>
    <dataValidation allowBlank="1" showInputMessage="1" showErrorMessage="1" prompt="Entrez le nombre total d’heures de travail de la semaine dans cette cellule" sqref="B6 B17" xr:uid="{02FB4B93-B849-4BAC-A916-E4AEEF651CC6}"/>
    <dataValidation allowBlank="1" showInputMessage="1" showErrorMessage="1" prompt="Le nombre total d’heures de travail est calculé automatiquement" sqref="C6 C17" xr:uid="{74768519-E4F6-4BF5-AEB2-A7494EDFE696}"/>
    <dataValidation allowBlank="1" showInputMessage="1" showErrorMessage="1" prompt="Les heures normales sont calculées automatiquement" sqref="D6 D17" xr:uid="{14175368-1233-4607-9CAD-D3DF8647A60D}"/>
    <dataValidation allowBlank="1" showInputMessage="1" showErrorMessage="1" prompt="Les heures supplémentaires sont calculées automatiquement" sqref="E6 E17" xr:uid="{B45156D3-8364-4536-B53E-0CABA0CB868B}"/>
    <dataValidation allowBlank="1" showInputMessage="1" showErrorMessage="1" prompt="Entrez les dates de la période dans cette colonne" sqref="B7 B18" xr:uid="{EB8F4D4A-DBB3-4AD2-9FE9-D9FD4CDDF3DC}"/>
    <dataValidation allowBlank="1" showInputMessage="1" showErrorMessage="1" prompt="Entrez l’heure de début dans cette colonne" sqref="C7 C18" xr:uid="{B1EF66DD-ABF1-4444-8553-ACD54DEEA276}"/>
    <dataValidation allowBlank="1" showInputMessage="1" showErrorMessage="1" prompt="Entrez le temps mort de la journée de cette colonne" sqref="D18 D7" xr:uid="{151BB32A-2387-4CA4-82D5-B3C6231A1B24}"/>
    <dataValidation allowBlank="1" showInputMessage="1" showErrorMessage="1" prompt="Cette colonne est calculée automatique-ment" sqref="E7 E18" xr:uid="{0AE87C86-DAD9-4A5F-92DA-D0247FF2597B}"/>
  </dataValidations>
  <printOptions horizontalCentered="1"/>
  <pageMargins left="0.4" right="0.4" top="0.4" bottom="0.4" header="0.3" footer="0.3"/>
  <pageSetup paperSize="9" scale="82" fitToHeight="0" orientation="landscape" r:id="rId1"/>
  <headerFooter differentFirst="1">
    <oddFooter>Page &amp;P of &amp;N</oddFooter>
  </headerFooter>
  <tableParts count="2">
    <tablePart r:id="rId2"/>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B182652-3FCF-48A1-A897-3F19F32758B8}">
  <sheetPr codeName="Feuil2">
    <tabColor theme="4"/>
    <pageSetUpPr fitToPage="1"/>
  </sheetPr>
  <dimension ref="A1:H52"/>
  <sheetViews>
    <sheetView showGridLines="0" tabSelected="1" zoomScale="55" zoomScaleNormal="55" workbookViewId="0">
      <selection activeCell="M11" sqref="M11"/>
    </sheetView>
  </sheetViews>
  <sheetFormatPr baseColWidth="10" defaultColWidth="9.140625" defaultRowHeight="20.25" customHeight="1" x14ac:dyDescent="0.25"/>
  <cols>
    <col min="1" max="1" width="2.7109375" customWidth="1"/>
    <col min="2" max="2" width="30.5703125" customWidth="1"/>
    <col min="3" max="6" width="27.7109375" style="5" customWidth="1"/>
    <col min="7" max="7" width="22" style="6" customWidth="1"/>
    <col min="8" max="8" width="2.7109375" customWidth="1"/>
  </cols>
  <sheetData>
    <row r="1" spans="1:8" ht="33.75" customHeight="1" thickTop="1" x14ac:dyDescent="0.5">
      <c r="A1" s="2"/>
      <c r="B1" s="2" t="s">
        <v>34</v>
      </c>
      <c r="C1" s="2"/>
      <c r="D1" s="2"/>
      <c r="E1" s="2"/>
      <c r="F1" s="2"/>
      <c r="G1" s="2"/>
      <c r="H1" s="2"/>
    </row>
    <row r="2" spans="1:8" ht="17.25" customHeight="1" x14ac:dyDescent="0.3">
      <c r="B2" s="12" t="s">
        <v>13</v>
      </c>
      <c r="C2"/>
      <c r="D2"/>
      <c r="E2" s="22" t="s">
        <v>27</v>
      </c>
      <c r="F2"/>
      <c r="G2" s="29">
        <f>E6+E16+E26+E36</f>
        <v>0.91666666666666663</v>
      </c>
    </row>
    <row r="3" spans="1:8" ht="18" customHeight="1" x14ac:dyDescent="0.3">
      <c r="B3" s="3" t="s">
        <v>1</v>
      </c>
      <c r="C3"/>
      <c r="D3"/>
      <c r="E3" s="25" t="s">
        <v>31</v>
      </c>
      <c r="F3"/>
      <c r="G3" s="23">
        <f>F6+F16+F26+F36+F46</f>
        <v>0</v>
      </c>
    </row>
    <row r="4" spans="1:8" ht="34.5" customHeight="1" x14ac:dyDescent="0.35">
      <c r="B4" s="9" t="s">
        <v>19</v>
      </c>
      <c r="C4"/>
      <c r="D4"/>
      <c r="E4" s="25"/>
      <c r="F4"/>
      <c r="G4" s="24"/>
    </row>
    <row r="5" spans="1:8" s="1" customFormat="1" ht="42.75" customHeight="1" x14ac:dyDescent="0.25">
      <c r="B5" s="4" t="s">
        <v>2</v>
      </c>
      <c r="C5" s="4" t="s">
        <v>33</v>
      </c>
      <c r="D5" s="4" t="s">
        <v>25</v>
      </c>
      <c r="E5" s="13" t="s">
        <v>7</v>
      </c>
      <c r="F5" s="15" t="s">
        <v>37</v>
      </c>
    </row>
    <row r="6" spans="1:8" ht="30" customHeight="1" x14ac:dyDescent="0.4">
      <c r="B6" s="7">
        <v>38</v>
      </c>
      <c r="C6" s="7">
        <f>SUBTOTAL(109,FeuilleDeTemps19[Heures de travail])</f>
        <v>43.5</v>
      </c>
      <c r="D6" s="7">
        <f>IF(C6&lt;=HeuresSemaineTravail,C6,HeuresSemaineTravail)</f>
        <v>38</v>
      </c>
      <c r="E6" s="27">
        <f>(C6-D6)/24</f>
        <v>0.22916666666666666</v>
      </c>
      <c r="F6" s="10">
        <f>D6-B6</f>
        <v>0</v>
      </c>
      <c r="G6"/>
    </row>
    <row r="7" spans="1:8" ht="36.75" customHeight="1" x14ac:dyDescent="0.25">
      <c r="B7" t="s">
        <v>3</v>
      </c>
      <c r="C7" t="s">
        <v>5</v>
      </c>
      <c r="D7" t="s">
        <v>8</v>
      </c>
      <c r="E7" t="s">
        <v>9</v>
      </c>
      <c r="F7" t="s">
        <v>24</v>
      </c>
      <c r="G7"/>
    </row>
    <row r="8" spans="1:8" ht="20.25" customHeight="1" x14ac:dyDescent="0.25">
      <c r="B8" s="16">
        <v>43556</v>
      </c>
      <c r="C8" s="8">
        <v>0.35416666666666669</v>
      </c>
      <c r="D8" s="8">
        <v>0.70833333333333337</v>
      </c>
      <c r="E8" s="6">
        <f>IFERROR(IF(COUNT(FeuilleDeTemps19[[#This Row],[Heure d’arrivée]:[Heure de départ]])=4,(IF(FeuilleDeTemps19[[#This Row],[Heure de départ]]&lt;FeuilleDeTemps19[[#This Row],[Heure d’arrivée]],1,0)+FeuilleDeTemps19[[#This Row],[Heure de départ]])-#REF!+#REF!-FeuilleDeTemps19[[#This Row],[Heure d’arrivée]],IF(AND(LEN(FeuilleDeTemps19[[#This Row],[Heure d’arrivée]])&lt;&gt;0,LEN(FeuilleDeTemps19[[#This Row],[Heure de départ]])&lt;&gt;0),(IF(FeuilleDeTemps19[[#This Row],[Heure de départ]]&lt;FeuilleDeTemps19[[#This Row],[Heure d’arrivée]],1,0)+FeuilleDeTemps19[[#This Row],[Heure de départ]])-FeuilleDeTemps19[[#This Row],[Heure d’arrivée]],0))*24,0)</f>
        <v>8.5</v>
      </c>
      <c r="F8"/>
      <c r="G8"/>
    </row>
    <row r="9" spans="1:8" ht="20.25" customHeight="1" x14ac:dyDescent="0.25">
      <c r="B9" s="16">
        <v>43557</v>
      </c>
      <c r="C9" s="8">
        <v>0.35416666666666669</v>
      </c>
      <c r="D9" s="8">
        <v>0.70833333333333337</v>
      </c>
      <c r="E9" s="6">
        <f>IFERROR(IF(COUNT(FeuilleDeTemps19[[#This Row],[Heure d’arrivée]:[Heure de départ]])=4,(IF(FeuilleDeTemps19[[#This Row],[Heure de départ]]&lt;FeuilleDeTemps19[[#This Row],[Heure d’arrivée]],1,0)+FeuilleDeTemps19[[#This Row],[Heure de départ]])-#REF!+#REF!-FeuilleDeTemps19[[#This Row],[Heure d’arrivée]],IF(AND(LEN(FeuilleDeTemps19[[#This Row],[Heure d’arrivée]])&lt;&gt;0,LEN(FeuilleDeTemps19[[#This Row],[Heure de départ]])&lt;&gt;0),(IF(FeuilleDeTemps19[[#This Row],[Heure de départ]]&lt;FeuilleDeTemps19[[#This Row],[Heure d’arrivée]],1,0)+FeuilleDeTemps19[[#This Row],[Heure de départ]])-FeuilleDeTemps19[[#This Row],[Heure d’arrivée]],0))*24,0)</f>
        <v>8.5</v>
      </c>
      <c r="F9"/>
      <c r="G9"/>
    </row>
    <row r="10" spans="1:8" ht="20.25" customHeight="1" x14ac:dyDescent="0.25">
      <c r="B10" s="16">
        <v>43558</v>
      </c>
      <c r="C10" s="8">
        <v>0.35416666666666669</v>
      </c>
      <c r="D10" s="8">
        <v>0.75</v>
      </c>
      <c r="E10" s="6">
        <f>IFERROR(IF(COUNT(FeuilleDeTemps19[[#This Row],[Heure d’arrivée]:[Heure de départ]])=4,(IF(FeuilleDeTemps19[[#This Row],[Heure de départ]]&lt;FeuilleDeTemps19[[#This Row],[Heure d’arrivée]],1,0)+FeuilleDeTemps19[[#This Row],[Heure de départ]])-#REF!+#REF!-FeuilleDeTemps19[[#This Row],[Heure d’arrivée]],IF(AND(LEN(FeuilleDeTemps19[[#This Row],[Heure d’arrivée]])&lt;&gt;0,LEN(FeuilleDeTemps19[[#This Row],[Heure de départ]])&lt;&gt;0),(IF(FeuilleDeTemps19[[#This Row],[Heure de départ]]&lt;FeuilleDeTemps19[[#This Row],[Heure d’arrivée]],1,0)+FeuilleDeTemps19[[#This Row],[Heure de départ]])-FeuilleDeTemps19[[#This Row],[Heure d’arrivée]],0))*24,0)</f>
        <v>9.5</v>
      </c>
      <c r="F10"/>
      <c r="G10"/>
    </row>
    <row r="11" spans="1:8" ht="20.25" customHeight="1" x14ac:dyDescent="0.25">
      <c r="B11" s="16">
        <v>43559</v>
      </c>
      <c r="C11" s="8">
        <v>0.35416666666666669</v>
      </c>
      <c r="D11" s="8">
        <v>0.70833333333333337</v>
      </c>
      <c r="E11" s="6">
        <f>IFERROR(IF(COUNT(FeuilleDeTemps19[[#This Row],[Heure d’arrivée]:[Heure de départ]])=4,(IF(FeuilleDeTemps19[[#This Row],[Heure de départ]]&lt;FeuilleDeTemps19[[#This Row],[Heure d’arrivée]],1,0)+FeuilleDeTemps19[[#This Row],[Heure de départ]])-#REF!+#REF!-FeuilleDeTemps19[[#This Row],[Heure d’arrivée]],IF(AND(LEN(FeuilleDeTemps19[[#This Row],[Heure d’arrivée]])&lt;&gt;0,LEN(FeuilleDeTemps19[[#This Row],[Heure de départ]])&lt;&gt;0),(IF(FeuilleDeTemps19[[#This Row],[Heure de départ]]&lt;FeuilleDeTemps19[[#This Row],[Heure d’arrivée]],1,0)+FeuilleDeTemps19[[#This Row],[Heure de départ]])-FeuilleDeTemps19[[#This Row],[Heure d’arrivée]],0))*24,0)</f>
        <v>8.5</v>
      </c>
      <c r="F11"/>
      <c r="G11"/>
    </row>
    <row r="12" spans="1:8" ht="20.25" customHeight="1" x14ac:dyDescent="0.25">
      <c r="B12" s="16">
        <v>43560</v>
      </c>
      <c r="C12" s="8">
        <v>0.35416666666666669</v>
      </c>
      <c r="D12" s="8">
        <v>0.70833333333333337</v>
      </c>
      <c r="E12" s="6">
        <f>IFERROR(IF(COUNT(FeuilleDeTemps19[[#This Row],[Heure d’arrivée]:[Heure de départ]])=4,(IF(FeuilleDeTemps19[[#This Row],[Heure de départ]]&lt;FeuilleDeTemps19[[#This Row],[Heure d’arrivée]],1,0)+FeuilleDeTemps19[[#This Row],[Heure de départ]])-#REF!+#REF!-FeuilleDeTemps19[[#This Row],[Heure d’arrivée]],IF(AND(LEN(FeuilleDeTemps19[[#This Row],[Heure d’arrivée]])&lt;&gt;0,LEN(FeuilleDeTemps19[[#This Row],[Heure de départ]])&lt;&gt;0),(IF(FeuilleDeTemps19[[#This Row],[Heure de départ]]&lt;FeuilleDeTemps19[[#This Row],[Heure d’arrivée]],1,0)+FeuilleDeTemps19[[#This Row],[Heure de départ]])-FeuilleDeTemps19[[#This Row],[Heure d’arrivée]],0))*24,0)</f>
        <v>8.5</v>
      </c>
      <c r="F12"/>
      <c r="G12"/>
    </row>
    <row r="14" spans="1:8" ht="34.5" customHeight="1" x14ac:dyDescent="0.35">
      <c r="B14" s="9" t="s">
        <v>28</v>
      </c>
      <c r="C14"/>
      <c r="D14"/>
      <c r="E14"/>
      <c r="F14"/>
      <c r="G14"/>
    </row>
    <row r="15" spans="1:8" s="1" customFormat="1" ht="42.75" customHeight="1" x14ac:dyDescent="0.25">
      <c r="B15" s="4" t="s">
        <v>2</v>
      </c>
      <c r="C15" s="4" t="s">
        <v>33</v>
      </c>
      <c r="D15" s="4" t="s">
        <v>25</v>
      </c>
      <c r="E15" s="13" t="s">
        <v>7</v>
      </c>
      <c r="F15" s="15" t="s">
        <v>37</v>
      </c>
    </row>
    <row r="16" spans="1:8" ht="30" customHeight="1" x14ac:dyDescent="0.4">
      <c r="B16" s="7">
        <v>38</v>
      </c>
      <c r="C16" s="7">
        <f>SUBTOTAL(109,FeuilleDeTemps1920[Heures de travail])</f>
        <v>43.5</v>
      </c>
      <c r="D16" s="7">
        <f>IF(C16&lt;=HeuresSemaineTravail,C16,HeuresSemaineTravail)</f>
        <v>38</v>
      </c>
      <c r="E16" s="27">
        <f>(C16-D16)/24</f>
        <v>0.22916666666666666</v>
      </c>
      <c r="F16" s="10">
        <f>D16-B16</f>
        <v>0</v>
      </c>
      <c r="G16"/>
    </row>
    <row r="17" spans="2:7" ht="36.75" customHeight="1" x14ac:dyDescent="0.25">
      <c r="B17" t="s">
        <v>3</v>
      </c>
      <c r="C17" t="s">
        <v>5</v>
      </c>
      <c r="D17" t="s">
        <v>8</v>
      </c>
      <c r="E17" t="s">
        <v>9</v>
      </c>
      <c r="F17" t="s">
        <v>24</v>
      </c>
      <c r="G17"/>
    </row>
    <row r="18" spans="2:7" ht="20.25" customHeight="1" x14ac:dyDescent="0.25">
      <c r="B18" s="16">
        <v>43563</v>
      </c>
      <c r="C18" s="8">
        <v>0.35416666666666669</v>
      </c>
      <c r="D18" s="8">
        <v>0.70833333333333337</v>
      </c>
      <c r="E18" s="6">
        <f>IFERROR(IF(COUNT(FeuilleDeTemps1920[[#This Row],[Heure d’arrivée]:[Heure de départ]])=4,(IF(FeuilleDeTemps1920[[#This Row],[Heure de départ]]&lt;FeuilleDeTemps1920[[#This Row],[Heure d’arrivée]],1,0)+FeuilleDeTemps1920[[#This Row],[Heure de départ]])-#REF!+#REF!-FeuilleDeTemps1920[[#This Row],[Heure d’arrivée]],IF(AND(LEN(FeuilleDeTemps1920[[#This Row],[Heure d’arrivée]])&lt;&gt;0,LEN(FeuilleDeTemps1920[[#This Row],[Heure de départ]])&lt;&gt;0),(IF(FeuilleDeTemps1920[[#This Row],[Heure de départ]]&lt;FeuilleDeTemps1920[[#This Row],[Heure d’arrivée]],1,0)+FeuilleDeTemps1920[[#This Row],[Heure de départ]])-FeuilleDeTemps1920[[#This Row],[Heure d’arrivée]],0))*24,0)</f>
        <v>8.5</v>
      </c>
      <c r="F18"/>
      <c r="G18"/>
    </row>
    <row r="19" spans="2:7" ht="20.25" customHeight="1" x14ac:dyDescent="0.25">
      <c r="B19" s="16">
        <v>43564</v>
      </c>
      <c r="C19" s="8">
        <v>0.35416666666666669</v>
      </c>
      <c r="D19" s="8">
        <v>0.70833333333333337</v>
      </c>
      <c r="E19" s="6">
        <f>IFERROR(IF(COUNT(FeuilleDeTemps1920[[#This Row],[Heure d’arrivée]:[Heure de départ]])=4,(IF(FeuilleDeTemps1920[[#This Row],[Heure de départ]]&lt;FeuilleDeTemps1920[[#This Row],[Heure d’arrivée]],1,0)+FeuilleDeTemps1920[[#This Row],[Heure de départ]])-#REF!+#REF!-FeuilleDeTemps1920[[#This Row],[Heure d’arrivée]],IF(AND(LEN(FeuilleDeTemps1920[[#This Row],[Heure d’arrivée]])&lt;&gt;0,LEN(FeuilleDeTemps1920[[#This Row],[Heure de départ]])&lt;&gt;0),(IF(FeuilleDeTemps1920[[#This Row],[Heure de départ]]&lt;FeuilleDeTemps1920[[#This Row],[Heure d’arrivée]],1,0)+FeuilleDeTemps1920[[#This Row],[Heure de départ]])-FeuilleDeTemps1920[[#This Row],[Heure d’arrivée]],0))*24,0)</f>
        <v>8.5</v>
      </c>
      <c r="F19"/>
      <c r="G19"/>
    </row>
    <row r="20" spans="2:7" ht="20.25" customHeight="1" x14ac:dyDescent="0.25">
      <c r="B20" s="16">
        <v>43565</v>
      </c>
      <c r="C20" s="8">
        <v>0.35416666666666669</v>
      </c>
      <c r="D20" s="8">
        <v>0.75</v>
      </c>
      <c r="E20" s="6">
        <f>IFERROR(IF(COUNT(FeuilleDeTemps1920[[#This Row],[Heure d’arrivée]:[Heure de départ]])=4,(IF(FeuilleDeTemps1920[[#This Row],[Heure de départ]]&lt;FeuilleDeTemps1920[[#This Row],[Heure d’arrivée]],1,0)+FeuilleDeTemps1920[[#This Row],[Heure de départ]])-#REF!+#REF!-FeuilleDeTemps1920[[#This Row],[Heure d’arrivée]],IF(AND(LEN(FeuilleDeTemps1920[[#This Row],[Heure d’arrivée]])&lt;&gt;0,LEN(FeuilleDeTemps1920[[#This Row],[Heure de départ]])&lt;&gt;0),(IF(FeuilleDeTemps1920[[#This Row],[Heure de départ]]&lt;FeuilleDeTemps1920[[#This Row],[Heure d’arrivée]],1,0)+FeuilleDeTemps1920[[#This Row],[Heure de départ]])-FeuilleDeTemps1920[[#This Row],[Heure d’arrivée]],0))*24,0)</f>
        <v>9.5</v>
      </c>
      <c r="F20"/>
      <c r="G20"/>
    </row>
    <row r="21" spans="2:7" ht="20.25" customHeight="1" x14ac:dyDescent="0.25">
      <c r="B21" s="16">
        <v>43566</v>
      </c>
      <c r="C21" s="8">
        <v>0.35416666666666669</v>
      </c>
      <c r="D21" s="8">
        <v>0.70833333333333337</v>
      </c>
      <c r="E21" s="6">
        <f>IFERROR(IF(COUNT(FeuilleDeTemps1920[[#This Row],[Heure d’arrivée]:[Heure de départ]])=4,(IF(FeuilleDeTemps1920[[#This Row],[Heure de départ]]&lt;FeuilleDeTemps1920[[#This Row],[Heure d’arrivée]],1,0)+FeuilleDeTemps1920[[#This Row],[Heure de départ]])-#REF!+#REF!-FeuilleDeTemps1920[[#This Row],[Heure d’arrivée]],IF(AND(LEN(FeuilleDeTemps1920[[#This Row],[Heure d’arrivée]])&lt;&gt;0,LEN(FeuilleDeTemps1920[[#This Row],[Heure de départ]])&lt;&gt;0),(IF(FeuilleDeTemps1920[[#This Row],[Heure de départ]]&lt;FeuilleDeTemps1920[[#This Row],[Heure d’arrivée]],1,0)+FeuilleDeTemps1920[[#This Row],[Heure de départ]])-FeuilleDeTemps1920[[#This Row],[Heure d’arrivée]],0))*24,0)</f>
        <v>8.5</v>
      </c>
      <c r="F21"/>
      <c r="G21"/>
    </row>
    <row r="22" spans="2:7" ht="20.25" customHeight="1" x14ac:dyDescent="0.25">
      <c r="B22" s="16">
        <v>43567</v>
      </c>
      <c r="C22" s="8">
        <v>0.35416666666666669</v>
      </c>
      <c r="D22" s="8">
        <v>0.70833333333333337</v>
      </c>
      <c r="E22" s="6">
        <f>IFERROR(IF(COUNT(FeuilleDeTemps1920[[#This Row],[Heure d’arrivée]:[Heure de départ]])=4,(IF(FeuilleDeTemps1920[[#This Row],[Heure de départ]]&lt;FeuilleDeTemps1920[[#This Row],[Heure d’arrivée]],1,0)+FeuilleDeTemps1920[[#This Row],[Heure de départ]])-#REF!+#REF!-FeuilleDeTemps1920[[#This Row],[Heure d’arrivée]],IF(AND(LEN(FeuilleDeTemps1920[[#This Row],[Heure d’arrivée]])&lt;&gt;0,LEN(FeuilleDeTemps1920[[#This Row],[Heure de départ]])&lt;&gt;0),(IF(FeuilleDeTemps1920[[#This Row],[Heure de départ]]&lt;FeuilleDeTemps1920[[#This Row],[Heure d’arrivée]],1,0)+FeuilleDeTemps1920[[#This Row],[Heure de départ]])-FeuilleDeTemps1920[[#This Row],[Heure d’arrivée]],0))*24,0)</f>
        <v>8.5</v>
      </c>
      <c r="F22"/>
      <c r="G22"/>
    </row>
    <row r="24" spans="2:7" ht="34.5" customHeight="1" x14ac:dyDescent="0.35">
      <c r="B24" s="9" t="s">
        <v>29</v>
      </c>
      <c r="C24"/>
      <c r="D24"/>
      <c r="E24"/>
      <c r="F24"/>
      <c r="G24"/>
    </row>
    <row r="25" spans="2:7" s="1" customFormat="1" ht="42.75" customHeight="1" x14ac:dyDescent="0.25">
      <c r="B25" s="4" t="s">
        <v>2</v>
      </c>
      <c r="C25" s="4" t="s">
        <v>33</v>
      </c>
      <c r="D25" s="4" t="s">
        <v>25</v>
      </c>
      <c r="E25" s="13" t="s">
        <v>7</v>
      </c>
      <c r="F25" s="15" t="s">
        <v>37</v>
      </c>
    </row>
    <row r="26" spans="2:7" ht="30" customHeight="1" x14ac:dyDescent="0.4">
      <c r="B26" s="7">
        <v>38</v>
      </c>
      <c r="C26" s="7">
        <f>SUBTOTAL(109,FeuilleDeTemps1921[Heures de travail])</f>
        <v>43.5</v>
      </c>
      <c r="D26" s="7">
        <f>IF(C26&lt;=HeuresSemaineTravail,C26,HeuresSemaineTravail)</f>
        <v>38</v>
      </c>
      <c r="E26" s="27">
        <f>(C26-D26)/24</f>
        <v>0.22916666666666666</v>
      </c>
      <c r="F26" s="10">
        <f>D26-B26</f>
        <v>0</v>
      </c>
      <c r="G26"/>
    </row>
    <row r="27" spans="2:7" ht="36.75" customHeight="1" x14ac:dyDescent="0.25">
      <c r="B27" t="s">
        <v>3</v>
      </c>
      <c r="C27" t="s">
        <v>5</v>
      </c>
      <c r="D27" t="s">
        <v>8</v>
      </c>
      <c r="E27" t="s">
        <v>9</v>
      </c>
      <c r="F27" t="s">
        <v>24</v>
      </c>
      <c r="G27"/>
    </row>
    <row r="28" spans="2:7" ht="20.25" customHeight="1" x14ac:dyDescent="0.25">
      <c r="B28" s="16">
        <v>43570</v>
      </c>
      <c r="C28" s="8">
        <v>0.35416666666666669</v>
      </c>
      <c r="D28" s="8">
        <v>0.70833333333333337</v>
      </c>
      <c r="E28" s="6">
        <f>IFERROR(IF(COUNT(FeuilleDeTemps1921[[#This Row],[Heure d’arrivée]:[Heure de départ]])=4,(IF(FeuilleDeTemps1921[[#This Row],[Heure de départ]]&lt;FeuilleDeTemps1921[[#This Row],[Heure d’arrivée]],1,0)+FeuilleDeTemps1921[[#This Row],[Heure de départ]])-#REF!+#REF!-FeuilleDeTemps1921[[#This Row],[Heure d’arrivée]],IF(AND(LEN(FeuilleDeTemps1921[[#This Row],[Heure d’arrivée]])&lt;&gt;0,LEN(FeuilleDeTemps1921[[#This Row],[Heure de départ]])&lt;&gt;0),(IF(FeuilleDeTemps1921[[#This Row],[Heure de départ]]&lt;FeuilleDeTemps1921[[#This Row],[Heure d’arrivée]],1,0)+FeuilleDeTemps1921[[#This Row],[Heure de départ]])-FeuilleDeTemps1921[[#This Row],[Heure d’arrivée]],0))*24,0)</f>
        <v>8.5</v>
      </c>
      <c r="F28"/>
      <c r="G28"/>
    </row>
    <row r="29" spans="2:7" ht="20.25" customHeight="1" x14ac:dyDescent="0.25">
      <c r="B29" s="16">
        <v>43571</v>
      </c>
      <c r="C29" s="8">
        <v>0.35416666666666669</v>
      </c>
      <c r="D29" s="8">
        <v>0.70833333333333337</v>
      </c>
      <c r="E29" s="6">
        <f>IFERROR(IF(COUNT(FeuilleDeTemps1921[[#This Row],[Heure d’arrivée]:[Heure de départ]])=4,(IF(FeuilleDeTemps1921[[#This Row],[Heure de départ]]&lt;FeuilleDeTemps1921[[#This Row],[Heure d’arrivée]],1,0)+FeuilleDeTemps1921[[#This Row],[Heure de départ]])-#REF!+#REF!-FeuilleDeTemps1921[[#This Row],[Heure d’arrivée]],IF(AND(LEN(FeuilleDeTemps1921[[#This Row],[Heure d’arrivée]])&lt;&gt;0,LEN(FeuilleDeTemps1921[[#This Row],[Heure de départ]])&lt;&gt;0),(IF(FeuilleDeTemps1921[[#This Row],[Heure de départ]]&lt;FeuilleDeTemps1921[[#This Row],[Heure d’arrivée]],1,0)+FeuilleDeTemps1921[[#This Row],[Heure de départ]])-FeuilleDeTemps1921[[#This Row],[Heure d’arrivée]],0))*24,0)</f>
        <v>8.5</v>
      </c>
      <c r="F29"/>
      <c r="G29"/>
    </row>
    <row r="30" spans="2:7" ht="20.25" customHeight="1" x14ac:dyDescent="0.25">
      <c r="B30" s="16">
        <v>43572</v>
      </c>
      <c r="C30" s="8">
        <v>0.35416666666666669</v>
      </c>
      <c r="D30" s="8">
        <v>0.75</v>
      </c>
      <c r="E30" s="6">
        <f>IFERROR(IF(COUNT(FeuilleDeTemps1921[[#This Row],[Heure d’arrivée]:[Heure de départ]])=4,(IF(FeuilleDeTemps1921[[#This Row],[Heure de départ]]&lt;FeuilleDeTemps1921[[#This Row],[Heure d’arrivée]],1,0)+FeuilleDeTemps1921[[#This Row],[Heure de départ]])-#REF!+#REF!-FeuilleDeTemps1921[[#This Row],[Heure d’arrivée]],IF(AND(LEN(FeuilleDeTemps1921[[#This Row],[Heure d’arrivée]])&lt;&gt;0,LEN(FeuilleDeTemps1921[[#This Row],[Heure de départ]])&lt;&gt;0),(IF(FeuilleDeTemps1921[[#This Row],[Heure de départ]]&lt;FeuilleDeTemps1921[[#This Row],[Heure d’arrivée]],1,0)+FeuilleDeTemps1921[[#This Row],[Heure de départ]])-FeuilleDeTemps1921[[#This Row],[Heure d’arrivée]],0))*24,0)</f>
        <v>9.5</v>
      </c>
      <c r="F30"/>
      <c r="G30"/>
    </row>
    <row r="31" spans="2:7" ht="20.25" customHeight="1" x14ac:dyDescent="0.25">
      <c r="B31" s="16">
        <v>43573</v>
      </c>
      <c r="C31" s="8">
        <v>0.35416666666666669</v>
      </c>
      <c r="D31" s="8">
        <v>0.70833333333333337</v>
      </c>
      <c r="E31" s="6">
        <f>IFERROR(IF(COUNT(FeuilleDeTemps1921[[#This Row],[Heure d’arrivée]:[Heure de départ]])=4,(IF(FeuilleDeTemps1921[[#This Row],[Heure de départ]]&lt;FeuilleDeTemps1921[[#This Row],[Heure d’arrivée]],1,0)+FeuilleDeTemps1921[[#This Row],[Heure de départ]])-#REF!+#REF!-FeuilleDeTemps1921[[#This Row],[Heure d’arrivée]],IF(AND(LEN(FeuilleDeTemps1921[[#This Row],[Heure d’arrivée]])&lt;&gt;0,LEN(FeuilleDeTemps1921[[#This Row],[Heure de départ]])&lt;&gt;0),(IF(FeuilleDeTemps1921[[#This Row],[Heure de départ]]&lt;FeuilleDeTemps1921[[#This Row],[Heure d’arrivée]],1,0)+FeuilleDeTemps1921[[#This Row],[Heure de départ]])-FeuilleDeTemps1921[[#This Row],[Heure d’arrivée]],0))*24,0)</f>
        <v>8.5</v>
      </c>
      <c r="F31"/>
      <c r="G31"/>
    </row>
    <row r="32" spans="2:7" ht="20.25" customHeight="1" x14ac:dyDescent="0.25">
      <c r="B32" s="16">
        <v>43574</v>
      </c>
      <c r="C32" s="8">
        <v>0.35416666666666669</v>
      </c>
      <c r="D32" s="8">
        <v>0.70833333333333337</v>
      </c>
      <c r="E32" s="6">
        <f>IFERROR(IF(COUNT(FeuilleDeTemps1921[[#This Row],[Heure d’arrivée]:[Heure de départ]])=4,(IF(FeuilleDeTemps1921[[#This Row],[Heure de départ]]&lt;FeuilleDeTemps1921[[#This Row],[Heure d’arrivée]],1,0)+FeuilleDeTemps1921[[#This Row],[Heure de départ]])-#REF!+#REF!-FeuilleDeTemps1921[[#This Row],[Heure d’arrivée]],IF(AND(LEN(FeuilleDeTemps1921[[#This Row],[Heure d’arrivée]])&lt;&gt;0,LEN(FeuilleDeTemps1921[[#This Row],[Heure de départ]])&lt;&gt;0),(IF(FeuilleDeTemps1921[[#This Row],[Heure de départ]]&lt;FeuilleDeTemps1921[[#This Row],[Heure d’arrivée]],1,0)+FeuilleDeTemps1921[[#This Row],[Heure de départ]])-FeuilleDeTemps1921[[#This Row],[Heure d’arrivée]],0))*24,0)</f>
        <v>8.5</v>
      </c>
      <c r="F32"/>
      <c r="G32"/>
    </row>
    <row r="34" spans="2:7" ht="34.5" customHeight="1" x14ac:dyDescent="0.35">
      <c r="B34" s="9" t="s">
        <v>30</v>
      </c>
      <c r="C34"/>
      <c r="D34"/>
      <c r="E34"/>
      <c r="F34"/>
      <c r="G34"/>
    </row>
    <row r="35" spans="2:7" s="1" customFormat="1" ht="42.75" customHeight="1" x14ac:dyDescent="0.25">
      <c r="B35" s="4" t="s">
        <v>2</v>
      </c>
      <c r="C35" s="4" t="s">
        <v>33</v>
      </c>
      <c r="D35" s="4" t="s">
        <v>25</v>
      </c>
      <c r="E35" s="13" t="s">
        <v>7</v>
      </c>
      <c r="F35" s="15" t="s">
        <v>37</v>
      </c>
    </row>
    <row r="36" spans="2:7" ht="30" customHeight="1" x14ac:dyDescent="0.4">
      <c r="B36" s="7">
        <v>38</v>
      </c>
      <c r="C36" s="7">
        <f>SUBTOTAL(109,FeuilleDeTemps1922[Heures de travail])</f>
        <v>43.5</v>
      </c>
      <c r="D36" s="7">
        <f>IF(C36&lt;=HeuresSemaineTravail,C36,HeuresSemaineTravail)</f>
        <v>38</v>
      </c>
      <c r="E36" s="27">
        <f>(C36-D36)/24</f>
        <v>0.22916666666666666</v>
      </c>
      <c r="F36" s="10">
        <f>D36-B36</f>
        <v>0</v>
      </c>
      <c r="G36"/>
    </row>
    <row r="37" spans="2:7" ht="36.75" customHeight="1" x14ac:dyDescent="0.25">
      <c r="B37" t="s">
        <v>3</v>
      </c>
      <c r="C37" t="s">
        <v>5</v>
      </c>
      <c r="D37" t="s">
        <v>8</v>
      </c>
      <c r="E37" t="s">
        <v>9</v>
      </c>
      <c r="F37" t="s">
        <v>24</v>
      </c>
      <c r="G37"/>
    </row>
    <row r="38" spans="2:7" ht="20.25" customHeight="1" x14ac:dyDescent="0.25">
      <c r="B38" s="16">
        <v>43577</v>
      </c>
      <c r="C38" s="8">
        <v>0.35416666666666669</v>
      </c>
      <c r="D38" s="8">
        <v>0.70833333333333337</v>
      </c>
      <c r="E38" s="6">
        <f>IFERROR(IF(COUNT(FeuilleDeTemps1922[[#This Row],[Heure d’arrivée]:[Heure de départ]])=4,(IF(FeuilleDeTemps1922[[#This Row],[Heure de départ]]&lt;FeuilleDeTemps1922[[#This Row],[Heure d’arrivée]],1,0)+FeuilleDeTemps1922[[#This Row],[Heure de départ]])-#REF!+#REF!-FeuilleDeTemps1922[[#This Row],[Heure d’arrivée]],IF(AND(LEN(FeuilleDeTemps1922[[#This Row],[Heure d’arrivée]])&lt;&gt;0,LEN(FeuilleDeTemps1922[[#This Row],[Heure de départ]])&lt;&gt;0),(IF(FeuilleDeTemps1922[[#This Row],[Heure de départ]]&lt;FeuilleDeTemps1922[[#This Row],[Heure d’arrivée]],1,0)+FeuilleDeTemps1922[[#This Row],[Heure de départ]])-FeuilleDeTemps1922[[#This Row],[Heure d’arrivée]],0))*24,0)</f>
        <v>8.5</v>
      </c>
      <c r="F38"/>
      <c r="G38"/>
    </row>
    <row r="39" spans="2:7" ht="20.25" customHeight="1" x14ac:dyDescent="0.25">
      <c r="B39" s="16">
        <v>43578</v>
      </c>
      <c r="C39" s="8">
        <v>0.35416666666666669</v>
      </c>
      <c r="D39" s="8">
        <v>0.70833333333333337</v>
      </c>
      <c r="E39" s="6">
        <f>IFERROR(IF(COUNT(FeuilleDeTemps1922[[#This Row],[Heure d’arrivée]:[Heure de départ]])=4,(IF(FeuilleDeTemps1922[[#This Row],[Heure de départ]]&lt;FeuilleDeTemps1922[[#This Row],[Heure d’arrivée]],1,0)+FeuilleDeTemps1922[[#This Row],[Heure de départ]])-#REF!+#REF!-FeuilleDeTemps1922[[#This Row],[Heure d’arrivée]],IF(AND(LEN(FeuilleDeTemps1922[[#This Row],[Heure d’arrivée]])&lt;&gt;0,LEN(FeuilleDeTemps1922[[#This Row],[Heure de départ]])&lt;&gt;0),(IF(FeuilleDeTemps1922[[#This Row],[Heure de départ]]&lt;FeuilleDeTemps1922[[#This Row],[Heure d’arrivée]],1,0)+FeuilleDeTemps1922[[#This Row],[Heure de départ]])-FeuilleDeTemps1922[[#This Row],[Heure d’arrivée]],0))*24,0)</f>
        <v>8.5</v>
      </c>
      <c r="F39"/>
      <c r="G39"/>
    </row>
    <row r="40" spans="2:7" ht="20.25" customHeight="1" x14ac:dyDescent="0.25">
      <c r="B40" s="16">
        <v>43579</v>
      </c>
      <c r="C40" s="8">
        <v>0.35416666666666669</v>
      </c>
      <c r="D40" s="8">
        <v>0.75</v>
      </c>
      <c r="E40" s="6">
        <f>IFERROR(IF(COUNT(FeuilleDeTemps1922[[#This Row],[Heure d’arrivée]:[Heure de départ]])=4,(IF(FeuilleDeTemps1922[[#This Row],[Heure de départ]]&lt;FeuilleDeTemps1922[[#This Row],[Heure d’arrivée]],1,0)+FeuilleDeTemps1922[[#This Row],[Heure de départ]])-#REF!+#REF!-FeuilleDeTemps1922[[#This Row],[Heure d’arrivée]],IF(AND(LEN(FeuilleDeTemps1922[[#This Row],[Heure d’arrivée]])&lt;&gt;0,LEN(FeuilleDeTemps1922[[#This Row],[Heure de départ]])&lt;&gt;0),(IF(FeuilleDeTemps1922[[#This Row],[Heure de départ]]&lt;FeuilleDeTemps1922[[#This Row],[Heure d’arrivée]],1,0)+FeuilleDeTemps1922[[#This Row],[Heure de départ]])-FeuilleDeTemps1922[[#This Row],[Heure d’arrivée]],0))*24,0)</f>
        <v>9.5</v>
      </c>
      <c r="F40"/>
      <c r="G40"/>
    </row>
    <row r="41" spans="2:7" ht="20.25" customHeight="1" x14ac:dyDescent="0.25">
      <c r="B41" s="16">
        <v>43580</v>
      </c>
      <c r="C41" s="8">
        <v>0.35416666666666669</v>
      </c>
      <c r="D41" s="8">
        <v>0.70833333333333337</v>
      </c>
      <c r="E41" s="6">
        <f>IFERROR(IF(COUNT(FeuilleDeTemps1922[[#This Row],[Heure d’arrivée]:[Heure de départ]])=4,(IF(FeuilleDeTemps1922[[#This Row],[Heure de départ]]&lt;FeuilleDeTemps1922[[#This Row],[Heure d’arrivée]],1,0)+FeuilleDeTemps1922[[#This Row],[Heure de départ]])-#REF!+#REF!-FeuilleDeTemps1922[[#This Row],[Heure d’arrivée]],IF(AND(LEN(FeuilleDeTemps1922[[#This Row],[Heure d’arrivée]])&lt;&gt;0,LEN(FeuilleDeTemps1922[[#This Row],[Heure de départ]])&lt;&gt;0),(IF(FeuilleDeTemps1922[[#This Row],[Heure de départ]]&lt;FeuilleDeTemps1922[[#This Row],[Heure d’arrivée]],1,0)+FeuilleDeTemps1922[[#This Row],[Heure de départ]])-FeuilleDeTemps1922[[#This Row],[Heure d’arrivée]],0))*24,0)</f>
        <v>8.5</v>
      </c>
      <c r="F41"/>
      <c r="G41"/>
    </row>
    <row r="42" spans="2:7" ht="20.25" customHeight="1" x14ac:dyDescent="0.25">
      <c r="B42" s="16">
        <v>43581</v>
      </c>
      <c r="C42" s="8">
        <v>0.35416666666666669</v>
      </c>
      <c r="D42" s="8">
        <v>0.70833333333333337</v>
      </c>
      <c r="E42" s="6">
        <f>IFERROR(IF(COUNT(FeuilleDeTemps1922[[#This Row],[Heure d’arrivée]:[Heure de départ]])=4,(IF(FeuilleDeTemps1922[[#This Row],[Heure de départ]]&lt;FeuilleDeTemps1922[[#This Row],[Heure d’arrivée]],1,0)+FeuilleDeTemps1922[[#This Row],[Heure de départ]])-#REF!+#REF!-FeuilleDeTemps1922[[#This Row],[Heure d’arrivée]],IF(AND(LEN(FeuilleDeTemps1922[[#This Row],[Heure d’arrivée]])&lt;&gt;0,LEN(FeuilleDeTemps1922[[#This Row],[Heure de départ]])&lt;&gt;0),(IF(FeuilleDeTemps1922[[#This Row],[Heure de départ]]&lt;FeuilleDeTemps1922[[#This Row],[Heure d’arrivée]],1,0)+FeuilleDeTemps1922[[#This Row],[Heure de départ]])-FeuilleDeTemps1922[[#This Row],[Heure d’arrivée]],0))*24,0)</f>
        <v>8.5</v>
      </c>
      <c r="F42"/>
      <c r="G42"/>
    </row>
    <row r="44" spans="2:7" ht="34.5" customHeight="1" x14ac:dyDescent="0.35">
      <c r="B44" s="9" t="s">
        <v>35</v>
      </c>
      <c r="C44"/>
      <c r="D44"/>
      <c r="E44"/>
      <c r="F44"/>
      <c r="G44"/>
    </row>
    <row r="45" spans="2:7" s="1" customFormat="1" ht="42.75" customHeight="1" x14ac:dyDescent="0.25">
      <c r="B45" s="4" t="s">
        <v>2</v>
      </c>
      <c r="C45" s="4" t="s">
        <v>33</v>
      </c>
      <c r="D45" s="4" t="s">
        <v>25</v>
      </c>
      <c r="E45" s="13" t="s">
        <v>7</v>
      </c>
      <c r="F45" s="15" t="s">
        <v>37</v>
      </c>
    </row>
    <row r="46" spans="2:7" ht="30" customHeight="1" x14ac:dyDescent="0.4">
      <c r="B46" s="7">
        <v>38</v>
      </c>
      <c r="C46" s="7">
        <f>SUBTOTAL(109,FeuilleDeTemps192223[Heures de travail])</f>
        <v>43.5</v>
      </c>
      <c r="D46" s="7">
        <f>IF(C46&lt;=HeuresSemaineTravail,C46,HeuresSemaineTravail)</f>
        <v>38</v>
      </c>
      <c r="E46" s="27">
        <f>(C46-D46)/24</f>
        <v>0.22916666666666666</v>
      </c>
      <c r="F46" s="10">
        <f>D46-B46</f>
        <v>0</v>
      </c>
      <c r="G46"/>
    </row>
    <row r="47" spans="2:7" ht="36.75" customHeight="1" x14ac:dyDescent="0.25">
      <c r="B47" t="s">
        <v>3</v>
      </c>
      <c r="C47" t="s">
        <v>5</v>
      </c>
      <c r="D47" t="s">
        <v>8</v>
      </c>
      <c r="E47" t="s">
        <v>9</v>
      </c>
      <c r="F47" t="s">
        <v>24</v>
      </c>
      <c r="G47"/>
    </row>
    <row r="48" spans="2:7" ht="20.25" customHeight="1" x14ac:dyDescent="0.25">
      <c r="B48" s="16">
        <v>43584</v>
      </c>
      <c r="C48" s="8">
        <v>0.35416666666666669</v>
      </c>
      <c r="D48" s="8">
        <v>0.70833333333333337</v>
      </c>
      <c r="E48" s="6">
        <f>IFERROR(IF(COUNT(FeuilleDeTemps192223[[#This Row],[Heure d’arrivée]:[Heure de départ]])=4,(IF(FeuilleDeTemps192223[[#This Row],[Heure de départ]]&lt;FeuilleDeTemps192223[[#This Row],[Heure d’arrivée]],1,0)+FeuilleDeTemps192223[[#This Row],[Heure de départ]])-#REF!+#REF!-FeuilleDeTemps192223[[#This Row],[Heure d’arrivée]],IF(AND(LEN(FeuilleDeTemps192223[[#This Row],[Heure d’arrivée]])&lt;&gt;0,LEN(FeuilleDeTemps192223[[#This Row],[Heure de départ]])&lt;&gt;0),(IF(FeuilleDeTemps192223[[#This Row],[Heure de départ]]&lt;FeuilleDeTemps192223[[#This Row],[Heure d’arrivée]],1,0)+FeuilleDeTemps192223[[#This Row],[Heure de départ]])-FeuilleDeTemps192223[[#This Row],[Heure d’arrivée]],0))*24,0)</f>
        <v>8.5</v>
      </c>
      <c r="F48"/>
      <c r="G48"/>
    </row>
    <row r="49" spans="2:7" ht="20.25" customHeight="1" x14ac:dyDescent="0.25">
      <c r="B49" s="16">
        <v>43585</v>
      </c>
      <c r="C49" s="8">
        <v>0.35416666666666669</v>
      </c>
      <c r="D49" s="8">
        <v>0.70833333333333337</v>
      </c>
      <c r="E49" s="6">
        <f>IFERROR(IF(COUNT(FeuilleDeTemps192223[[#This Row],[Heure d’arrivée]:[Heure de départ]])=4,(IF(FeuilleDeTemps192223[[#This Row],[Heure de départ]]&lt;FeuilleDeTemps192223[[#This Row],[Heure d’arrivée]],1,0)+FeuilleDeTemps192223[[#This Row],[Heure de départ]])-#REF!+#REF!-FeuilleDeTemps192223[[#This Row],[Heure d’arrivée]],IF(AND(LEN(FeuilleDeTemps192223[[#This Row],[Heure d’arrivée]])&lt;&gt;0,LEN(FeuilleDeTemps192223[[#This Row],[Heure de départ]])&lt;&gt;0),(IF(FeuilleDeTemps192223[[#This Row],[Heure de départ]]&lt;FeuilleDeTemps192223[[#This Row],[Heure d’arrivée]],1,0)+FeuilleDeTemps192223[[#This Row],[Heure de départ]])-FeuilleDeTemps192223[[#This Row],[Heure d’arrivée]],0))*24,0)</f>
        <v>8.5</v>
      </c>
      <c r="F49"/>
      <c r="G49" t="s">
        <v>32</v>
      </c>
    </row>
    <row r="50" spans="2:7" ht="20.25" customHeight="1" x14ac:dyDescent="0.25">
      <c r="B50" s="16">
        <v>43586</v>
      </c>
      <c r="C50" s="8">
        <v>0.35416666666666669</v>
      </c>
      <c r="D50" s="8">
        <v>0.75</v>
      </c>
      <c r="E50" s="6">
        <f>IFERROR(IF(COUNT(FeuilleDeTemps192223[[#This Row],[Heure d’arrivée]:[Heure de départ]])=4,(IF(FeuilleDeTemps192223[[#This Row],[Heure de départ]]&lt;FeuilleDeTemps192223[[#This Row],[Heure d’arrivée]],1,0)+FeuilleDeTemps192223[[#This Row],[Heure de départ]])-#REF!+#REF!-FeuilleDeTemps192223[[#This Row],[Heure d’arrivée]],IF(AND(LEN(FeuilleDeTemps192223[[#This Row],[Heure d’arrivée]])&lt;&gt;0,LEN(FeuilleDeTemps192223[[#This Row],[Heure de départ]])&lt;&gt;0),(IF(FeuilleDeTemps192223[[#This Row],[Heure de départ]]&lt;FeuilleDeTemps192223[[#This Row],[Heure d’arrivée]],1,0)+FeuilleDeTemps192223[[#This Row],[Heure de départ]])-FeuilleDeTemps192223[[#This Row],[Heure d’arrivée]],0))*24,0)</f>
        <v>9.5</v>
      </c>
      <c r="F50"/>
      <c r="G50"/>
    </row>
    <row r="51" spans="2:7" ht="20.25" customHeight="1" x14ac:dyDescent="0.25">
      <c r="B51" s="16">
        <v>43587</v>
      </c>
      <c r="C51" s="8">
        <v>0.35416666666666669</v>
      </c>
      <c r="D51" s="8">
        <v>0.70833333333333337</v>
      </c>
      <c r="E51" s="6">
        <f>IFERROR(IF(COUNT(FeuilleDeTemps192223[[#This Row],[Heure d’arrivée]:[Heure de départ]])=4,(IF(FeuilleDeTemps192223[[#This Row],[Heure de départ]]&lt;FeuilleDeTemps192223[[#This Row],[Heure d’arrivée]],1,0)+FeuilleDeTemps192223[[#This Row],[Heure de départ]])-#REF!+#REF!-FeuilleDeTemps192223[[#This Row],[Heure d’arrivée]],IF(AND(LEN(FeuilleDeTemps192223[[#This Row],[Heure d’arrivée]])&lt;&gt;0,LEN(FeuilleDeTemps192223[[#This Row],[Heure de départ]])&lt;&gt;0),(IF(FeuilleDeTemps192223[[#This Row],[Heure de départ]]&lt;FeuilleDeTemps192223[[#This Row],[Heure d’arrivée]],1,0)+FeuilleDeTemps192223[[#This Row],[Heure de départ]])-FeuilleDeTemps192223[[#This Row],[Heure d’arrivée]],0))*24,0)</f>
        <v>8.5</v>
      </c>
      <c r="F51"/>
      <c r="G51"/>
    </row>
    <row r="52" spans="2:7" ht="20.25" customHeight="1" x14ac:dyDescent="0.25">
      <c r="B52" s="16">
        <v>43588</v>
      </c>
      <c r="C52" s="8">
        <v>0.35416666666666669</v>
      </c>
      <c r="D52" s="8">
        <v>0.70833333333333337</v>
      </c>
      <c r="E52" s="6">
        <f>IFERROR(IF(COUNT(FeuilleDeTemps192223[[#This Row],[Heure d’arrivée]:[Heure de départ]])=4,(IF(FeuilleDeTemps192223[[#This Row],[Heure de départ]]&lt;FeuilleDeTemps192223[[#This Row],[Heure d’arrivée]],1,0)+FeuilleDeTemps192223[[#This Row],[Heure de départ]])-#REF!+#REF!-FeuilleDeTemps192223[[#This Row],[Heure d’arrivée]],IF(AND(LEN(FeuilleDeTemps192223[[#This Row],[Heure d’arrivée]])&lt;&gt;0,LEN(FeuilleDeTemps192223[[#This Row],[Heure de départ]])&lt;&gt;0),(IF(FeuilleDeTemps192223[[#This Row],[Heure de départ]]&lt;FeuilleDeTemps192223[[#This Row],[Heure d’arrivée]],1,0)+FeuilleDeTemps192223[[#This Row],[Heure de départ]])-FeuilleDeTemps192223[[#This Row],[Heure d’arrivée]],0))*24,0)</f>
        <v>8.5</v>
      </c>
      <c r="F52"/>
      <c r="G52"/>
    </row>
  </sheetData>
  <dataValidations count="12">
    <dataValidation allowBlank="1" showInputMessage="1" showErrorMessage="1" prompt="Cette colonne est calculée automatique-ment" sqref="E7 E17 E27 E37 E47" xr:uid="{CDBCF142-4E4D-40C8-88B4-B1CFB4DF75E2}"/>
    <dataValidation allowBlank="1" showInputMessage="1" showErrorMessage="1" prompt="Entrez le temps mort de la journée de cette colonne" sqref="D17 D27 D37 D47 D7" xr:uid="{8387480A-1281-423C-8356-3F76E6E84F28}"/>
    <dataValidation allowBlank="1" showInputMessage="1" showErrorMessage="1" prompt="Entrez l’heure de début dans cette colonne" sqref="C7 C17 C27 C37 C47" xr:uid="{4C53D5E8-0D0F-4A5A-A1DF-BEC4B5F5AD3E}"/>
    <dataValidation allowBlank="1" showInputMessage="1" showErrorMessage="1" prompt="Entrez les dates de la période dans cette colonne" sqref="B7 B17 B27 B37 B47" xr:uid="{9395810E-0660-44D3-A620-84F7E98B7553}"/>
    <dataValidation allowBlank="1" showInputMessage="1" showErrorMessage="1" prompt="Les heures supplémentaires sont calculées automatiquement" sqref="E6 E16 E26 E36 E46" xr:uid="{B3D0DFB1-EDA4-4E63-B729-46D134D28AC6}"/>
    <dataValidation allowBlank="1" showInputMessage="1" showErrorMessage="1" prompt="Les heures normales sont calculées automatiquement" sqref="D6 D16 D26 D36 D46" xr:uid="{D6029BAD-2372-4280-907D-920B5AB6E289}"/>
    <dataValidation allowBlank="1" showInputMessage="1" showErrorMessage="1" prompt="Le nombre total d’heures de travail est calculé automatiquement" sqref="C6 C16 C26 C36 C46" xr:uid="{EEDDAC13-FA9C-4CB1-B761-63686BD86CD1}"/>
    <dataValidation allowBlank="1" showInputMessage="1" showErrorMessage="1" prompt="Entrez le nombre total d’heures de travail de la semaine dans cette cellule" sqref="B6 B16 B26 B36 B46" xr:uid="{3B42334B-DA98-47B0-A5AD-4DF5BD2214A7}"/>
    <dataValidation allowBlank="1" showInputMessage="1" showErrorMessage="1" prompt="Entrez les dates de début et de fin du terme dans cette cellule" sqref="B4 B14 B24 B34 B44" xr:uid="{25A22061-6729-4EEE-94AC-8D28D4252882}"/>
    <dataValidation allowBlank="1" showInputMessage="1" showErrorMessage="1" prompt="Entrez le nom du responsable dans cette cellule" sqref="B3" xr:uid="{35E62186-3322-492F-B143-D3805BCF0067}"/>
    <dataValidation allowBlank="1" showInputMessage="1" showErrorMessage="1" prompt="Entrez le nom, l’adresse e-mail et le numéro de téléphone de l’employé dans cette cellule" sqref="B2" xr:uid="{98F1EFD2-B44A-4C5D-9691-30B1E5087D38}"/>
    <dataValidation allowBlank="1" showInputMessage="1" showErrorMessage="1" prompt="Cette feuille de calcul suit les heures de travail d’une semaine de travail. Entrez les dates et heures dans le tableau Feuille de temps. Le total d’heures, les heures normales et les heures supplémentaires sont calculés automatiquement à la ligne 6  " sqref="A1" xr:uid="{908313F4-CAB5-407C-8C7B-93EB4D31434E}"/>
  </dataValidations>
  <printOptions horizontalCentered="1"/>
  <pageMargins left="0.4" right="0.4" top="0.4" bottom="0.4" header="0.3" footer="0.3"/>
  <pageSetup paperSize="9" scale="82" fitToHeight="0" orientation="landscape" r:id="rId1"/>
  <headerFooter differentFirst="1">
    <oddFooter>Page &amp;P of &amp;N</oddFooter>
  </headerFooter>
  <tableParts count="5">
    <tablePart r:id="rId2"/>
    <tablePart r:id="rId3"/>
    <tablePart r:id="rId4"/>
    <tablePart r:id="rId5"/>
    <tablePart r:id="rId6"/>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4A9CDA8-1D09-483D-A538-6D75CC3BFFF7}">
  <sheetPr codeName="Feuil3">
    <tabColor theme="4"/>
    <pageSetUpPr fitToPage="1"/>
  </sheetPr>
  <dimension ref="A1:H52"/>
  <sheetViews>
    <sheetView showGridLines="0" zoomScale="60" zoomScaleNormal="60" workbookViewId="0">
      <selection activeCell="G39" sqref="G39"/>
    </sheetView>
  </sheetViews>
  <sheetFormatPr baseColWidth="10" defaultColWidth="9.140625" defaultRowHeight="20.25" customHeight="1" x14ac:dyDescent="0.25"/>
  <cols>
    <col min="1" max="1" width="2.7109375" customWidth="1"/>
    <col min="2" max="2" width="30.5703125" customWidth="1"/>
    <col min="3" max="6" width="27.7109375" style="5" customWidth="1"/>
    <col min="7" max="7" width="22" style="6" customWidth="1"/>
    <col min="8" max="8" width="2.7109375" customWidth="1"/>
  </cols>
  <sheetData>
    <row r="1" spans="1:8" ht="33.75" customHeight="1" thickTop="1" x14ac:dyDescent="0.5">
      <c r="A1" s="2"/>
      <c r="B1" s="2" t="s">
        <v>34</v>
      </c>
      <c r="C1" s="2"/>
      <c r="D1" s="2"/>
      <c r="E1" s="2"/>
      <c r="F1" s="2"/>
      <c r="G1" s="2"/>
      <c r="H1" s="2"/>
    </row>
    <row r="2" spans="1:8" ht="17.25" customHeight="1" x14ac:dyDescent="0.3">
      <c r="B2" s="12" t="s">
        <v>14</v>
      </c>
      <c r="C2"/>
      <c r="D2"/>
      <c r="E2" s="22" t="s">
        <v>27</v>
      </c>
      <c r="F2"/>
      <c r="G2" s="30">
        <f>E6+E16+E26+E36+E46</f>
        <v>0</v>
      </c>
    </row>
    <row r="3" spans="1:8" ht="18" customHeight="1" x14ac:dyDescent="0.3">
      <c r="B3" s="3" t="s">
        <v>1</v>
      </c>
      <c r="C3"/>
      <c r="D3"/>
      <c r="E3" s="26" t="s">
        <v>31</v>
      </c>
      <c r="F3"/>
      <c r="G3" s="31">
        <f>F6+F16+F26+F36+F46</f>
        <v>5.9211894646675012E-16</v>
      </c>
    </row>
    <row r="4" spans="1:8" ht="34.5" customHeight="1" x14ac:dyDescent="0.35">
      <c r="B4" s="9" t="s">
        <v>19</v>
      </c>
      <c r="C4"/>
      <c r="D4"/>
      <c r="E4"/>
      <c r="F4"/>
      <c r="G4"/>
    </row>
    <row r="5" spans="1:8" s="1" customFormat="1" ht="42.75" customHeight="1" x14ac:dyDescent="0.25">
      <c r="B5" s="4" t="s">
        <v>2</v>
      </c>
      <c r="C5" s="4" t="s">
        <v>33</v>
      </c>
      <c r="D5" s="4" t="s">
        <v>25</v>
      </c>
      <c r="E5" s="13" t="s">
        <v>7</v>
      </c>
      <c r="F5" s="14" t="s">
        <v>37</v>
      </c>
    </row>
    <row r="6" spans="1:8" ht="30" customHeight="1" x14ac:dyDescent="0.4">
      <c r="B6" s="7">
        <v>30.4</v>
      </c>
      <c r="C6" s="7">
        <f>SUBTOTAL(109,FeuilleDeTemps35[Heures de travail])</f>
        <v>30.400000000000002</v>
      </c>
      <c r="D6" s="7">
        <f>IF(C6&lt;=HeuresSemaineTravail,C6,HeuresSemaineTravail)</f>
        <v>30.400000000000002</v>
      </c>
      <c r="E6" s="27">
        <f>(C6-D6)/24</f>
        <v>0</v>
      </c>
      <c r="F6" s="10">
        <f>D6-B6</f>
        <v>0</v>
      </c>
      <c r="G6"/>
    </row>
    <row r="7" spans="1:8" ht="36.75" customHeight="1" x14ac:dyDescent="0.25">
      <c r="B7" t="s">
        <v>3</v>
      </c>
      <c r="C7" t="s">
        <v>5</v>
      </c>
      <c r="D7" t="s">
        <v>8</v>
      </c>
      <c r="E7" t="s">
        <v>9</v>
      </c>
      <c r="F7" t="s">
        <v>24</v>
      </c>
      <c r="G7"/>
    </row>
    <row r="8" spans="1:8" ht="20.25" customHeight="1" x14ac:dyDescent="0.25">
      <c r="B8" s="16">
        <v>43556</v>
      </c>
      <c r="C8" s="8">
        <v>0.375</v>
      </c>
      <c r="D8" s="8">
        <v>0.6875</v>
      </c>
      <c r="E8" s="6">
        <f>IFERROR(IF(COUNT(FeuilleDeTemps35[[#This Row],[Heure d’arrivée]:[Heure de départ]])=4,(IF(FeuilleDeTemps35[[#This Row],[Heure de départ]]&lt;FeuilleDeTemps35[[#This Row],[Heure d’arrivée]],1,0)+FeuilleDeTemps35[[#This Row],[Heure de départ]])-#REF!+#REF!-FeuilleDeTemps35[[#This Row],[Heure d’arrivée]],IF(AND(LEN(FeuilleDeTemps35[[#This Row],[Heure d’arrivée]])&lt;&gt;0,LEN(FeuilleDeTemps35[[#This Row],[Heure de départ]])&lt;&gt;0),(IF(FeuilleDeTemps35[[#This Row],[Heure de départ]]&lt;FeuilleDeTemps35[[#This Row],[Heure d’arrivée]],1,0)+FeuilleDeTemps35[[#This Row],[Heure de départ]])-FeuilleDeTemps35[[#This Row],[Heure d’arrivée]],0))*24,0)</f>
        <v>7.5</v>
      </c>
      <c r="F8"/>
      <c r="G8"/>
    </row>
    <row r="9" spans="1:8" ht="20.25" customHeight="1" x14ac:dyDescent="0.25">
      <c r="B9" s="16">
        <v>43557</v>
      </c>
      <c r="C9" s="8">
        <v>0.375</v>
      </c>
      <c r="D9" s="8">
        <v>0.6875</v>
      </c>
      <c r="E9" s="6">
        <f>IFERROR(IF(COUNT(FeuilleDeTemps35[[#This Row],[Heure d’arrivée]:[Heure de départ]])=4,(IF(FeuilleDeTemps35[[#This Row],[Heure de départ]]&lt;FeuilleDeTemps35[[#This Row],[Heure d’arrivée]],1,0)+FeuilleDeTemps35[[#This Row],[Heure de départ]])-#REF!+#REF!-FeuilleDeTemps35[[#This Row],[Heure d’arrivée]],IF(AND(LEN(FeuilleDeTemps35[[#This Row],[Heure d’arrivée]])&lt;&gt;0,LEN(FeuilleDeTemps35[[#This Row],[Heure de départ]])&lt;&gt;0),(IF(FeuilleDeTemps35[[#This Row],[Heure de départ]]&lt;FeuilleDeTemps35[[#This Row],[Heure d’arrivée]],1,0)+FeuilleDeTemps35[[#This Row],[Heure de départ]])-FeuilleDeTemps35[[#This Row],[Heure d’arrivée]],0))*24,0)</f>
        <v>7.5</v>
      </c>
      <c r="F9"/>
      <c r="G9"/>
    </row>
    <row r="10" spans="1:8" ht="20.25" customHeight="1" x14ac:dyDescent="0.25">
      <c r="B10" s="16">
        <v>43558</v>
      </c>
      <c r="C10" s="8">
        <v>0.375</v>
      </c>
      <c r="D10" s="8">
        <v>0.75</v>
      </c>
      <c r="E10" s="6">
        <f>IFERROR(IF(COUNT(FeuilleDeTemps35[[#This Row],[Heure d’arrivée]:[Heure de départ]])=4,(IF(FeuilleDeTemps35[[#This Row],[Heure de départ]]&lt;FeuilleDeTemps35[[#This Row],[Heure d’arrivée]],1,0)+FeuilleDeTemps35[[#This Row],[Heure de départ]])-#REF!+#REF!-FeuilleDeTemps35[[#This Row],[Heure d’arrivée]],IF(AND(LEN(FeuilleDeTemps35[[#This Row],[Heure d’arrivée]])&lt;&gt;0,LEN(FeuilleDeTemps35[[#This Row],[Heure de départ]])&lt;&gt;0),(IF(FeuilleDeTemps35[[#This Row],[Heure de départ]]&lt;FeuilleDeTemps35[[#This Row],[Heure d’arrivée]],1,0)+FeuilleDeTemps35[[#This Row],[Heure de départ]])-FeuilleDeTemps35[[#This Row],[Heure d’arrivée]],0))*24,0)</f>
        <v>9</v>
      </c>
      <c r="F10"/>
      <c r="G10"/>
    </row>
    <row r="11" spans="1:8" ht="20.25" customHeight="1" x14ac:dyDescent="0.25">
      <c r="B11" s="16">
        <v>43559</v>
      </c>
      <c r="C11" s="8">
        <v>0.375</v>
      </c>
      <c r="D11" s="8">
        <v>0.64166666666666672</v>
      </c>
      <c r="E11" s="6">
        <f>IFERROR(IF(COUNT(FeuilleDeTemps35[[#This Row],[Heure d’arrivée]:[Heure de départ]])=4,(IF(FeuilleDeTemps35[[#This Row],[Heure de départ]]&lt;FeuilleDeTemps35[[#This Row],[Heure d’arrivée]],1,0)+FeuilleDeTemps35[[#This Row],[Heure de départ]])-#REF!+#REF!-FeuilleDeTemps35[[#This Row],[Heure d’arrivée]],IF(AND(LEN(FeuilleDeTemps35[[#This Row],[Heure d’arrivée]])&lt;&gt;0,LEN(FeuilleDeTemps35[[#This Row],[Heure de départ]])&lt;&gt;0),(IF(FeuilleDeTemps35[[#This Row],[Heure de départ]]&lt;FeuilleDeTemps35[[#This Row],[Heure d’arrivée]],1,0)+FeuilleDeTemps35[[#This Row],[Heure de départ]])-FeuilleDeTemps35[[#This Row],[Heure d’arrivée]],0))*24,0)</f>
        <v>6.4000000000000012</v>
      </c>
      <c r="F11"/>
      <c r="G11"/>
    </row>
    <row r="12" spans="1:8" ht="20.25" customHeight="1" x14ac:dyDescent="0.25">
      <c r="B12" s="16">
        <v>43560</v>
      </c>
      <c r="C12" s="8">
        <v>0</v>
      </c>
      <c r="D12" s="8">
        <v>0</v>
      </c>
      <c r="E12" s="6">
        <f>IFERROR(IF(COUNT(FeuilleDeTemps35[[#This Row],[Heure d’arrivée]:[Heure de départ]])=4,(IF(FeuilleDeTemps35[[#This Row],[Heure de départ]]&lt;FeuilleDeTemps35[[#This Row],[Heure d’arrivée]],1,0)+FeuilleDeTemps35[[#This Row],[Heure de départ]])-#REF!+#REF!-FeuilleDeTemps35[[#This Row],[Heure d’arrivée]],IF(AND(LEN(FeuilleDeTemps35[[#This Row],[Heure d’arrivée]])&lt;&gt;0,LEN(FeuilleDeTemps35[[#This Row],[Heure de départ]])&lt;&gt;0),(IF(FeuilleDeTemps35[[#This Row],[Heure de départ]]&lt;FeuilleDeTemps35[[#This Row],[Heure d’arrivée]],1,0)+FeuilleDeTemps35[[#This Row],[Heure de départ]])-FeuilleDeTemps35[[#This Row],[Heure d’arrivée]],0))*24,0)</f>
        <v>0</v>
      </c>
      <c r="F12"/>
      <c r="G12"/>
    </row>
    <row r="14" spans="1:8" ht="34.5" customHeight="1" x14ac:dyDescent="0.35">
      <c r="B14" s="9" t="s">
        <v>28</v>
      </c>
      <c r="C14"/>
      <c r="D14"/>
      <c r="E14"/>
      <c r="F14"/>
      <c r="G14"/>
    </row>
    <row r="15" spans="1:8" s="1" customFormat="1" ht="42.75" customHeight="1" x14ac:dyDescent="0.25">
      <c r="B15" s="4" t="s">
        <v>2</v>
      </c>
      <c r="C15" s="4" t="s">
        <v>33</v>
      </c>
      <c r="D15" s="4" t="s">
        <v>25</v>
      </c>
      <c r="E15" s="13" t="s">
        <v>7</v>
      </c>
      <c r="F15" s="14" t="s">
        <v>37</v>
      </c>
    </row>
    <row r="16" spans="1:8" ht="30" customHeight="1" x14ac:dyDescent="0.4">
      <c r="B16" s="7">
        <v>30.4</v>
      </c>
      <c r="C16" s="7">
        <f>SUBTOTAL(109,FeuilleDeTemps3525[Heures de travail])</f>
        <v>30.400000000000002</v>
      </c>
      <c r="D16" s="7">
        <f>IF(C16&lt;=HeuresSemaineTravail,C16,HeuresSemaineTravail)</f>
        <v>30.400000000000002</v>
      </c>
      <c r="E16" s="27">
        <f>(C16-D16)/24</f>
        <v>0</v>
      </c>
      <c r="F16" s="32">
        <f>(D16-B16)/24</f>
        <v>1.4802973661668753E-16</v>
      </c>
      <c r="G16"/>
    </row>
    <row r="17" spans="2:7" ht="36.75" customHeight="1" x14ac:dyDescent="0.25">
      <c r="B17" t="s">
        <v>3</v>
      </c>
      <c r="C17" t="s">
        <v>5</v>
      </c>
      <c r="D17" t="s">
        <v>8</v>
      </c>
      <c r="E17" t="s">
        <v>9</v>
      </c>
      <c r="F17" t="s">
        <v>24</v>
      </c>
      <c r="G17"/>
    </row>
    <row r="18" spans="2:7" ht="20.25" customHeight="1" x14ac:dyDescent="0.25">
      <c r="B18" s="16">
        <v>43563</v>
      </c>
      <c r="C18" s="8">
        <v>0.375</v>
      </c>
      <c r="D18" s="8">
        <v>0.6875</v>
      </c>
      <c r="E18" s="6">
        <f>IFERROR(IF(COUNT(FeuilleDeTemps3525[[#This Row],[Heure d’arrivée]:[Heure de départ]])=4,(IF(FeuilleDeTemps3525[[#This Row],[Heure de départ]]&lt;FeuilleDeTemps3525[[#This Row],[Heure d’arrivée]],1,0)+FeuilleDeTemps3525[[#This Row],[Heure de départ]])-#REF!+#REF!-FeuilleDeTemps3525[[#This Row],[Heure d’arrivée]],IF(AND(LEN(FeuilleDeTemps3525[[#This Row],[Heure d’arrivée]])&lt;&gt;0,LEN(FeuilleDeTemps3525[[#This Row],[Heure de départ]])&lt;&gt;0),(IF(FeuilleDeTemps3525[[#This Row],[Heure de départ]]&lt;FeuilleDeTemps3525[[#This Row],[Heure d’arrivée]],1,0)+FeuilleDeTemps3525[[#This Row],[Heure de départ]])-FeuilleDeTemps3525[[#This Row],[Heure d’arrivée]],0))*24,0)</f>
        <v>7.5</v>
      </c>
      <c r="F18"/>
      <c r="G18"/>
    </row>
    <row r="19" spans="2:7" ht="20.25" customHeight="1" x14ac:dyDescent="0.25">
      <c r="B19" s="16">
        <v>43564</v>
      </c>
      <c r="C19" s="8">
        <v>0.375</v>
      </c>
      <c r="D19" s="8">
        <v>0.6875</v>
      </c>
      <c r="E19" s="6">
        <f>IFERROR(IF(COUNT(FeuilleDeTemps3525[[#This Row],[Heure d’arrivée]:[Heure de départ]])=4,(IF(FeuilleDeTemps3525[[#This Row],[Heure de départ]]&lt;FeuilleDeTemps3525[[#This Row],[Heure d’arrivée]],1,0)+FeuilleDeTemps3525[[#This Row],[Heure de départ]])-#REF!+#REF!-FeuilleDeTemps3525[[#This Row],[Heure d’arrivée]],IF(AND(LEN(FeuilleDeTemps3525[[#This Row],[Heure d’arrivée]])&lt;&gt;0,LEN(FeuilleDeTemps3525[[#This Row],[Heure de départ]])&lt;&gt;0),(IF(FeuilleDeTemps3525[[#This Row],[Heure de départ]]&lt;FeuilleDeTemps3525[[#This Row],[Heure d’arrivée]],1,0)+FeuilleDeTemps3525[[#This Row],[Heure de départ]])-FeuilleDeTemps3525[[#This Row],[Heure d’arrivée]],0))*24,0)</f>
        <v>7.5</v>
      </c>
      <c r="F19"/>
      <c r="G19"/>
    </row>
    <row r="20" spans="2:7" ht="20.25" customHeight="1" x14ac:dyDescent="0.25">
      <c r="B20" s="16">
        <v>43565</v>
      </c>
      <c r="C20" s="8">
        <v>0.375</v>
      </c>
      <c r="D20" s="8">
        <v>0.75</v>
      </c>
      <c r="E20" s="6">
        <f>IFERROR(IF(COUNT(FeuilleDeTemps3525[[#This Row],[Heure d’arrivée]:[Heure de départ]])=4,(IF(FeuilleDeTemps3525[[#This Row],[Heure de départ]]&lt;FeuilleDeTemps3525[[#This Row],[Heure d’arrivée]],1,0)+FeuilleDeTemps3525[[#This Row],[Heure de départ]])-#REF!+#REF!-FeuilleDeTemps3525[[#This Row],[Heure d’arrivée]],IF(AND(LEN(FeuilleDeTemps3525[[#This Row],[Heure d’arrivée]])&lt;&gt;0,LEN(FeuilleDeTemps3525[[#This Row],[Heure de départ]])&lt;&gt;0),(IF(FeuilleDeTemps3525[[#This Row],[Heure de départ]]&lt;FeuilleDeTemps3525[[#This Row],[Heure d’arrivée]],1,0)+FeuilleDeTemps3525[[#This Row],[Heure de départ]])-FeuilleDeTemps3525[[#This Row],[Heure d’arrivée]],0))*24,0)</f>
        <v>9</v>
      </c>
      <c r="F20"/>
      <c r="G20"/>
    </row>
    <row r="21" spans="2:7" ht="20.25" customHeight="1" x14ac:dyDescent="0.25">
      <c r="B21" s="16">
        <v>43566</v>
      </c>
      <c r="C21" s="8">
        <v>0.375</v>
      </c>
      <c r="D21" s="8">
        <v>0.64166666666666672</v>
      </c>
      <c r="E21" s="6">
        <f>IFERROR(IF(COUNT(FeuilleDeTemps3525[[#This Row],[Heure d’arrivée]:[Heure de départ]])=4,(IF(FeuilleDeTemps3525[[#This Row],[Heure de départ]]&lt;FeuilleDeTemps3525[[#This Row],[Heure d’arrivée]],1,0)+FeuilleDeTemps3525[[#This Row],[Heure de départ]])-#REF!+#REF!-FeuilleDeTemps3525[[#This Row],[Heure d’arrivée]],IF(AND(LEN(FeuilleDeTemps3525[[#This Row],[Heure d’arrivée]])&lt;&gt;0,LEN(FeuilleDeTemps3525[[#This Row],[Heure de départ]])&lt;&gt;0),(IF(FeuilleDeTemps3525[[#This Row],[Heure de départ]]&lt;FeuilleDeTemps3525[[#This Row],[Heure d’arrivée]],1,0)+FeuilleDeTemps3525[[#This Row],[Heure de départ]])-FeuilleDeTemps3525[[#This Row],[Heure d’arrivée]],0))*24,0)</f>
        <v>6.4000000000000012</v>
      </c>
      <c r="F21"/>
      <c r="G21"/>
    </row>
    <row r="22" spans="2:7" ht="20.25" customHeight="1" x14ac:dyDescent="0.25">
      <c r="B22" s="16">
        <v>43567</v>
      </c>
      <c r="C22" s="8">
        <v>0</v>
      </c>
      <c r="D22" s="8">
        <v>0</v>
      </c>
      <c r="E22" s="6">
        <f>IFERROR(IF(COUNT(FeuilleDeTemps3525[[#This Row],[Heure d’arrivée]:[Heure de départ]])=4,(IF(FeuilleDeTemps3525[[#This Row],[Heure de départ]]&lt;FeuilleDeTemps3525[[#This Row],[Heure d’arrivée]],1,0)+FeuilleDeTemps3525[[#This Row],[Heure de départ]])-#REF!+#REF!-FeuilleDeTemps3525[[#This Row],[Heure d’arrivée]],IF(AND(LEN(FeuilleDeTemps3525[[#This Row],[Heure d’arrivée]])&lt;&gt;0,LEN(FeuilleDeTemps3525[[#This Row],[Heure de départ]])&lt;&gt;0),(IF(FeuilleDeTemps3525[[#This Row],[Heure de départ]]&lt;FeuilleDeTemps3525[[#This Row],[Heure d’arrivée]],1,0)+FeuilleDeTemps3525[[#This Row],[Heure de départ]])-FeuilleDeTemps3525[[#This Row],[Heure d’arrivée]],0))*24,0)</f>
        <v>0</v>
      </c>
      <c r="F22"/>
      <c r="G22"/>
    </row>
    <row r="23" spans="2:7" ht="20.25" customHeight="1" x14ac:dyDescent="0.25">
      <c r="B23" s="16"/>
      <c r="C23" s="8"/>
      <c r="D23" s="8"/>
      <c r="E23" s="8"/>
      <c r="F23" s="8"/>
    </row>
    <row r="24" spans="2:7" ht="34.5" customHeight="1" x14ac:dyDescent="0.35">
      <c r="B24" s="9" t="s">
        <v>29</v>
      </c>
      <c r="C24"/>
      <c r="D24"/>
      <c r="E24"/>
      <c r="F24"/>
      <c r="G24"/>
    </row>
    <row r="25" spans="2:7" s="1" customFormat="1" ht="42.75" customHeight="1" x14ac:dyDescent="0.25">
      <c r="B25" s="4" t="s">
        <v>2</v>
      </c>
      <c r="C25" s="4" t="s">
        <v>33</v>
      </c>
      <c r="D25" s="4" t="s">
        <v>25</v>
      </c>
      <c r="E25" s="13" t="s">
        <v>7</v>
      </c>
      <c r="F25" s="14" t="s">
        <v>37</v>
      </c>
    </row>
    <row r="26" spans="2:7" ht="30" customHeight="1" x14ac:dyDescent="0.4">
      <c r="B26" s="7">
        <v>30.4</v>
      </c>
      <c r="C26" s="7">
        <f>SUBTOTAL(109,FeuilleDeTemps3526[Heures de travail])</f>
        <v>30.400000000000002</v>
      </c>
      <c r="D26" s="7">
        <f>IF(C26&lt;=HeuresSemaineTravail,C26,HeuresSemaineTravail)</f>
        <v>30.400000000000002</v>
      </c>
      <c r="E26" s="27">
        <f>(C26-D26)/24</f>
        <v>0</v>
      </c>
      <c r="F26" s="32">
        <f>(D26-B26)/24</f>
        <v>1.4802973661668753E-16</v>
      </c>
      <c r="G26"/>
    </row>
    <row r="27" spans="2:7" ht="36.75" customHeight="1" x14ac:dyDescent="0.25">
      <c r="B27" t="s">
        <v>3</v>
      </c>
      <c r="C27" t="s">
        <v>5</v>
      </c>
      <c r="D27" t="s">
        <v>8</v>
      </c>
      <c r="E27" t="s">
        <v>9</v>
      </c>
      <c r="F27" t="s">
        <v>24</v>
      </c>
      <c r="G27"/>
    </row>
    <row r="28" spans="2:7" ht="20.25" customHeight="1" x14ac:dyDescent="0.25">
      <c r="B28" s="16">
        <v>43570</v>
      </c>
      <c r="C28" s="8">
        <v>0.375</v>
      </c>
      <c r="D28" s="8">
        <v>0.6875</v>
      </c>
      <c r="E28" s="6">
        <f>IFERROR(IF(COUNT(FeuilleDeTemps3526[[#This Row],[Heure d’arrivée]:[Heure de départ]])=4,(IF(FeuilleDeTemps3526[[#This Row],[Heure de départ]]&lt;FeuilleDeTemps3526[[#This Row],[Heure d’arrivée]],1,0)+FeuilleDeTemps3526[[#This Row],[Heure de départ]])-#REF!+#REF!-FeuilleDeTemps3526[[#This Row],[Heure d’arrivée]],IF(AND(LEN(FeuilleDeTemps3526[[#This Row],[Heure d’arrivée]])&lt;&gt;0,LEN(FeuilleDeTemps3526[[#This Row],[Heure de départ]])&lt;&gt;0),(IF(FeuilleDeTemps3526[[#This Row],[Heure de départ]]&lt;FeuilleDeTemps3526[[#This Row],[Heure d’arrivée]],1,0)+FeuilleDeTemps3526[[#This Row],[Heure de départ]])-FeuilleDeTemps3526[[#This Row],[Heure d’arrivée]],0))*24,0)</f>
        <v>7.5</v>
      </c>
      <c r="F28"/>
      <c r="G28"/>
    </row>
    <row r="29" spans="2:7" ht="20.25" customHeight="1" x14ac:dyDescent="0.25">
      <c r="B29" s="16">
        <v>43571</v>
      </c>
      <c r="C29" s="8">
        <v>0.375</v>
      </c>
      <c r="D29" s="8">
        <v>0.6875</v>
      </c>
      <c r="E29" s="6">
        <f>IFERROR(IF(COUNT(FeuilleDeTemps3526[[#This Row],[Heure d’arrivée]:[Heure de départ]])=4,(IF(FeuilleDeTemps3526[[#This Row],[Heure de départ]]&lt;FeuilleDeTemps3526[[#This Row],[Heure d’arrivée]],1,0)+FeuilleDeTemps3526[[#This Row],[Heure de départ]])-#REF!+#REF!-FeuilleDeTemps3526[[#This Row],[Heure d’arrivée]],IF(AND(LEN(FeuilleDeTemps3526[[#This Row],[Heure d’arrivée]])&lt;&gt;0,LEN(FeuilleDeTemps3526[[#This Row],[Heure de départ]])&lt;&gt;0),(IF(FeuilleDeTemps3526[[#This Row],[Heure de départ]]&lt;FeuilleDeTemps3526[[#This Row],[Heure d’arrivée]],1,0)+FeuilleDeTemps3526[[#This Row],[Heure de départ]])-FeuilleDeTemps3526[[#This Row],[Heure d’arrivée]],0))*24,0)</f>
        <v>7.5</v>
      </c>
      <c r="F29"/>
      <c r="G29"/>
    </row>
    <row r="30" spans="2:7" ht="20.25" customHeight="1" x14ac:dyDescent="0.25">
      <c r="B30" s="16">
        <v>43572</v>
      </c>
      <c r="C30" s="8">
        <v>0.375</v>
      </c>
      <c r="D30" s="8">
        <v>0.75</v>
      </c>
      <c r="E30" s="6">
        <f>IFERROR(IF(COUNT(FeuilleDeTemps3526[[#This Row],[Heure d’arrivée]:[Heure de départ]])=4,(IF(FeuilleDeTemps3526[[#This Row],[Heure de départ]]&lt;FeuilleDeTemps3526[[#This Row],[Heure d’arrivée]],1,0)+FeuilleDeTemps3526[[#This Row],[Heure de départ]])-#REF!+#REF!-FeuilleDeTemps3526[[#This Row],[Heure d’arrivée]],IF(AND(LEN(FeuilleDeTemps3526[[#This Row],[Heure d’arrivée]])&lt;&gt;0,LEN(FeuilleDeTemps3526[[#This Row],[Heure de départ]])&lt;&gt;0),(IF(FeuilleDeTemps3526[[#This Row],[Heure de départ]]&lt;FeuilleDeTemps3526[[#This Row],[Heure d’arrivée]],1,0)+FeuilleDeTemps3526[[#This Row],[Heure de départ]])-FeuilleDeTemps3526[[#This Row],[Heure d’arrivée]],0))*24,0)</f>
        <v>9</v>
      </c>
      <c r="F30"/>
      <c r="G30"/>
    </row>
    <row r="31" spans="2:7" ht="20.25" customHeight="1" x14ac:dyDescent="0.25">
      <c r="B31" s="16">
        <v>43573</v>
      </c>
      <c r="C31" s="8">
        <v>0.375</v>
      </c>
      <c r="D31" s="8">
        <v>0.64166666666666672</v>
      </c>
      <c r="E31" s="6">
        <f>IFERROR(IF(COUNT(FeuilleDeTemps3526[[#This Row],[Heure d’arrivée]:[Heure de départ]])=4,(IF(FeuilleDeTemps3526[[#This Row],[Heure de départ]]&lt;FeuilleDeTemps3526[[#This Row],[Heure d’arrivée]],1,0)+FeuilleDeTemps3526[[#This Row],[Heure de départ]])-#REF!+#REF!-FeuilleDeTemps3526[[#This Row],[Heure d’arrivée]],IF(AND(LEN(FeuilleDeTemps3526[[#This Row],[Heure d’arrivée]])&lt;&gt;0,LEN(FeuilleDeTemps3526[[#This Row],[Heure de départ]])&lt;&gt;0),(IF(FeuilleDeTemps3526[[#This Row],[Heure de départ]]&lt;FeuilleDeTemps3526[[#This Row],[Heure d’arrivée]],1,0)+FeuilleDeTemps3526[[#This Row],[Heure de départ]])-FeuilleDeTemps3526[[#This Row],[Heure d’arrivée]],0))*24,0)</f>
        <v>6.4000000000000012</v>
      </c>
      <c r="F31"/>
      <c r="G31"/>
    </row>
    <row r="32" spans="2:7" ht="20.25" customHeight="1" x14ac:dyDescent="0.25">
      <c r="B32" s="16">
        <v>43574</v>
      </c>
      <c r="C32" s="8">
        <v>0</v>
      </c>
      <c r="D32" s="8">
        <v>0</v>
      </c>
      <c r="E32" s="6">
        <f>IFERROR(IF(COUNT(FeuilleDeTemps3526[[#This Row],[Heure d’arrivée]:[Heure de départ]])=4,(IF(FeuilleDeTemps3526[[#This Row],[Heure de départ]]&lt;FeuilleDeTemps3526[[#This Row],[Heure d’arrivée]],1,0)+FeuilleDeTemps3526[[#This Row],[Heure de départ]])-#REF!+#REF!-FeuilleDeTemps3526[[#This Row],[Heure d’arrivée]],IF(AND(LEN(FeuilleDeTemps3526[[#This Row],[Heure d’arrivée]])&lt;&gt;0,LEN(FeuilleDeTemps3526[[#This Row],[Heure de départ]])&lt;&gt;0),(IF(FeuilleDeTemps3526[[#This Row],[Heure de départ]]&lt;FeuilleDeTemps3526[[#This Row],[Heure d’arrivée]],1,0)+FeuilleDeTemps3526[[#This Row],[Heure de départ]])-FeuilleDeTemps3526[[#This Row],[Heure d’arrivée]],0))*24,0)</f>
        <v>0</v>
      </c>
      <c r="F32"/>
      <c r="G32"/>
    </row>
    <row r="34" spans="2:7" ht="34.5" customHeight="1" x14ac:dyDescent="0.35">
      <c r="B34" s="9" t="s">
        <v>30</v>
      </c>
      <c r="C34"/>
      <c r="D34"/>
      <c r="E34"/>
      <c r="F34"/>
      <c r="G34"/>
    </row>
    <row r="35" spans="2:7" s="1" customFormat="1" ht="42.75" customHeight="1" x14ac:dyDescent="0.25">
      <c r="B35" s="4" t="s">
        <v>2</v>
      </c>
      <c r="C35" s="4" t="s">
        <v>33</v>
      </c>
      <c r="D35" s="4" t="s">
        <v>25</v>
      </c>
      <c r="E35" s="13" t="s">
        <v>7</v>
      </c>
      <c r="F35" s="14" t="s">
        <v>37</v>
      </c>
    </row>
    <row r="36" spans="2:7" ht="30" customHeight="1" x14ac:dyDescent="0.4">
      <c r="B36" s="7">
        <v>30.4</v>
      </c>
      <c r="C36" s="7">
        <f>SUBTOTAL(109,FeuilleDeTemps3527[Heures de travail])</f>
        <v>30.400000000000002</v>
      </c>
      <c r="D36" s="7">
        <f>IF(C36&lt;=HeuresSemaineTravail,C36,HeuresSemaineTravail)</f>
        <v>30.400000000000002</v>
      </c>
      <c r="E36" s="27">
        <f>(C36-D36)/24</f>
        <v>0</v>
      </c>
      <c r="F36" s="32">
        <f>(D36-B36)/24</f>
        <v>1.4802973661668753E-16</v>
      </c>
      <c r="G36"/>
    </row>
    <row r="37" spans="2:7" ht="36.75" customHeight="1" x14ac:dyDescent="0.25">
      <c r="B37" t="s">
        <v>3</v>
      </c>
      <c r="C37" t="s">
        <v>5</v>
      </c>
      <c r="D37" t="s">
        <v>8</v>
      </c>
      <c r="E37" t="s">
        <v>9</v>
      </c>
      <c r="F37" t="s">
        <v>24</v>
      </c>
      <c r="G37"/>
    </row>
    <row r="38" spans="2:7" ht="20.25" customHeight="1" x14ac:dyDescent="0.25">
      <c r="B38" s="16">
        <v>43577</v>
      </c>
      <c r="C38" s="8">
        <v>0.375</v>
      </c>
      <c r="D38" s="8">
        <v>0.6875</v>
      </c>
      <c r="E38" s="6">
        <f>IFERROR(IF(COUNT(FeuilleDeTemps3527[[#This Row],[Heure d’arrivée]:[Heure de départ]])=4,(IF(FeuilleDeTemps3527[[#This Row],[Heure de départ]]&lt;FeuilleDeTemps3527[[#This Row],[Heure d’arrivée]],1,0)+FeuilleDeTemps3527[[#This Row],[Heure de départ]])-#REF!+#REF!-FeuilleDeTemps3527[[#This Row],[Heure d’arrivée]],IF(AND(LEN(FeuilleDeTemps3527[[#This Row],[Heure d’arrivée]])&lt;&gt;0,LEN(FeuilleDeTemps3527[[#This Row],[Heure de départ]])&lt;&gt;0),(IF(FeuilleDeTemps3527[[#This Row],[Heure de départ]]&lt;FeuilleDeTemps3527[[#This Row],[Heure d’arrivée]],1,0)+FeuilleDeTemps3527[[#This Row],[Heure de départ]])-FeuilleDeTemps3527[[#This Row],[Heure d’arrivée]],0))*24,0)</f>
        <v>7.5</v>
      </c>
      <c r="F38"/>
      <c r="G38"/>
    </row>
    <row r="39" spans="2:7" ht="20.25" customHeight="1" x14ac:dyDescent="0.25">
      <c r="B39" s="16">
        <v>43578</v>
      </c>
      <c r="C39" s="8">
        <v>0.375</v>
      </c>
      <c r="D39" s="8">
        <v>0.6875</v>
      </c>
      <c r="E39" s="6">
        <f>IFERROR(IF(COUNT(FeuilleDeTemps3527[[#This Row],[Heure d’arrivée]:[Heure de départ]])=4,(IF(FeuilleDeTemps3527[[#This Row],[Heure de départ]]&lt;FeuilleDeTemps3527[[#This Row],[Heure d’arrivée]],1,0)+FeuilleDeTemps3527[[#This Row],[Heure de départ]])-#REF!+#REF!-FeuilleDeTemps3527[[#This Row],[Heure d’arrivée]],IF(AND(LEN(FeuilleDeTemps3527[[#This Row],[Heure d’arrivée]])&lt;&gt;0,LEN(FeuilleDeTemps3527[[#This Row],[Heure de départ]])&lt;&gt;0),(IF(FeuilleDeTemps3527[[#This Row],[Heure de départ]]&lt;FeuilleDeTemps3527[[#This Row],[Heure d’arrivée]],1,0)+FeuilleDeTemps3527[[#This Row],[Heure de départ]])-FeuilleDeTemps3527[[#This Row],[Heure d’arrivée]],0))*24,0)</f>
        <v>7.5</v>
      </c>
      <c r="F39"/>
      <c r="G39"/>
    </row>
    <row r="40" spans="2:7" ht="20.25" customHeight="1" x14ac:dyDescent="0.25">
      <c r="B40" s="16">
        <v>43579</v>
      </c>
      <c r="C40" s="8">
        <v>0.375</v>
      </c>
      <c r="D40" s="8">
        <v>0.75</v>
      </c>
      <c r="E40" s="6">
        <f>IFERROR(IF(COUNT(FeuilleDeTemps3527[[#This Row],[Heure d’arrivée]:[Heure de départ]])=4,(IF(FeuilleDeTemps3527[[#This Row],[Heure de départ]]&lt;FeuilleDeTemps3527[[#This Row],[Heure d’arrivée]],1,0)+FeuilleDeTemps3527[[#This Row],[Heure de départ]])-#REF!+#REF!-FeuilleDeTemps3527[[#This Row],[Heure d’arrivée]],IF(AND(LEN(FeuilleDeTemps3527[[#This Row],[Heure d’arrivée]])&lt;&gt;0,LEN(FeuilleDeTemps3527[[#This Row],[Heure de départ]])&lt;&gt;0),(IF(FeuilleDeTemps3527[[#This Row],[Heure de départ]]&lt;FeuilleDeTemps3527[[#This Row],[Heure d’arrivée]],1,0)+FeuilleDeTemps3527[[#This Row],[Heure de départ]])-FeuilleDeTemps3527[[#This Row],[Heure d’arrivée]],0))*24,0)</f>
        <v>9</v>
      </c>
      <c r="F40"/>
      <c r="G40"/>
    </row>
    <row r="41" spans="2:7" ht="20.25" customHeight="1" x14ac:dyDescent="0.25">
      <c r="B41" s="16">
        <v>43580</v>
      </c>
      <c r="C41" s="8">
        <v>0.375</v>
      </c>
      <c r="D41" s="8">
        <v>0.64166666666666672</v>
      </c>
      <c r="E41" s="6">
        <f>IFERROR(IF(COUNT(FeuilleDeTemps3527[[#This Row],[Heure d’arrivée]:[Heure de départ]])=4,(IF(FeuilleDeTemps3527[[#This Row],[Heure de départ]]&lt;FeuilleDeTemps3527[[#This Row],[Heure d’arrivée]],1,0)+FeuilleDeTemps3527[[#This Row],[Heure de départ]])-#REF!+#REF!-FeuilleDeTemps3527[[#This Row],[Heure d’arrivée]],IF(AND(LEN(FeuilleDeTemps3527[[#This Row],[Heure d’arrivée]])&lt;&gt;0,LEN(FeuilleDeTemps3527[[#This Row],[Heure de départ]])&lt;&gt;0),(IF(FeuilleDeTemps3527[[#This Row],[Heure de départ]]&lt;FeuilleDeTemps3527[[#This Row],[Heure d’arrivée]],1,0)+FeuilleDeTemps3527[[#This Row],[Heure de départ]])-FeuilleDeTemps3527[[#This Row],[Heure d’arrivée]],0))*24,0)</f>
        <v>6.4000000000000012</v>
      </c>
      <c r="F41"/>
      <c r="G41"/>
    </row>
    <row r="42" spans="2:7" ht="20.25" customHeight="1" x14ac:dyDescent="0.25">
      <c r="B42" s="16">
        <v>43581</v>
      </c>
      <c r="C42" s="8">
        <v>0</v>
      </c>
      <c r="D42" s="8">
        <v>0</v>
      </c>
      <c r="E42" s="6">
        <f>IFERROR(IF(COUNT(FeuilleDeTemps3527[[#This Row],[Heure d’arrivée]:[Heure de départ]])=4,(IF(FeuilleDeTemps3527[[#This Row],[Heure de départ]]&lt;FeuilleDeTemps3527[[#This Row],[Heure d’arrivée]],1,0)+FeuilleDeTemps3527[[#This Row],[Heure de départ]])-#REF!+#REF!-FeuilleDeTemps3527[[#This Row],[Heure d’arrivée]],IF(AND(LEN(FeuilleDeTemps3527[[#This Row],[Heure d’arrivée]])&lt;&gt;0,LEN(FeuilleDeTemps3527[[#This Row],[Heure de départ]])&lt;&gt;0),(IF(FeuilleDeTemps3527[[#This Row],[Heure de départ]]&lt;FeuilleDeTemps3527[[#This Row],[Heure d’arrivée]],1,0)+FeuilleDeTemps3527[[#This Row],[Heure de départ]])-FeuilleDeTemps3527[[#This Row],[Heure d’arrivée]],0))*24,0)</f>
        <v>0</v>
      </c>
      <c r="F42"/>
      <c r="G42"/>
    </row>
    <row r="44" spans="2:7" ht="34.5" customHeight="1" x14ac:dyDescent="0.35">
      <c r="B44" s="9" t="s">
        <v>35</v>
      </c>
      <c r="C44"/>
      <c r="D44"/>
      <c r="E44"/>
      <c r="F44"/>
      <c r="G44"/>
    </row>
    <row r="45" spans="2:7" s="1" customFormat="1" ht="42.75" customHeight="1" x14ac:dyDescent="0.25">
      <c r="B45" s="4" t="s">
        <v>2</v>
      </c>
      <c r="C45" s="4" t="s">
        <v>33</v>
      </c>
      <c r="D45" s="4" t="s">
        <v>25</v>
      </c>
      <c r="E45" s="13" t="s">
        <v>7</v>
      </c>
      <c r="F45" s="14" t="s">
        <v>37</v>
      </c>
    </row>
    <row r="46" spans="2:7" ht="30" customHeight="1" x14ac:dyDescent="0.4">
      <c r="B46" s="7">
        <v>30.4</v>
      </c>
      <c r="C46" s="7">
        <f>SUBTOTAL(109,FeuilleDeTemps352728[Heures de travail])</f>
        <v>30.400000000000002</v>
      </c>
      <c r="D46" s="7">
        <f>IF(C46&lt;=HeuresSemaineTravail,C46,HeuresSemaineTravail)</f>
        <v>30.400000000000002</v>
      </c>
      <c r="E46" s="27">
        <f>(C46-D46)/24</f>
        <v>0</v>
      </c>
      <c r="F46" s="32">
        <f>(D46-B46)/24</f>
        <v>1.4802973661668753E-16</v>
      </c>
      <c r="G46"/>
    </row>
    <row r="47" spans="2:7" ht="36.75" customHeight="1" x14ac:dyDescent="0.25">
      <c r="B47" t="s">
        <v>3</v>
      </c>
      <c r="C47" t="s">
        <v>5</v>
      </c>
      <c r="D47" t="s">
        <v>8</v>
      </c>
      <c r="E47" t="s">
        <v>9</v>
      </c>
      <c r="F47" t="s">
        <v>24</v>
      </c>
      <c r="G47"/>
    </row>
    <row r="48" spans="2:7" ht="20.25" customHeight="1" x14ac:dyDescent="0.25">
      <c r="B48" s="16">
        <v>43584</v>
      </c>
      <c r="C48" s="8">
        <v>0.375</v>
      </c>
      <c r="D48" s="8">
        <v>0.6875</v>
      </c>
      <c r="E48" s="6">
        <f>IFERROR(IF(COUNT(FeuilleDeTemps352728[[#This Row],[Heure d’arrivée]:[Heure de départ]])=4,(IF(FeuilleDeTemps352728[[#This Row],[Heure de départ]]&lt;FeuilleDeTemps352728[[#This Row],[Heure d’arrivée]],1,0)+FeuilleDeTemps352728[[#This Row],[Heure de départ]])-#REF!+#REF!-FeuilleDeTemps352728[[#This Row],[Heure d’arrivée]],IF(AND(LEN(FeuilleDeTemps352728[[#This Row],[Heure d’arrivée]])&lt;&gt;0,LEN(FeuilleDeTemps352728[[#This Row],[Heure de départ]])&lt;&gt;0),(IF(FeuilleDeTemps352728[[#This Row],[Heure de départ]]&lt;FeuilleDeTemps352728[[#This Row],[Heure d’arrivée]],1,0)+FeuilleDeTemps352728[[#This Row],[Heure de départ]])-FeuilleDeTemps352728[[#This Row],[Heure d’arrivée]],0))*24,0)</f>
        <v>7.5</v>
      </c>
      <c r="F48"/>
      <c r="G48"/>
    </row>
    <row r="49" spans="2:7" ht="20.25" customHeight="1" x14ac:dyDescent="0.25">
      <c r="B49" s="16">
        <v>43585</v>
      </c>
      <c r="C49" s="8">
        <v>0.375</v>
      </c>
      <c r="D49" s="8">
        <v>0.6875</v>
      </c>
      <c r="E49" s="6">
        <f>IFERROR(IF(COUNT(FeuilleDeTemps352728[[#This Row],[Heure d’arrivée]:[Heure de départ]])=4,(IF(FeuilleDeTemps352728[[#This Row],[Heure de départ]]&lt;FeuilleDeTemps352728[[#This Row],[Heure d’arrivée]],1,0)+FeuilleDeTemps352728[[#This Row],[Heure de départ]])-#REF!+#REF!-FeuilleDeTemps352728[[#This Row],[Heure d’arrivée]],IF(AND(LEN(FeuilleDeTemps352728[[#This Row],[Heure d’arrivée]])&lt;&gt;0,LEN(FeuilleDeTemps352728[[#This Row],[Heure de départ]])&lt;&gt;0),(IF(FeuilleDeTemps352728[[#This Row],[Heure de départ]]&lt;FeuilleDeTemps352728[[#This Row],[Heure d’arrivée]],1,0)+FeuilleDeTemps352728[[#This Row],[Heure de départ]])-FeuilleDeTemps352728[[#This Row],[Heure d’arrivée]],0))*24,0)</f>
        <v>7.5</v>
      </c>
      <c r="F49"/>
      <c r="G49"/>
    </row>
    <row r="50" spans="2:7" ht="20.25" customHeight="1" x14ac:dyDescent="0.25">
      <c r="B50" s="16">
        <v>43586</v>
      </c>
      <c r="C50" s="8">
        <v>0.375</v>
      </c>
      <c r="D50" s="8">
        <v>0.75</v>
      </c>
      <c r="E50" s="6">
        <f>IFERROR(IF(COUNT(FeuilleDeTemps352728[[#This Row],[Heure d’arrivée]:[Heure de départ]])=4,(IF(FeuilleDeTemps352728[[#This Row],[Heure de départ]]&lt;FeuilleDeTemps352728[[#This Row],[Heure d’arrivée]],1,0)+FeuilleDeTemps352728[[#This Row],[Heure de départ]])-#REF!+#REF!-FeuilleDeTemps352728[[#This Row],[Heure d’arrivée]],IF(AND(LEN(FeuilleDeTemps352728[[#This Row],[Heure d’arrivée]])&lt;&gt;0,LEN(FeuilleDeTemps352728[[#This Row],[Heure de départ]])&lt;&gt;0),(IF(FeuilleDeTemps352728[[#This Row],[Heure de départ]]&lt;FeuilleDeTemps352728[[#This Row],[Heure d’arrivée]],1,0)+FeuilleDeTemps352728[[#This Row],[Heure de départ]])-FeuilleDeTemps352728[[#This Row],[Heure d’arrivée]],0))*24,0)</f>
        <v>9</v>
      </c>
      <c r="F50"/>
      <c r="G50"/>
    </row>
    <row r="51" spans="2:7" ht="20.25" customHeight="1" x14ac:dyDescent="0.25">
      <c r="B51" s="16">
        <v>43587</v>
      </c>
      <c r="C51" s="8">
        <v>0.375</v>
      </c>
      <c r="D51" s="8">
        <v>0.64166666666666672</v>
      </c>
      <c r="E51" s="6">
        <f>IFERROR(IF(COUNT(FeuilleDeTemps352728[[#This Row],[Heure d’arrivée]:[Heure de départ]])=4,(IF(FeuilleDeTemps352728[[#This Row],[Heure de départ]]&lt;FeuilleDeTemps352728[[#This Row],[Heure d’arrivée]],1,0)+FeuilleDeTemps352728[[#This Row],[Heure de départ]])-#REF!+#REF!-FeuilleDeTemps352728[[#This Row],[Heure d’arrivée]],IF(AND(LEN(FeuilleDeTemps352728[[#This Row],[Heure d’arrivée]])&lt;&gt;0,LEN(FeuilleDeTemps352728[[#This Row],[Heure de départ]])&lt;&gt;0),(IF(FeuilleDeTemps352728[[#This Row],[Heure de départ]]&lt;FeuilleDeTemps352728[[#This Row],[Heure d’arrivée]],1,0)+FeuilleDeTemps352728[[#This Row],[Heure de départ]])-FeuilleDeTemps352728[[#This Row],[Heure d’arrivée]],0))*24,0)</f>
        <v>6.4000000000000012</v>
      </c>
      <c r="F51"/>
      <c r="G51"/>
    </row>
    <row r="52" spans="2:7" ht="20.25" customHeight="1" x14ac:dyDescent="0.25">
      <c r="B52" s="16">
        <v>43588</v>
      </c>
      <c r="C52" s="8">
        <v>0</v>
      </c>
      <c r="D52" s="8">
        <v>0</v>
      </c>
      <c r="E52" s="6">
        <f>IFERROR(IF(COUNT(FeuilleDeTemps352728[[#This Row],[Heure d’arrivée]:[Heure de départ]])=4,(IF(FeuilleDeTemps352728[[#This Row],[Heure de départ]]&lt;FeuilleDeTemps352728[[#This Row],[Heure d’arrivée]],1,0)+FeuilleDeTemps352728[[#This Row],[Heure de départ]])-#REF!+#REF!-FeuilleDeTemps352728[[#This Row],[Heure d’arrivée]],IF(AND(LEN(FeuilleDeTemps352728[[#This Row],[Heure d’arrivée]])&lt;&gt;0,LEN(FeuilleDeTemps352728[[#This Row],[Heure de départ]])&lt;&gt;0),(IF(FeuilleDeTemps352728[[#This Row],[Heure de départ]]&lt;FeuilleDeTemps352728[[#This Row],[Heure d’arrivée]],1,0)+FeuilleDeTemps352728[[#This Row],[Heure de départ]])-FeuilleDeTemps352728[[#This Row],[Heure d’arrivée]],0))*24,0)</f>
        <v>0</v>
      </c>
      <c r="F52"/>
      <c r="G52"/>
    </row>
  </sheetData>
  <dataValidations count="12">
    <dataValidation allowBlank="1" showInputMessage="1" showErrorMessage="1" prompt="Cette colonne est calculée automatique-ment" sqref="E7 E17 E27 E37 E47" xr:uid="{4B103786-E8D1-48C8-89E8-93792AE1281F}"/>
    <dataValidation allowBlank="1" showInputMessage="1" showErrorMessage="1" prompt="Entrez le temps mort de la journée de cette colonne" sqref="D7 D17 D27 D37 D47" xr:uid="{A0703E44-AF57-4F17-92E9-DD02A5A48411}"/>
    <dataValidation allowBlank="1" showInputMessage="1" showErrorMessage="1" prompt="Entrez l’heure de début dans cette colonne" sqref="C7 C17 C27 C37 C47" xr:uid="{E7B92307-D17B-46E8-AA1F-52C30540E8FA}"/>
    <dataValidation allowBlank="1" showInputMessage="1" showErrorMessage="1" prompt="Entrez les dates de la période dans cette colonne" sqref="B7 B17 B27 B37 B47" xr:uid="{8397102E-543D-4A7B-9A62-F5CA4E2EF2D0}"/>
    <dataValidation allowBlank="1" showInputMessage="1" showErrorMessage="1" prompt="Les heures supplémentaires sont calculées automatiquement" sqref="E6 E16 E26 E36 E46" xr:uid="{C3DD46B2-AAAD-4B41-8C0A-BE9685A8025D}"/>
    <dataValidation allowBlank="1" showInputMessage="1" showErrorMessage="1" prompt="Les heures normales sont calculées automatiquement" sqref="D6 D16 D26 D36 D46" xr:uid="{19189150-1DEA-4C2D-9DE9-A916DBBEA14E}"/>
    <dataValidation allowBlank="1" showInputMessage="1" showErrorMessage="1" prompt="Le nombre total d’heures de travail est calculé automatiquement" sqref="C6 C16 C26 C36 C46" xr:uid="{64893811-1B93-497C-9C78-78A22C933DA7}"/>
    <dataValidation allowBlank="1" showInputMessage="1" showErrorMessage="1" prompt="Entrez le nombre total d’heures de travail de la semaine dans cette cellule" sqref="B6 B16 B26 B36 B46" xr:uid="{ABB68F1C-67C6-4513-A479-B183F320EFBC}"/>
    <dataValidation allowBlank="1" showInputMessage="1" showErrorMessage="1" prompt="Entrez les dates de début et de fin du terme dans cette cellule" sqref="B4 B14 B24 B34 B44" xr:uid="{51C9CB81-8732-416E-A79E-1900A1EEA084}"/>
    <dataValidation allowBlank="1" showInputMessage="1" showErrorMessage="1" prompt="Entrez le nom du responsable dans cette cellule" sqref="B3" xr:uid="{FA8508BE-B633-4355-B48D-33B9833620B1}"/>
    <dataValidation allowBlank="1" showInputMessage="1" showErrorMessage="1" prompt="Entrez le nom, l’adresse e-mail et le numéro de téléphone de l’employé dans cette cellule" sqref="B2" xr:uid="{8BDE96E0-790C-4AC3-965F-11D7061DE386}"/>
    <dataValidation allowBlank="1" showInputMessage="1" showErrorMessage="1" prompt="Cette feuille de calcul suit les heures de travail d’une semaine de travail. Entrez les dates et heures dans le tableau Feuille de temps. Le total d’heures, les heures normales et les heures supplémentaires sont calculés automatiquement à la ligne 6  " sqref="A1" xr:uid="{15BCC6B3-0076-4B06-A300-D5BC8979D82F}"/>
  </dataValidations>
  <printOptions horizontalCentered="1"/>
  <pageMargins left="0.4" right="0.4" top="0.4" bottom="0.4" header="0.3" footer="0.3"/>
  <pageSetup paperSize="9" scale="82" fitToHeight="0" orientation="landscape" r:id="rId1"/>
  <headerFooter differentFirst="1">
    <oddFooter>Page &amp;P of &amp;N</oddFooter>
  </headerFooter>
  <tableParts count="5">
    <tablePart r:id="rId2"/>
    <tablePart r:id="rId3"/>
    <tablePart r:id="rId4"/>
    <tablePart r:id="rId5"/>
    <tablePart r:id="rId6"/>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DD9C042-C92E-4BAA-9385-54C2668B8444}">
  <sheetPr codeName="Feuil4">
    <tabColor theme="4"/>
    <pageSetUpPr fitToPage="1"/>
  </sheetPr>
  <dimension ref="A1:H52"/>
  <sheetViews>
    <sheetView showGridLines="0" topLeftCell="A2" zoomScale="70" zoomScaleNormal="70" workbookViewId="0">
      <selection activeCell="F5" sqref="F5"/>
    </sheetView>
  </sheetViews>
  <sheetFormatPr baseColWidth="10" defaultColWidth="9.140625" defaultRowHeight="20.25" customHeight="1" x14ac:dyDescent="0.25"/>
  <cols>
    <col min="1" max="1" width="2.7109375" customWidth="1"/>
    <col min="2" max="2" width="30.5703125" customWidth="1"/>
    <col min="3" max="6" width="27.7109375" style="5" customWidth="1"/>
    <col min="7" max="7" width="22" style="6" customWidth="1"/>
    <col min="8" max="8" width="2.7109375" customWidth="1"/>
  </cols>
  <sheetData>
    <row r="1" spans="1:8" ht="33.75" customHeight="1" thickTop="1" x14ac:dyDescent="0.5">
      <c r="A1" s="2"/>
      <c r="B1" s="2" t="s">
        <v>34</v>
      </c>
      <c r="C1" s="2"/>
      <c r="D1" s="2"/>
      <c r="E1" s="2"/>
      <c r="F1" s="2"/>
      <c r="G1" s="2"/>
      <c r="H1" s="2"/>
    </row>
    <row r="2" spans="1:8" ht="17.25" customHeight="1" x14ac:dyDescent="0.3">
      <c r="B2" s="12" t="s">
        <v>11</v>
      </c>
      <c r="C2"/>
      <c r="D2"/>
      <c r="E2" s="22" t="s">
        <v>27</v>
      </c>
      <c r="F2"/>
      <c r="G2" s="30">
        <f>E6+E16+E26+E36+E46</f>
        <v>0</v>
      </c>
    </row>
    <row r="3" spans="1:8" ht="18" customHeight="1" x14ac:dyDescent="0.3">
      <c r="B3" s="3" t="s">
        <v>1</v>
      </c>
      <c r="C3"/>
      <c r="D3"/>
      <c r="E3" s="26" t="s">
        <v>31</v>
      </c>
      <c r="F3"/>
      <c r="G3" s="31">
        <f>F6+F16+F26+F36+F46</f>
        <v>0</v>
      </c>
    </row>
    <row r="4" spans="1:8" ht="34.5" customHeight="1" x14ac:dyDescent="0.35">
      <c r="B4" s="9" t="s">
        <v>19</v>
      </c>
      <c r="C4"/>
      <c r="D4"/>
      <c r="E4"/>
      <c r="F4"/>
      <c r="G4"/>
    </row>
    <row r="5" spans="1:8" s="1" customFormat="1" ht="42.75" customHeight="1" x14ac:dyDescent="0.25">
      <c r="B5" s="4" t="s">
        <v>2</v>
      </c>
      <c r="C5" s="4" t="s">
        <v>33</v>
      </c>
      <c r="D5" s="4" t="s">
        <v>25</v>
      </c>
      <c r="E5" s="13" t="s">
        <v>7</v>
      </c>
      <c r="F5" s="14" t="s">
        <v>37</v>
      </c>
    </row>
    <row r="6" spans="1:8" ht="30" customHeight="1" x14ac:dyDescent="0.4">
      <c r="B6" s="7">
        <v>19</v>
      </c>
      <c r="C6" s="7">
        <f>SUBTOTAL(109,FeuilleDeTemps3[Heures de travail])</f>
        <v>19</v>
      </c>
      <c r="D6" s="7">
        <f>IF(C6&lt;=HeuresSemaineTravail,C6,HeuresSemaineTravail)</f>
        <v>19</v>
      </c>
      <c r="E6" s="27">
        <f>C6-D6</f>
        <v>0</v>
      </c>
      <c r="F6" s="10">
        <f>D6-B6</f>
        <v>0</v>
      </c>
      <c r="G6"/>
    </row>
    <row r="7" spans="1:8" ht="36.75" customHeight="1" x14ac:dyDescent="0.25">
      <c r="B7" t="s">
        <v>3</v>
      </c>
      <c r="C7" t="s">
        <v>5</v>
      </c>
      <c r="D7" t="s">
        <v>8</v>
      </c>
      <c r="E7" t="s">
        <v>9</v>
      </c>
      <c r="F7" t="s">
        <v>24</v>
      </c>
      <c r="G7"/>
    </row>
    <row r="8" spans="1:8" ht="20.25" customHeight="1" x14ac:dyDescent="0.25">
      <c r="B8" s="16">
        <v>43556</v>
      </c>
      <c r="C8" s="8">
        <v>0.38541666666666669</v>
      </c>
      <c r="D8" s="8">
        <v>0.57291666666666663</v>
      </c>
      <c r="E8" s="6">
        <f>IFERROR(IF(COUNT(FeuilleDeTemps3[[#This Row],[Heure d’arrivée]:[Heure de départ]])=4,(IF(FeuilleDeTemps3[[#This Row],[Heure de départ]]&lt;FeuilleDeTemps3[[#This Row],[Heure d’arrivée]],1,0)+FeuilleDeTemps3[[#This Row],[Heure de départ]])-#REF!+#REF!-FeuilleDeTemps3[[#This Row],[Heure d’arrivée]],IF(AND(LEN(FeuilleDeTemps3[[#This Row],[Heure d’arrivée]])&lt;&gt;0,LEN(FeuilleDeTemps3[[#This Row],[Heure de départ]])&lt;&gt;0),(IF(FeuilleDeTemps3[[#This Row],[Heure de départ]]&lt;FeuilleDeTemps3[[#This Row],[Heure d’arrivée]],1,0)+FeuilleDeTemps3[[#This Row],[Heure de départ]])-FeuilleDeTemps3[[#This Row],[Heure d’arrivée]],0))*24,0)</f>
        <v>4.4999999999999982</v>
      </c>
      <c r="F8"/>
      <c r="G8"/>
    </row>
    <row r="9" spans="1:8" ht="20.25" customHeight="1" x14ac:dyDescent="0.25">
      <c r="B9" s="16">
        <v>43557</v>
      </c>
      <c r="C9" s="8">
        <v>0</v>
      </c>
      <c r="D9" s="8">
        <v>0</v>
      </c>
      <c r="E9" s="6">
        <f>IFERROR(IF(COUNT(FeuilleDeTemps3[[#This Row],[Heure d’arrivée]:[Heure de départ]])=4,(IF(FeuilleDeTemps3[[#This Row],[Heure de départ]]&lt;FeuilleDeTemps3[[#This Row],[Heure d’arrivée]],1,0)+FeuilleDeTemps3[[#This Row],[Heure de départ]])-#REF!+#REF!-FeuilleDeTemps3[[#This Row],[Heure d’arrivée]],IF(AND(LEN(FeuilleDeTemps3[[#This Row],[Heure d’arrivée]])&lt;&gt;0,LEN(FeuilleDeTemps3[[#This Row],[Heure de départ]])&lt;&gt;0),(IF(FeuilleDeTemps3[[#This Row],[Heure de départ]]&lt;FeuilleDeTemps3[[#This Row],[Heure d’arrivée]],1,0)+FeuilleDeTemps3[[#This Row],[Heure de départ]])-FeuilleDeTemps3[[#This Row],[Heure d’arrivée]],0))*24,0)</f>
        <v>0</v>
      </c>
      <c r="F9"/>
      <c r="G9"/>
    </row>
    <row r="10" spans="1:8" ht="20.25" customHeight="1" x14ac:dyDescent="0.25">
      <c r="B10" s="16">
        <v>43558</v>
      </c>
      <c r="C10" s="8">
        <v>0.38541666666666669</v>
      </c>
      <c r="D10" s="8">
        <v>0.75</v>
      </c>
      <c r="E10" s="6">
        <f>IFERROR(IF(COUNT(FeuilleDeTemps3[[#This Row],[Heure d’arrivée]:[Heure de départ]])=4,(IF(FeuilleDeTemps3[[#This Row],[Heure de départ]]&lt;FeuilleDeTemps3[[#This Row],[Heure d’arrivée]],1,0)+FeuilleDeTemps3[[#This Row],[Heure de départ]])-#REF!+#REF!-FeuilleDeTemps3[[#This Row],[Heure d’arrivée]],IF(AND(LEN(FeuilleDeTemps3[[#This Row],[Heure d’arrivée]])&lt;&gt;0,LEN(FeuilleDeTemps3[[#This Row],[Heure de départ]])&lt;&gt;0),(IF(FeuilleDeTemps3[[#This Row],[Heure de départ]]&lt;FeuilleDeTemps3[[#This Row],[Heure d’arrivée]],1,0)+FeuilleDeTemps3[[#This Row],[Heure de départ]])-FeuilleDeTemps3[[#This Row],[Heure d’arrivée]],0))*24,0)</f>
        <v>8.75</v>
      </c>
      <c r="F10"/>
      <c r="G10"/>
    </row>
    <row r="11" spans="1:8" ht="20.25" customHeight="1" x14ac:dyDescent="0.25">
      <c r="B11" s="16">
        <v>43559</v>
      </c>
      <c r="C11" s="8">
        <v>0</v>
      </c>
      <c r="D11" s="8">
        <v>0</v>
      </c>
      <c r="E11" s="6">
        <f>IFERROR(IF(COUNT(FeuilleDeTemps3[[#This Row],[Heure d’arrivée]:[Heure de départ]])=4,(IF(FeuilleDeTemps3[[#This Row],[Heure de départ]]&lt;FeuilleDeTemps3[[#This Row],[Heure d’arrivée]],1,0)+FeuilleDeTemps3[[#This Row],[Heure de départ]])-#REF!+#REF!-FeuilleDeTemps3[[#This Row],[Heure d’arrivée]],IF(AND(LEN(FeuilleDeTemps3[[#This Row],[Heure d’arrivée]])&lt;&gt;0,LEN(FeuilleDeTemps3[[#This Row],[Heure de départ]])&lt;&gt;0),(IF(FeuilleDeTemps3[[#This Row],[Heure de départ]]&lt;FeuilleDeTemps3[[#This Row],[Heure d’arrivée]],1,0)+FeuilleDeTemps3[[#This Row],[Heure de départ]])-FeuilleDeTemps3[[#This Row],[Heure d’arrivée]],0))*24,0)</f>
        <v>0</v>
      </c>
      <c r="F11"/>
      <c r="G11"/>
    </row>
    <row r="12" spans="1:8" ht="20.25" customHeight="1" x14ac:dyDescent="0.25">
      <c r="B12" s="16">
        <v>43560</v>
      </c>
      <c r="C12" s="8">
        <v>0.38541666666666669</v>
      </c>
      <c r="D12" s="8">
        <v>0.625</v>
      </c>
      <c r="E12" s="6">
        <f>IFERROR(IF(COUNT(FeuilleDeTemps3[[#This Row],[Heure d’arrivée]:[Heure de départ]])=4,(IF(FeuilleDeTemps3[[#This Row],[Heure de départ]]&lt;FeuilleDeTemps3[[#This Row],[Heure d’arrivée]],1,0)+FeuilleDeTemps3[[#This Row],[Heure de départ]])-#REF!+#REF!-FeuilleDeTemps3[[#This Row],[Heure d’arrivée]],IF(AND(LEN(FeuilleDeTemps3[[#This Row],[Heure d’arrivée]])&lt;&gt;0,LEN(FeuilleDeTemps3[[#This Row],[Heure de départ]])&lt;&gt;0),(IF(FeuilleDeTemps3[[#This Row],[Heure de départ]]&lt;FeuilleDeTemps3[[#This Row],[Heure d’arrivée]],1,0)+FeuilleDeTemps3[[#This Row],[Heure de départ]])-FeuilleDeTemps3[[#This Row],[Heure d’arrivée]],0))*24,0)</f>
        <v>5.75</v>
      </c>
      <c r="F12"/>
      <c r="G12"/>
    </row>
    <row r="14" spans="1:8" ht="34.5" customHeight="1" x14ac:dyDescent="0.35">
      <c r="B14" s="9" t="s">
        <v>28</v>
      </c>
      <c r="C14"/>
      <c r="D14"/>
      <c r="E14"/>
      <c r="F14"/>
      <c r="G14"/>
    </row>
    <row r="15" spans="1:8" s="1" customFormat="1" ht="42.75" customHeight="1" x14ac:dyDescent="0.25">
      <c r="B15" s="4" t="s">
        <v>2</v>
      </c>
      <c r="C15" s="4" t="s">
        <v>33</v>
      </c>
      <c r="D15" s="4" t="s">
        <v>25</v>
      </c>
      <c r="E15" s="13" t="s">
        <v>7</v>
      </c>
      <c r="F15" s="14" t="s">
        <v>37</v>
      </c>
    </row>
    <row r="16" spans="1:8" ht="30" customHeight="1" x14ac:dyDescent="0.4">
      <c r="B16" s="7">
        <v>19</v>
      </c>
      <c r="C16" s="7">
        <f>SUBTOTAL(109,FeuilleDeTemps329[Heures de travail])</f>
        <v>19</v>
      </c>
      <c r="D16" s="7">
        <f>IF(C16&lt;=HeuresSemaineTravail,C16,HeuresSemaineTravail)</f>
        <v>19</v>
      </c>
      <c r="E16" s="27">
        <f>C16-D16</f>
        <v>0</v>
      </c>
      <c r="F16" s="10">
        <f>D16-B16</f>
        <v>0</v>
      </c>
      <c r="G16"/>
    </row>
    <row r="17" spans="2:7" ht="36.75" customHeight="1" x14ac:dyDescent="0.25">
      <c r="B17" t="s">
        <v>3</v>
      </c>
      <c r="C17" t="s">
        <v>5</v>
      </c>
      <c r="D17" t="s">
        <v>8</v>
      </c>
      <c r="E17" t="s">
        <v>9</v>
      </c>
      <c r="F17" t="s">
        <v>24</v>
      </c>
      <c r="G17"/>
    </row>
    <row r="18" spans="2:7" ht="20.25" customHeight="1" x14ac:dyDescent="0.25">
      <c r="B18" s="16">
        <v>43563</v>
      </c>
      <c r="C18" s="8">
        <v>0.38541666666666669</v>
      </c>
      <c r="D18" s="8">
        <v>0.57291666666666663</v>
      </c>
      <c r="E18" s="6">
        <f>IFERROR(IF(COUNT(FeuilleDeTemps329[[#This Row],[Heure d’arrivée]:[Heure de départ]])=4,(IF(FeuilleDeTemps329[[#This Row],[Heure de départ]]&lt;FeuilleDeTemps329[[#This Row],[Heure d’arrivée]],1,0)+FeuilleDeTemps329[[#This Row],[Heure de départ]])-#REF!+#REF!-FeuilleDeTemps329[[#This Row],[Heure d’arrivée]],IF(AND(LEN(FeuilleDeTemps329[[#This Row],[Heure d’arrivée]])&lt;&gt;0,LEN(FeuilleDeTemps329[[#This Row],[Heure de départ]])&lt;&gt;0),(IF(FeuilleDeTemps329[[#This Row],[Heure de départ]]&lt;FeuilleDeTemps329[[#This Row],[Heure d’arrivée]],1,0)+FeuilleDeTemps329[[#This Row],[Heure de départ]])-FeuilleDeTemps329[[#This Row],[Heure d’arrivée]],0))*24,0)</f>
        <v>4.4999999999999982</v>
      </c>
      <c r="F18"/>
      <c r="G18"/>
    </row>
    <row r="19" spans="2:7" ht="20.25" customHeight="1" x14ac:dyDescent="0.25">
      <c r="B19" s="16">
        <v>43564</v>
      </c>
      <c r="C19" s="8">
        <v>0</v>
      </c>
      <c r="D19" s="8">
        <v>0</v>
      </c>
      <c r="E19" s="6">
        <f>IFERROR(IF(COUNT(FeuilleDeTemps329[[#This Row],[Heure d’arrivée]:[Heure de départ]])=4,(IF(FeuilleDeTemps329[[#This Row],[Heure de départ]]&lt;FeuilleDeTemps329[[#This Row],[Heure d’arrivée]],1,0)+FeuilleDeTemps329[[#This Row],[Heure de départ]])-#REF!+#REF!-FeuilleDeTemps329[[#This Row],[Heure d’arrivée]],IF(AND(LEN(FeuilleDeTemps329[[#This Row],[Heure d’arrivée]])&lt;&gt;0,LEN(FeuilleDeTemps329[[#This Row],[Heure de départ]])&lt;&gt;0),(IF(FeuilleDeTemps329[[#This Row],[Heure de départ]]&lt;FeuilleDeTemps329[[#This Row],[Heure d’arrivée]],1,0)+FeuilleDeTemps329[[#This Row],[Heure de départ]])-FeuilleDeTemps329[[#This Row],[Heure d’arrivée]],0))*24,0)</f>
        <v>0</v>
      </c>
      <c r="F19"/>
      <c r="G19"/>
    </row>
    <row r="20" spans="2:7" ht="20.25" customHeight="1" x14ac:dyDescent="0.25">
      <c r="B20" s="16">
        <v>43565</v>
      </c>
      <c r="C20" s="8">
        <v>0.38541666666666669</v>
      </c>
      <c r="D20" s="8">
        <v>0.75</v>
      </c>
      <c r="E20" s="6">
        <f>IFERROR(IF(COUNT(FeuilleDeTemps329[[#This Row],[Heure d’arrivée]:[Heure de départ]])=4,(IF(FeuilleDeTemps329[[#This Row],[Heure de départ]]&lt;FeuilleDeTemps329[[#This Row],[Heure d’arrivée]],1,0)+FeuilleDeTemps329[[#This Row],[Heure de départ]])-#REF!+#REF!-FeuilleDeTemps329[[#This Row],[Heure d’arrivée]],IF(AND(LEN(FeuilleDeTemps329[[#This Row],[Heure d’arrivée]])&lt;&gt;0,LEN(FeuilleDeTemps329[[#This Row],[Heure de départ]])&lt;&gt;0),(IF(FeuilleDeTemps329[[#This Row],[Heure de départ]]&lt;FeuilleDeTemps329[[#This Row],[Heure d’arrivée]],1,0)+FeuilleDeTemps329[[#This Row],[Heure de départ]])-FeuilleDeTemps329[[#This Row],[Heure d’arrivée]],0))*24,0)</f>
        <v>8.75</v>
      </c>
      <c r="F20"/>
      <c r="G20"/>
    </row>
    <row r="21" spans="2:7" ht="20.25" customHeight="1" x14ac:dyDescent="0.25">
      <c r="B21" s="16">
        <v>43566</v>
      </c>
      <c r="C21" s="8">
        <v>0</v>
      </c>
      <c r="D21" s="8">
        <v>0</v>
      </c>
      <c r="E21" s="6">
        <f>IFERROR(IF(COUNT(FeuilleDeTemps329[[#This Row],[Heure d’arrivée]:[Heure de départ]])=4,(IF(FeuilleDeTemps329[[#This Row],[Heure de départ]]&lt;FeuilleDeTemps329[[#This Row],[Heure d’arrivée]],1,0)+FeuilleDeTemps329[[#This Row],[Heure de départ]])-#REF!+#REF!-FeuilleDeTemps329[[#This Row],[Heure d’arrivée]],IF(AND(LEN(FeuilleDeTemps329[[#This Row],[Heure d’arrivée]])&lt;&gt;0,LEN(FeuilleDeTemps329[[#This Row],[Heure de départ]])&lt;&gt;0),(IF(FeuilleDeTemps329[[#This Row],[Heure de départ]]&lt;FeuilleDeTemps329[[#This Row],[Heure d’arrivée]],1,0)+FeuilleDeTemps329[[#This Row],[Heure de départ]])-FeuilleDeTemps329[[#This Row],[Heure d’arrivée]],0))*24,0)</f>
        <v>0</v>
      </c>
      <c r="F21"/>
      <c r="G21"/>
    </row>
    <row r="22" spans="2:7" ht="20.25" customHeight="1" x14ac:dyDescent="0.25">
      <c r="B22" s="16">
        <v>43567</v>
      </c>
      <c r="C22" s="8">
        <v>0.38541666666666669</v>
      </c>
      <c r="D22" s="8">
        <v>0.625</v>
      </c>
      <c r="E22" s="6">
        <f>IFERROR(IF(COUNT(FeuilleDeTemps329[[#This Row],[Heure d’arrivée]:[Heure de départ]])=4,(IF(FeuilleDeTemps329[[#This Row],[Heure de départ]]&lt;FeuilleDeTemps329[[#This Row],[Heure d’arrivée]],1,0)+FeuilleDeTemps329[[#This Row],[Heure de départ]])-#REF!+#REF!-FeuilleDeTemps329[[#This Row],[Heure d’arrivée]],IF(AND(LEN(FeuilleDeTemps329[[#This Row],[Heure d’arrivée]])&lt;&gt;0,LEN(FeuilleDeTemps329[[#This Row],[Heure de départ]])&lt;&gt;0),(IF(FeuilleDeTemps329[[#This Row],[Heure de départ]]&lt;FeuilleDeTemps329[[#This Row],[Heure d’arrivée]],1,0)+FeuilleDeTemps329[[#This Row],[Heure de départ]])-FeuilleDeTemps329[[#This Row],[Heure d’arrivée]],0))*24,0)</f>
        <v>5.75</v>
      </c>
      <c r="F22"/>
      <c r="G22"/>
    </row>
    <row r="24" spans="2:7" ht="34.5" customHeight="1" x14ac:dyDescent="0.35">
      <c r="B24" s="9" t="s">
        <v>29</v>
      </c>
      <c r="C24"/>
      <c r="D24"/>
      <c r="E24"/>
      <c r="F24"/>
      <c r="G24"/>
    </row>
    <row r="25" spans="2:7" s="1" customFormat="1" ht="42.75" customHeight="1" x14ac:dyDescent="0.25">
      <c r="B25" s="4" t="s">
        <v>2</v>
      </c>
      <c r="C25" s="4" t="s">
        <v>33</v>
      </c>
      <c r="D25" s="4" t="s">
        <v>25</v>
      </c>
      <c r="E25" s="13" t="s">
        <v>7</v>
      </c>
      <c r="F25" s="14" t="s">
        <v>37</v>
      </c>
    </row>
    <row r="26" spans="2:7" ht="30" customHeight="1" x14ac:dyDescent="0.4">
      <c r="B26" s="7">
        <v>19</v>
      </c>
      <c r="C26" s="7">
        <f>SUBTOTAL(109,FeuilleDeTemps330[Heures de travail])</f>
        <v>19</v>
      </c>
      <c r="D26" s="7">
        <f>IF(C26&lt;=HeuresSemaineTravail,C26,HeuresSemaineTravail)</f>
        <v>19</v>
      </c>
      <c r="E26" s="27">
        <f>C26-D26</f>
        <v>0</v>
      </c>
      <c r="F26" s="10">
        <f>D26-B26</f>
        <v>0</v>
      </c>
      <c r="G26"/>
    </row>
    <row r="27" spans="2:7" ht="36.75" customHeight="1" x14ac:dyDescent="0.25">
      <c r="B27" t="s">
        <v>3</v>
      </c>
      <c r="C27" t="s">
        <v>5</v>
      </c>
      <c r="D27" t="s">
        <v>8</v>
      </c>
      <c r="E27" t="s">
        <v>9</v>
      </c>
      <c r="F27" t="s">
        <v>24</v>
      </c>
      <c r="G27"/>
    </row>
    <row r="28" spans="2:7" ht="20.25" customHeight="1" x14ac:dyDescent="0.25">
      <c r="B28" s="16">
        <v>43570</v>
      </c>
      <c r="C28" s="8">
        <v>0.38541666666666669</v>
      </c>
      <c r="D28" s="8">
        <v>0.57291666666666663</v>
      </c>
      <c r="E28" s="6">
        <f>IFERROR(IF(COUNT(FeuilleDeTemps330[[#This Row],[Heure d’arrivée]:[Heure de départ]])=4,(IF(FeuilleDeTemps330[[#This Row],[Heure de départ]]&lt;FeuilleDeTemps330[[#This Row],[Heure d’arrivée]],1,0)+FeuilleDeTemps330[[#This Row],[Heure de départ]])-#REF!+#REF!-FeuilleDeTemps330[[#This Row],[Heure d’arrivée]],IF(AND(LEN(FeuilleDeTemps330[[#This Row],[Heure d’arrivée]])&lt;&gt;0,LEN(FeuilleDeTemps330[[#This Row],[Heure de départ]])&lt;&gt;0),(IF(FeuilleDeTemps330[[#This Row],[Heure de départ]]&lt;FeuilleDeTemps330[[#This Row],[Heure d’arrivée]],1,0)+FeuilleDeTemps330[[#This Row],[Heure de départ]])-FeuilleDeTemps330[[#This Row],[Heure d’arrivée]],0))*24,0)</f>
        <v>4.4999999999999982</v>
      </c>
      <c r="F28"/>
      <c r="G28"/>
    </row>
    <row r="29" spans="2:7" ht="20.25" customHeight="1" x14ac:dyDescent="0.25">
      <c r="B29" s="16">
        <v>43571</v>
      </c>
      <c r="C29" s="8">
        <v>0</v>
      </c>
      <c r="D29" s="8">
        <v>0</v>
      </c>
      <c r="E29" s="6">
        <f>IFERROR(IF(COUNT(FeuilleDeTemps330[[#This Row],[Heure d’arrivée]:[Heure de départ]])=4,(IF(FeuilleDeTemps330[[#This Row],[Heure de départ]]&lt;FeuilleDeTemps330[[#This Row],[Heure d’arrivée]],1,0)+FeuilleDeTemps330[[#This Row],[Heure de départ]])-#REF!+#REF!-FeuilleDeTemps330[[#This Row],[Heure d’arrivée]],IF(AND(LEN(FeuilleDeTemps330[[#This Row],[Heure d’arrivée]])&lt;&gt;0,LEN(FeuilleDeTemps330[[#This Row],[Heure de départ]])&lt;&gt;0),(IF(FeuilleDeTemps330[[#This Row],[Heure de départ]]&lt;FeuilleDeTemps330[[#This Row],[Heure d’arrivée]],1,0)+FeuilleDeTemps330[[#This Row],[Heure de départ]])-FeuilleDeTemps330[[#This Row],[Heure d’arrivée]],0))*24,0)</f>
        <v>0</v>
      </c>
      <c r="F29"/>
      <c r="G29"/>
    </row>
    <row r="30" spans="2:7" ht="20.25" customHeight="1" x14ac:dyDescent="0.25">
      <c r="B30" s="16">
        <v>43572</v>
      </c>
      <c r="C30" s="8">
        <v>0.38541666666666669</v>
      </c>
      <c r="D30" s="8">
        <v>0.75</v>
      </c>
      <c r="E30" s="6">
        <f>IFERROR(IF(COUNT(FeuilleDeTemps330[[#This Row],[Heure d’arrivée]:[Heure de départ]])=4,(IF(FeuilleDeTemps330[[#This Row],[Heure de départ]]&lt;FeuilleDeTemps330[[#This Row],[Heure d’arrivée]],1,0)+FeuilleDeTemps330[[#This Row],[Heure de départ]])-#REF!+#REF!-FeuilleDeTemps330[[#This Row],[Heure d’arrivée]],IF(AND(LEN(FeuilleDeTemps330[[#This Row],[Heure d’arrivée]])&lt;&gt;0,LEN(FeuilleDeTemps330[[#This Row],[Heure de départ]])&lt;&gt;0),(IF(FeuilleDeTemps330[[#This Row],[Heure de départ]]&lt;FeuilleDeTemps330[[#This Row],[Heure d’arrivée]],1,0)+FeuilleDeTemps330[[#This Row],[Heure de départ]])-FeuilleDeTemps330[[#This Row],[Heure d’arrivée]],0))*24,0)</f>
        <v>8.75</v>
      </c>
      <c r="F30"/>
      <c r="G30"/>
    </row>
    <row r="31" spans="2:7" ht="20.25" customHeight="1" x14ac:dyDescent="0.25">
      <c r="B31" s="16">
        <v>43573</v>
      </c>
      <c r="C31" s="8">
        <v>0</v>
      </c>
      <c r="D31" s="8">
        <v>0</v>
      </c>
      <c r="E31" s="6">
        <f>IFERROR(IF(COUNT(FeuilleDeTemps330[[#This Row],[Heure d’arrivée]:[Heure de départ]])=4,(IF(FeuilleDeTemps330[[#This Row],[Heure de départ]]&lt;FeuilleDeTemps330[[#This Row],[Heure d’arrivée]],1,0)+FeuilleDeTemps330[[#This Row],[Heure de départ]])-#REF!+#REF!-FeuilleDeTemps330[[#This Row],[Heure d’arrivée]],IF(AND(LEN(FeuilleDeTemps330[[#This Row],[Heure d’arrivée]])&lt;&gt;0,LEN(FeuilleDeTemps330[[#This Row],[Heure de départ]])&lt;&gt;0),(IF(FeuilleDeTemps330[[#This Row],[Heure de départ]]&lt;FeuilleDeTemps330[[#This Row],[Heure d’arrivée]],1,0)+FeuilleDeTemps330[[#This Row],[Heure de départ]])-FeuilleDeTemps330[[#This Row],[Heure d’arrivée]],0))*24,0)</f>
        <v>0</v>
      </c>
      <c r="F31"/>
      <c r="G31"/>
    </row>
    <row r="32" spans="2:7" ht="20.25" customHeight="1" x14ac:dyDescent="0.25">
      <c r="B32" s="16">
        <v>43574</v>
      </c>
      <c r="C32" s="8">
        <v>0.38541666666666669</v>
      </c>
      <c r="D32" s="8">
        <v>0.625</v>
      </c>
      <c r="E32" s="6">
        <f>IFERROR(IF(COUNT(FeuilleDeTemps330[[#This Row],[Heure d’arrivée]:[Heure de départ]])=4,(IF(FeuilleDeTemps330[[#This Row],[Heure de départ]]&lt;FeuilleDeTemps330[[#This Row],[Heure d’arrivée]],1,0)+FeuilleDeTemps330[[#This Row],[Heure de départ]])-#REF!+#REF!-FeuilleDeTemps330[[#This Row],[Heure d’arrivée]],IF(AND(LEN(FeuilleDeTemps330[[#This Row],[Heure d’arrivée]])&lt;&gt;0,LEN(FeuilleDeTemps330[[#This Row],[Heure de départ]])&lt;&gt;0),(IF(FeuilleDeTemps330[[#This Row],[Heure de départ]]&lt;FeuilleDeTemps330[[#This Row],[Heure d’arrivée]],1,0)+FeuilleDeTemps330[[#This Row],[Heure de départ]])-FeuilleDeTemps330[[#This Row],[Heure d’arrivée]],0))*24,0)</f>
        <v>5.75</v>
      </c>
      <c r="F32"/>
      <c r="G32"/>
    </row>
    <row r="34" spans="2:7" ht="34.5" customHeight="1" x14ac:dyDescent="0.35">
      <c r="B34" s="9" t="s">
        <v>30</v>
      </c>
      <c r="C34"/>
      <c r="D34"/>
      <c r="E34"/>
      <c r="F34"/>
      <c r="G34"/>
    </row>
    <row r="35" spans="2:7" s="1" customFormat="1" ht="42.75" customHeight="1" x14ac:dyDescent="0.25">
      <c r="B35" s="4" t="s">
        <v>2</v>
      </c>
      <c r="C35" s="4" t="s">
        <v>33</v>
      </c>
      <c r="D35" s="4" t="s">
        <v>25</v>
      </c>
      <c r="E35" s="13" t="s">
        <v>7</v>
      </c>
      <c r="F35" s="14" t="s">
        <v>37</v>
      </c>
    </row>
    <row r="36" spans="2:7" ht="30" customHeight="1" x14ac:dyDescent="0.4">
      <c r="B36" s="7">
        <v>19</v>
      </c>
      <c r="C36" s="7">
        <f>SUBTOTAL(109,FeuilleDeTemps3304[Heures de travail])</f>
        <v>19</v>
      </c>
      <c r="D36" s="7">
        <f>IF(C36&lt;=HeuresSemaineTravail,C36,HeuresSemaineTravail)</f>
        <v>19</v>
      </c>
      <c r="E36" s="27">
        <f>C36-D36</f>
        <v>0</v>
      </c>
      <c r="F36" s="10">
        <f>D36-B36</f>
        <v>0</v>
      </c>
      <c r="G36"/>
    </row>
    <row r="37" spans="2:7" ht="36.75" customHeight="1" x14ac:dyDescent="0.25">
      <c r="B37" t="s">
        <v>3</v>
      </c>
      <c r="C37" t="s">
        <v>5</v>
      </c>
      <c r="D37" t="s">
        <v>8</v>
      </c>
      <c r="E37" t="s">
        <v>9</v>
      </c>
      <c r="F37" t="s">
        <v>24</v>
      </c>
      <c r="G37"/>
    </row>
    <row r="38" spans="2:7" ht="20.25" customHeight="1" x14ac:dyDescent="0.25">
      <c r="B38" s="16">
        <v>43577</v>
      </c>
      <c r="C38" s="8">
        <v>0.38541666666666669</v>
      </c>
      <c r="D38" s="8">
        <v>0.57291666666666663</v>
      </c>
      <c r="E38" s="6">
        <f>IFERROR(IF(COUNT(FeuilleDeTemps3304[[#This Row],[Heure d’arrivée]:[Heure de départ]])=4,(IF(FeuilleDeTemps3304[[#This Row],[Heure de départ]]&lt;FeuilleDeTemps3304[[#This Row],[Heure d’arrivée]],1,0)+FeuilleDeTemps3304[[#This Row],[Heure de départ]])-#REF!+#REF!-FeuilleDeTemps3304[[#This Row],[Heure d’arrivée]],IF(AND(LEN(FeuilleDeTemps3304[[#This Row],[Heure d’arrivée]])&lt;&gt;0,LEN(FeuilleDeTemps3304[[#This Row],[Heure de départ]])&lt;&gt;0),(IF(FeuilleDeTemps3304[[#This Row],[Heure de départ]]&lt;FeuilleDeTemps3304[[#This Row],[Heure d’arrivée]],1,0)+FeuilleDeTemps3304[[#This Row],[Heure de départ]])-FeuilleDeTemps3304[[#This Row],[Heure d’arrivée]],0))*24,0)</f>
        <v>4.4999999999999982</v>
      </c>
      <c r="F38"/>
      <c r="G38"/>
    </row>
    <row r="39" spans="2:7" ht="20.25" customHeight="1" x14ac:dyDescent="0.25">
      <c r="B39" s="16">
        <v>43578</v>
      </c>
      <c r="C39" s="8">
        <v>0</v>
      </c>
      <c r="D39" s="8">
        <v>0</v>
      </c>
      <c r="E39" s="6">
        <f>IFERROR(IF(COUNT(FeuilleDeTemps3304[[#This Row],[Heure d’arrivée]:[Heure de départ]])=4,(IF(FeuilleDeTemps3304[[#This Row],[Heure de départ]]&lt;FeuilleDeTemps3304[[#This Row],[Heure d’arrivée]],1,0)+FeuilleDeTemps3304[[#This Row],[Heure de départ]])-#REF!+#REF!-FeuilleDeTemps3304[[#This Row],[Heure d’arrivée]],IF(AND(LEN(FeuilleDeTemps3304[[#This Row],[Heure d’arrivée]])&lt;&gt;0,LEN(FeuilleDeTemps3304[[#This Row],[Heure de départ]])&lt;&gt;0),(IF(FeuilleDeTemps3304[[#This Row],[Heure de départ]]&lt;FeuilleDeTemps3304[[#This Row],[Heure d’arrivée]],1,0)+FeuilleDeTemps3304[[#This Row],[Heure de départ]])-FeuilleDeTemps3304[[#This Row],[Heure d’arrivée]],0))*24,0)</f>
        <v>0</v>
      </c>
      <c r="F39"/>
      <c r="G39"/>
    </row>
    <row r="40" spans="2:7" ht="20.25" customHeight="1" x14ac:dyDescent="0.25">
      <c r="B40" s="16">
        <v>43579</v>
      </c>
      <c r="C40" s="8">
        <v>0.38541666666666669</v>
      </c>
      <c r="D40" s="8">
        <v>0.75</v>
      </c>
      <c r="E40" s="6">
        <f>IFERROR(IF(COUNT(FeuilleDeTemps3304[[#This Row],[Heure d’arrivée]:[Heure de départ]])=4,(IF(FeuilleDeTemps3304[[#This Row],[Heure de départ]]&lt;FeuilleDeTemps3304[[#This Row],[Heure d’arrivée]],1,0)+FeuilleDeTemps3304[[#This Row],[Heure de départ]])-#REF!+#REF!-FeuilleDeTemps3304[[#This Row],[Heure d’arrivée]],IF(AND(LEN(FeuilleDeTemps3304[[#This Row],[Heure d’arrivée]])&lt;&gt;0,LEN(FeuilleDeTemps3304[[#This Row],[Heure de départ]])&lt;&gt;0),(IF(FeuilleDeTemps3304[[#This Row],[Heure de départ]]&lt;FeuilleDeTemps3304[[#This Row],[Heure d’arrivée]],1,0)+FeuilleDeTemps3304[[#This Row],[Heure de départ]])-FeuilleDeTemps3304[[#This Row],[Heure d’arrivée]],0))*24,0)</f>
        <v>8.75</v>
      </c>
      <c r="F40"/>
      <c r="G40"/>
    </row>
    <row r="41" spans="2:7" ht="20.25" customHeight="1" x14ac:dyDescent="0.25">
      <c r="B41" s="16">
        <v>43580</v>
      </c>
      <c r="C41" s="8">
        <v>0</v>
      </c>
      <c r="D41" s="8">
        <v>0</v>
      </c>
      <c r="E41" s="6">
        <f>IFERROR(IF(COUNT(FeuilleDeTemps3304[[#This Row],[Heure d’arrivée]:[Heure de départ]])=4,(IF(FeuilleDeTemps3304[[#This Row],[Heure de départ]]&lt;FeuilleDeTemps3304[[#This Row],[Heure d’arrivée]],1,0)+FeuilleDeTemps3304[[#This Row],[Heure de départ]])-#REF!+#REF!-FeuilleDeTemps3304[[#This Row],[Heure d’arrivée]],IF(AND(LEN(FeuilleDeTemps3304[[#This Row],[Heure d’arrivée]])&lt;&gt;0,LEN(FeuilleDeTemps3304[[#This Row],[Heure de départ]])&lt;&gt;0),(IF(FeuilleDeTemps3304[[#This Row],[Heure de départ]]&lt;FeuilleDeTemps3304[[#This Row],[Heure d’arrivée]],1,0)+FeuilleDeTemps3304[[#This Row],[Heure de départ]])-FeuilleDeTemps3304[[#This Row],[Heure d’arrivée]],0))*24,0)</f>
        <v>0</v>
      </c>
      <c r="F41"/>
      <c r="G41"/>
    </row>
    <row r="42" spans="2:7" ht="20.25" customHeight="1" x14ac:dyDescent="0.25">
      <c r="B42" s="16">
        <v>43581</v>
      </c>
      <c r="C42" s="8">
        <v>0.38541666666666669</v>
      </c>
      <c r="D42" s="8">
        <v>0.625</v>
      </c>
      <c r="E42" s="6">
        <f>IFERROR(IF(COUNT(FeuilleDeTemps3304[[#This Row],[Heure d’arrivée]:[Heure de départ]])=4,(IF(FeuilleDeTemps3304[[#This Row],[Heure de départ]]&lt;FeuilleDeTemps3304[[#This Row],[Heure d’arrivée]],1,0)+FeuilleDeTemps3304[[#This Row],[Heure de départ]])-#REF!+#REF!-FeuilleDeTemps3304[[#This Row],[Heure d’arrivée]],IF(AND(LEN(FeuilleDeTemps3304[[#This Row],[Heure d’arrivée]])&lt;&gt;0,LEN(FeuilleDeTemps3304[[#This Row],[Heure de départ]])&lt;&gt;0),(IF(FeuilleDeTemps3304[[#This Row],[Heure de départ]]&lt;FeuilleDeTemps3304[[#This Row],[Heure d’arrivée]],1,0)+FeuilleDeTemps3304[[#This Row],[Heure de départ]])-FeuilleDeTemps3304[[#This Row],[Heure d’arrivée]],0))*24,0)</f>
        <v>5.75</v>
      </c>
      <c r="F42"/>
      <c r="G42"/>
    </row>
    <row r="44" spans="2:7" ht="34.5" customHeight="1" x14ac:dyDescent="0.35">
      <c r="B44" s="9" t="s">
        <v>36</v>
      </c>
      <c r="C44"/>
      <c r="D44"/>
      <c r="E44"/>
      <c r="F44"/>
      <c r="G44"/>
    </row>
    <row r="45" spans="2:7" s="1" customFormat="1" ht="42.75" customHeight="1" x14ac:dyDescent="0.25">
      <c r="B45" s="4" t="s">
        <v>2</v>
      </c>
      <c r="C45" s="4" t="s">
        <v>33</v>
      </c>
      <c r="D45" s="4" t="s">
        <v>25</v>
      </c>
      <c r="E45" s="13" t="s">
        <v>7</v>
      </c>
      <c r="F45" s="14" t="s">
        <v>37</v>
      </c>
    </row>
    <row r="46" spans="2:7" ht="30" customHeight="1" x14ac:dyDescent="0.4">
      <c r="B46" s="7">
        <v>19</v>
      </c>
      <c r="C46" s="7">
        <f>SUBTOTAL(109,FeuilleDeTemps330410[Heures de travail])</f>
        <v>19</v>
      </c>
      <c r="D46" s="7">
        <f>IF(C46&lt;=HeuresSemaineTravail,C46,HeuresSemaineTravail)</f>
        <v>19</v>
      </c>
      <c r="E46" s="27">
        <f>C46-D46</f>
        <v>0</v>
      </c>
      <c r="F46" s="10">
        <f>D46-B46</f>
        <v>0</v>
      </c>
      <c r="G46"/>
    </row>
    <row r="47" spans="2:7" ht="36.75" customHeight="1" x14ac:dyDescent="0.25">
      <c r="B47" t="s">
        <v>3</v>
      </c>
      <c r="C47" t="s">
        <v>5</v>
      </c>
      <c r="D47" t="s">
        <v>8</v>
      </c>
      <c r="E47" t="s">
        <v>9</v>
      </c>
      <c r="F47" t="s">
        <v>24</v>
      </c>
      <c r="G47"/>
    </row>
    <row r="48" spans="2:7" ht="20.25" customHeight="1" x14ac:dyDescent="0.25">
      <c r="B48" s="16">
        <v>43584</v>
      </c>
      <c r="C48" s="8">
        <v>0.38541666666666669</v>
      </c>
      <c r="D48" s="8">
        <v>0.57291666666666663</v>
      </c>
      <c r="E48" s="6">
        <f>IFERROR(IF(COUNT(FeuilleDeTemps330410[[#This Row],[Heure d’arrivée]:[Heure de départ]])=4,(IF(FeuilleDeTemps330410[[#This Row],[Heure de départ]]&lt;FeuilleDeTemps330410[[#This Row],[Heure d’arrivée]],1,0)+FeuilleDeTemps330410[[#This Row],[Heure de départ]])-#REF!+#REF!-FeuilleDeTemps330410[[#This Row],[Heure d’arrivée]],IF(AND(LEN(FeuilleDeTemps330410[[#This Row],[Heure d’arrivée]])&lt;&gt;0,LEN(FeuilleDeTemps330410[[#This Row],[Heure de départ]])&lt;&gt;0),(IF(FeuilleDeTemps330410[[#This Row],[Heure de départ]]&lt;FeuilleDeTemps330410[[#This Row],[Heure d’arrivée]],1,0)+FeuilleDeTemps330410[[#This Row],[Heure de départ]])-FeuilleDeTemps330410[[#This Row],[Heure d’arrivée]],0))*24,0)</f>
        <v>4.4999999999999982</v>
      </c>
      <c r="F48"/>
      <c r="G48"/>
    </row>
    <row r="49" spans="2:7" ht="20.25" customHeight="1" x14ac:dyDescent="0.25">
      <c r="B49" s="16">
        <v>43585</v>
      </c>
      <c r="C49" s="8">
        <v>0</v>
      </c>
      <c r="D49" s="8">
        <v>0</v>
      </c>
      <c r="E49" s="6">
        <f>IFERROR(IF(COUNT(FeuilleDeTemps330410[[#This Row],[Heure d’arrivée]:[Heure de départ]])=4,(IF(FeuilleDeTemps330410[[#This Row],[Heure de départ]]&lt;FeuilleDeTemps330410[[#This Row],[Heure d’arrivée]],1,0)+FeuilleDeTemps330410[[#This Row],[Heure de départ]])-#REF!+#REF!-FeuilleDeTemps330410[[#This Row],[Heure d’arrivée]],IF(AND(LEN(FeuilleDeTemps330410[[#This Row],[Heure d’arrivée]])&lt;&gt;0,LEN(FeuilleDeTemps330410[[#This Row],[Heure de départ]])&lt;&gt;0),(IF(FeuilleDeTemps330410[[#This Row],[Heure de départ]]&lt;FeuilleDeTemps330410[[#This Row],[Heure d’arrivée]],1,0)+FeuilleDeTemps330410[[#This Row],[Heure de départ]])-FeuilleDeTemps330410[[#This Row],[Heure d’arrivée]],0))*24,0)</f>
        <v>0</v>
      </c>
      <c r="F49"/>
      <c r="G49"/>
    </row>
    <row r="50" spans="2:7" ht="20.25" customHeight="1" x14ac:dyDescent="0.25">
      <c r="B50" s="16">
        <v>43586</v>
      </c>
      <c r="C50" s="8">
        <v>0.38541666666666669</v>
      </c>
      <c r="D50" s="8">
        <v>0.75</v>
      </c>
      <c r="E50" s="6">
        <f>IFERROR(IF(COUNT(FeuilleDeTemps330410[[#This Row],[Heure d’arrivée]:[Heure de départ]])=4,(IF(FeuilleDeTemps330410[[#This Row],[Heure de départ]]&lt;FeuilleDeTemps330410[[#This Row],[Heure d’arrivée]],1,0)+FeuilleDeTemps330410[[#This Row],[Heure de départ]])-#REF!+#REF!-FeuilleDeTemps330410[[#This Row],[Heure d’arrivée]],IF(AND(LEN(FeuilleDeTemps330410[[#This Row],[Heure d’arrivée]])&lt;&gt;0,LEN(FeuilleDeTemps330410[[#This Row],[Heure de départ]])&lt;&gt;0),(IF(FeuilleDeTemps330410[[#This Row],[Heure de départ]]&lt;FeuilleDeTemps330410[[#This Row],[Heure d’arrivée]],1,0)+FeuilleDeTemps330410[[#This Row],[Heure de départ]])-FeuilleDeTemps330410[[#This Row],[Heure d’arrivée]],0))*24,0)</f>
        <v>8.75</v>
      </c>
      <c r="F50"/>
      <c r="G50"/>
    </row>
    <row r="51" spans="2:7" ht="20.25" customHeight="1" x14ac:dyDescent="0.25">
      <c r="B51" s="16">
        <v>43587</v>
      </c>
      <c r="C51" s="8">
        <v>0</v>
      </c>
      <c r="D51" s="8">
        <v>0</v>
      </c>
      <c r="E51" s="6">
        <f>IFERROR(IF(COUNT(FeuilleDeTemps330410[[#This Row],[Heure d’arrivée]:[Heure de départ]])=4,(IF(FeuilleDeTemps330410[[#This Row],[Heure de départ]]&lt;FeuilleDeTemps330410[[#This Row],[Heure d’arrivée]],1,0)+FeuilleDeTemps330410[[#This Row],[Heure de départ]])-#REF!+#REF!-FeuilleDeTemps330410[[#This Row],[Heure d’arrivée]],IF(AND(LEN(FeuilleDeTemps330410[[#This Row],[Heure d’arrivée]])&lt;&gt;0,LEN(FeuilleDeTemps330410[[#This Row],[Heure de départ]])&lt;&gt;0),(IF(FeuilleDeTemps330410[[#This Row],[Heure de départ]]&lt;FeuilleDeTemps330410[[#This Row],[Heure d’arrivée]],1,0)+FeuilleDeTemps330410[[#This Row],[Heure de départ]])-FeuilleDeTemps330410[[#This Row],[Heure d’arrivée]],0))*24,0)</f>
        <v>0</v>
      </c>
      <c r="F51"/>
      <c r="G51"/>
    </row>
    <row r="52" spans="2:7" ht="20.25" customHeight="1" x14ac:dyDescent="0.25">
      <c r="B52" s="16">
        <v>43588</v>
      </c>
      <c r="C52" s="8">
        <v>0.38541666666666669</v>
      </c>
      <c r="D52" s="8">
        <v>0.625</v>
      </c>
      <c r="E52" s="6">
        <f>IFERROR(IF(COUNT(FeuilleDeTemps330410[[#This Row],[Heure d’arrivée]:[Heure de départ]])=4,(IF(FeuilleDeTemps330410[[#This Row],[Heure de départ]]&lt;FeuilleDeTemps330410[[#This Row],[Heure d’arrivée]],1,0)+FeuilleDeTemps330410[[#This Row],[Heure de départ]])-#REF!+#REF!-FeuilleDeTemps330410[[#This Row],[Heure d’arrivée]],IF(AND(LEN(FeuilleDeTemps330410[[#This Row],[Heure d’arrivée]])&lt;&gt;0,LEN(FeuilleDeTemps330410[[#This Row],[Heure de départ]])&lt;&gt;0),(IF(FeuilleDeTemps330410[[#This Row],[Heure de départ]]&lt;FeuilleDeTemps330410[[#This Row],[Heure d’arrivée]],1,0)+FeuilleDeTemps330410[[#This Row],[Heure de départ]])-FeuilleDeTemps330410[[#This Row],[Heure d’arrivée]],0))*24,0)</f>
        <v>5.75</v>
      </c>
      <c r="F52"/>
      <c r="G52"/>
    </row>
  </sheetData>
  <dataValidations count="12">
    <dataValidation allowBlank="1" showInputMessage="1" showErrorMessage="1" prompt="Cette feuille de calcul suit les heures de travail d’une semaine de travail. Entrez les dates et heures dans le tableau Feuille de temps. Le total d’heures, les heures normales et les heures supplémentaires sont calculés automatiquement à la ligne 6  " sqref="A1" xr:uid="{EB6F5F1A-122F-490D-B66F-7E0FC9AA446F}"/>
    <dataValidation allowBlank="1" showInputMessage="1" showErrorMessage="1" prompt="Entrez le nom, l’adresse e-mail et le numéro de téléphone de l’employé dans cette cellule" sqref="B2" xr:uid="{B5680785-EFD2-47D4-B7F1-1412714C19F2}"/>
    <dataValidation allowBlank="1" showInputMessage="1" showErrorMessage="1" prompt="Entrez le nom du responsable dans cette cellule" sqref="B3" xr:uid="{7DA95C60-BCAD-4EAB-B22E-BFC636D433AB}"/>
    <dataValidation allowBlank="1" showInputMessage="1" showErrorMessage="1" prompt="Entrez les dates de début et de fin du terme dans cette cellule" sqref="B4 B14 B24 B34 B44" xr:uid="{06E90E99-E363-43E8-9870-6D24427DB7EC}"/>
    <dataValidation allowBlank="1" showInputMessage="1" showErrorMessage="1" prompt="Entrez le nombre total d’heures de travail de la semaine dans cette cellule" sqref="B6 B16 B26 B36 B46" xr:uid="{0BE78FE5-06DE-4E7B-9063-832261E8EB22}"/>
    <dataValidation allowBlank="1" showInputMessage="1" showErrorMessage="1" prompt="Le nombre total d’heures de travail est calculé automatiquement" sqref="C6 C16 C26 C36 C46" xr:uid="{D5B0CA97-7F1E-4698-B6CD-F98E9F06E23E}"/>
    <dataValidation allowBlank="1" showInputMessage="1" showErrorMessage="1" prompt="Les heures normales sont calculées automatiquement" sqref="D6 D16 D26 D36 D46" xr:uid="{60857524-BDAB-456B-8233-36FDC862FB5B}"/>
    <dataValidation allowBlank="1" showInputMessage="1" showErrorMessage="1" prompt="Les heures supplémentaires sont calculées automatiquement" sqref="E6 E16 E26 E36 E46" xr:uid="{6E2FECB6-3BEE-477D-A2B5-CD43EFA97929}"/>
    <dataValidation allowBlank="1" showInputMessage="1" showErrorMessage="1" prompt="Entrez les dates de la période dans cette colonne" sqref="B7 B17 B27 B37 B47" xr:uid="{C7783712-D126-4778-B668-0837601C2A24}"/>
    <dataValidation allowBlank="1" showInputMessage="1" showErrorMessage="1" prompt="Entrez l’heure de début dans cette colonne" sqref="C7 C17 C27 C37 C47" xr:uid="{7B327670-A387-42F9-B4B8-025E48D6081D}"/>
    <dataValidation allowBlank="1" showInputMessage="1" showErrorMessage="1" prompt="Entrez le temps mort de la journée de cette colonne" sqref="D7 D17 D27 D37 D47" xr:uid="{40D08DDE-6868-4093-858B-65C236F21B54}"/>
    <dataValidation allowBlank="1" showInputMessage="1" showErrorMessage="1" prompt="Cette colonne est calculée automatique-ment" sqref="E7 E17 E27 E37 E47" xr:uid="{5394A98A-2615-435B-842D-A061377AED4B}"/>
  </dataValidations>
  <printOptions horizontalCentered="1"/>
  <pageMargins left="0.4" right="0.4" top="0.4" bottom="0.4" header="0.3" footer="0.3"/>
  <pageSetup paperSize="9" scale="82" fitToHeight="0" orientation="landscape" r:id="rId1"/>
  <headerFooter differentFirst="1">
    <oddFooter>Page &amp;P of &amp;N</oddFooter>
  </headerFooter>
  <tableParts count="5">
    <tablePart r:id="rId2"/>
    <tablePart r:id="rId3"/>
    <tablePart r:id="rId4"/>
    <tablePart r:id="rId5"/>
    <tablePart r:id="rId6"/>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tabColor theme="4"/>
    <pageSetUpPr fitToPage="1"/>
  </sheetPr>
  <dimension ref="A1:H52"/>
  <sheetViews>
    <sheetView showGridLines="0" topLeftCell="A40" zoomScale="60" zoomScaleNormal="60" workbookViewId="0">
      <selection activeCell="G38" sqref="G38"/>
    </sheetView>
  </sheetViews>
  <sheetFormatPr baseColWidth="10" defaultColWidth="9.140625" defaultRowHeight="20.25" customHeight="1" x14ac:dyDescent="0.25"/>
  <cols>
    <col min="1" max="1" width="2.7109375" customWidth="1"/>
    <col min="2" max="2" width="30.5703125" customWidth="1"/>
    <col min="3" max="6" width="27.7109375" style="5" customWidth="1"/>
    <col min="7" max="7" width="22" style="6" customWidth="1"/>
    <col min="8" max="8" width="2.7109375" customWidth="1"/>
  </cols>
  <sheetData>
    <row r="1" spans="1:8" ht="33.75" customHeight="1" thickTop="1" x14ac:dyDescent="0.5">
      <c r="A1" s="2"/>
      <c r="B1" s="2" t="s">
        <v>34</v>
      </c>
      <c r="C1" s="2"/>
      <c r="D1" s="2"/>
      <c r="E1" s="2"/>
      <c r="F1" s="2"/>
      <c r="G1" s="2"/>
      <c r="H1" s="2"/>
    </row>
    <row r="2" spans="1:8" ht="17.25" customHeight="1" x14ac:dyDescent="0.3">
      <c r="B2" s="12" t="s">
        <v>10</v>
      </c>
      <c r="C2"/>
      <c r="D2"/>
      <c r="E2" s="22" t="s">
        <v>27</v>
      </c>
      <c r="F2"/>
      <c r="G2" s="30">
        <f>E6+E16+E26+E36+E46</f>
        <v>0</v>
      </c>
    </row>
    <row r="3" spans="1:8" ht="18" customHeight="1" x14ac:dyDescent="0.3">
      <c r="B3" s="3" t="s">
        <v>1</v>
      </c>
      <c r="C3"/>
      <c r="D3"/>
      <c r="E3" s="26" t="s">
        <v>31</v>
      </c>
      <c r="F3"/>
      <c r="G3" s="31">
        <f>F6+F16+F26+F36+F46</f>
        <v>0</v>
      </c>
    </row>
    <row r="4" spans="1:8" ht="34.5" customHeight="1" x14ac:dyDescent="0.35">
      <c r="B4" s="9" t="s">
        <v>19</v>
      </c>
      <c r="C4"/>
      <c r="D4"/>
      <c r="E4"/>
      <c r="F4"/>
      <c r="G4"/>
    </row>
    <row r="5" spans="1:8" s="1" customFormat="1" ht="42.75" customHeight="1" x14ac:dyDescent="0.25">
      <c r="B5" s="4" t="s">
        <v>2</v>
      </c>
      <c r="C5" s="4" t="s">
        <v>33</v>
      </c>
      <c r="D5" s="4" t="s">
        <v>25</v>
      </c>
      <c r="E5" s="13" t="s">
        <v>7</v>
      </c>
      <c r="F5" s="15" t="s">
        <v>37</v>
      </c>
    </row>
    <row r="6" spans="1:8" ht="30" customHeight="1" x14ac:dyDescent="0.4">
      <c r="B6" s="7">
        <v>38</v>
      </c>
      <c r="C6" s="7">
        <f>SUBTOTAL(109,FeuilleDeTemps[Heures de travail])</f>
        <v>38.000000000000007</v>
      </c>
      <c r="D6" s="7">
        <f>IF(C6&lt;=HeuresSemaineTravail,C6,HeuresSemaineTravail)</f>
        <v>38.000000000000007</v>
      </c>
      <c r="E6" s="27">
        <f>C6-D6</f>
        <v>0</v>
      </c>
      <c r="F6" s="10">
        <f>D6-B6</f>
        <v>0</v>
      </c>
      <c r="G6"/>
    </row>
    <row r="7" spans="1:8" ht="36.75" customHeight="1" x14ac:dyDescent="0.25">
      <c r="B7" t="s">
        <v>3</v>
      </c>
      <c r="C7" t="s">
        <v>5</v>
      </c>
      <c r="D7" t="s">
        <v>8</v>
      </c>
      <c r="E7" t="s">
        <v>9</v>
      </c>
      <c r="F7" t="s">
        <v>24</v>
      </c>
      <c r="G7"/>
    </row>
    <row r="8" spans="1:8" ht="20.25" customHeight="1" x14ac:dyDescent="0.25">
      <c r="B8" s="16">
        <v>43556</v>
      </c>
      <c r="C8" s="8">
        <v>0.39583333333333331</v>
      </c>
      <c r="D8" s="8">
        <v>0.70833333333333337</v>
      </c>
      <c r="E8" s="6">
        <f>IFERROR(IF(COUNT(FeuilleDeTemps[[#This Row],[Heure d’arrivée]:[Heure de départ]])=4,(IF(FeuilleDeTemps[[#This Row],[Heure de départ]]&lt;FeuilleDeTemps[[#This Row],[Heure d’arrivée]],1,0)+FeuilleDeTemps[[#This Row],[Heure de départ]])-#REF!+#REF!-FeuilleDeTemps[[#This Row],[Heure d’arrivée]],IF(AND(LEN(FeuilleDeTemps[[#This Row],[Heure d’arrivée]])&lt;&gt;0,LEN(FeuilleDeTemps[[#This Row],[Heure de départ]])&lt;&gt;0),(IF(FeuilleDeTemps[[#This Row],[Heure de départ]]&lt;FeuilleDeTemps[[#This Row],[Heure d’arrivée]],1,0)+FeuilleDeTemps[[#This Row],[Heure de départ]])-FeuilleDeTemps[[#This Row],[Heure d’arrivée]],0))*24,0)</f>
        <v>7.5000000000000018</v>
      </c>
      <c r="F8"/>
      <c r="G8"/>
    </row>
    <row r="9" spans="1:8" ht="20.25" customHeight="1" x14ac:dyDescent="0.25">
      <c r="B9" s="16">
        <v>43557</v>
      </c>
      <c r="C9" s="8">
        <v>0.39583333333333331</v>
      </c>
      <c r="D9" s="8">
        <v>0.70833333333333337</v>
      </c>
      <c r="E9" s="6">
        <f>IFERROR(IF(COUNT(FeuilleDeTemps[[#This Row],[Heure d’arrivée]:[Heure de départ]])=4,(IF(FeuilleDeTemps[[#This Row],[Heure de départ]]&lt;FeuilleDeTemps[[#This Row],[Heure d’arrivée]],1,0)+FeuilleDeTemps[[#This Row],[Heure de départ]])-#REF!+#REF!-FeuilleDeTemps[[#This Row],[Heure d’arrivée]],IF(AND(LEN(FeuilleDeTemps[[#This Row],[Heure d’arrivée]])&lt;&gt;0,LEN(FeuilleDeTemps[[#This Row],[Heure de départ]])&lt;&gt;0),(IF(FeuilleDeTemps[[#This Row],[Heure de départ]]&lt;FeuilleDeTemps[[#This Row],[Heure d’arrivée]],1,0)+FeuilleDeTemps[[#This Row],[Heure de départ]])-FeuilleDeTemps[[#This Row],[Heure d’arrivée]],0))*24,0)</f>
        <v>7.5000000000000018</v>
      </c>
      <c r="F9"/>
      <c r="G9"/>
    </row>
    <row r="10" spans="1:8" ht="20.25" customHeight="1" x14ac:dyDescent="0.25">
      <c r="B10" s="16">
        <v>43558</v>
      </c>
      <c r="C10" s="8">
        <v>0.375</v>
      </c>
      <c r="D10" s="8">
        <v>0.75</v>
      </c>
      <c r="E10" s="6">
        <f>IFERROR(IF(COUNT(FeuilleDeTemps[[#This Row],[Heure d’arrivée]:[Heure de départ]])=4,(IF(FeuilleDeTemps[[#This Row],[Heure de départ]]&lt;FeuilleDeTemps[[#This Row],[Heure d’arrivée]],1,0)+FeuilleDeTemps[[#This Row],[Heure de départ]])-#REF!+#REF!-FeuilleDeTemps[[#This Row],[Heure d’arrivée]],IF(AND(LEN(FeuilleDeTemps[[#This Row],[Heure d’arrivée]])&lt;&gt;0,LEN(FeuilleDeTemps[[#This Row],[Heure de départ]])&lt;&gt;0),(IF(FeuilleDeTemps[[#This Row],[Heure de départ]]&lt;FeuilleDeTemps[[#This Row],[Heure d’arrivée]],1,0)+FeuilleDeTemps[[#This Row],[Heure de départ]])-FeuilleDeTemps[[#This Row],[Heure d’arrivée]],0))*24,0)</f>
        <v>9</v>
      </c>
      <c r="F10"/>
      <c r="G10"/>
    </row>
    <row r="11" spans="1:8" ht="20.25" customHeight="1" x14ac:dyDescent="0.25">
      <c r="B11" s="16">
        <v>43559</v>
      </c>
      <c r="C11" s="8">
        <v>0.39583333333333331</v>
      </c>
      <c r="D11" s="8">
        <v>0.70833333333333337</v>
      </c>
      <c r="E11" s="6">
        <f>IFERROR(IF(COUNT(FeuilleDeTemps[[#This Row],[Heure d’arrivée]:[Heure de départ]])=4,(IF(FeuilleDeTemps[[#This Row],[Heure de départ]]&lt;FeuilleDeTemps[[#This Row],[Heure d’arrivée]],1,0)+FeuilleDeTemps[[#This Row],[Heure de départ]])-#REF!+#REF!-FeuilleDeTemps[[#This Row],[Heure d’arrivée]],IF(AND(LEN(FeuilleDeTemps[[#This Row],[Heure d’arrivée]])&lt;&gt;0,LEN(FeuilleDeTemps[[#This Row],[Heure de départ]])&lt;&gt;0),(IF(FeuilleDeTemps[[#This Row],[Heure de départ]]&lt;FeuilleDeTemps[[#This Row],[Heure d’arrivée]],1,0)+FeuilleDeTemps[[#This Row],[Heure de départ]])-FeuilleDeTemps[[#This Row],[Heure d’arrivée]],0))*24,0)</f>
        <v>7.5000000000000018</v>
      </c>
      <c r="F11"/>
      <c r="G11"/>
    </row>
    <row r="12" spans="1:8" ht="20.25" customHeight="1" x14ac:dyDescent="0.25">
      <c r="B12" s="16">
        <v>43560</v>
      </c>
      <c r="C12" s="8">
        <v>0.39583333333333331</v>
      </c>
      <c r="D12" s="8">
        <v>0.66666666666666663</v>
      </c>
      <c r="E12" s="6">
        <f>IFERROR(IF(COUNT(FeuilleDeTemps[[#This Row],[Heure d’arrivée]:[Heure de départ]])=4,(IF(FeuilleDeTemps[[#This Row],[Heure de départ]]&lt;FeuilleDeTemps[[#This Row],[Heure d’arrivée]],1,0)+FeuilleDeTemps[[#This Row],[Heure de départ]])-#REF!+#REF!-FeuilleDeTemps[[#This Row],[Heure d’arrivée]],IF(AND(LEN(FeuilleDeTemps[[#This Row],[Heure d’arrivée]])&lt;&gt;0,LEN(FeuilleDeTemps[[#This Row],[Heure de départ]])&lt;&gt;0),(IF(FeuilleDeTemps[[#This Row],[Heure de départ]]&lt;FeuilleDeTemps[[#This Row],[Heure d’arrivée]],1,0)+FeuilleDeTemps[[#This Row],[Heure de départ]])-FeuilleDeTemps[[#This Row],[Heure d’arrivée]],0))*24,0)</f>
        <v>6.5</v>
      </c>
      <c r="F12"/>
      <c r="G12"/>
    </row>
    <row r="14" spans="1:8" ht="34.5" customHeight="1" x14ac:dyDescent="0.35">
      <c r="B14" s="9" t="s">
        <v>28</v>
      </c>
      <c r="C14"/>
      <c r="D14"/>
      <c r="E14"/>
      <c r="F14"/>
      <c r="G14"/>
    </row>
    <row r="15" spans="1:8" s="1" customFormat="1" ht="42.75" customHeight="1" x14ac:dyDescent="0.25">
      <c r="B15" s="4" t="s">
        <v>2</v>
      </c>
      <c r="C15" s="4" t="s">
        <v>33</v>
      </c>
      <c r="D15" s="4" t="s">
        <v>25</v>
      </c>
      <c r="E15" s="13" t="s">
        <v>7</v>
      </c>
      <c r="F15" s="15" t="s">
        <v>37</v>
      </c>
    </row>
    <row r="16" spans="1:8" ht="30" customHeight="1" x14ac:dyDescent="0.4">
      <c r="B16" s="7">
        <v>38</v>
      </c>
      <c r="C16" s="7">
        <f>SUBTOTAL(109,FeuilleDeTemps33[Heures de travail])</f>
        <v>38.000000000000007</v>
      </c>
      <c r="D16" s="7">
        <f>IF(C16&lt;=HeuresSemaineTravail,C16,HeuresSemaineTravail)</f>
        <v>38.000000000000007</v>
      </c>
      <c r="E16" s="27">
        <f>C16-D16</f>
        <v>0</v>
      </c>
      <c r="F16" s="10">
        <f>D16-B16</f>
        <v>0</v>
      </c>
      <c r="G16"/>
    </row>
    <row r="17" spans="2:7" ht="36.75" customHeight="1" x14ac:dyDescent="0.25">
      <c r="B17" t="s">
        <v>3</v>
      </c>
      <c r="C17" t="s">
        <v>5</v>
      </c>
      <c r="D17" t="s">
        <v>8</v>
      </c>
      <c r="E17" t="s">
        <v>9</v>
      </c>
      <c r="F17" t="s">
        <v>24</v>
      </c>
      <c r="G17"/>
    </row>
    <row r="18" spans="2:7" ht="20.25" customHeight="1" x14ac:dyDescent="0.25">
      <c r="B18" s="16">
        <v>43563</v>
      </c>
      <c r="C18" s="8">
        <v>0.39583333333333331</v>
      </c>
      <c r="D18" s="8">
        <v>0.70833333333333337</v>
      </c>
      <c r="E18" s="6">
        <f>IFERROR(IF(COUNT(FeuilleDeTemps33[[#This Row],[Heure d’arrivée]:[Heure de départ]])=4,(IF(FeuilleDeTemps33[[#This Row],[Heure de départ]]&lt;FeuilleDeTemps33[[#This Row],[Heure d’arrivée]],1,0)+FeuilleDeTemps33[[#This Row],[Heure de départ]])-#REF!+#REF!-FeuilleDeTemps33[[#This Row],[Heure d’arrivée]],IF(AND(LEN(FeuilleDeTemps33[[#This Row],[Heure d’arrivée]])&lt;&gt;0,LEN(FeuilleDeTemps33[[#This Row],[Heure de départ]])&lt;&gt;0),(IF(FeuilleDeTemps33[[#This Row],[Heure de départ]]&lt;FeuilleDeTemps33[[#This Row],[Heure d’arrivée]],1,0)+FeuilleDeTemps33[[#This Row],[Heure de départ]])-FeuilleDeTemps33[[#This Row],[Heure d’arrivée]],0))*24,0)</f>
        <v>7.5000000000000018</v>
      </c>
      <c r="F18"/>
      <c r="G18"/>
    </row>
    <row r="19" spans="2:7" ht="20.25" customHeight="1" x14ac:dyDescent="0.25">
      <c r="B19" s="16">
        <v>43564</v>
      </c>
      <c r="C19" s="8">
        <v>0.39583333333333331</v>
      </c>
      <c r="D19" s="8">
        <v>0.70833333333333337</v>
      </c>
      <c r="E19" s="6">
        <f>IFERROR(IF(COUNT(FeuilleDeTemps33[[#This Row],[Heure d’arrivée]:[Heure de départ]])=4,(IF(FeuilleDeTemps33[[#This Row],[Heure de départ]]&lt;FeuilleDeTemps33[[#This Row],[Heure d’arrivée]],1,0)+FeuilleDeTemps33[[#This Row],[Heure de départ]])-#REF!+#REF!-FeuilleDeTemps33[[#This Row],[Heure d’arrivée]],IF(AND(LEN(FeuilleDeTemps33[[#This Row],[Heure d’arrivée]])&lt;&gt;0,LEN(FeuilleDeTemps33[[#This Row],[Heure de départ]])&lt;&gt;0),(IF(FeuilleDeTemps33[[#This Row],[Heure de départ]]&lt;FeuilleDeTemps33[[#This Row],[Heure d’arrivée]],1,0)+FeuilleDeTemps33[[#This Row],[Heure de départ]])-FeuilleDeTemps33[[#This Row],[Heure d’arrivée]],0))*24,0)</f>
        <v>7.5000000000000018</v>
      </c>
      <c r="F19"/>
      <c r="G19"/>
    </row>
    <row r="20" spans="2:7" ht="20.25" customHeight="1" x14ac:dyDescent="0.25">
      <c r="B20" s="16">
        <v>43565</v>
      </c>
      <c r="C20" s="8">
        <v>0.375</v>
      </c>
      <c r="D20" s="8">
        <v>0.75</v>
      </c>
      <c r="E20" s="6">
        <f>IFERROR(IF(COUNT(FeuilleDeTemps33[[#This Row],[Heure d’arrivée]:[Heure de départ]])=4,(IF(FeuilleDeTemps33[[#This Row],[Heure de départ]]&lt;FeuilleDeTemps33[[#This Row],[Heure d’arrivée]],1,0)+FeuilleDeTemps33[[#This Row],[Heure de départ]])-#REF!+#REF!-FeuilleDeTemps33[[#This Row],[Heure d’arrivée]],IF(AND(LEN(FeuilleDeTemps33[[#This Row],[Heure d’arrivée]])&lt;&gt;0,LEN(FeuilleDeTemps33[[#This Row],[Heure de départ]])&lt;&gt;0),(IF(FeuilleDeTemps33[[#This Row],[Heure de départ]]&lt;FeuilleDeTemps33[[#This Row],[Heure d’arrivée]],1,0)+FeuilleDeTemps33[[#This Row],[Heure de départ]])-FeuilleDeTemps33[[#This Row],[Heure d’arrivée]],0))*24,0)</f>
        <v>9</v>
      </c>
      <c r="F20"/>
      <c r="G20"/>
    </row>
    <row r="21" spans="2:7" ht="20.25" customHeight="1" x14ac:dyDescent="0.25">
      <c r="B21" s="16">
        <v>43566</v>
      </c>
      <c r="C21" s="8">
        <v>0.39583333333333331</v>
      </c>
      <c r="D21" s="8">
        <v>0.70833333333333337</v>
      </c>
      <c r="E21" s="6">
        <f>IFERROR(IF(COUNT(FeuilleDeTemps33[[#This Row],[Heure d’arrivée]:[Heure de départ]])=4,(IF(FeuilleDeTemps33[[#This Row],[Heure de départ]]&lt;FeuilleDeTemps33[[#This Row],[Heure d’arrivée]],1,0)+FeuilleDeTemps33[[#This Row],[Heure de départ]])-#REF!+#REF!-FeuilleDeTemps33[[#This Row],[Heure d’arrivée]],IF(AND(LEN(FeuilleDeTemps33[[#This Row],[Heure d’arrivée]])&lt;&gt;0,LEN(FeuilleDeTemps33[[#This Row],[Heure de départ]])&lt;&gt;0),(IF(FeuilleDeTemps33[[#This Row],[Heure de départ]]&lt;FeuilleDeTemps33[[#This Row],[Heure d’arrivée]],1,0)+FeuilleDeTemps33[[#This Row],[Heure de départ]])-FeuilleDeTemps33[[#This Row],[Heure d’arrivée]],0))*24,0)</f>
        <v>7.5000000000000018</v>
      </c>
      <c r="F21"/>
      <c r="G21"/>
    </row>
    <row r="22" spans="2:7" ht="20.25" customHeight="1" x14ac:dyDescent="0.25">
      <c r="B22" s="16">
        <v>43567</v>
      </c>
      <c r="C22" s="8">
        <v>0.39583333333333331</v>
      </c>
      <c r="D22" s="8">
        <v>0.66666666666666663</v>
      </c>
      <c r="E22" s="6">
        <f>IFERROR(IF(COUNT(FeuilleDeTemps33[[#This Row],[Heure d’arrivée]:[Heure de départ]])=4,(IF(FeuilleDeTemps33[[#This Row],[Heure de départ]]&lt;FeuilleDeTemps33[[#This Row],[Heure d’arrivée]],1,0)+FeuilleDeTemps33[[#This Row],[Heure de départ]])-#REF!+#REF!-FeuilleDeTemps33[[#This Row],[Heure d’arrivée]],IF(AND(LEN(FeuilleDeTemps33[[#This Row],[Heure d’arrivée]])&lt;&gt;0,LEN(FeuilleDeTemps33[[#This Row],[Heure de départ]])&lt;&gt;0),(IF(FeuilleDeTemps33[[#This Row],[Heure de départ]]&lt;FeuilleDeTemps33[[#This Row],[Heure d’arrivée]],1,0)+FeuilleDeTemps33[[#This Row],[Heure de départ]])-FeuilleDeTemps33[[#This Row],[Heure d’arrivée]],0))*24,0)</f>
        <v>6.5</v>
      </c>
      <c r="F22"/>
      <c r="G22"/>
    </row>
    <row r="24" spans="2:7" ht="34.5" customHeight="1" x14ac:dyDescent="0.35">
      <c r="B24" s="9" t="s">
        <v>29</v>
      </c>
      <c r="C24"/>
      <c r="D24"/>
      <c r="E24"/>
      <c r="F24"/>
      <c r="G24"/>
    </row>
    <row r="25" spans="2:7" s="1" customFormat="1" ht="42.75" customHeight="1" x14ac:dyDescent="0.25">
      <c r="B25" s="4" t="s">
        <v>2</v>
      </c>
      <c r="C25" s="4" t="s">
        <v>33</v>
      </c>
      <c r="D25" s="4" t="s">
        <v>25</v>
      </c>
      <c r="E25" s="13" t="s">
        <v>7</v>
      </c>
      <c r="F25" s="15" t="s">
        <v>37</v>
      </c>
    </row>
    <row r="26" spans="2:7" ht="30" customHeight="1" x14ac:dyDescent="0.4">
      <c r="B26" s="7">
        <v>38</v>
      </c>
      <c r="C26" s="7">
        <f>SUBTOTAL(109,FeuilleDeTemps34[Heures de travail])</f>
        <v>38.000000000000007</v>
      </c>
      <c r="D26" s="7">
        <f>IF(C26&lt;=HeuresSemaineTravail,C26,HeuresSemaineTravail)</f>
        <v>38.000000000000007</v>
      </c>
      <c r="E26" s="27">
        <f>C26-D26</f>
        <v>0</v>
      </c>
      <c r="F26" s="10">
        <f>D26-B26</f>
        <v>0</v>
      </c>
      <c r="G26"/>
    </row>
    <row r="27" spans="2:7" ht="36.75" customHeight="1" x14ac:dyDescent="0.25">
      <c r="B27" t="s">
        <v>3</v>
      </c>
      <c r="C27" t="s">
        <v>5</v>
      </c>
      <c r="D27" t="s">
        <v>8</v>
      </c>
      <c r="E27" t="s">
        <v>9</v>
      </c>
      <c r="F27" t="s">
        <v>24</v>
      </c>
      <c r="G27"/>
    </row>
    <row r="28" spans="2:7" ht="20.25" customHeight="1" x14ac:dyDescent="0.25">
      <c r="B28" s="16">
        <v>43570</v>
      </c>
      <c r="C28" s="8">
        <v>0.39583333333333331</v>
      </c>
      <c r="D28" s="8">
        <v>0.70833333333333337</v>
      </c>
      <c r="E28" s="6">
        <f>IFERROR(IF(COUNT(FeuilleDeTemps34[[#This Row],[Heure d’arrivée]:[Heure de départ]])=4,(IF(FeuilleDeTemps34[[#This Row],[Heure de départ]]&lt;FeuilleDeTemps34[[#This Row],[Heure d’arrivée]],1,0)+FeuilleDeTemps34[[#This Row],[Heure de départ]])-#REF!+#REF!-FeuilleDeTemps34[[#This Row],[Heure d’arrivée]],IF(AND(LEN(FeuilleDeTemps34[[#This Row],[Heure d’arrivée]])&lt;&gt;0,LEN(FeuilleDeTemps34[[#This Row],[Heure de départ]])&lt;&gt;0),(IF(FeuilleDeTemps34[[#This Row],[Heure de départ]]&lt;FeuilleDeTemps34[[#This Row],[Heure d’arrivée]],1,0)+FeuilleDeTemps34[[#This Row],[Heure de départ]])-FeuilleDeTemps34[[#This Row],[Heure d’arrivée]],0))*24,0)</f>
        <v>7.5000000000000018</v>
      </c>
      <c r="F28"/>
      <c r="G28"/>
    </row>
    <row r="29" spans="2:7" ht="20.25" customHeight="1" x14ac:dyDescent="0.25">
      <c r="B29" s="16">
        <v>43571</v>
      </c>
      <c r="C29" s="8">
        <v>0.39583333333333331</v>
      </c>
      <c r="D29" s="8">
        <v>0.70833333333333337</v>
      </c>
      <c r="E29" s="6">
        <f>IFERROR(IF(COUNT(FeuilleDeTemps34[[#This Row],[Heure d’arrivée]:[Heure de départ]])=4,(IF(FeuilleDeTemps34[[#This Row],[Heure de départ]]&lt;FeuilleDeTemps34[[#This Row],[Heure d’arrivée]],1,0)+FeuilleDeTemps34[[#This Row],[Heure de départ]])-#REF!+#REF!-FeuilleDeTemps34[[#This Row],[Heure d’arrivée]],IF(AND(LEN(FeuilleDeTemps34[[#This Row],[Heure d’arrivée]])&lt;&gt;0,LEN(FeuilleDeTemps34[[#This Row],[Heure de départ]])&lt;&gt;0),(IF(FeuilleDeTemps34[[#This Row],[Heure de départ]]&lt;FeuilleDeTemps34[[#This Row],[Heure d’arrivée]],1,0)+FeuilleDeTemps34[[#This Row],[Heure de départ]])-FeuilleDeTemps34[[#This Row],[Heure d’arrivée]],0))*24,0)</f>
        <v>7.5000000000000018</v>
      </c>
      <c r="F29"/>
      <c r="G29"/>
    </row>
    <row r="30" spans="2:7" ht="20.25" customHeight="1" x14ac:dyDescent="0.25">
      <c r="B30" s="16">
        <v>43572</v>
      </c>
      <c r="C30" s="8">
        <v>0.375</v>
      </c>
      <c r="D30" s="8">
        <v>0.75</v>
      </c>
      <c r="E30" s="6">
        <f>IFERROR(IF(COUNT(FeuilleDeTemps34[[#This Row],[Heure d’arrivée]:[Heure de départ]])=4,(IF(FeuilleDeTemps34[[#This Row],[Heure de départ]]&lt;FeuilleDeTemps34[[#This Row],[Heure d’arrivée]],1,0)+FeuilleDeTemps34[[#This Row],[Heure de départ]])-#REF!+#REF!-FeuilleDeTemps34[[#This Row],[Heure d’arrivée]],IF(AND(LEN(FeuilleDeTemps34[[#This Row],[Heure d’arrivée]])&lt;&gt;0,LEN(FeuilleDeTemps34[[#This Row],[Heure de départ]])&lt;&gt;0),(IF(FeuilleDeTemps34[[#This Row],[Heure de départ]]&lt;FeuilleDeTemps34[[#This Row],[Heure d’arrivée]],1,0)+FeuilleDeTemps34[[#This Row],[Heure de départ]])-FeuilleDeTemps34[[#This Row],[Heure d’arrivée]],0))*24,0)</f>
        <v>9</v>
      </c>
      <c r="F30"/>
      <c r="G30"/>
    </row>
    <row r="31" spans="2:7" ht="20.25" customHeight="1" x14ac:dyDescent="0.25">
      <c r="B31" s="16">
        <v>43573</v>
      </c>
      <c r="C31" s="8">
        <v>0.39583333333333331</v>
      </c>
      <c r="D31" s="8">
        <v>0.70833333333333337</v>
      </c>
      <c r="E31" s="6">
        <f>IFERROR(IF(COUNT(FeuilleDeTemps34[[#This Row],[Heure d’arrivée]:[Heure de départ]])=4,(IF(FeuilleDeTemps34[[#This Row],[Heure de départ]]&lt;FeuilleDeTemps34[[#This Row],[Heure d’arrivée]],1,0)+FeuilleDeTemps34[[#This Row],[Heure de départ]])-#REF!+#REF!-FeuilleDeTemps34[[#This Row],[Heure d’arrivée]],IF(AND(LEN(FeuilleDeTemps34[[#This Row],[Heure d’arrivée]])&lt;&gt;0,LEN(FeuilleDeTemps34[[#This Row],[Heure de départ]])&lt;&gt;0),(IF(FeuilleDeTemps34[[#This Row],[Heure de départ]]&lt;FeuilleDeTemps34[[#This Row],[Heure d’arrivée]],1,0)+FeuilleDeTemps34[[#This Row],[Heure de départ]])-FeuilleDeTemps34[[#This Row],[Heure d’arrivée]],0))*24,0)</f>
        <v>7.5000000000000018</v>
      </c>
      <c r="F31"/>
      <c r="G31"/>
    </row>
    <row r="32" spans="2:7" ht="20.25" customHeight="1" x14ac:dyDescent="0.25">
      <c r="B32" s="16">
        <v>43574</v>
      </c>
      <c r="C32" s="8">
        <v>0.39583333333333331</v>
      </c>
      <c r="D32" s="8">
        <v>0.66666666666666663</v>
      </c>
      <c r="E32" s="6">
        <f>IFERROR(IF(COUNT(FeuilleDeTemps34[[#This Row],[Heure d’arrivée]:[Heure de départ]])=4,(IF(FeuilleDeTemps34[[#This Row],[Heure de départ]]&lt;FeuilleDeTemps34[[#This Row],[Heure d’arrivée]],1,0)+FeuilleDeTemps34[[#This Row],[Heure de départ]])-#REF!+#REF!-FeuilleDeTemps34[[#This Row],[Heure d’arrivée]],IF(AND(LEN(FeuilleDeTemps34[[#This Row],[Heure d’arrivée]])&lt;&gt;0,LEN(FeuilleDeTemps34[[#This Row],[Heure de départ]])&lt;&gt;0),(IF(FeuilleDeTemps34[[#This Row],[Heure de départ]]&lt;FeuilleDeTemps34[[#This Row],[Heure d’arrivée]],1,0)+FeuilleDeTemps34[[#This Row],[Heure de départ]])-FeuilleDeTemps34[[#This Row],[Heure d’arrivée]],0))*24,0)</f>
        <v>6.5</v>
      </c>
      <c r="F32"/>
      <c r="G32"/>
    </row>
    <row r="34" spans="2:7" ht="34.5" customHeight="1" x14ac:dyDescent="0.35">
      <c r="B34" s="9" t="s">
        <v>30</v>
      </c>
      <c r="C34"/>
      <c r="D34"/>
      <c r="E34"/>
      <c r="F34"/>
      <c r="G34"/>
    </row>
    <row r="35" spans="2:7" s="1" customFormat="1" ht="42.75" customHeight="1" x14ac:dyDescent="0.25">
      <c r="B35" s="4" t="s">
        <v>2</v>
      </c>
      <c r="C35" s="4" t="s">
        <v>33</v>
      </c>
      <c r="D35" s="4" t="s">
        <v>25</v>
      </c>
      <c r="E35" s="13" t="s">
        <v>7</v>
      </c>
      <c r="F35" s="15" t="s">
        <v>37</v>
      </c>
    </row>
    <row r="36" spans="2:7" ht="30" customHeight="1" x14ac:dyDescent="0.4">
      <c r="B36" s="7">
        <v>38</v>
      </c>
      <c r="C36" s="7">
        <f>SUBTOTAL(109,FeuilleDeTemps36[Heures de travail])</f>
        <v>38.000000000000007</v>
      </c>
      <c r="D36" s="7">
        <f>IF(C36&lt;=HeuresSemaineTravail,C36,HeuresSemaineTravail)</f>
        <v>38.000000000000007</v>
      </c>
      <c r="E36" s="27">
        <f>C36-D36</f>
        <v>0</v>
      </c>
      <c r="F36" s="10">
        <f>D36-B36</f>
        <v>0</v>
      </c>
      <c r="G36"/>
    </row>
    <row r="37" spans="2:7" ht="36.75" customHeight="1" x14ac:dyDescent="0.25">
      <c r="B37" t="s">
        <v>3</v>
      </c>
      <c r="C37" t="s">
        <v>5</v>
      </c>
      <c r="D37" t="s">
        <v>8</v>
      </c>
      <c r="E37" t="s">
        <v>9</v>
      </c>
      <c r="F37" t="s">
        <v>24</v>
      </c>
      <c r="G37"/>
    </row>
    <row r="38" spans="2:7" ht="20.25" customHeight="1" x14ac:dyDescent="0.25">
      <c r="B38" s="16">
        <v>43577</v>
      </c>
      <c r="C38" s="8">
        <v>0.39583333333333331</v>
      </c>
      <c r="D38" s="8">
        <v>0.70833333333333337</v>
      </c>
      <c r="E38" s="6">
        <f>IFERROR(IF(COUNT(FeuilleDeTemps36[[#This Row],[Heure d’arrivée]:[Heure de départ]])=4,(IF(FeuilleDeTemps36[[#This Row],[Heure de départ]]&lt;FeuilleDeTemps36[[#This Row],[Heure d’arrivée]],1,0)+FeuilleDeTemps36[[#This Row],[Heure de départ]])-#REF!+#REF!-FeuilleDeTemps36[[#This Row],[Heure d’arrivée]],IF(AND(LEN(FeuilleDeTemps36[[#This Row],[Heure d’arrivée]])&lt;&gt;0,LEN(FeuilleDeTemps36[[#This Row],[Heure de départ]])&lt;&gt;0),(IF(FeuilleDeTemps36[[#This Row],[Heure de départ]]&lt;FeuilleDeTemps36[[#This Row],[Heure d’arrivée]],1,0)+FeuilleDeTemps36[[#This Row],[Heure de départ]])-FeuilleDeTemps36[[#This Row],[Heure d’arrivée]],0))*24,0)</f>
        <v>7.5000000000000018</v>
      </c>
      <c r="F38"/>
      <c r="G38"/>
    </row>
    <row r="39" spans="2:7" ht="20.25" customHeight="1" x14ac:dyDescent="0.25">
      <c r="B39" s="16">
        <v>43578</v>
      </c>
      <c r="C39" s="8">
        <v>0.39583333333333331</v>
      </c>
      <c r="D39" s="8">
        <v>0.70833333333333337</v>
      </c>
      <c r="E39" s="6">
        <f>IFERROR(IF(COUNT(FeuilleDeTemps36[[#This Row],[Heure d’arrivée]:[Heure de départ]])=4,(IF(FeuilleDeTemps36[[#This Row],[Heure de départ]]&lt;FeuilleDeTemps36[[#This Row],[Heure d’arrivée]],1,0)+FeuilleDeTemps36[[#This Row],[Heure de départ]])-#REF!+#REF!-FeuilleDeTemps36[[#This Row],[Heure d’arrivée]],IF(AND(LEN(FeuilleDeTemps36[[#This Row],[Heure d’arrivée]])&lt;&gt;0,LEN(FeuilleDeTemps36[[#This Row],[Heure de départ]])&lt;&gt;0),(IF(FeuilleDeTemps36[[#This Row],[Heure de départ]]&lt;FeuilleDeTemps36[[#This Row],[Heure d’arrivée]],1,0)+FeuilleDeTemps36[[#This Row],[Heure de départ]])-FeuilleDeTemps36[[#This Row],[Heure d’arrivée]],0))*24,0)</f>
        <v>7.5000000000000018</v>
      </c>
      <c r="F39"/>
      <c r="G39"/>
    </row>
    <row r="40" spans="2:7" ht="20.25" customHeight="1" x14ac:dyDescent="0.25">
      <c r="B40" s="16">
        <v>43579</v>
      </c>
      <c r="C40" s="8">
        <v>0.375</v>
      </c>
      <c r="D40" s="8">
        <v>0.75</v>
      </c>
      <c r="E40" s="6">
        <f>IFERROR(IF(COUNT(FeuilleDeTemps36[[#This Row],[Heure d’arrivée]:[Heure de départ]])=4,(IF(FeuilleDeTemps36[[#This Row],[Heure de départ]]&lt;FeuilleDeTemps36[[#This Row],[Heure d’arrivée]],1,0)+FeuilleDeTemps36[[#This Row],[Heure de départ]])-#REF!+#REF!-FeuilleDeTemps36[[#This Row],[Heure d’arrivée]],IF(AND(LEN(FeuilleDeTemps36[[#This Row],[Heure d’arrivée]])&lt;&gt;0,LEN(FeuilleDeTemps36[[#This Row],[Heure de départ]])&lt;&gt;0),(IF(FeuilleDeTemps36[[#This Row],[Heure de départ]]&lt;FeuilleDeTemps36[[#This Row],[Heure d’arrivée]],1,0)+FeuilleDeTemps36[[#This Row],[Heure de départ]])-FeuilleDeTemps36[[#This Row],[Heure d’arrivée]],0))*24,0)</f>
        <v>9</v>
      </c>
      <c r="F40"/>
      <c r="G40"/>
    </row>
    <row r="41" spans="2:7" ht="20.25" customHeight="1" x14ac:dyDescent="0.25">
      <c r="B41" s="16">
        <v>43580</v>
      </c>
      <c r="C41" s="8">
        <v>0.39583333333333331</v>
      </c>
      <c r="D41" s="8">
        <v>0.70833333333333337</v>
      </c>
      <c r="E41" s="6">
        <f>IFERROR(IF(COUNT(FeuilleDeTemps36[[#This Row],[Heure d’arrivée]:[Heure de départ]])=4,(IF(FeuilleDeTemps36[[#This Row],[Heure de départ]]&lt;FeuilleDeTemps36[[#This Row],[Heure d’arrivée]],1,0)+FeuilleDeTemps36[[#This Row],[Heure de départ]])-#REF!+#REF!-FeuilleDeTemps36[[#This Row],[Heure d’arrivée]],IF(AND(LEN(FeuilleDeTemps36[[#This Row],[Heure d’arrivée]])&lt;&gt;0,LEN(FeuilleDeTemps36[[#This Row],[Heure de départ]])&lt;&gt;0),(IF(FeuilleDeTemps36[[#This Row],[Heure de départ]]&lt;FeuilleDeTemps36[[#This Row],[Heure d’arrivée]],1,0)+FeuilleDeTemps36[[#This Row],[Heure de départ]])-FeuilleDeTemps36[[#This Row],[Heure d’arrivée]],0))*24,0)</f>
        <v>7.5000000000000018</v>
      </c>
      <c r="F41"/>
      <c r="G41"/>
    </row>
    <row r="42" spans="2:7" ht="20.25" customHeight="1" x14ac:dyDescent="0.25">
      <c r="B42" s="16">
        <v>43581</v>
      </c>
      <c r="C42" s="8">
        <v>0.39583333333333331</v>
      </c>
      <c r="D42" s="8">
        <v>0.66666666666666663</v>
      </c>
      <c r="E42" s="6">
        <f>IFERROR(IF(COUNT(FeuilleDeTemps36[[#This Row],[Heure d’arrivée]:[Heure de départ]])=4,(IF(FeuilleDeTemps36[[#This Row],[Heure de départ]]&lt;FeuilleDeTemps36[[#This Row],[Heure d’arrivée]],1,0)+FeuilleDeTemps36[[#This Row],[Heure de départ]])-#REF!+#REF!-FeuilleDeTemps36[[#This Row],[Heure d’arrivée]],IF(AND(LEN(FeuilleDeTemps36[[#This Row],[Heure d’arrivée]])&lt;&gt;0,LEN(FeuilleDeTemps36[[#This Row],[Heure de départ]])&lt;&gt;0),(IF(FeuilleDeTemps36[[#This Row],[Heure de départ]]&lt;FeuilleDeTemps36[[#This Row],[Heure d’arrivée]],1,0)+FeuilleDeTemps36[[#This Row],[Heure de départ]])-FeuilleDeTemps36[[#This Row],[Heure d’arrivée]],0))*24,0)</f>
        <v>6.5</v>
      </c>
      <c r="F42"/>
      <c r="G42"/>
    </row>
    <row r="44" spans="2:7" ht="34.5" customHeight="1" x14ac:dyDescent="0.35">
      <c r="B44" s="9" t="s">
        <v>36</v>
      </c>
      <c r="C44"/>
      <c r="D44"/>
      <c r="E44"/>
      <c r="F44"/>
      <c r="G44"/>
    </row>
    <row r="45" spans="2:7" s="1" customFormat="1" ht="42.75" customHeight="1" x14ac:dyDescent="0.25">
      <c r="B45" s="4" t="s">
        <v>2</v>
      </c>
      <c r="C45" s="4" t="s">
        <v>33</v>
      </c>
      <c r="D45" s="4" t="s">
        <v>25</v>
      </c>
      <c r="E45" s="13" t="s">
        <v>7</v>
      </c>
      <c r="F45" s="15" t="s">
        <v>37</v>
      </c>
    </row>
    <row r="46" spans="2:7" ht="30" customHeight="1" x14ac:dyDescent="0.4">
      <c r="B46" s="7">
        <v>38</v>
      </c>
      <c r="C46" s="7">
        <f>SUBTOTAL(109,FeuilleDeTemps38[Heures de travail])</f>
        <v>38.000000000000007</v>
      </c>
      <c r="D46" s="7">
        <f>IF(C46&lt;=HeuresSemaineTravail,C46,HeuresSemaineTravail)</f>
        <v>38.000000000000007</v>
      </c>
      <c r="E46" s="27">
        <f>C46-D46</f>
        <v>0</v>
      </c>
      <c r="F46" s="10">
        <f>D46-B46</f>
        <v>0</v>
      </c>
      <c r="G46"/>
    </row>
    <row r="47" spans="2:7" ht="36.75" customHeight="1" x14ac:dyDescent="0.25">
      <c r="B47" t="s">
        <v>3</v>
      </c>
      <c r="C47" t="s">
        <v>5</v>
      </c>
      <c r="D47" t="s">
        <v>8</v>
      </c>
      <c r="E47" t="s">
        <v>9</v>
      </c>
      <c r="F47" t="s">
        <v>24</v>
      </c>
      <c r="G47"/>
    </row>
    <row r="48" spans="2:7" ht="20.25" customHeight="1" x14ac:dyDescent="0.25">
      <c r="B48" s="16">
        <v>43584</v>
      </c>
      <c r="C48" s="8">
        <v>0.39583333333333331</v>
      </c>
      <c r="D48" s="8">
        <v>0.70833333333333337</v>
      </c>
      <c r="E48" s="6">
        <f>IFERROR(IF(COUNT(FeuilleDeTemps38[[#This Row],[Heure d’arrivée]:[Heure de départ]])=4,(IF(FeuilleDeTemps38[[#This Row],[Heure de départ]]&lt;FeuilleDeTemps38[[#This Row],[Heure d’arrivée]],1,0)+FeuilleDeTemps38[[#This Row],[Heure de départ]])-#REF!+#REF!-FeuilleDeTemps38[[#This Row],[Heure d’arrivée]],IF(AND(LEN(FeuilleDeTemps38[[#This Row],[Heure d’arrivée]])&lt;&gt;0,LEN(FeuilleDeTemps38[[#This Row],[Heure de départ]])&lt;&gt;0),(IF(FeuilleDeTemps38[[#This Row],[Heure de départ]]&lt;FeuilleDeTemps38[[#This Row],[Heure d’arrivée]],1,0)+FeuilleDeTemps38[[#This Row],[Heure de départ]])-FeuilleDeTemps38[[#This Row],[Heure d’arrivée]],0))*24,0)</f>
        <v>7.5000000000000018</v>
      </c>
      <c r="F48"/>
      <c r="G48"/>
    </row>
    <row r="49" spans="2:7" ht="20.25" customHeight="1" x14ac:dyDescent="0.25">
      <c r="B49" s="16">
        <v>43585</v>
      </c>
      <c r="C49" s="8">
        <v>0.39583333333333331</v>
      </c>
      <c r="D49" s="8">
        <v>0.70833333333333337</v>
      </c>
      <c r="E49" s="6">
        <f>IFERROR(IF(COUNT(FeuilleDeTemps38[[#This Row],[Heure d’arrivée]:[Heure de départ]])=4,(IF(FeuilleDeTemps38[[#This Row],[Heure de départ]]&lt;FeuilleDeTemps38[[#This Row],[Heure d’arrivée]],1,0)+FeuilleDeTemps38[[#This Row],[Heure de départ]])-#REF!+#REF!-FeuilleDeTemps38[[#This Row],[Heure d’arrivée]],IF(AND(LEN(FeuilleDeTemps38[[#This Row],[Heure d’arrivée]])&lt;&gt;0,LEN(FeuilleDeTemps38[[#This Row],[Heure de départ]])&lt;&gt;0),(IF(FeuilleDeTemps38[[#This Row],[Heure de départ]]&lt;FeuilleDeTemps38[[#This Row],[Heure d’arrivée]],1,0)+FeuilleDeTemps38[[#This Row],[Heure de départ]])-FeuilleDeTemps38[[#This Row],[Heure d’arrivée]],0))*24,0)</f>
        <v>7.5000000000000018</v>
      </c>
      <c r="F49"/>
      <c r="G49"/>
    </row>
    <row r="50" spans="2:7" ht="20.25" customHeight="1" x14ac:dyDescent="0.25">
      <c r="B50" s="16">
        <v>43586</v>
      </c>
      <c r="C50" s="8">
        <v>0.375</v>
      </c>
      <c r="D50" s="8">
        <v>0.75</v>
      </c>
      <c r="E50" s="6">
        <f>IFERROR(IF(COUNT(FeuilleDeTemps38[[#This Row],[Heure d’arrivée]:[Heure de départ]])=4,(IF(FeuilleDeTemps38[[#This Row],[Heure de départ]]&lt;FeuilleDeTemps38[[#This Row],[Heure d’arrivée]],1,0)+FeuilleDeTemps38[[#This Row],[Heure de départ]])-#REF!+#REF!-FeuilleDeTemps38[[#This Row],[Heure d’arrivée]],IF(AND(LEN(FeuilleDeTemps38[[#This Row],[Heure d’arrivée]])&lt;&gt;0,LEN(FeuilleDeTemps38[[#This Row],[Heure de départ]])&lt;&gt;0),(IF(FeuilleDeTemps38[[#This Row],[Heure de départ]]&lt;FeuilleDeTemps38[[#This Row],[Heure d’arrivée]],1,0)+FeuilleDeTemps38[[#This Row],[Heure de départ]])-FeuilleDeTemps38[[#This Row],[Heure d’arrivée]],0))*24,0)</f>
        <v>9</v>
      </c>
      <c r="F50"/>
      <c r="G50"/>
    </row>
    <row r="51" spans="2:7" ht="20.25" customHeight="1" x14ac:dyDescent="0.25">
      <c r="B51" s="16">
        <v>43587</v>
      </c>
      <c r="C51" s="8">
        <v>0.39583333333333331</v>
      </c>
      <c r="D51" s="8">
        <v>0.70833333333333337</v>
      </c>
      <c r="E51" s="6">
        <f>IFERROR(IF(COUNT(FeuilleDeTemps38[[#This Row],[Heure d’arrivée]:[Heure de départ]])=4,(IF(FeuilleDeTemps38[[#This Row],[Heure de départ]]&lt;FeuilleDeTemps38[[#This Row],[Heure d’arrivée]],1,0)+FeuilleDeTemps38[[#This Row],[Heure de départ]])-#REF!+#REF!-FeuilleDeTemps38[[#This Row],[Heure d’arrivée]],IF(AND(LEN(FeuilleDeTemps38[[#This Row],[Heure d’arrivée]])&lt;&gt;0,LEN(FeuilleDeTemps38[[#This Row],[Heure de départ]])&lt;&gt;0),(IF(FeuilleDeTemps38[[#This Row],[Heure de départ]]&lt;FeuilleDeTemps38[[#This Row],[Heure d’arrivée]],1,0)+FeuilleDeTemps38[[#This Row],[Heure de départ]])-FeuilleDeTemps38[[#This Row],[Heure d’arrivée]],0))*24,0)</f>
        <v>7.5000000000000018</v>
      </c>
      <c r="F51"/>
      <c r="G51"/>
    </row>
    <row r="52" spans="2:7" ht="20.25" customHeight="1" x14ac:dyDescent="0.25">
      <c r="B52" s="16">
        <v>43588</v>
      </c>
      <c r="C52" s="8">
        <v>0.39583333333333331</v>
      </c>
      <c r="D52" s="8">
        <v>0.66666666666666663</v>
      </c>
      <c r="E52" s="6">
        <f>IFERROR(IF(COUNT(FeuilleDeTemps38[[#This Row],[Heure d’arrivée]:[Heure de départ]])=4,(IF(FeuilleDeTemps38[[#This Row],[Heure de départ]]&lt;FeuilleDeTemps38[[#This Row],[Heure d’arrivée]],1,0)+FeuilleDeTemps38[[#This Row],[Heure de départ]])-#REF!+#REF!-FeuilleDeTemps38[[#This Row],[Heure d’arrivée]],IF(AND(LEN(FeuilleDeTemps38[[#This Row],[Heure d’arrivée]])&lt;&gt;0,LEN(FeuilleDeTemps38[[#This Row],[Heure de départ]])&lt;&gt;0),(IF(FeuilleDeTemps38[[#This Row],[Heure de départ]]&lt;FeuilleDeTemps38[[#This Row],[Heure d’arrivée]],1,0)+FeuilleDeTemps38[[#This Row],[Heure de départ]])-FeuilleDeTemps38[[#This Row],[Heure d’arrivée]],0))*24,0)</f>
        <v>6.5</v>
      </c>
      <c r="F52"/>
      <c r="G52"/>
    </row>
  </sheetData>
  <dataValidations count="12">
    <dataValidation allowBlank="1" showInputMessage="1" showErrorMessage="1" prompt="Cette feuille de calcul suit les heures de travail d’une semaine de travail. Entrez les dates et heures dans le tableau Feuille de temps. Le total d’heures, les heures normales et les heures supplémentaires sont calculés automatiquement à la ligne 6  " sqref="A1" xr:uid="{00000000-0002-0000-0000-000000000000}"/>
    <dataValidation allowBlank="1" showInputMessage="1" showErrorMessage="1" prompt="Entrez le nom, l’adresse e-mail et le numéro de téléphone de l’employé dans cette cellule" sqref="B2" xr:uid="{00000000-0002-0000-0000-000001000000}"/>
    <dataValidation allowBlank="1" showInputMessage="1" showErrorMessage="1" prompt="Entrez le nom du responsable dans cette cellule" sqref="B3" xr:uid="{00000000-0002-0000-0000-000002000000}"/>
    <dataValidation allowBlank="1" showInputMessage="1" showErrorMessage="1" prompt="Entrez les dates de début et de fin du terme dans cette cellule" sqref="B4 B14 B24 B34 B44" xr:uid="{C75A4308-C70C-4314-A83C-C0792DD187D4}"/>
    <dataValidation allowBlank="1" showInputMessage="1" showErrorMessage="1" prompt="Entrez le nombre total d’heures de travail de la semaine dans cette cellule" sqref="B6 B16 B26 B36 B46" xr:uid="{00000000-0002-0000-0000-000004000000}"/>
    <dataValidation allowBlank="1" showInputMessage="1" showErrorMessage="1" prompt="Le nombre total d’heures de travail est calculé automatiquement" sqref="C6 C16 C26 C36 C46" xr:uid="{00000000-0002-0000-0000-000005000000}"/>
    <dataValidation allowBlank="1" showInputMessage="1" showErrorMessage="1" prompt="Les heures normales sont calculées automatiquement" sqref="D6 D16 D26 D36 D46" xr:uid="{00000000-0002-0000-0000-000006000000}"/>
    <dataValidation allowBlank="1" showInputMessage="1" showErrorMessage="1" prompt="Les heures supplémentaires sont calculées automatiquement" sqref="E6 E16 E26 E36 E46" xr:uid="{00000000-0002-0000-0000-000007000000}"/>
    <dataValidation allowBlank="1" showInputMessage="1" showErrorMessage="1" prompt="Entrez les dates de la période dans cette colonne" sqref="B7 B17 B27 B37 B47" xr:uid="{00000000-0002-0000-0000-000008000000}"/>
    <dataValidation allowBlank="1" showInputMessage="1" showErrorMessage="1" prompt="Entrez l’heure de début dans cette colonne" sqref="C7 C17 C27 C37 C47" xr:uid="{00000000-0002-0000-0000-000009000000}"/>
    <dataValidation allowBlank="1" showInputMessage="1" showErrorMessage="1" prompt="Entrez le temps mort de la journée de cette colonne" sqref="D7 D17 D27 D37 D47" xr:uid="{00000000-0002-0000-0000-00000C000000}"/>
    <dataValidation allowBlank="1" showInputMessage="1" showErrorMessage="1" prompt="Cette colonne est calculée automatique-ment" sqref="E7 E17 E27 E37 E47" xr:uid="{00000000-0002-0000-0000-00000D000000}"/>
  </dataValidations>
  <printOptions horizontalCentered="1"/>
  <pageMargins left="0.4" right="0.4" top="0.4" bottom="0.4" header="0.3" footer="0.3"/>
  <pageSetup paperSize="9" scale="82" fitToHeight="0" orientation="landscape" r:id="rId1"/>
  <headerFooter differentFirst="1">
    <oddFooter>Page &amp;P of &amp;N</oddFooter>
  </headerFooter>
  <tableParts count="5">
    <tablePart r:id="rId2"/>
    <tablePart r:id="rId3"/>
    <tablePart r:id="rId4"/>
    <tablePart r:id="rId5"/>
    <tablePart r:id="rId6"/>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BF9B1C3-463E-4655-9D74-0C8EE94616AF}">
  <sheetPr codeName="Feuil5">
    <tabColor theme="4"/>
    <pageSetUpPr fitToPage="1"/>
  </sheetPr>
  <dimension ref="A1:H52"/>
  <sheetViews>
    <sheetView showGridLines="0" zoomScale="80" zoomScaleNormal="80" workbookViewId="0">
      <selection activeCell="I6" sqref="I6"/>
    </sheetView>
  </sheetViews>
  <sheetFormatPr baseColWidth="10" defaultColWidth="9.140625" defaultRowHeight="20.25" customHeight="1" x14ac:dyDescent="0.25"/>
  <cols>
    <col min="1" max="1" width="2.7109375" customWidth="1"/>
    <col min="2" max="2" width="30.5703125" customWidth="1"/>
    <col min="3" max="6" width="27.7109375" style="5" customWidth="1"/>
    <col min="7" max="7" width="22" style="6" customWidth="1"/>
    <col min="8" max="8" width="2.7109375" customWidth="1"/>
  </cols>
  <sheetData>
    <row r="1" spans="1:8" ht="33.75" customHeight="1" thickTop="1" x14ac:dyDescent="0.5">
      <c r="A1" s="2"/>
      <c r="B1" s="2" t="s">
        <v>34</v>
      </c>
      <c r="C1" s="2"/>
      <c r="D1" s="2"/>
      <c r="E1" s="2"/>
      <c r="F1" s="2"/>
      <c r="G1" s="2"/>
      <c r="H1" s="2"/>
    </row>
    <row r="2" spans="1:8" ht="17.25" customHeight="1" x14ac:dyDescent="0.3">
      <c r="B2" s="12" t="s">
        <v>15</v>
      </c>
      <c r="C2"/>
      <c r="D2"/>
      <c r="E2" s="22" t="s">
        <v>27</v>
      </c>
      <c r="F2"/>
      <c r="G2" s="30">
        <f>E6+E16+E26+E36+E46</f>
        <v>0</v>
      </c>
    </row>
    <row r="3" spans="1:8" ht="18" customHeight="1" x14ac:dyDescent="0.3">
      <c r="B3" s="3" t="s">
        <v>1</v>
      </c>
      <c r="C3"/>
      <c r="D3"/>
      <c r="E3" s="26" t="s">
        <v>31</v>
      </c>
      <c r="F3"/>
      <c r="G3" s="31">
        <f>F6+F16+F26+F36+F46</f>
        <v>0</v>
      </c>
    </row>
    <row r="4" spans="1:8" ht="34.5" customHeight="1" x14ac:dyDescent="0.35">
      <c r="B4" s="9" t="s">
        <v>19</v>
      </c>
      <c r="C4"/>
      <c r="D4"/>
      <c r="E4"/>
      <c r="F4"/>
      <c r="G4"/>
    </row>
    <row r="5" spans="1:8" s="1" customFormat="1" ht="42.75" customHeight="1" x14ac:dyDescent="0.25">
      <c r="B5" s="4" t="s">
        <v>2</v>
      </c>
      <c r="C5" s="4" t="s">
        <v>33</v>
      </c>
      <c r="D5" s="4" t="s">
        <v>25</v>
      </c>
      <c r="E5" s="13" t="s">
        <v>7</v>
      </c>
      <c r="F5" s="15" t="s">
        <v>37</v>
      </c>
    </row>
    <row r="6" spans="1:8" ht="30" customHeight="1" x14ac:dyDescent="0.4">
      <c r="B6" s="7">
        <v>38</v>
      </c>
      <c r="C6" s="7">
        <f>SUBTOTAL(109,FeuilleDeTemps6[Heures de travail])</f>
        <v>38.000000000000007</v>
      </c>
      <c r="D6" s="7">
        <f>IF(C6&lt;=HeuresSemaineTravail,C6,HeuresSemaineTravail)</f>
        <v>38.000000000000007</v>
      </c>
      <c r="E6" s="27">
        <f>C6-D6</f>
        <v>0</v>
      </c>
      <c r="F6" s="10">
        <f>D6-B6</f>
        <v>0</v>
      </c>
      <c r="G6"/>
    </row>
    <row r="7" spans="1:8" ht="36.75" customHeight="1" x14ac:dyDescent="0.25">
      <c r="B7" t="s">
        <v>3</v>
      </c>
      <c r="C7" t="s">
        <v>5</v>
      </c>
      <c r="D7" t="s">
        <v>8</v>
      </c>
      <c r="E7" t="s">
        <v>9</v>
      </c>
      <c r="F7" t="s">
        <v>24</v>
      </c>
      <c r="G7"/>
    </row>
    <row r="8" spans="1:8" ht="20.25" customHeight="1" x14ac:dyDescent="0.25">
      <c r="B8" s="16">
        <v>43556</v>
      </c>
      <c r="C8" s="8">
        <v>0.39583333333333331</v>
      </c>
      <c r="D8" s="8">
        <v>0.70833333333333337</v>
      </c>
      <c r="E8" s="6">
        <f>IFERROR(IF(COUNT(FeuilleDeTemps6[[#This Row],[Heure d’arrivée]:[Heure de départ]])=4,(IF(FeuilleDeTemps6[[#This Row],[Heure de départ]]&lt;FeuilleDeTemps6[[#This Row],[Heure d’arrivée]],1,0)+FeuilleDeTemps6[[#This Row],[Heure de départ]])-#REF!+#REF!-FeuilleDeTemps6[[#This Row],[Heure d’arrivée]],IF(AND(LEN(FeuilleDeTemps6[[#This Row],[Heure d’arrivée]])&lt;&gt;0,LEN(FeuilleDeTemps6[[#This Row],[Heure de départ]])&lt;&gt;0),(IF(FeuilleDeTemps6[[#This Row],[Heure de départ]]&lt;FeuilleDeTemps6[[#This Row],[Heure d’arrivée]],1,0)+FeuilleDeTemps6[[#This Row],[Heure de départ]])-FeuilleDeTemps6[[#This Row],[Heure d’arrivée]],0))*24,0)</f>
        <v>7.5000000000000018</v>
      </c>
      <c r="F8"/>
      <c r="G8"/>
    </row>
    <row r="9" spans="1:8" ht="20.25" customHeight="1" x14ac:dyDescent="0.25">
      <c r="B9" s="16">
        <v>43557</v>
      </c>
      <c r="C9" s="8">
        <v>0.39583333333333331</v>
      </c>
      <c r="D9" s="8">
        <v>0.70833333333333337</v>
      </c>
      <c r="E9" s="6">
        <f>IFERROR(IF(COUNT(FeuilleDeTemps6[[#This Row],[Heure d’arrivée]:[Heure de départ]])=4,(IF(FeuilleDeTemps6[[#This Row],[Heure de départ]]&lt;FeuilleDeTemps6[[#This Row],[Heure d’arrivée]],1,0)+FeuilleDeTemps6[[#This Row],[Heure de départ]])-#REF!+#REF!-FeuilleDeTemps6[[#This Row],[Heure d’arrivée]],IF(AND(LEN(FeuilleDeTemps6[[#This Row],[Heure d’arrivée]])&lt;&gt;0,LEN(FeuilleDeTemps6[[#This Row],[Heure de départ]])&lt;&gt;0),(IF(FeuilleDeTemps6[[#This Row],[Heure de départ]]&lt;FeuilleDeTemps6[[#This Row],[Heure d’arrivée]],1,0)+FeuilleDeTemps6[[#This Row],[Heure de départ]])-FeuilleDeTemps6[[#This Row],[Heure d’arrivée]],0))*24,0)</f>
        <v>7.5000000000000018</v>
      </c>
      <c r="F9"/>
      <c r="G9"/>
    </row>
    <row r="10" spans="1:8" ht="20.25" customHeight="1" x14ac:dyDescent="0.25">
      <c r="B10" s="16">
        <v>43558</v>
      </c>
      <c r="C10" s="8">
        <v>0.39583333333333331</v>
      </c>
      <c r="D10" s="8">
        <v>0.75</v>
      </c>
      <c r="E10" s="6">
        <f>IFERROR(IF(COUNT(FeuilleDeTemps6[[#This Row],[Heure d’arrivée]:[Heure de départ]])=4,(IF(FeuilleDeTemps6[[#This Row],[Heure de départ]]&lt;FeuilleDeTemps6[[#This Row],[Heure d’arrivée]],1,0)+FeuilleDeTemps6[[#This Row],[Heure de départ]])-#REF!+#REF!-FeuilleDeTemps6[[#This Row],[Heure d’arrivée]],IF(AND(LEN(FeuilleDeTemps6[[#This Row],[Heure d’arrivée]])&lt;&gt;0,LEN(FeuilleDeTemps6[[#This Row],[Heure de départ]])&lt;&gt;0),(IF(FeuilleDeTemps6[[#This Row],[Heure de départ]]&lt;FeuilleDeTemps6[[#This Row],[Heure d’arrivée]],1,0)+FeuilleDeTemps6[[#This Row],[Heure de départ]])-FeuilleDeTemps6[[#This Row],[Heure d’arrivée]],0))*24,0)</f>
        <v>8.5</v>
      </c>
      <c r="F10"/>
      <c r="G10"/>
    </row>
    <row r="11" spans="1:8" ht="20.25" customHeight="1" x14ac:dyDescent="0.25">
      <c r="B11" s="16">
        <v>43559</v>
      </c>
      <c r="C11" s="8">
        <v>0.39583333333333331</v>
      </c>
      <c r="D11" s="8">
        <v>0.70833333333333337</v>
      </c>
      <c r="E11" s="6">
        <f>IFERROR(IF(COUNT(FeuilleDeTemps6[[#This Row],[Heure d’arrivée]:[Heure de départ]])=4,(IF(FeuilleDeTemps6[[#This Row],[Heure de départ]]&lt;FeuilleDeTemps6[[#This Row],[Heure d’arrivée]],1,0)+FeuilleDeTemps6[[#This Row],[Heure de départ]])-#REF!+#REF!-FeuilleDeTemps6[[#This Row],[Heure d’arrivée]],IF(AND(LEN(FeuilleDeTemps6[[#This Row],[Heure d’arrivée]])&lt;&gt;0,LEN(FeuilleDeTemps6[[#This Row],[Heure de départ]])&lt;&gt;0),(IF(FeuilleDeTemps6[[#This Row],[Heure de départ]]&lt;FeuilleDeTemps6[[#This Row],[Heure d’arrivée]],1,0)+FeuilleDeTemps6[[#This Row],[Heure de départ]])-FeuilleDeTemps6[[#This Row],[Heure d’arrivée]],0))*24,0)</f>
        <v>7.5000000000000018</v>
      </c>
      <c r="F11"/>
      <c r="G11"/>
    </row>
    <row r="12" spans="1:8" ht="20.25" customHeight="1" x14ac:dyDescent="0.25">
      <c r="B12" s="16">
        <v>43560</v>
      </c>
      <c r="C12" s="8">
        <v>0.39583333333333331</v>
      </c>
      <c r="D12" s="8">
        <v>0.6875</v>
      </c>
      <c r="E12" s="6">
        <f>IFERROR(IF(COUNT(FeuilleDeTemps6[[#This Row],[Heure d’arrivée]:[Heure de départ]])=4,(IF(FeuilleDeTemps6[[#This Row],[Heure de départ]]&lt;FeuilleDeTemps6[[#This Row],[Heure d’arrivée]],1,0)+FeuilleDeTemps6[[#This Row],[Heure de départ]])-#REF!+#REF!-FeuilleDeTemps6[[#This Row],[Heure d’arrivée]],IF(AND(LEN(FeuilleDeTemps6[[#This Row],[Heure d’arrivée]])&lt;&gt;0,LEN(FeuilleDeTemps6[[#This Row],[Heure de départ]])&lt;&gt;0),(IF(FeuilleDeTemps6[[#This Row],[Heure de départ]]&lt;FeuilleDeTemps6[[#This Row],[Heure d’arrivée]],1,0)+FeuilleDeTemps6[[#This Row],[Heure de départ]])-FeuilleDeTemps6[[#This Row],[Heure d’arrivée]],0))*24,0)</f>
        <v>7</v>
      </c>
      <c r="F12"/>
      <c r="G12"/>
    </row>
    <row r="14" spans="1:8" ht="34.5" customHeight="1" x14ac:dyDescent="0.35">
      <c r="B14" s="9" t="s">
        <v>28</v>
      </c>
      <c r="C14"/>
      <c r="D14"/>
      <c r="E14"/>
      <c r="F14"/>
      <c r="G14"/>
    </row>
    <row r="15" spans="1:8" s="1" customFormat="1" ht="42.75" customHeight="1" x14ac:dyDescent="0.25">
      <c r="B15" s="4" t="s">
        <v>2</v>
      </c>
      <c r="C15" s="4" t="s">
        <v>33</v>
      </c>
      <c r="D15" s="4" t="s">
        <v>25</v>
      </c>
      <c r="E15" s="13" t="s">
        <v>7</v>
      </c>
      <c r="F15" s="15" t="s">
        <v>37</v>
      </c>
    </row>
    <row r="16" spans="1:8" ht="30" customHeight="1" x14ac:dyDescent="0.4">
      <c r="B16" s="7">
        <v>38</v>
      </c>
      <c r="C16" s="7">
        <f>SUBTOTAL(109,FeuilleDeTemps637[Heures de travail])</f>
        <v>38.000000000000007</v>
      </c>
      <c r="D16" s="7">
        <f>IF(C16&lt;=HeuresSemaineTravail,C16,HeuresSemaineTravail)</f>
        <v>38.000000000000007</v>
      </c>
      <c r="E16" s="27">
        <f>C16-D16</f>
        <v>0</v>
      </c>
      <c r="F16" s="10">
        <f>D16-B16</f>
        <v>0</v>
      </c>
      <c r="G16"/>
    </row>
    <row r="17" spans="2:7" ht="36.75" customHeight="1" x14ac:dyDescent="0.25">
      <c r="B17" t="s">
        <v>3</v>
      </c>
      <c r="C17" t="s">
        <v>5</v>
      </c>
      <c r="D17" t="s">
        <v>8</v>
      </c>
      <c r="E17" t="s">
        <v>9</v>
      </c>
      <c r="F17" t="s">
        <v>24</v>
      </c>
      <c r="G17"/>
    </row>
    <row r="18" spans="2:7" ht="20.25" customHeight="1" x14ac:dyDescent="0.25">
      <c r="B18" s="16">
        <v>43563</v>
      </c>
      <c r="C18" s="8">
        <v>0.39583333333333331</v>
      </c>
      <c r="D18" s="8">
        <v>0.70833333333333337</v>
      </c>
      <c r="E18" s="6">
        <f>IFERROR(IF(COUNT(FeuilleDeTemps637[[#This Row],[Heure d’arrivée]:[Heure de départ]])=4,(IF(FeuilleDeTemps637[[#This Row],[Heure de départ]]&lt;FeuilleDeTemps637[[#This Row],[Heure d’arrivée]],1,0)+FeuilleDeTemps637[[#This Row],[Heure de départ]])-#REF!+#REF!-FeuilleDeTemps637[[#This Row],[Heure d’arrivée]],IF(AND(LEN(FeuilleDeTemps637[[#This Row],[Heure d’arrivée]])&lt;&gt;0,LEN(FeuilleDeTemps637[[#This Row],[Heure de départ]])&lt;&gt;0),(IF(FeuilleDeTemps637[[#This Row],[Heure de départ]]&lt;FeuilleDeTemps637[[#This Row],[Heure d’arrivée]],1,0)+FeuilleDeTemps637[[#This Row],[Heure de départ]])-FeuilleDeTemps637[[#This Row],[Heure d’arrivée]],0))*24,0)</f>
        <v>7.5000000000000018</v>
      </c>
      <c r="F18"/>
      <c r="G18"/>
    </row>
    <row r="19" spans="2:7" ht="20.25" customHeight="1" x14ac:dyDescent="0.25">
      <c r="B19" s="16">
        <v>43564</v>
      </c>
      <c r="C19" s="8">
        <v>0.39583333333333331</v>
      </c>
      <c r="D19" s="8">
        <v>0.70833333333333337</v>
      </c>
      <c r="E19" s="6">
        <f>IFERROR(IF(COUNT(FeuilleDeTemps637[[#This Row],[Heure d’arrivée]:[Heure de départ]])=4,(IF(FeuilleDeTemps637[[#This Row],[Heure de départ]]&lt;FeuilleDeTemps637[[#This Row],[Heure d’arrivée]],1,0)+FeuilleDeTemps637[[#This Row],[Heure de départ]])-#REF!+#REF!-FeuilleDeTemps637[[#This Row],[Heure d’arrivée]],IF(AND(LEN(FeuilleDeTemps637[[#This Row],[Heure d’arrivée]])&lt;&gt;0,LEN(FeuilleDeTemps637[[#This Row],[Heure de départ]])&lt;&gt;0),(IF(FeuilleDeTemps637[[#This Row],[Heure de départ]]&lt;FeuilleDeTemps637[[#This Row],[Heure d’arrivée]],1,0)+FeuilleDeTemps637[[#This Row],[Heure de départ]])-FeuilleDeTemps637[[#This Row],[Heure d’arrivée]],0))*24,0)</f>
        <v>7.5000000000000018</v>
      </c>
      <c r="F19"/>
      <c r="G19"/>
    </row>
    <row r="20" spans="2:7" ht="20.25" customHeight="1" x14ac:dyDescent="0.25">
      <c r="B20" s="16">
        <v>43565</v>
      </c>
      <c r="C20" s="8">
        <v>0.39583333333333331</v>
      </c>
      <c r="D20" s="8">
        <v>0.75</v>
      </c>
      <c r="E20" s="6">
        <f>IFERROR(IF(COUNT(FeuilleDeTemps637[[#This Row],[Heure d’arrivée]:[Heure de départ]])=4,(IF(FeuilleDeTemps637[[#This Row],[Heure de départ]]&lt;FeuilleDeTemps637[[#This Row],[Heure d’arrivée]],1,0)+FeuilleDeTemps637[[#This Row],[Heure de départ]])-#REF!+#REF!-FeuilleDeTemps637[[#This Row],[Heure d’arrivée]],IF(AND(LEN(FeuilleDeTemps637[[#This Row],[Heure d’arrivée]])&lt;&gt;0,LEN(FeuilleDeTemps637[[#This Row],[Heure de départ]])&lt;&gt;0),(IF(FeuilleDeTemps637[[#This Row],[Heure de départ]]&lt;FeuilleDeTemps637[[#This Row],[Heure d’arrivée]],1,0)+FeuilleDeTemps637[[#This Row],[Heure de départ]])-FeuilleDeTemps637[[#This Row],[Heure d’arrivée]],0))*24,0)</f>
        <v>8.5</v>
      </c>
      <c r="F20"/>
      <c r="G20"/>
    </row>
    <row r="21" spans="2:7" ht="20.25" customHeight="1" x14ac:dyDescent="0.25">
      <c r="B21" s="16">
        <v>43566</v>
      </c>
      <c r="C21" s="8">
        <v>0.39583333333333331</v>
      </c>
      <c r="D21" s="8">
        <v>0.70833333333333337</v>
      </c>
      <c r="E21" s="6">
        <f>IFERROR(IF(COUNT(FeuilleDeTemps637[[#This Row],[Heure d’arrivée]:[Heure de départ]])=4,(IF(FeuilleDeTemps637[[#This Row],[Heure de départ]]&lt;FeuilleDeTemps637[[#This Row],[Heure d’arrivée]],1,0)+FeuilleDeTemps637[[#This Row],[Heure de départ]])-#REF!+#REF!-FeuilleDeTemps637[[#This Row],[Heure d’arrivée]],IF(AND(LEN(FeuilleDeTemps637[[#This Row],[Heure d’arrivée]])&lt;&gt;0,LEN(FeuilleDeTemps637[[#This Row],[Heure de départ]])&lt;&gt;0),(IF(FeuilleDeTemps637[[#This Row],[Heure de départ]]&lt;FeuilleDeTemps637[[#This Row],[Heure d’arrivée]],1,0)+FeuilleDeTemps637[[#This Row],[Heure de départ]])-FeuilleDeTemps637[[#This Row],[Heure d’arrivée]],0))*24,0)</f>
        <v>7.5000000000000018</v>
      </c>
      <c r="F21"/>
      <c r="G21"/>
    </row>
    <row r="22" spans="2:7" ht="20.25" customHeight="1" x14ac:dyDescent="0.25">
      <c r="B22" s="16">
        <v>43567</v>
      </c>
      <c r="C22" s="8">
        <v>0.39583333333333331</v>
      </c>
      <c r="D22" s="8">
        <v>0.6875</v>
      </c>
      <c r="E22" s="6">
        <f>IFERROR(IF(COUNT(FeuilleDeTemps637[[#This Row],[Heure d’arrivée]:[Heure de départ]])=4,(IF(FeuilleDeTemps637[[#This Row],[Heure de départ]]&lt;FeuilleDeTemps637[[#This Row],[Heure d’arrivée]],1,0)+FeuilleDeTemps637[[#This Row],[Heure de départ]])-#REF!+#REF!-FeuilleDeTemps637[[#This Row],[Heure d’arrivée]],IF(AND(LEN(FeuilleDeTemps637[[#This Row],[Heure d’arrivée]])&lt;&gt;0,LEN(FeuilleDeTemps637[[#This Row],[Heure de départ]])&lt;&gt;0),(IF(FeuilleDeTemps637[[#This Row],[Heure de départ]]&lt;FeuilleDeTemps637[[#This Row],[Heure d’arrivée]],1,0)+FeuilleDeTemps637[[#This Row],[Heure de départ]])-FeuilleDeTemps637[[#This Row],[Heure d’arrivée]],0))*24,0)</f>
        <v>7</v>
      </c>
      <c r="F22"/>
      <c r="G22"/>
    </row>
    <row r="24" spans="2:7" ht="34.5" customHeight="1" x14ac:dyDescent="0.35">
      <c r="B24" s="9" t="s">
        <v>29</v>
      </c>
      <c r="C24"/>
      <c r="D24"/>
      <c r="E24"/>
      <c r="F24"/>
      <c r="G24"/>
    </row>
    <row r="25" spans="2:7" s="1" customFormat="1" ht="42.75" customHeight="1" x14ac:dyDescent="0.25">
      <c r="B25" s="4" t="s">
        <v>2</v>
      </c>
      <c r="C25" s="4" t="s">
        <v>33</v>
      </c>
      <c r="D25" s="4" t="s">
        <v>25</v>
      </c>
      <c r="E25" s="13" t="s">
        <v>7</v>
      </c>
      <c r="F25" s="15" t="s">
        <v>37</v>
      </c>
    </row>
    <row r="26" spans="2:7" ht="30" customHeight="1" x14ac:dyDescent="0.4">
      <c r="B26" s="7">
        <v>38</v>
      </c>
      <c r="C26" s="7">
        <f>SUBTOTAL(109,FeuilleDeTemps638[Heures de travail])</f>
        <v>38.000000000000007</v>
      </c>
      <c r="D26" s="7">
        <f>IF(C26&lt;=HeuresSemaineTravail,C26,HeuresSemaineTravail)</f>
        <v>38.000000000000007</v>
      </c>
      <c r="E26" s="27">
        <f>C26-D26</f>
        <v>0</v>
      </c>
      <c r="F26" s="10">
        <f>D26-B26</f>
        <v>0</v>
      </c>
      <c r="G26"/>
    </row>
    <row r="27" spans="2:7" ht="36.75" customHeight="1" x14ac:dyDescent="0.25">
      <c r="B27" t="s">
        <v>3</v>
      </c>
      <c r="C27" t="s">
        <v>5</v>
      </c>
      <c r="D27" t="s">
        <v>8</v>
      </c>
      <c r="E27" t="s">
        <v>9</v>
      </c>
      <c r="F27" t="s">
        <v>24</v>
      </c>
      <c r="G27"/>
    </row>
    <row r="28" spans="2:7" ht="20.25" customHeight="1" x14ac:dyDescent="0.25">
      <c r="B28" s="16">
        <v>43570</v>
      </c>
      <c r="C28" s="8">
        <v>0.39583333333333331</v>
      </c>
      <c r="D28" s="8">
        <v>0.70833333333333337</v>
      </c>
      <c r="E28" s="6">
        <f>IFERROR(IF(COUNT(FeuilleDeTemps638[[#This Row],[Heure d’arrivée]:[Heure de départ]])=4,(IF(FeuilleDeTemps638[[#This Row],[Heure de départ]]&lt;FeuilleDeTemps638[[#This Row],[Heure d’arrivée]],1,0)+FeuilleDeTemps638[[#This Row],[Heure de départ]])-#REF!+#REF!-FeuilleDeTemps638[[#This Row],[Heure d’arrivée]],IF(AND(LEN(FeuilleDeTemps638[[#This Row],[Heure d’arrivée]])&lt;&gt;0,LEN(FeuilleDeTemps638[[#This Row],[Heure de départ]])&lt;&gt;0),(IF(FeuilleDeTemps638[[#This Row],[Heure de départ]]&lt;FeuilleDeTemps638[[#This Row],[Heure d’arrivée]],1,0)+FeuilleDeTemps638[[#This Row],[Heure de départ]])-FeuilleDeTemps638[[#This Row],[Heure d’arrivée]],0))*24,0)</f>
        <v>7.5000000000000018</v>
      </c>
      <c r="F28"/>
      <c r="G28"/>
    </row>
    <row r="29" spans="2:7" ht="20.25" customHeight="1" x14ac:dyDescent="0.25">
      <c r="B29" s="16">
        <v>43571</v>
      </c>
      <c r="C29" s="8">
        <v>0.39583333333333331</v>
      </c>
      <c r="D29" s="8">
        <v>0.70833333333333337</v>
      </c>
      <c r="E29" s="6">
        <f>IFERROR(IF(COUNT(FeuilleDeTemps638[[#This Row],[Heure d’arrivée]:[Heure de départ]])=4,(IF(FeuilleDeTemps638[[#This Row],[Heure de départ]]&lt;FeuilleDeTemps638[[#This Row],[Heure d’arrivée]],1,0)+FeuilleDeTemps638[[#This Row],[Heure de départ]])-#REF!+#REF!-FeuilleDeTemps638[[#This Row],[Heure d’arrivée]],IF(AND(LEN(FeuilleDeTemps638[[#This Row],[Heure d’arrivée]])&lt;&gt;0,LEN(FeuilleDeTemps638[[#This Row],[Heure de départ]])&lt;&gt;0),(IF(FeuilleDeTemps638[[#This Row],[Heure de départ]]&lt;FeuilleDeTemps638[[#This Row],[Heure d’arrivée]],1,0)+FeuilleDeTemps638[[#This Row],[Heure de départ]])-FeuilleDeTemps638[[#This Row],[Heure d’arrivée]],0))*24,0)</f>
        <v>7.5000000000000018</v>
      </c>
      <c r="F29"/>
      <c r="G29"/>
    </row>
    <row r="30" spans="2:7" ht="20.25" customHeight="1" x14ac:dyDescent="0.25">
      <c r="B30" s="16">
        <v>43572</v>
      </c>
      <c r="C30" s="8">
        <v>0.39583333333333331</v>
      </c>
      <c r="D30" s="8">
        <v>0.75</v>
      </c>
      <c r="E30" s="6">
        <f>IFERROR(IF(COUNT(FeuilleDeTemps638[[#This Row],[Heure d’arrivée]:[Heure de départ]])=4,(IF(FeuilleDeTemps638[[#This Row],[Heure de départ]]&lt;FeuilleDeTemps638[[#This Row],[Heure d’arrivée]],1,0)+FeuilleDeTemps638[[#This Row],[Heure de départ]])-#REF!+#REF!-FeuilleDeTemps638[[#This Row],[Heure d’arrivée]],IF(AND(LEN(FeuilleDeTemps638[[#This Row],[Heure d’arrivée]])&lt;&gt;0,LEN(FeuilleDeTemps638[[#This Row],[Heure de départ]])&lt;&gt;0),(IF(FeuilleDeTemps638[[#This Row],[Heure de départ]]&lt;FeuilleDeTemps638[[#This Row],[Heure d’arrivée]],1,0)+FeuilleDeTemps638[[#This Row],[Heure de départ]])-FeuilleDeTemps638[[#This Row],[Heure d’arrivée]],0))*24,0)</f>
        <v>8.5</v>
      </c>
      <c r="F30"/>
      <c r="G30"/>
    </row>
    <row r="31" spans="2:7" ht="20.25" customHeight="1" x14ac:dyDescent="0.25">
      <c r="B31" s="16">
        <v>43573</v>
      </c>
      <c r="C31" s="8">
        <v>0.39583333333333331</v>
      </c>
      <c r="D31" s="8">
        <v>0.70833333333333337</v>
      </c>
      <c r="E31" s="6">
        <f>IFERROR(IF(COUNT(FeuilleDeTemps638[[#This Row],[Heure d’arrivée]:[Heure de départ]])=4,(IF(FeuilleDeTemps638[[#This Row],[Heure de départ]]&lt;FeuilleDeTemps638[[#This Row],[Heure d’arrivée]],1,0)+FeuilleDeTemps638[[#This Row],[Heure de départ]])-#REF!+#REF!-FeuilleDeTemps638[[#This Row],[Heure d’arrivée]],IF(AND(LEN(FeuilleDeTemps638[[#This Row],[Heure d’arrivée]])&lt;&gt;0,LEN(FeuilleDeTemps638[[#This Row],[Heure de départ]])&lt;&gt;0),(IF(FeuilleDeTemps638[[#This Row],[Heure de départ]]&lt;FeuilleDeTemps638[[#This Row],[Heure d’arrivée]],1,0)+FeuilleDeTemps638[[#This Row],[Heure de départ]])-FeuilleDeTemps638[[#This Row],[Heure d’arrivée]],0))*24,0)</f>
        <v>7.5000000000000018</v>
      </c>
      <c r="F31"/>
      <c r="G31"/>
    </row>
    <row r="32" spans="2:7" ht="20.25" customHeight="1" x14ac:dyDescent="0.25">
      <c r="B32" s="16">
        <v>43574</v>
      </c>
      <c r="C32" s="8">
        <v>0.39583333333333331</v>
      </c>
      <c r="D32" s="8">
        <v>0.6875</v>
      </c>
      <c r="E32" s="6">
        <f>IFERROR(IF(COUNT(FeuilleDeTemps638[[#This Row],[Heure d’arrivée]:[Heure de départ]])=4,(IF(FeuilleDeTemps638[[#This Row],[Heure de départ]]&lt;FeuilleDeTemps638[[#This Row],[Heure d’arrivée]],1,0)+FeuilleDeTemps638[[#This Row],[Heure de départ]])-#REF!+#REF!-FeuilleDeTemps638[[#This Row],[Heure d’arrivée]],IF(AND(LEN(FeuilleDeTemps638[[#This Row],[Heure d’arrivée]])&lt;&gt;0,LEN(FeuilleDeTemps638[[#This Row],[Heure de départ]])&lt;&gt;0),(IF(FeuilleDeTemps638[[#This Row],[Heure de départ]]&lt;FeuilleDeTemps638[[#This Row],[Heure d’arrivée]],1,0)+FeuilleDeTemps638[[#This Row],[Heure de départ]])-FeuilleDeTemps638[[#This Row],[Heure d’arrivée]],0))*24,0)</f>
        <v>7</v>
      </c>
      <c r="F32"/>
      <c r="G32"/>
    </row>
    <row r="34" spans="2:7" ht="34.5" customHeight="1" x14ac:dyDescent="0.35">
      <c r="B34" s="9" t="s">
        <v>30</v>
      </c>
      <c r="C34"/>
      <c r="D34"/>
      <c r="E34"/>
      <c r="F34"/>
      <c r="G34"/>
    </row>
    <row r="35" spans="2:7" s="1" customFormat="1" ht="42.75" customHeight="1" x14ac:dyDescent="0.25">
      <c r="B35" s="4" t="s">
        <v>2</v>
      </c>
      <c r="C35" s="4" t="s">
        <v>33</v>
      </c>
      <c r="D35" s="4" t="s">
        <v>25</v>
      </c>
      <c r="E35" s="13" t="s">
        <v>7</v>
      </c>
      <c r="F35" s="15" t="s">
        <v>37</v>
      </c>
    </row>
    <row r="36" spans="2:7" ht="30" customHeight="1" x14ac:dyDescent="0.4">
      <c r="B36" s="7">
        <v>38</v>
      </c>
      <c r="C36" s="7">
        <f>SUBTOTAL(109,FeuilleDeTemps639[Heures de travail])</f>
        <v>38.000000000000007</v>
      </c>
      <c r="D36" s="7">
        <f>IF(C36&lt;=HeuresSemaineTravail,C36,HeuresSemaineTravail)</f>
        <v>38.000000000000007</v>
      </c>
      <c r="E36" s="27">
        <f>C36-D36</f>
        <v>0</v>
      </c>
      <c r="F36" s="10">
        <f>D36-B36</f>
        <v>0</v>
      </c>
      <c r="G36"/>
    </row>
    <row r="37" spans="2:7" ht="36.75" customHeight="1" x14ac:dyDescent="0.25">
      <c r="B37" t="s">
        <v>3</v>
      </c>
      <c r="C37" t="s">
        <v>5</v>
      </c>
      <c r="D37" t="s">
        <v>8</v>
      </c>
      <c r="E37" t="s">
        <v>9</v>
      </c>
      <c r="F37" t="s">
        <v>24</v>
      </c>
      <c r="G37"/>
    </row>
    <row r="38" spans="2:7" ht="20.25" customHeight="1" x14ac:dyDescent="0.25">
      <c r="B38" s="16">
        <v>43577</v>
      </c>
      <c r="C38" s="8">
        <v>0.39583333333333331</v>
      </c>
      <c r="D38" s="8">
        <v>0.70833333333333337</v>
      </c>
      <c r="E38" s="6">
        <f>IFERROR(IF(COUNT(FeuilleDeTemps639[[#This Row],[Heure d’arrivée]:[Heure de départ]])=4,(IF(FeuilleDeTemps639[[#This Row],[Heure de départ]]&lt;FeuilleDeTemps639[[#This Row],[Heure d’arrivée]],1,0)+FeuilleDeTemps639[[#This Row],[Heure de départ]])-#REF!+#REF!-FeuilleDeTemps639[[#This Row],[Heure d’arrivée]],IF(AND(LEN(FeuilleDeTemps639[[#This Row],[Heure d’arrivée]])&lt;&gt;0,LEN(FeuilleDeTemps639[[#This Row],[Heure de départ]])&lt;&gt;0),(IF(FeuilleDeTemps639[[#This Row],[Heure de départ]]&lt;FeuilleDeTemps639[[#This Row],[Heure d’arrivée]],1,0)+FeuilleDeTemps639[[#This Row],[Heure de départ]])-FeuilleDeTemps639[[#This Row],[Heure d’arrivée]],0))*24,0)</f>
        <v>7.5000000000000018</v>
      </c>
      <c r="F38"/>
      <c r="G38"/>
    </row>
    <row r="39" spans="2:7" ht="20.25" customHeight="1" x14ac:dyDescent="0.25">
      <c r="B39" s="16">
        <v>43578</v>
      </c>
      <c r="C39" s="8">
        <v>0.39583333333333331</v>
      </c>
      <c r="D39" s="8">
        <v>0.70833333333333337</v>
      </c>
      <c r="E39" s="6">
        <f>IFERROR(IF(COUNT(FeuilleDeTemps639[[#This Row],[Heure d’arrivée]:[Heure de départ]])=4,(IF(FeuilleDeTemps639[[#This Row],[Heure de départ]]&lt;FeuilleDeTemps639[[#This Row],[Heure d’arrivée]],1,0)+FeuilleDeTemps639[[#This Row],[Heure de départ]])-#REF!+#REF!-FeuilleDeTemps639[[#This Row],[Heure d’arrivée]],IF(AND(LEN(FeuilleDeTemps639[[#This Row],[Heure d’arrivée]])&lt;&gt;0,LEN(FeuilleDeTemps639[[#This Row],[Heure de départ]])&lt;&gt;0),(IF(FeuilleDeTemps639[[#This Row],[Heure de départ]]&lt;FeuilleDeTemps639[[#This Row],[Heure d’arrivée]],1,0)+FeuilleDeTemps639[[#This Row],[Heure de départ]])-FeuilleDeTemps639[[#This Row],[Heure d’arrivée]],0))*24,0)</f>
        <v>7.5000000000000018</v>
      </c>
      <c r="F39"/>
      <c r="G39"/>
    </row>
    <row r="40" spans="2:7" ht="20.25" customHeight="1" x14ac:dyDescent="0.25">
      <c r="B40" s="16">
        <v>43579</v>
      </c>
      <c r="C40" s="8">
        <v>0.39583333333333331</v>
      </c>
      <c r="D40" s="8">
        <v>0.75</v>
      </c>
      <c r="E40" s="6">
        <f>IFERROR(IF(COUNT(FeuilleDeTemps639[[#This Row],[Heure d’arrivée]:[Heure de départ]])=4,(IF(FeuilleDeTemps639[[#This Row],[Heure de départ]]&lt;FeuilleDeTemps639[[#This Row],[Heure d’arrivée]],1,0)+FeuilleDeTemps639[[#This Row],[Heure de départ]])-#REF!+#REF!-FeuilleDeTemps639[[#This Row],[Heure d’arrivée]],IF(AND(LEN(FeuilleDeTemps639[[#This Row],[Heure d’arrivée]])&lt;&gt;0,LEN(FeuilleDeTemps639[[#This Row],[Heure de départ]])&lt;&gt;0),(IF(FeuilleDeTemps639[[#This Row],[Heure de départ]]&lt;FeuilleDeTemps639[[#This Row],[Heure d’arrivée]],1,0)+FeuilleDeTemps639[[#This Row],[Heure de départ]])-FeuilleDeTemps639[[#This Row],[Heure d’arrivée]],0))*24,0)</f>
        <v>8.5</v>
      </c>
      <c r="F40"/>
      <c r="G40"/>
    </row>
    <row r="41" spans="2:7" ht="20.25" customHeight="1" x14ac:dyDescent="0.25">
      <c r="B41" s="16">
        <v>43580</v>
      </c>
      <c r="C41" s="8">
        <v>0.39583333333333331</v>
      </c>
      <c r="D41" s="8">
        <v>0.70833333333333337</v>
      </c>
      <c r="E41" s="6">
        <f>IFERROR(IF(COUNT(FeuilleDeTemps639[[#This Row],[Heure d’arrivée]:[Heure de départ]])=4,(IF(FeuilleDeTemps639[[#This Row],[Heure de départ]]&lt;FeuilleDeTemps639[[#This Row],[Heure d’arrivée]],1,0)+FeuilleDeTemps639[[#This Row],[Heure de départ]])-#REF!+#REF!-FeuilleDeTemps639[[#This Row],[Heure d’arrivée]],IF(AND(LEN(FeuilleDeTemps639[[#This Row],[Heure d’arrivée]])&lt;&gt;0,LEN(FeuilleDeTemps639[[#This Row],[Heure de départ]])&lt;&gt;0),(IF(FeuilleDeTemps639[[#This Row],[Heure de départ]]&lt;FeuilleDeTemps639[[#This Row],[Heure d’arrivée]],1,0)+FeuilleDeTemps639[[#This Row],[Heure de départ]])-FeuilleDeTemps639[[#This Row],[Heure d’arrivée]],0))*24,0)</f>
        <v>7.5000000000000018</v>
      </c>
      <c r="F41"/>
      <c r="G41"/>
    </row>
    <row r="42" spans="2:7" ht="20.25" customHeight="1" x14ac:dyDescent="0.25">
      <c r="B42" s="16">
        <v>43581</v>
      </c>
      <c r="C42" s="8">
        <v>0.39583333333333331</v>
      </c>
      <c r="D42" s="8">
        <v>0.6875</v>
      </c>
      <c r="E42" s="6">
        <f>IFERROR(IF(COUNT(FeuilleDeTemps639[[#This Row],[Heure d’arrivée]:[Heure de départ]])=4,(IF(FeuilleDeTemps639[[#This Row],[Heure de départ]]&lt;FeuilleDeTemps639[[#This Row],[Heure d’arrivée]],1,0)+FeuilleDeTemps639[[#This Row],[Heure de départ]])-#REF!+#REF!-FeuilleDeTemps639[[#This Row],[Heure d’arrivée]],IF(AND(LEN(FeuilleDeTemps639[[#This Row],[Heure d’arrivée]])&lt;&gt;0,LEN(FeuilleDeTemps639[[#This Row],[Heure de départ]])&lt;&gt;0),(IF(FeuilleDeTemps639[[#This Row],[Heure de départ]]&lt;FeuilleDeTemps639[[#This Row],[Heure d’arrivée]],1,0)+FeuilleDeTemps639[[#This Row],[Heure de départ]])-FeuilleDeTemps639[[#This Row],[Heure d’arrivée]],0))*24,0)</f>
        <v>7</v>
      </c>
      <c r="F42"/>
      <c r="G42"/>
    </row>
    <row r="44" spans="2:7" ht="34.5" customHeight="1" x14ac:dyDescent="0.35">
      <c r="B44" s="9" t="s">
        <v>35</v>
      </c>
      <c r="C44"/>
      <c r="D44"/>
      <c r="E44"/>
      <c r="F44"/>
      <c r="G44"/>
    </row>
    <row r="45" spans="2:7" s="1" customFormat="1" ht="42.75" customHeight="1" x14ac:dyDescent="0.25">
      <c r="B45" s="4" t="s">
        <v>2</v>
      </c>
      <c r="C45" s="4" t="s">
        <v>33</v>
      </c>
      <c r="D45" s="4" t="s">
        <v>25</v>
      </c>
      <c r="E45" s="13" t="s">
        <v>7</v>
      </c>
      <c r="F45" s="15" t="s">
        <v>37</v>
      </c>
    </row>
    <row r="46" spans="2:7" ht="30" customHeight="1" x14ac:dyDescent="0.4">
      <c r="B46" s="7">
        <v>38</v>
      </c>
      <c r="C46" s="7">
        <f>SUBTOTAL(109,FeuilleDeTemps640[Heures de travail])</f>
        <v>38.000000000000007</v>
      </c>
      <c r="D46" s="7">
        <f>IF(C46&lt;=HeuresSemaineTravail,C46,HeuresSemaineTravail)</f>
        <v>38.000000000000007</v>
      </c>
      <c r="E46" s="27">
        <f>C46-D46</f>
        <v>0</v>
      </c>
      <c r="F46" s="10">
        <f>D46-B46</f>
        <v>0</v>
      </c>
      <c r="G46"/>
    </row>
    <row r="47" spans="2:7" ht="36.75" customHeight="1" x14ac:dyDescent="0.25">
      <c r="B47" t="s">
        <v>3</v>
      </c>
      <c r="C47" t="s">
        <v>5</v>
      </c>
      <c r="D47" t="s">
        <v>8</v>
      </c>
      <c r="E47" t="s">
        <v>9</v>
      </c>
      <c r="F47" t="s">
        <v>24</v>
      </c>
      <c r="G47"/>
    </row>
    <row r="48" spans="2:7" ht="20.25" customHeight="1" x14ac:dyDescent="0.25">
      <c r="B48" s="16">
        <v>43584</v>
      </c>
      <c r="C48" s="8">
        <v>0.39583333333333331</v>
      </c>
      <c r="D48" s="8">
        <v>0.70833333333333337</v>
      </c>
      <c r="E48" s="6">
        <f>IFERROR(IF(COUNT(FeuilleDeTemps640[[#This Row],[Heure d’arrivée]:[Heure de départ]])=4,(IF(FeuilleDeTemps640[[#This Row],[Heure de départ]]&lt;FeuilleDeTemps640[[#This Row],[Heure d’arrivée]],1,0)+FeuilleDeTemps640[[#This Row],[Heure de départ]])-#REF!+#REF!-FeuilleDeTemps640[[#This Row],[Heure d’arrivée]],IF(AND(LEN(FeuilleDeTemps640[[#This Row],[Heure d’arrivée]])&lt;&gt;0,LEN(FeuilleDeTemps640[[#This Row],[Heure de départ]])&lt;&gt;0),(IF(FeuilleDeTemps640[[#This Row],[Heure de départ]]&lt;FeuilleDeTemps640[[#This Row],[Heure d’arrivée]],1,0)+FeuilleDeTemps640[[#This Row],[Heure de départ]])-FeuilleDeTemps640[[#This Row],[Heure d’arrivée]],0))*24,0)</f>
        <v>7.5000000000000018</v>
      </c>
      <c r="F48"/>
      <c r="G48"/>
    </row>
    <row r="49" spans="2:7" ht="20.25" customHeight="1" x14ac:dyDescent="0.25">
      <c r="B49" s="16">
        <v>43585</v>
      </c>
      <c r="C49" s="8">
        <v>0.39583333333333331</v>
      </c>
      <c r="D49" s="8">
        <v>0.70833333333333337</v>
      </c>
      <c r="E49" s="6">
        <f>IFERROR(IF(COUNT(FeuilleDeTemps640[[#This Row],[Heure d’arrivée]:[Heure de départ]])=4,(IF(FeuilleDeTemps640[[#This Row],[Heure de départ]]&lt;FeuilleDeTemps640[[#This Row],[Heure d’arrivée]],1,0)+FeuilleDeTemps640[[#This Row],[Heure de départ]])-#REF!+#REF!-FeuilleDeTemps640[[#This Row],[Heure d’arrivée]],IF(AND(LEN(FeuilleDeTemps640[[#This Row],[Heure d’arrivée]])&lt;&gt;0,LEN(FeuilleDeTemps640[[#This Row],[Heure de départ]])&lt;&gt;0),(IF(FeuilleDeTemps640[[#This Row],[Heure de départ]]&lt;FeuilleDeTemps640[[#This Row],[Heure d’arrivée]],1,0)+FeuilleDeTemps640[[#This Row],[Heure de départ]])-FeuilleDeTemps640[[#This Row],[Heure d’arrivée]],0))*24,0)</f>
        <v>7.5000000000000018</v>
      </c>
      <c r="F49"/>
      <c r="G49"/>
    </row>
    <row r="50" spans="2:7" ht="20.25" customHeight="1" x14ac:dyDescent="0.25">
      <c r="B50" s="16">
        <v>43586</v>
      </c>
      <c r="C50" s="8">
        <v>0.39583333333333331</v>
      </c>
      <c r="D50" s="8">
        <v>0.75</v>
      </c>
      <c r="E50" s="6">
        <f>IFERROR(IF(COUNT(FeuilleDeTemps640[[#This Row],[Heure d’arrivée]:[Heure de départ]])=4,(IF(FeuilleDeTemps640[[#This Row],[Heure de départ]]&lt;FeuilleDeTemps640[[#This Row],[Heure d’arrivée]],1,0)+FeuilleDeTemps640[[#This Row],[Heure de départ]])-#REF!+#REF!-FeuilleDeTemps640[[#This Row],[Heure d’arrivée]],IF(AND(LEN(FeuilleDeTemps640[[#This Row],[Heure d’arrivée]])&lt;&gt;0,LEN(FeuilleDeTemps640[[#This Row],[Heure de départ]])&lt;&gt;0),(IF(FeuilleDeTemps640[[#This Row],[Heure de départ]]&lt;FeuilleDeTemps640[[#This Row],[Heure d’arrivée]],1,0)+FeuilleDeTemps640[[#This Row],[Heure de départ]])-FeuilleDeTemps640[[#This Row],[Heure d’arrivée]],0))*24,0)</f>
        <v>8.5</v>
      </c>
      <c r="F50"/>
      <c r="G50"/>
    </row>
    <row r="51" spans="2:7" ht="20.25" customHeight="1" x14ac:dyDescent="0.25">
      <c r="B51" s="16">
        <v>43587</v>
      </c>
      <c r="C51" s="8">
        <v>0.39583333333333331</v>
      </c>
      <c r="D51" s="8">
        <v>0.70833333333333337</v>
      </c>
      <c r="E51" s="6">
        <f>IFERROR(IF(COUNT(FeuilleDeTemps640[[#This Row],[Heure d’arrivée]:[Heure de départ]])=4,(IF(FeuilleDeTemps640[[#This Row],[Heure de départ]]&lt;FeuilleDeTemps640[[#This Row],[Heure d’arrivée]],1,0)+FeuilleDeTemps640[[#This Row],[Heure de départ]])-#REF!+#REF!-FeuilleDeTemps640[[#This Row],[Heure d’arrivée]],IF(AND(LEN(FeuilleDeTemps640[[#This Row],[Heure d’arrivée]])&lt;&gt;0,LEN(FeuilleDeTemps640[[#This Row],[Heure de départ]])&lt;&gt;0),(IF(FeuilleDeTemps640[[#This Row],[Heure de départ]]&lt;FeuilleDeTemps640[[#This Row],[Heure d’arrivée]],1,0)+FeuilleDeTemps640[[#This Row],[Heure de départ]])-FeuilleDeTemps640[[#This Row],[Heure d’arrivée]],0))*24,0)</f>
        <v>7.5000000000000018</v>
      </c>
      <c r="F51"/>
      <c r="G51"/>
    </row>
    <row r="52" spans="2:7" ht="20.25" customHeight="1" x14ac:dyDescent="0.25">
      <c r="B52" s="16">
        <v>43588</v>
      </c>
      <c r="C52" s="8">
        <v>0.39583333333333331</v>
      </c>
      <c r="D52" s="8">
        <v>0.6875</v>
      </c>
      <c r="E52" s="6">
        <f>IFERROR(IF(COUNT(FeuilleDeTemps640[[#This Row],[Heure d’arrivée]:[Heure de départ]])=4,(IF(FeuilleDeTemps640[[#This Row],[Heure de départ]]&lt;FeuilleDeTemps640[[#This Row],[Heure d’arrivée]],1,0)+FeuilleDeTemps640[[#This Row],[Heure de départ]])-#REF!+#REF!-FeuilleDeTemps640[[#This Row],[Heure d’arrivée]],IF(AND(LEN(FeuilleDeTemps640[[#This Row],[Heure d’arrivée]])&lt;&gt;0,LEN(FeuilleDeTemps640[[#This Row],[Heure de départ]])&lt;&gt;0),(IF(FeuilleDeTemps640[[#This Row],[Heure de départ]]&lt;FeuilleDeTemps640[[#This Row],[Heure d’arrivée]],1,0)+FeuilleDeTemps640[[#This Row],[Heure de départ]])-FeuilleDeTemps640[[#This Row],[Heure d’arrivée]],0))*24,0)</f>
        <v>7</v>
      </c>
      <c r="F52"/>
      <c r="G52"/>
    </row>
  </sheetData>
  <dataValidations count="12">
    <dataValidation allowBlank="1" showInputMessage="1" showErrorMessage="1" prompt="Cette colonne est calculée automatique-ment" sqref="E7 E17 E27 E37 E47" xr:uid="{7F852478-AF02-410C-8D4E-87E8E43D690F}"/>
    <dataValidation allowBlank="1" showInputMessage="1" showErrorMessage="1" prompt="Entrez le temps mort de la journée de cette colonne" sqref="D7 D17 D27 D37 D47" xr:uid="{6957BF6A-D9EC-498E-84C1-C7DC6E04A8DB}"/>
    <dataValidation allowBlank="1" showInputMessage="1" showErrorMessage="1" prompt="Entrez l’heure de début dans cette colonne" sqref="C7 C17 C27 C37 C47" xr:uid="{C1C53B98-F347-4ECD-A648-A6F048E489D8}"/>
    <dataValidation allowBlank="1" showInputMessage="1" showErrorMessage="1" prompt="Entrez les dates de la période dans cette colonne" sqref="B7 B17 B27 B37 B47" xr:uid="{7C18FE96-1DE0-408E-97D1-B59B2C0F9249}"/>
    <dataValidation allowBlank="1" showInputMessage="1" showErrorMessage="1" prompt="Les heures supplémentaires sont calculées automatiquement" sqref="E6 E16 E26 E36 E46" xr:uid="{854A52AF-8E7E-46D4-8203-C311C6DC1AC2}"/>
    <dataValidation allowBlank="1" showInputMessage="1" showErrorMessage="1" prompt="Les heures normales sont calculées automatiquement" sqref="D6 D16 D26 D36 D46" xr:uid="{B6914DB1-B691-42A7-9E7C-890BE8709EF4}"/>
    <dataValidation allowBlank="1" showInputMessage="1" showErrorMessage="1" prompt="Le nombre total d’heures de travail est calculé automatiquement" sqref="C6 C16 C26 C36 C46" xr:uid="{C5F84128-38C4-4E02-A451-B34665748213}"/>
    <dataValidation allowBlank="1" showInputMessage="1" showErrorMessage="1" prompt="Entrez le nombre total d’heures de travail de la semaine dans cette cellule" sqref="B6 B16 B26 B36 B46" xr:uid="{3A90ADFF-4FBB-40DA-852F-91EA408AAD28}"/>
    <dataValidation allowBlank="1" showInputMessage="1" showErrorMessage="1" prompt="Entrez les dates de début et de fin du terme dans cette cellule" sqref="B4 B14 B24 B34 B44" xr:uid="{527178D2-B0F0-482C-A9E5-443E19CDEA89}"/>
    <dataValidation allowBlank="1" showInputMessage="1" showErrorMessage="1" prompt="Entrez le nom du responsable dans cette cellule" sqref="B3" xr:uid="{5BBECB44-EAE9-4C04-8FA6-58893ABC24BC}"/>
    <dataValidation allowBlank="1" showInputMessage="1" showErrorMessage="1" prompt="Entrez le nom, l’adresse e-mail et le numéro de téléphone de l’employé dans cette cellule" sqref="B2" xr:uid="{C43B3926-8510-4EE9-A606-53B8167C808B}"/>
    <dataValidation allowBlank="1" showInputMessage="1" showErrorMessage="1" prompt="Cette feuille de calcul suit les heures de travail d’une semaine de travail. Entrez les dates et heures dans le tableau Feuille de temps. Le total d’heures, les heures normales et les heures supplémentaires sont calculés automatiquement à la ligne 6  " sqref="A1" xr:uid="{1AB11145-0D7A-4A4D-AAB9-E8F478868154}"/>
  </dataValidations>
  <printOptions horizontalCentered="1"/>
  <pageMargins left="0.4" right="0.4" top="0.4" bottom="0.4" header="0.3" footer="0.3"/>
  <pageSetup paperSize="9" scale="82" fitToHeight="0" orientation="landscape" r:id="rId1"/>
  <headerFooter differentFirst="1">
    <oddFooter>Page &amp;P of &amp;N</oddFooter>
  </headerFooter>
  <tableParts count="5">
    <tablePart r:id="rId2"/>
    <tablePart r:id="rId3"/>
    <tablePart r:id="rId4"/>
    <tablePart r:id="rId5"/>
    <tablePart r:id="rId6"/>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690FAC8-99F9-45B7-A79E-5A34235A15D4}">
  <sheetPr codeName="Feuil6">
    <tabColor theme="4"/>
    <pageSetUpPr fitToPage="1"/>
  </sheetPr>
  <dimension ref="A1:H52"/>
  <sheetViews>
    <sheetView showGridLines="0" zoomScale="80" zoomScaleNormal="80" workbookViewId="0">
      <selection activeCell="F5" sqref="F5"/>
    </sheetView>
  </sheetViews>
  <sheetFormatPr baseColWidth="10" defaultColWidth="9.140625" defaultRowHeight="20.25" customHeight="1" x14ac:dyDescent="0.25"/>
  <cols>
    <col min="1" max="1" width="2.7109375" customWidth="1"/>
    <col min="2" max="2" width="30.5703125" customWidth="1"/>
    <col min="3" max="6" width="27.7109375" style="5" customWidth="1"/>
    <col min="7" max="7" width="22" style="6" customWidth="1"/>
    <col min="8" max="8" width="2.7109375" customWidth="1"/>
  </cols>
  <sheetData>
    <row r="1" spans="1:8" ht="33.75" customHeight="1" thickTop="1" x14ac:dyDescent="0.5">
      <c r="A1" s="2"/>
      <c r="B1" s="2" t="s">
        <v>34</v>
      </c>
      <c r="C1" s="2"/>
      <c r="D1" s="2"/>
      <c r="E1" s="2"/>
      <c r="F1" s="2"/>
      <c r="G1" s="2"/>
      <c r="H1" s="2"/>
    </row>
    <row r="2" spans="1:8" ht="17.25" customHeight="1" x14ac:dyDescent="0.3">
      <c r="B2" s="12" t="s">
        <v>16</v>
      </c>
      <c r="C2"/>
      <c r="D2"/>
      <c r="E2" s="22" t="s">
        <v>27</v>
      </c>
      <c r="F2"/>
      <c r="G2" s="30">
        <f>E6+E16+E26+E36+E46</f>
        <v>0</v>
      </c>
    </row>
    <row r="3" spans="1:8" ht="18" customHeight="1" x14ac:dyDescent="0.3">
      <c r="B3" s="3" t="s">
        <v>1</v>
      </c>
      <c r="C3"/>
      <c r="D3"/>
      <c r="E3" s="26" t="s">
        <v>31</v>
      </c>
      <c r="F3"/>
      <c r="G3" s="31">
        <f>F6+F16+F26+F36+F46</f>
        <v>0</v>
      </c>
    </row>
    <row r="4" spans="1:8" ht="34.5" customHeight="1" x14ac:dyDescent="0.35">
      <c r="B4" s="9" t="s">
        <v>19</v>
      </c>
      <c r="C4"/>
      <c r="D4"/>
      <c r="E4"/>
      <c r="F4"/>
      <c r="G4"/>
    </row>
    <row r="5" spans="1:8" s="1" customFormat="1" ht="42.75" customHeight="1" x14ac:dyDescent="0.25">
      <c r="B5" s="4" t="s">
        <v>2</v>
      </c>
      <c r="C5" s="4" t="s">
        <v>33</v>
      </c>
      <c r="D5" s="4" t="s">
        <v>25</v>
      </c>
      <c r="E5" s="13" t="s">
        <v>7</v>
      </c>
      <c r="F5" s="14" t="s">
        <v>37</v>
      </c>
    </row>
    <row r="6" spans="1:8" ht="30" customHeight="1" x14ac:dyDescent="0.4">
      <c r="B6" s="7">
        <v>24</v>
      </c>
      <c r="C6" s="7">
        <f>SUBTOTAL(109,FeuilleDeTemps37[Heures de travail])</f>
        <v>24</v>
      </c>
      <c r="D6" s="7">
        <f>IF(C6&lt;=HeuresSemaineTravail,C6,HeuresSemaineTravail)</f>
        <v>24</v>
      </c>
      <c r="E6" s="27">
        <f>C6-D6</f>
        <v>0</v>
      </c>
      <c r="F6" s="10">
        <f>D6-B6</f>
        <v>0</v>
      </c>
      <c r="G6"/>
    </row>
    <row r="7" spans="1:8" ht="36.75" customHeight="1" x14ac:dyDescent="0.25">
      <c r="B7" t="s">
        <v>3</v>
      </c>
      <c r="C7" t="s">
        <v>5</v>
      </c>
      <c r="D7" t="s">
        <v>8</v>
      </c>
      <c r="E7" t="s">
        <v>9</v>
      </c>
      <c r="F7" t="s">
        <v>24</v>
      </c>
      <c r="G7"/>
    </row>
    <row r="8" spans="1:8" ht="20.25" customHeight="1" x14ac:dyDescent="0.25">
      <c r="B8" s="16">
        <v>43556</v>
      </c>
      <c r="C8" s="8">
        <v>0.33333333333333331</v>
      </c>
      <c r="D8" s="8">
        <v>0.66666666666666663</v>
      </c>
      <c r="E8" s="6">
        <f>IFERROR(IF(COUNT(FeuilleDeTemps37[[#This Row],[Heure d’arrivée]:[Heure de départ]])=4,(IF(FeuilleDeTemps37[[#This Row],[Heure de départ]]&lt;FeuilleDeTemps37[[#This Row],[Heure d’arrivée]],1,0)+FeuilleDeTemps37[[#This Row],[Heure de départ]])-#REF!+#REF!-FeuilleDeTemps37[[#This Row],[Heure d’arrivée]],IF(AND(LEN(FeuilleDeTemps37[[#This Row],[Heure d’arrivée]])&lt;&gt;0,LEN(FeuilleDeTemps37[[#This Row],[Heure de départ]])&lt;&gt;0),(IF(FeuilleDeTemps37[[#This Row],[Heure de départ]]&lt;FeuilleDeTemps37[[#This Row],[Heure d’arrivée]],1,0)+FeuilleDeTemps37[[#This Row],[Heure de départ]])-FeuilleDeTemps37[[#This Row],[Heure d’arrivée]],0))*24,0)</f>
        <v>8</v>
      </c>
      <c r="F8"/>
      <c r="G8"/>
    </row>
    <row r="9" spans="1:8" ht="20.25" customHeight="1" x14ac:dyDescent="0.25">
      <c r="B9" s="16">
        <v>43557</v>
      </c>
      <c r="C9" s="8">
        <v>0</v>
      </c>
      <c r="D9" s="8">
        <v>0</v>
      </c>
      <c r="E9" s="6">
        <f>IFERROR(IF(COUNT(FeuilleDeTemps37[[#This Row],[Heure d’arrivée]:[Heure de départ]])=4,(IF(FeuilleDeTemps37[[#This Row],[Heure de départ]]&lt;FeuilleDeTemps37[[#This Row],[Heure d’arrivée]],1,0)+FeuilleDeTemps37[[#This Row],[Heure de départ]])-#REF!+#REF!-FeuilleDeTemps37[[#This Row],[Heure d’arrivée]],IF(AND(LEN(FeuilleDeTemps37[[#This Row],[Heure d’arrivée]])&lt;&gt;0,LEN(FeuilleDeTemps37[[#This Row],[Heure de départ]])&lt;&gt;0),(IF(FeuilleDeTemps37[[#This Row],[Heure de départ]]&lt;FeuilleDeTemps37[[#This Row],[Heure d’arrivée]],1,0)+FeuilleDeTemps37[[#This Row],[Heure de départ]])-FeuilleDeTemps37[[#This Row],[Heure d’arrivée]],0))*24,0)</f>
        <v>0</v>
      </c>
      <c r="F9"/>
      <c r="G9"/>
    </row>
    <row r="10" spans="1:8" ht="20.25" customHeight="1" x14ac:dyDescent="0.25">
      <c r="B10" s="16">
        <v>43558</v>
      </c>
      <c r="C10" s="8">
        <v>0.33333333333333331</v>
      </c>
      <c r="D10" s="8">
        <v>0.66666666666666663</v>
      </c>
      <c r="E10" s="6">
        <f>IFERROR(IF(COUNT(FeuilleDeTemps37[[#This Row],[Heure d’arrivée]:[Heure de départ]])=4,(IF(FeuilleDeTemps37[[#This Row],[Heure de départ]]&lt;FeuilleDeTemps37[[#This Row],[Heure d’arrivée]],1,0)+FeuilleDeTemps37[[#This Row],[Heure de départ]])-#REF!+#REF!-FeuilleDeTemps37[[#This Row],[Heure d’arrivée]],IF(AND(LEN(FeuilleDeTemps37[[#This Row],[Heure d’arrivée]])&lt;&gt;0,LEN(FeuilleDeTemps37[[#This Row],[Heure de départ]])&lt;&gt;0),(IF(FeuilleDeTemps37[[#This Row],[Heure de départ]]&lt;FeuilleDeTemps37[[#This Row],[Heure d’arrivée]],1,0)+FeuilleDeTemps37[[#This Row],[Heure de départ]])-FeuilleDeTemps37[[#This Row],[Heure d’arrivée]],0))*24,0)</f>
        <v>8</v>
      </c>
      <c r="F10"/>
      <c r="G10"/>
    </row>
    <row r="11" spans="1:8" ht="20.25" customHeight="1" x14ac:dyDescent="0.25">
      <c r="B11" s="16">
        <v>43559</v>
      </c>
      <c r="C11" s="8">
        <v>0.33333333333333331</v>
      </c>
      <c r="D11" s="8">
        <v>0.66666666666666663</v>
      </c>
      <c r="E11" s="6">
        <f>IFERROR(IF(COUNT(FeuilleDeTemps37[[#This Row],[Heure d’arrivée]:[Heure de départ]])=4,(IF(FeuilleDeTemps37[[#This Row],[Heure de départ]]&lt;FeuilleDeTemps37[[#This Row],[Heure d’arrivée]],1,0)+FeuilleDeTemps37[[#This Row],[Heure de départ]])-#REF!+#REF!-FeuilleDeTemps37[[#This Row],[Heure d’arrivée]],IF(AND(LEN(FeuilleDeTemps37[[#This Row],[Heure d’arrivée]])&lt;&gt;0,LEN(FeuilleDeTemps37[[#This Row],[Heure de départ]])&lt;&gt;0),(IF(FeuilleDeTemps37[[#This Row],[Heure de départ]]&lt;FeuilleDeTemps37[[#This Row],[Heure d’arrivée]],1,0)+FeuilleDeTemps37[[#This Row],[Heure de départ]])-FeuilleDeTemps37[[#This Row],[Heure d’arrivée]],0))*24,0)</f>
        <v>8</v>
      </c>
      <c r="F11"/>
      <c r="G11"/>
    </row>
    <row r="12" spans="1:8" ht="20.25" customHeight="1" x14ac:dyDescent="0.25">
      <c r="B12" s="16">
        <v>43560</v>
      </c>
      <c r="C12" s="8">
        <v>0</v>
      </c>
      <c r="D12" s="8">
        <v>0</v>
      </c>
      <c r="E12" s="6">
        <f>IFERROR(IF(COUNT(FeuilleDeTemps37[[#This Row],[Heure d’arrivée]:[Heure de départ]])=4,(IF(FeuilleDeTemps37[[#This Row],[Heure de départ]]&lt;FeuilleDeTemps37[[#This Row],[Heure d’arrivée]],1,0)+FeuilleDeTemps37[[#This Row],[Heure de départ]])-#REF!+#REF!-FeuilleDeTemps37[[#This Row],[Heure d’arrivée]],IF(AND(LEN(FeuilleDeTemps37[[#This Row],[Heure d’arrivée]])&lt;&gt;0,LEN(FeuilleDeTemps37[[#This Row],[Heure de départ]])&lt;&gt;0),(IF(FeuilleDeTemps37[[#This Row],[Heure de départ]]&lt;FeuilleDeTemps37[[#This Row],[Heure d’arrivée]],1,0)+FeuilleDeTemps37[[#This Row],[Heure de départ]])-FeuilleDeTemps37[[#This Row],[Heure d’arrivée]],0))*24,0)</f>
        <v>0</v>
      </c>
      <c r="F12"/>
      <c r="G12"/>
    </row>
    <row r="14" spans="1:8" ht="34.5" customHeight="1" x14ac:dyDescent="0.35">
      <c r="B14" s="9" t="s">
        <v>28</v>
      </c>
      <c r="C14"/>
      <c r="D14"/>
      <c r="E14"/>
      <c r="F14"/>
      <c r="G14"/>
    </row>
    <row r="15" spans="1:8" s="1" customFormat="1" ht="42.75" customHeight="1" x14ac:dyDescent="0.25">
      <c r="B15" s="4" t="s">
        <v>2</v>
      </c>
      <c r="C15" s="4" t="s">
        <v>33</v>
      </c>
      <c r="D15" s="4" t="s">
        <v>25</v>
      </c>
      <c r="E15" s="13" t="s">
        <v>7</v>
      </c>
      <c r="F15" s="14" t="s">
        <v>37</v>
      </c>
    </row>
    <row r="16" spans="1:8" ht="30" customHeight="1" x14ac:dyDescent="0.4">
      <c r="B16" s="7">
        <v>24</v>
      </c>
      <c r="C16" s="7">
        <f>SUBTOTAL(109,FeuilleDeTemps3741[Heures de travail])</f>
        <v>24</v>
      </c>
      <c r="D16" s="7">
        <f>IF(C16&lt;=HeuresSemaineTravail,C16,HeuresSemaineTravail)</f>
        <v>24</v>
      </c>
      <c r="E16" s="27">
        <f>C16-D16</f>
        <v>0</v>
      </c>
      <c r="F16" s="10">
        <f>D16-B16</f>
        <v>0</v>
      </c>
      <c r="G16"/>
    </row>
    <row r="17" spans="2:7" ht="36.75" customHeight="1" x14ac:dyDescent="0.25">
      <c r="B17" t="s">
        <v>3</v>
      </c>
      <c r="C17" t="s">
        <v>5</v>
      </c>
      <c r="D17" t="s">
        <v>8</v>
      </c>
      <c r="E17" t="s">
        <v>9</v>
      </c>
      <c r="F17" t="s">
        <v>24</v>
      </c>
      <c r="G17"/>
    </row>
    <row r="18" spans="2:7" ht="20.25" customHeight="1" x14ac:dyDescent="0.25">
      <c r="B18" s="16">
        <v>43563</v>
      </c>
      <c r="C18" s="8">
        <v>0.33333333333333331</v>
      </c>
      <c r="D18" s="8">
        <v>0.66666666666666663</v>
      </c>
      <c r="E18" s="6">
        <f>IFERROR(IF(COUNT(FeuilleDeTemps3741[[#This Row],[Heure d’arrivée]:[Heure de départ]])=4,(IF(FeuilleDeTemps3741[[#This Row],[Heure de départ]]&lt;FeuilleDeTemps3741[[#This Row],[Heure d’arrivée]],1,0)+FeuilleDeTemps3741[[#This Row],[Heure de départ]])-#REF!+#REF!-FeuilleDeTemps3741[[#This Row],[Heure d’arrivée]],IF(AND(LEN(FeuilleDeTemps3741[[#This Row],[Heure d’arrivée]])&lt;&gt;0,LEN(FeuilleDeTemps3741[[#This Row],[Heure de départ]])&lt;&gt;0),(IF(FeuilleDeTemps3741[[#This Row],[Heure de départ]]&lt;FeuilleDeTemps3741[[#This Row],[Heure d’arrivée]],1,0)+FeuilleDeTemps3741[[#This Row],[Heure de départ]])-FeuilleDeTemps3741[[#This Row],[Heure d’arrivée]],0))*24,0)</f>
        <v>8</v>
      </c>
      <c r="F18"/>
      <c r="G18"/>
    </row>
    <row r="19" spans="2:7" ht="20.25" customHeight="1" x14ac:dyDescent="0.25">
      <c r="B19" s="16">
        <v>43564</v>
      </c>
      <c r="C19" s="8">
        <v>0</v>
      </c>
      <c r="D19" s="8">
        <v>0</v>
      </c>
      <c r="E19" s="6">
        <f>IFERROR(IF(COUNT(FeuilleDeTemps3741[[#This Row],[Heure d’arrivée]:[Heure de départ]])=4,(IF(FeuilleDeTemps3741[[#This Row],[Heure de départ]]&lt;FeuilleDeTemps3741[[#This Row],[Heure d’arrivée]],1,0)+FeuilleDeTemps3741[[#This Row],[Heure de départ]])-#REF!+#REF!-FeuilleDeTemps3741[[#This Row],[Heure d’arrivée]],IF(AND(LEN(FeuilleDeTemps3741[[#This Row],[Heure d’arrivée]])&lt;&gt;0,LEN(FeuilleDeTemps3741[[#This Row],[Heure de départ]])&lt;&gt;0),(IF(FeuilleDeTemps3741[[#This Row],[Heure de départ]]&lt;FeuilleDeTemps3741[[#This Row],[Heure d’arrivée]],1,0)+FeuilleDeTemps3741[[#This Row],[Heure de départ]])-FeuilleDeTemps3741[[#This Row],[Heure d’arrivée]],0))*24,0)</f>
        <v>0</v>
      </c>
      <c r="F19"/>
      <c r="G19"/>
    </row>
    <row r="20" spans="2:7" ht="20.25" customHeight="1" x14ac:dyDescent="0.25">
      <c r="B20" s="16">
        <v>43565</v>
      </c>
      <c r="C20" s="8">
        <v>0.33333333333333331</v>
      </c>
      <c r="D20" s="8">
        <v>0.66666666666666663</v>
      </c>
      <c r="E20" s="6">
        <f>IFERROR(IF(COUNT(FeuilleDeTemps3741[[#This Row],[Heure d’arrivée]:[Heure de départ]])=4,(IF(FeuilleDeTemps3741[[#This Row],[Heure de départ]]&lt;FeuilleDeTemps3741[[#This Row],[Heure d’arrivée]],1,0)+FeuilleDeTemps3741[[#This Row],[Heure de départ]])-#REF!+#REF!-FeuilleDeTemps3741[[#This Row],[Heure d’arrivée]],IF(AND(LEN(FeuilleDeTemps3741[[#This Row],[Heure d’arrivée]])&lt;&gt;0,LEN(FeuilleDeTemps3741[[#This Row],[Heure de départ]])&lt;&gt;0),(IF(FeuilleDeTemps3741[[#This Row],[Heure de départ]]&lt;FeuilleDeTemps3741[[#This Row],[Heure d’arrivée]],1,0)+FeuilleDeTemps3741[[#This Row],[Heure de départ]])-FeuilleDeTemps3741[[#This Row],[Heure d’arrivée]],0))*24,0)</f>
        <v>8</v>
      </c>
      <c r="F20"/>
      <c r="G20"/>
    </row>
    <row r="21" spans="2:7" ht="20.25" customHeight="1" x14ac:dyDescent="0.25">
      <c r="B21" s="16">
        <v>43566</v>
      </c>
      <c r="C21" s="8">
        <v>0.33333333333333331</v>
      </c>
      <c r="D21" s="8">
        <v>0.66666666666666663</v>
      </c>
      <c r="E21" s="6">
        <f>IFERROR(IF(COUNT(FeuilleDeTemps3741[[#This Row],[Heure d’arrivée]:[Heure de départ]])=4,(IF(FeuilleDeTemps3741[[#This Row],[Heure de départ]]&lt;FeuilleDeTemps3741[[#This Row],[Heure d’arrivée]],1,0)+FeuilleDeTemps3741[[#This Row],[Heure de départ]])-#REF!+#REF!-FeuilleDeTemps3741[[#This Row],[Heure d’arrivée]],IF(AND(LEN(FeuilleDeTemps3741[[#This Row],[Heure d’arrivée]])&lt;&gt;0,LEN(FeuilleDeTemps3741[[#This Row],[Heure de départ]])&lt;&gt;0),(IF(FeuilleDeTemps3741[[#This Row],[Heure de départ]]&lt;FeuilleDeTemps3741[[#This Row],[Heure d’arrivée]],1,0)+FeuilleDeTemps3741[[#This Row],[Heure de départ]])-FeuilleDeTemps3741[[#This Row],[Heure d’arrivée]],0))*24,0)</f>
        <v>8</v>
      </c>
      <c r="F21"/>
      <c r="G21"/>
    </row>
    <row r="22" spans="2:7" ht="20.25" customHeight="1" x14ac:dyDescent="0.25">
      <c r="B22" s="16">
        <v>43567</v>
      </c>
      <c r="C22" s="8">
        <v>0</v>
      </c>
      <c r="D22" s="8">
        <v>0</v>
      </c>
      <c r="E22" s="6">
        <f>IFERROR(IF(COUNT(FeuilleDeTemps3741[[#This Row],[Heure d’arrivée]:[Heure de départ]])=4,(IF(FeuilleDeTemps3741[[#This Row],[Heure de départ]]&lt;FeuilleDeTemps3741[[#This Row],[Heure d’arrivée]],1,0)+FeuilleDeTemps3741[[#This Row],[Heure de départ]])-#REF!+#REF!-FeuilleDeTemps3741[[#This Row],[Heure d’arrivée]],IF(AND(LEN(FeuilleDeTemps3741[[#This Row],[Heure d’arrivée]])&lt;&gt;0,LEN(FeuilleDeTemps3741[[#This Row],[Heure de départ]])&lt;&gt;0),(IF(FeuilleDeTemps3741[[#This Row],[Heure de départ]]&lt;FeuilleDeTemps3741[[#This Row],[Heure d’arrivée]],1,0)+FeuilleDeTemps3741[[#This Row],[Heure de départ]])-FeuilleDeTemps3741[[#This Row],[Heure d’arrivée]],0))*24,0)</f>
        <v>0</v>
      </c>
      <c r="F22"/>
      <c r="G22"/>
    </row>
    <row r="24" spans="2:7" ht="34.5" customHeight="1" x14ac:dyDescent="0.35">
      <c r="B24" s="9" t="s">
        <v>29</v>
      </c>
      <c r="C24"/>
      <c r="D24"/>
      <c r="E24"/>
      <c r="F24"/>
      <c r="G24"/>
    </row>
    <row r="25" spans="2:7" s="1" customFormat="1" ht="42.75" customHeight="1" x14ac:dyDescent="0.25">
      <c r="B25" s="4" t="s">
        <v>2</v>
      </c>
      <c r="C25" s="4" t="s">
        <v>33</v>
      </c>
      <c r="D25" s="4" t="s">
        <v>25</v>
      </c>
      <c r="E25" s="13" t="s">
        <v>7</v>
      </c>
      <c r="F25" s="14" t="s">
        <v>37</v>
      </c>
    </row>
    <row r="26" spans="2:7" ht="30" customHeight="1" x14ac:dyDescent="0.4">
      <c r="B26" s="7">
        <v>24</v>
      </c>
      <c r="C26" s="7">
        <f>SUBTOTAL(109,FeuilleDeTemps3742[Heures de travail])</f>
        <v>24</v>
      </c>
      <c r="D26" s="7">
        <f>IF(C26&lt;=HeuresSemaineTravail,C26,HeuresSemaineTravail)</f>
        <v>24</v>
      </c>
      <c r="E26" s="27">
        <f>C26-D26</f>
        <v>0</v>
      </c>
      <c r="F26" s="10">
        <f>D26-B26</f>
        <v>0</v>
      </c>
      <c r="G26"/>
    </row>
    <row r="27" spans="2:7" ht="36.75" customHeight="1" x14ac:dyDescent="0.25">
      <c r="B27" t="s">
        <v>3</v>
      </c>
      <c r="C27" t="s">
        <v>5</v>
      </c>
      <c r="D27" t="s">
        <v>8</v>
      </c>
      <c r="E27" t="s">
        <v>9</v>
      </c>
      <c r="F27" t="s">
        <v>24</v>
      </c>
      <c r="G27"/>
    </row>
    <row r="28" spans="2:7" ht="20.25" customHeight="1" x14ac:dyDescent="0.25">
      <c r="B28" s="16">
        <v>43570</v>
      </c>
      <c r="C28" s="8">
        <v>0.33333333333333331</v>
      </c>
      <c r="D28" s="8">
        <v>0.66666666666666663</v>
      </c>
      <c r="E28" s="6">
        <f>IFERROR(IF(COUNT(FeuilleDeTemps3742[[#This Row],[Heure d’arrivée]:[Heure de départ]])=4,(IF(FeuilleDeTemps3742[[#This Row],[Heure de départ]]&lt;FeuilleDeTemps3742[[#This Row],[Heure d’arrivée]],1,0)+FeuilleDeTemps3742[[#This Row],[Heure de départ]])-#REF!+#REF!-FeuilleDeTemps3742[[#This Row],[Heure d’arrivée]],IF(AND(LEN(FeuilleDeTemps3742[[#This Row],[Heure d’arrivée]])&lt;&gt;0,LEN(FeuilleDeTemps3742[[#This Row],[Heure de départ]])&lt;&gt;0),(IF(FeuilleDeTemps3742[[#This Row],[Heure de départ]]&lt;FeuilleDeTemps3742[[#This Row],[Heure d’arrivée]],1,0)+FeuilleDeTemps3742[[#This Row],[Heure de départ]])-FeuilleDeTemps3742[[#This Row],[Heure d’arrivée]],0))*24,0)</f>
        <v>8</v>
      </c>
      <c r="F28"/>
      <c r="G28"/>
    </row>
    <row r="29" spans="2:7" ht="20.25" customHeight="1" x14ac:dyDescent="0.25">
      <c r="B29" s="16">
        <v>43571</v>
      </c>
      <c r="C29" s="8">
        <v>0</v>
      </c>
      <c r="D29" s="8">
        <v>0</v>
      </c>
      <c r="E29" s="6">
        <f>IFERROR(IF(COUNT(FeuilleDeTemps3742[[#This Row],[Heure d’arrivée]:[Heure de départ]])=4,(IF(FeuilleDeTemps3742[[#This Row],[Heure de départ]]&lt;FeuilleDeTemps3742[[#This Row],[Heure d’arrivée]],1,0)+FeuilleDeTemps3742[[#This Row],[Heure de départ]])-#REF!+#REF!-FeuilleDeTemps3742[[#This Row],[Heure d’arrivée]],IF(AND(LEN(FeuilleDeTemps3742[[#This Row],[Heure d’arrivée]])&lt;&gt;0,LEN(FeuilleDeTemps3742[[#This Row],[Heure de départ]])&lt;&gt;0),(IF(FeuilleDeTemps3742[[#This Row],[Heure de départ]]&lt;FeuilleDeTemps3742[[#This Row],[Heure d’arrivée]],1,0)+FeuilleDeTemps3742[[#This Row],[Heure de départ]])-FeuilleDeTemps3742[[#This Row],[Heure d’arrivée]],0))*24,0)</f>
        <v>0</v>
      </c>
      <c r="F29"/>
      <c r="G29"/>
    </row>
    <row r="30" spans="2:7" ht="20.25" customHeight="1" x14ac:dyDescent="0.25">
      <c r="B30" s="16">
        <v>43572</v>
      </c>
      <c r="C30" s="8">
        <v>0.33333333333333331</v>
      </c>
      <c r="D30" s="8">
        <v>0.66666666666666663</v>
      </c>
      <c r="E30" s="6">
        <f>IFERROR(IF(COUNT(FeuilleDeTemps3742[[#This Row],[Heure d’arrivée]:[Heure de départ]])=4,(IF(FeuilleDeTemps3742[[#This Row],[Heure de départ]]&lt;FeuilleDeTemps3742[[#This Row],[Heure d’arrivée]],1,0)+FeuilleDeTemps3742[[#This Row],[Heure de départ]])-#REF!+#REF!-FeuilleDeTemps3742[[#This Row],[Heure d’arrivée]],IF(AND(LEN(FeuilleDeTemps3742[[#This Row],[Heure d’arrivée]])&lt;&gt;0,LEN(FeuilleDeTemps3742[[#This Row],[Heure de départ]])&lt;&gt;0),(IF(FeuilleDeTemps3742[[#This Row],[Heure de départ]]&lt;FeuilleDeTemps3742[[#This Row],[Heure d’arrivée]],1,0)+FeuilleDeTemps3742[[#This Row],[Heure de départ]])-FeuilleDeTemps3742[[#This Row],[Heure d’arrivée]],0))*24,0)</f>
        <v>8</v>
      </c>
      <c r="F30"/>
      <c r="G30"/>
    </row>
    <row r="31" spans="2:7" ht="20.25" customHeight="1" x14ac:dyDescent="0.25">
      <c r="B31" s="16">
        <v>43573</v>
      </c>
      <c r="C31" s="8">
        <v>0.33333333333333331</v>
      </c>
      <c r="D31" s="8">
        <v>0.66666666666666663</v>
      </c>
      <c r="E31" s="6">
        <f>IFERROR(IF(COUNT(FeuilleDeTemps3742[[#This Row],[Heure d’arrivée]:[Heure de départ]])=4,(IF(FeuilleDeTemps3742[[#This Row],[Heure de départ]]&lt;FeuilleDeTemps3742[[#This Row],[Heure d’arrivée]],1,0)+FeuilleDeTemps3742[[#This Row],[Heure de départ]])-#REF!+#REF!-FeuilleDeTemps3742[[#This Row],[Heure d’arrivée]],IF(AND(LEN(FeuilleDeTemps3742[[#This Row],[Heure d’arrivée]])&lt;&gt;0,LEN(FeuilleDeTemps3742[[#This Row],[Heure de départ]])&lt;&gt;0),(IF(FeuilleDeTemps3742[[#This Row],[Heure de départ]]&lt;FeuilleDeTemps3742[[#This Row],[Heure d’arrivée]],1,0)+FeuilleDeTemps3742[[#This Row],[Heure de départ]])-FeuilleDeTemps3742[[#This Row],[Heure d’arrivée]],0))*24,0)</f>
        <v>8</v>
      </c>
      <c r="F31"/>
      <c r="G31"/>
    </row>
    <row r="32" spans="2:7" ht="20.25" customHeight="1" x14ac:dyDescent="0.25">
      <c r="B32" s="16">
        <v>43574</v>
      </c>
      <c r="C32" s="8">
        <v>0</v>
      </c>
      <c r="D32" s="8">
        <v>0</v>
      </c>
      <c r="E32" s="6">
        <f>IFERROR(IF(COUNT(FeuilleDeTemps3742[[#This Row],[Heure d’arrivée]:[Heure de départ]])=4,(IF(FeuilleDeTemps3742[[#This Row],[Heure de départ]]&lt;FeuilleDeTemps3742[[#This Row],[Heure d’arrivée]],1,0)+FeuilleDeTemps3742[[#This Row],[Heure de départ]])-#REF!+#REF!-FeuilleDeTemps3742[[#This Row],[Heure d’arrivée]],IF(AND(LEN(FeuilleDeTemps3742[[#This Row],[Heure d’arrivée]])&lt;&gt;0,LEN(FeuilleDeTemps3742[[#This Row],[Heure de départ]])&lt;&gt;0),(IF(FeuilleDeTemps3742[[#This Row],[Heure de départ]]&lt;FeuilleDeTemps3742[[#This Row],[Heure d’arrivée]],1,0)+FeuilleDeTemps3742[[#This Row],[Heure de départ]])-FeuilleDeTemps3742[[#This Row],[Heure d’arrivée]],0))*24,0)</f>
        <v>0</v>
      </c>
      <c r="F32"/>
      <c r="G32"/>
    </row>
    <row r="34" spans="2:7" ht="34.5" customHeight="1" x14ac:dyDescent="0.35">
      <c r="B34" s="9" t="s">
        <v>30</v>
      </c>
      <c r="C34"/>
      <c r="D34"/>
      <c r="E34"/>
      <c r="F34"/>
      <c r="G34"/>
    </row>
    <row r="35" spans="2:7" s="1" customFormat="1" ht="42.75" customHeight="1" x14ac:dyDescent="0.25">
      <c r="B35" s="4" t="s">
        <v>2</v>
      </c>
      <c r="C35" s="4" t="s">
        <v>33</v>
      </c>
      <c r="D35" s="4" t="s">
        <v>25</v>
      </c>
      <c r="E35" s="13" t="s">
        <v>7</v>
      </c>
      <c r="F35" s="14" t="s">
        <v>37</v>
      </c>
    </row>
    <row r="36" spans="2:7" ht="30" customHeight="1" x14ac:dyDescent="0.4">
      <c r="B36" s="7">
        <v>24</v>
      </c>
      <c r="C36" s="7">
        <f>SUBTOTAL(109,FeuilleDeTemps3743[Heures de travail])</f>
        <v>24</v>
      </c>
      <c r="D36" s="7">
        <f>IF(C36&lt;=HeuresSemaineTravail,C36,HeuresSemaineTravail)</f>
        <v>24</v>
      </c>
      <c r="E36" s="27">
        <f>C36-D36</f>
        <v>0</v>
      </c>
      <c r="F36" s="10">
        <f>D36-B36</f>
        <v>0</v>
      </c>
      <c r="G36"/>
    </row>
    <row r="37" spans="2:7" ht="36.75" customHeight="1" x14ac:dyDescent="0.25">
      <c r="B37" t="s">
        <v>3</v>
      </c>
      <c r="C37" t="s">
        <v>5</v>
      </c>
      <c r="D37" t="s">
        <v>8</v>
      </c>
      <c r="E37" t="s">
        <v>9</v>
      </c>
      <c r="F37" t="s">
        <v>24</v>
      </c>
      <c r="G37"/>
    </row>
    <row r="38" spans="2:7" ht="20.25" customHeight="1" x14ac:dyDescent="0.25">
      <c r="B38" s="16">
        <v>43577</v>
      </c>
      <c r="C38" s="8">
        <v>0.33333333333333331</v>
      </c>
      <c r="D38" s="8">
        <v>0.66666666666666663</v>
      </c>
      <c r="E38" s="6">
        <f>IFERROR(IF(COUNT(FeuilleDeTemps3743[[#This Row],[Heure d’arrivée]:[Heure de départ]])=4,(IF(FeuilleDeTemps3743[[#This Row],[Heure de départ]]&lt;FeuilleDeTemps3743[[#This Row],[Heure d’arrivée]],1,0)+FeuilleDeTemps3743[[#This Row],[Heure de départ]])-#REF!+#REF!-FeuilleDeTemps3743[[#This Row],[Heure d’arrivée]],IF(AND(LEN(FeuilleDeTemps3743[[#This Row],[Heure d’arrivée]])&lt;&gt;0,LEN(FeuilleDeTemps3743[[#This Row],[Heure de départ]])&lt;&gt;0),(IF(FeuilleDeTemps3743[[#This Row],[Heure de départ]]&lt;FeuilleDeTemps3743[[#This Row],[Heure d’arrivée]],1,0)+FeuilleDeTemps3743[[#This Row],[Heure de départ]])-FeuilleDeTemps3743[[#This Row],[Heure d’arrivée]],0))*24,0)</f>
        <v>8</v>
      </c>
      <c r="F38"/>
      <c r="G38"/>
    </row>
    <row r="39" spans="2:7" ht="20.25" customHeight="1" x14ac:dyDescent="0.25">
      <c r="B39" s="16">
        <v>43578</v>
      </c>
      <c r="C39" s="8">
        <v>0</v>
      </c>
      <c r="D39" s="8">
        <v>0</v>
      </c>
      <c r="E39" s="6">
        <f>IFERROR(IF(COUNT(FeuilleDeTemps3743[[#This Row],[Heure d’arrivée]:[Heure de départ]])=4,(IF(FeuilleDeTemps3743[[#This Row],[Heure de départ]]&lt;FeuilleDeTemps3743[[#This Row],[Heure d’arrivée]],1,0)+FeuilleDeTemps3743[[#This Row],[Heure de départ]])-#REF!+#REF!-FeuilleDeTemps3743[[#This Row],[Heure d’arrivée]],IF(AND(LEN(FeuilleDeTemps3743[[#This Row],[Heure d’arrivée]])&lt;&gt;0,LEN(FeuilleDeTemps3743[[#This Row],[Heure de départ]])&lt;&gt;0),(IF(FeuilleDeTemps3743[[#This Row],[Heure de départ]]&lt;FeuilleDeTemps3743[[#This Row],[Heure d’arrivée]],1,0)+FeuilleDeTemps3743[[#This Row],[Heure de départ]])-FeuilleDeTemps3743[[#This Row],[Heure d’arrivée]],0))*24,0)</f>
        <v>0</v>
      </c>
      <c r="F39"/>
      <c r="G39"/>
    </row>
    <row r="40" spans="2:7" ht="20.25" customHeight="1" x14ac:dyDescent="0.25">
      <c r="B40" s="16">
        <v>43579</v>
      </c>
      <c r="C40" s="8">
        <v>0.33333333333333331</v>
      </c>
      <c r="D40" s="8">
        <v>0.66666666666666663</v>
      </c>
      <c r="E40" s="6">
        <f>IFERROR(IF(COUNT(FeuilleDeTemps3743[[#This Row],[Heure d’arrivée]:[Heure de départ]])=4,(IF(FeuilleDeTemps3743[[#This Row],[Heure de départ]]&lt;FeuilleDeTemps3743[[#This Row],[Heure d’arrivée]],1,0)+FeuilleDeTemps3743[[#This Row],[Heure de départ]])-#REF!+#REF!-FeuilleDeTemps3743[[#This Row],[Heure d’arrivée]],IF(AND(LEN(FeuilleDeTemps3743[[#This Row],[Heure d’arrivée]])&lt;&gt;0,LEN(FeuilleDeTemps3743[[#This Row],[Heure de départ]])&lt;&gt;0),(IF(FeuilleDeTemps3743[[#This Row],[Heure de départ]]&lt;FeuilleDeTemps3743[[#This Row],[Heure d’arrivée]],1,0)+FeuilleDeTemps3743[[#This Row],[Heure de départ]])-FeuilleDeTemps3743[[#This Row],[Heure d’arrivée]],0))*24,0)</f>
        <v>8</v>
      </c>
      <c r="F40"/>
      <c r="G40"/>
    </row>
    <row r="41" spans="2:7" ht="20.25" customHeight="1" x14ac:dyDescent="0.25">
      <c r="B41" s="16">
        <v>43580</v>
      </c>
      <c r="C41" s="8">
        <v>0.33333333333333331</v>
      </c>
      <c r="D41" s="8">
        <v>0.66666666666666663</v>
      </c>
      <c r="E41" s="6">
        <f>IFERROR(IF(COUNT(FeuilleDeTemps3743[[#This Row],[Heure d’arrivée]:[Heure de départ]])=4,(IF(FeuilleDeTemps3743[[#This Row],[Heure de départ]]&lt;FeuilleDeTemps3743[[#This Row],[Heure d’arrivée]],1,0)+FeuilleDeTemps3743[[#This Row],[Heure de départ]])-#REF!+#REF!-FeuilleDeTemps3743[[#This Row],[Heure d’arrivée]],IF(AND(LEN(FeuilleDeTemps3743[[#This Row],[Heure d’arrivée]])&lt;&gt;0,LEN(FeuilleDeTemps3743[[#This Row],[Heure de départ]])&lt;&gt;0),(IF(FeuilleDeTemps3743[[#This Row],[Heure de départ]]&lt;FeuilleDeTemps3743[[#This Row],[Heure d’arrivée]],1,0)+FeuilleDeTemps3743[[#This Row],[Heure de départ]])-FeuilleDeTemps3743[[#This Row],[Heure d’arrivée]],0))*24,0)</f>
        <v>8</v>
      </c>
      <c r="F41"/>
      <c r="G41"/>
    </row>
    <row r="42" spans="2:7" ht="20.25" customHeight="1" x14ac:dyDescent="0.25">
      <c r="B42" s="16">
        <v>43581</v>
      </c>
      <c r="C42" s="8">
        <v>0</v>
      </c>
      <c r="D42" s="8">
        <v>0</v>
      </c>
      <c r="E42" s="6">
        <f>IFERROR(IF(COUNT(FeuilleDeTemps3743[[#This Row],[Heure d’arrivée]:[Heure de départ]])=4,(IF(FeuilleDeTemps3743[[#This Row],[Heure de départ]]&lt;FeuilleDeTemps3743[[#This Row],[Heure d’arrivée]],1,0)+FeuilleDeTemps3743[[#This Row],[Heure de départ]])-#REF!+#REF!-FeuilleDeTemps3743[[#This Row],[Heure d’arrivée]],IF(AND(LEN(FeuilleDeTemps3743[[#This Row],[Heure d’arrivée]])&lt;&gt;0,LEN(FeuilleDeTemps3743[[#This Row],[Heure de départ]])&lt;&gt;0),(IF(FeuilleDeTemps3743[[#This Row],[Heure de départ]]&lt;FeuilleDeTemps3743[[#This Row],[Heure d’arrivée]],1,0)+FeuilleDeTemps3743[[#This Row],[Heure de départ]])-FeuilleDeTemps3743[[#This Row],[Heure d’arrivée]],0))*24,0)</f>
        <v>0</v>
      </c>
      <c r="F42"/>
      <c r="G42"/>
    </row>
    <row r="44" spans="2:7" ht="34.5" customHeight="1" x14ac:dyDescent="0.35">
      <c r="B44" s="9" t="s">
        <v>36</v>
      </c>
      <c r="C44"/>
      <c r="D44"/>
      <c r="E44"/>
      <c r="F44"/>
      <c r="G44"/>
    </row>
    <row r="45" spans="2:7" s="1" customFormat="1" ht="42.75" customHeight="1" x14ac:dyDescent="0.25">
      <c r="B45" s="4" t="s">
        <v>2</v>
      </c>
      <c r="C45" s="4" t="s">
        <v>33</v>
      </c>
      <c r="D45" s="4" t="s">
        <v>25</v>
      </c>
      <c r="E45" s="13" t="s">
        <v>7</v>
      </c>
      <c r="F45" s="14" t="s">
        <v>37</v>
      </c>
    </row>
    <row r="46" spans="2:7" ht="30" customHeight="1" x14ac:dyDescent="0.4">
      <c r="B46" s="7">
        <v>24</v>
      </c>
      <c r="C46" s="7">
        <f>SUBTOTAL(109,FeuilleDeTemps3744[Heures de travail])</f>
        <v>24</v>
      </c>
      <c r="D46" s="7">
        <f>IF(C46&lt;=HeuresSemaineTravail,C46,HeuresSemaineTravail)</f>
        <v>24</v>
      </c>
      <c r="E46" s="27">
        <f>C46-D46</f>
        <v>0</v>
      </c>
      <c r="F46" s="10">
        <f>D46-B46</f>
        <v>0</v>
      </c>
      <c r="G46"/>
    </row>
    <row r="47" spans="2:7" ht="36.75" customHeight="1" x14ac:dyDescent="0.25">
      <c r="B47" t="s">
        <v>3</v>
      </c>
      <c r="C47" t="s">
        <v>5</v>
      </c>
      <c r="D47" t="s">
        <v>8</v>
      </c>
      <c r="E47" t="s">
        <v>9</v>
      </c>
      <c r="F47" t="s">
        <v>24</v>
      </c>
      <c r="G47"/>
    </row>
    <row r="48" spans="2:7" ht="20.25" customHeight="1" x14ac:dyDescent="0.25">
      <c r="B48" s="16">
        <v>43584</v>
      </c>
      <c r="C48" s="8">
        <v>0.33333333333333331</v>
      </c>
      <c r="D48" s="8">
        <v>0.66666666666666663</v>
      </c>
      <c r="E48" s="6">
        <f>IFERROR(IF(COUNT(FeuilleDeTemps3744[[#This Row],[Heure d’arrivée]:[Heure de départ]])=4,(IF(FeuilleDeTemps3744[[#This Row],[Heure de départ]]&lt;FeuilleDeTemps3744[[#This Row],[Heure d’arrivée]],1,0)+FeuilleDeTemps3744[[#This Row],[Heure de départ]])-#REF!+#REF!-FeuilleDeTemps3744[[#This Row],[Heure d’arrivée]],IF(AND(LEN(FeuilleDeTemps3744[[#This Row],[Heure d’arrivée]])&lt;&gt;0,LEN(FeuilleDeTemps3744[[#This Row],[Heure de départ]])&lt;&gt;0),(IF(FeuilleDeTemps3744[[#This Row],[Heure de départ]]&lt;FeuilleDeTemps3744[[#This Row],[Heure d’arrivée]],1,0)+FeuilleDeTemps3744[[#This Row],[Heure de départ]])-FeuilleDeTemps3744[[#This Row],[Heure d’arrivée]],0))*24,0)</f>
        <v>8</v>
      </c>
      <c r="F48"/>
      <c r="G48"/>
    </row>
    <row r="49" spans="2:7" ht="20.25" customHeight="1" x14ac:dyDescent="0.25">
      <c r="B49" s="16">
        <v>43585</v>
      </c>
      <c r="C49" s="8">
        <v>0</v>
      </c>
      <c r="D49" s="8">
        <v>0</v>
      </c>
      <c r="E49" s="6">
        <f>IFERROR(IF(COUNT(FeuilleDeTemps3744[[#This Row],[Heure d’arrivée]:[Heure de départ]])=4,(IF(FeuilleDeTemps3744[[#This Row],[Heure de départ]]&lt;FeuilleDeTemps3744[[#This Row],[Heure d’arrivée]],1,0)+FeuilleDeTemps3744[[#This Row],[Heure de départ]])-#REF!+#REF!-FeuilleDeTemps3744[[#This Row],[Heure d’arrivée]],IF(AND(LEN(FeuilleDeTemps3744[[#This Row],[Heure d’arrivée]])&lt;&gt;0,LEN(FeuilleDeTemps3744[[#This Row],[Heure de départ]])&lt;&gt;0),(IF(FeuilleDeTemps3744[[#This Row],[Heure de départ]]&lt;FeuilleDeTemps3744[[#This Row],[Heure d’arrivée]],1,0)+FeuilleDeTemps3744[[#This Row],[Heure de départ]])-FeuilleDeTemps3744[[#This Row],[Heure d’arrivée]],0))*24,0)</f>
        <v>0</v>
      </c>
      <c r="F49"/>
      <c r="G49"/>
    </row>
    <row r="50" spans="2:7" ht="20.25" customHeight="1" x14ac:dyDescent="0.25">
      <c r="B50" s="16">
        <v>43586</v>
      </c>
      <c r="C50" s="8">
        <v>0.33333333333333331</v>
      </c>
      <c r="D50" s="8">
        <v>0.66666666666666663</v>
      </c>
      <c r="E50" s="6">
        <f>IFERROR(IF(COUNT(FeuilleDeTemps3744[[#This Row],[Heure d’arrivée]:[Heure de départ]])=4,(IF(FeuilleDeTemps3744[[#This Row],[Heure de départ]]&lt;FeuilleDeTemps3744[[#This Row],[Heure d’arrivée]],1,0)+FeuilleDeTemps3744[[#This Row],[Heure de départ]])-#REF!+#REF!-FeuilleDeTemps3744[[#This Row],[Heure d’arrivée]],IF(AND(LEN(FeuilleDeTemps3744[[#This Row],[Heure d’arrivée]])&lt;&gt;0,LEN(FeuilleDeTemps3744[[#This Row],[Heure de départ]])&lt;&gt;0),(IF(FeuilleDeTemps3744[[#This Row],[Heure de départ]]&lt;FeuilleDeTemps3744[[#This Row],[Heure d’arrivée]],1,0)+FeuilleDeTemps3744[[#This Row],[Heure de départ]])-FeuilleDeTemps3744[[#This Row],[Heure d’arrivée]],0))*24,0)</f>
        <v>8</v>
      </c>
      <c r="F50"/>
      <c r="G50"/>
    </row>
    <row r="51" spans="2:7" ht="20.25" customHeight="1" x14ac:dyDescent="0.25">
      <c r="B51" s="16">
        <v>43587</v>
      </c>
      <c r="C51" s="8">
        <v>0.33333333333333331</v>
      </c>
      <c r="D51" s="8">
        <v>0.66666666666666663</v>
      </c>
      <c r="E51" s="6">
        <f>IFERROR(IF(COUNT(FeuilleDeTemps3744[[#This Row],[Heure d’arrivée]:[Heure de départ]])=4,(IF(FeuilleDeTemps3744[[#This Row],[Heure de départ]]&lt;FeuilleDeTemps3744[[#This Row],[Heure d’arrivée]],1,0)+FeuilleDeTemps3744[[#This Row],[Heure de départ]])-#REF!+#REF!-FeuilleDeTemps3744[[#This Row],[Heure d’arrivée]],IF(AND(LEN(FeuilleDeTemps3744[[#This Row],[Heure d’arrivée]])&lt;&gt;0,LEN(FeuilleDeTemps3744[[#This Row],[Heure de départ]])&lt;&gt;0),(IF(FeuilleDeTemps3744[[#This Row],[Heure de départ]]&lt;FeuilleDeTemps3744[[#This Row],[Heure d’arrivée]],1,0)+FeuilleDeTemps3744[[#This Row],[Heure de départ]])-FeuilleDeTemps3744[[#This Row],[Heure d’arrivée]],0))*24,0)</f>
        <v>8</v>
      </c>
      <c r="F51"/>
      <c r="G51"/>
    </row>
    <row r="52" spans="2:7" ht="20.25" customHeight="1" x14ac:dyDescent="0.25">
      <c r="B52" s="16">
        <v>43588</v>
      </c>
      <c r="C52" s="8">
        <v>0</v>
      </c>
      <c r="D52" s="8">
        <v>0</v>
      </c>
      <c r="E52" s="6">
        <f>IFERROR(IF(COUNT(FeuilleDeTemps3744[[#This Row],[Heure d’arrivée]:[Heure de départ]])=4,(IF(FeuilleDeTemps3744[[#This Row],[Heure de départ]]&lt;FeuilleDeTemps3744[[#This Row],[Heure d’arrivée]],1,0)+FeuilleDeTemps3744[[#This Row],[Heure de départ]])-#REF!+#REF!-FeuilleDeTemps3744[[#This Row],[Heure d’arrivée]],IF(AND(LEN(FeuilleDeTemps3744[[#This Row],[Heure d’arrivée]])&lt;&gt;0,LEN(FeuilleDeTemps3744[[#This Row],[Heure de départ]])&lt;&gt;0),(IF(FeuilleDeTemps3744[[#This Row],[Heure de départ]]&lt;FeuilleDeTemps3744[[#This Row],[Heure d’arrivée]],1,0)+FeuilleDeTemps3744[[#This Row],[Heure de départ]])-FeuilleDeTemps3744[[#This Row],[Heure d’arrivée]],0))*24,0)</f>
        <v>0</v>
      </c>
      <c r="F52"/>
      <c r="G52"/>
    </row>
  </sheetData>
  <dataValidations count="12">
    <dataValidation allowBlank="1" showInputMessage="1" showErrorMessage="1" prompt="Cette colonne est calculée automatique-ment" sqref="E7 E17 E27 E37 E47" xr:uid="{24039CFA-365B-4FD4-9708-DDF7B08EF80F}"/>
    <dataValidation allowBlank="1" showInputMessage="1" showErrorMessage="1" prompt="Entrez le temps mort de la journée de cette colonne" sqref="D7 D17 D27 D37 D47" xr:uid="{3B7BCB19-3EBD-4379-A280-7CED88C5C151}"/>
    <dataValidation allowBlank="1" showInputMessage="1" showErrorMessage="1" prompt="Entrez l’heure de début dans cette colonne" sqref="C7 C17 C27 C37 C47" xr:uid="{471D6C1E-B6D9-4AB0-817B-36E35199DEBF}"/>
    <dataValidation allowBlank="1" showInputMessage="1" showErrorMessage="1" prompt="Entrez les dates de la période dans cette colonne" sqref="B7 B17 B27 B37 B47" xr:uid="{CE762C0A-2187-405E-9928-313C02385715}"/>
    <dataValidation allowBlank="1" showInputMessage="1" showErrorMessage="1" prompt="Les heures supplémentaires sont calculées automatiquement" sqref="E6 E16 E26 E36 E46" xr:uid="{00A5EAEF-EDBF-47F9-AB12-2B6B73F4876F}"/>
    <dataValidation allowBlank="1" showInputMessage="1" showErrorMessage="1" prompt="Les heures normales sont calculées automatiquement" sqref="D6 D16 D26 D36 D46" xr:uid="{B4AF4B9B-EBA1-47B2-ADFC-8835F832F72C}"/>
    <dataValidation allowBlank="1" showInputMessage="1" showErrorMessage="1" prompt="Le nombre total d’heures de travail est calculé automatiquement" sqref="C6 C16 C26 C36 C46" xr:uid="{4A46D7B1-AA9B-469A-818B-1257C7EF2906}"/>
    <dataValidation allowBlank="1" showInputMessage="1" showErrorMessage="1" prompt="Entrez le nombre total d’heures de travail de la semaine dans cette cellule" sqref="B6 B16 B26 B36 B46" xr:uid="{A7D72211-2BC9-42FF-884D-E7879C357F83}"/>
    <dataValidation allowBlank="1" showInputMessage="1" showErrorMessage="1" prompt="Entrez les dates de début et de fin du terme dans cette cellule" sqref="B4 B14 B24 B34 B44" xr:uid="{935D9630-57BF-4F04-9E2B-63E5CC9BE2E5}"/>
    <dataValidation allowBlank="1" showInputMessage="1" showErrorMessage="1" prompt="Entrez le nom du responsable dans cette cellule" sqref="B3" xr:uid="{96DE2AE5-9E8A-4AE9-ADB7-7B456A017663}"/>
    <dataValidation allowBlank="1" showInputMessage="1" showErrorMessage="1" prompt="Entrez le nom, l’adresse e-mail et le numéro de téléphone de l’employé dans cette cellule" sqref="B2" xr:uid="{DC4E5CA7-8CD1-4490-9323-1395822B2991}"/>
    <dataValidation allowBlank="1" showInputMessage="1" showErrorMessage="1" prompt="Cette feuille de calcul suit les heures de travail d’une semaine de travail. Entrez les dates et heures dans le tableau Feuille de temps. Le total d’heures, les heures normales et les heures supplémentaires sont calculés automatiquement à la ligne 6  " sqref="A1" xr:uid="{1AA9B6DA-7FB5-4C7B-B14B-D486932B43EC}"/>
  </dataValidations>
  <printOptions horizontalCentered="1"/>
  <pageMargins left="0.4" right="0.4" top="0.4" bottom="0.4" header="0.3" footer="0.3"/>
  <pageSetup paperSize="9" scale="82" fitToHeight="0" orientation="landscape" r:id="rId1"/>
  <headerFooter differentFirst="1">
    <oddFooter>Page &amp;P of &amp;N</oddFooter>
  </headerFooter>
  <tableParts count="5">
    <tablePart r:id="rId2"/>
    <tablePart r:id="rId3"/>
    <tablePart r:id="rId4"/>
    <tablePart r:id="rId5"/>
    <tablePart r:id="rId6"/>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1201F52-BCB4-4025-B4C2-E5759A8824BB}">
  <sheetPr codeName="Feuil7">
    <tabColor theme="4"/>
    <pageSetUpPr fitToPage="1"/>
  </sheetPr>
  <dimension ref="A1:H52"/>
  <sheetViews>
    <sheetView showGridLines="0" zoomScale="70" zoomScaleNormal="70" workbookViewId="0">
      <selection activeCell="E9" sqref="E9"/>
    </sheetView>
  </sheetViews>
  <sheetFormatPr baseColWidth="10" defaultColWidth="9.140625" defaultRowHeight="20.25" customHeight="1" x14ac:dyDescent="0.25"/>
  <cols>
    <col min="1" max="1" width="2.7109375" customWidth="1"/>
    <col min="2" max="2" width="30.5703125" customWidth="1"/>
    <col min="3" max="6" width="27.7109375" style="5" customWidth="1"/>
    <col min="7" max="7" width="22" style="6" customWidth="1"/>
    <col min="8" max="8" width="2.7109375" customWidth="1"/>
  </cols>
  <sheetData>
    <row r="1" spans="1:8" ht="33.75" customHeight="1" thickTop="1" x14ac:dyDescent="0.5">
      <c r="A1" s="2"/>
      <c r="B1" s="2" t="s">
        <v>34</v>
      </c>
      <c r="C1" s="2"/>
      <c r="D1" s="2"/>
      <c r="E1" s="2"/>
      <c r="F1" s="2"/>
      <c r="G1" s="2"/>
      <c r="H1" s="2"/>
    </row>
    <row r="2" spans="1:8" ht="17.25" customHeight="1" x14ac:dyDescent="0.3">
      <c r="B2" s="12" t="s">
        <v>17</v>
      </c>
      <c r="C2" s="33"/>
      <c r="D2"/>
      <c r="E2" s="22" t="s">
        <v>27</v>
      </c>
      <c r="F2"/>
      <c r="G2" s="30">
        <f>E6+E16+E26+E36+E46</f>
        <v>0</v>
      </c>
    </row>
    <row r="3" spans="1:8" ht="18" customHeight="1" x14ac:dyDescent="0.3">
      <c r="B3" s="3" t="s">
        <v>1</v>
      </c>
      <c r="C3"/>
      <c r="D3"/>
      <c r="E3" s="26" t="s">
        <v>31</v>
      </c>
      <c r="F3"/>
      <c r="G3" s="31">
        <f>F6+F16+F26+F36+F46</f>
        <v>0</v>
      </c>
    </row>
    <row r="4" spans="1:8" ht="34.5" customHeight="1" x14ac:dyDescent="0.35">
      <c r="B4" s="9" t="s">
        <v>19</v>
      </c>
      <c r="C4"/>
      <c r="D4"/>
      <c r="E4"/>
      <c r="F4"/>
      <c r="G4"/>
    </row>
    <row r="5" spans="1:8" s="1" customFormat="1" ht="42.75" customHeight="1" x14ac:dyDescent="0.25">
      <c r="B5" s="4" t="s">
        <v>2</v>
      </c>
      <c r="C5" s="4" t="s">
        <v>33</v>
      </c>
      <c r="D5" s="4" t="s">
        <v>25</v>
      </c>
      <c r="E5" s="13" t="s">
        <v>7</v>
      </c>
      <c r="F5" s="15" t="s">
        <v>37</v>
      </c>
    </row>
    <row r="6" spans="1:8" ht="30" customHeight="1" x14ac:dyDescent="0.4">
      <c r="B6" s="7">
        <v>38</v>
      </c>
      <c r="C6" s="7">
        <f>SUBTOTAL(109,FeuilleDeTemps8[Heures de travail])</f>
        <v>38</v>
      </c>
      <c r="D6" s="7">
        <f>IF(C6&lt;=HeuresSemaineTravail,C6,HeuresSemaineTravail)</f>
        <v>38</v>
      </c>
      <c r="E6" s="27">
        <f>C6-D6</f>
        <v>0</v>
      </c>
      <c r="F6" s="10">
        <f>D6-B6</f>
        <v>0</v>
      </c>
      <c r="G6"/>
    </row>
    <row r="7" spans="1:8" ht="36.75" customHeight="1" x14ac:dyDescent="0.25">
      <c r="B7" t="s">
        <v>3</v>
      </c>
      <c r="C7" t="s">
        <v>5</v>
      </c>
      <c r="D7" t="s">
        <v>8</v>
      </c>
      <c r="E7" t="s">
        <v>9</v>
      </c>
      <c r="F7" t="s">
        <v>24</v>
      </c>
      <c r="G7"/>
    </row>
    <row r="8" spans="1:8" ht="20.25" customHeight="1" x14ac:dyDescent="0.25">
      <c r="B8" s="16">
        <v>43556</v>
      </c>
      <c r="C8" s="8">
        <v>0.39583333333333331</v>
      </c>
      <c r="D8" s="8">
        <v>0.70833333333333337</v>
      </c>
      <c r="E8" s="6">
        <f>IFERROR(IF(COUNT(FeuilleDeTemps8[[#This Row],[Heure d’arrivée]:[Heure de départ]])=4,(IF(FeuilleDeTemps8[[#This Row],[Heure de départ]]&lt;FeuilleDeTemps8[[#This Row],[Heure d’arrivée]],1,0)+FeuilleDeTemps8[[#This Row],[Heure de départ]])-#REF!+#REF!-FeuilleDeTemps8[[#This Row],[Heure d’arrivée]],IF(AND(LEN(FeuilleDeTemps8[[#This Row],[Heure d’arrivée]])&lt;&gt;0,LEN(FeuilleDeTemps8[[#This Row],[Heure de départ]])&lt;&gt;0),(IF(FeuilleDeTemps8[[#This Row],[Heure de départ]]&lt;FeuilleDeTemps8[[#This Row],[Heure d’arrivée]],1,0)+FeuilleDeTemps8[[#This Row],[Heure de départ]])-FeuilleDeTemps8[[#This Row],[Heure d’arrivée]],0))*24,0)</f>
        <v>7.5000000000000018</v>
      </c>
      <c r="F8"/>
      <c r="G8"/>
    </row>
    <row r="9" spans="1:8" ht="20.25" customHeight="1" x14ac:dyDescent="0.25">
      <c r="B9" s="16">
        <v>43557</v>
      </c>
      <c r="C9" s="8">
        <v>0.375</v>
      </c>
      <c r="D9" s="8">
        <v>0.70833333333333337</v>
      </c>
      <c r="E9" s="6">
        <f>IFERROR(IF(COUNT(FeuilleDeTemps8[[#This Row],[Heure d’arrivée]:[Heure de départ]])=4,(IF(FeuilleDeTemps8[[#This Row],[Heure de départ]]&lt;FeuilleDeTemps8[[#This Row],[Heure d’arrivée]],1,0)+FeuilleDeTemps8[[#This Row],[Heure de départ]])-#REF!+#REF!-FeuilleDeTemps8[[#This Row],[Heure d’arrivée]],IF(AND(LEN(FeuilleDeTemps8[[#This Row],[Heure d’arrivée]])&lt;&gt;0,LEN(FeuilleDeTemps8[[#This Row],[Heure de départ]])&lt;&gt;0),(IF(FeuilleDeTemps8[[#This Row],[Heure de départ]]&lt;FeuilleDeTemps8[[#This Row],[Heure d’arrivée]],1,0)+FeuilleDeTemps8[[#This Row],[Heure de départ]])-FeuilleDeTemps8[[#This Row],[Heure d’arrivée]],0))*24,0)</f>
        <v>8</v>
      </c>
      <c r="F9"/>
      <c r="G9"/>
    </row>
    <row r="10" spans="1:8" ht="20.25" customHeight="1" x14ac:dyDescent="0.25">
      <c r="B10" s="16">
        <v>43558</v>
      </c>
      <c r="C10" s="8">
        <v>0.375</v>
      </c>
      <c r="D10" s="8">
        <v>0.70833333333333337</v>
      </c>
      <c r="E10" s="6">
        <f>IFERROR(IF(COUNT(FeuilleDeTemps8[[#This Row],[Heure d’arrivée]:[Heure de départ]])=4,(IF(FeuilleDeTemps8[[#This Row],[Heure de départ]]&lt;FeuilleDeTemps8[[#This Row],[Heure d’arrivée]],1,0)+FeuilleDeTemps8[[#This Row],[Heure de départ]])-#REF!+#REF!-FeuilleDeTemps8[[#This Row],[Heure d’arrivée]],IF(AND(LEN(FeuilleDeTemps8[[#This Row],[Heure d’arrivée]])&lt;&gt;0,LEN(FeuilleDeTemps8[[#This Row],[Heure de départ]])&lt;&gt;0),(IF(FeuilleDeTemps8[[#This Row],[Heure de départ]]&lt;FeuilleDeTemps8[[#This Row],[Heure d’arrivée]],1,0)+FeuilleDeTemps8[[#This Row],[Heure de départ]])-FeuilleDeTemps8[[#This Row],[Heure d’arrivée]],0))*24,0)</f>
        <v>8</v>
      </c>
      <c r="F10"/>
      <c r="G10"/>
    </row>
    <row r="11" spans="1:8" ht="20.25" customHeight="1" x14ac:dyDescent="0.25">
      <c r="B11" s="16">
        <v>43559</v>
      </c>
      <c r="C11" s="8">
        <v>0.39583333333333331</v>
      </c>
      <c r="D11" s="8">
        <v>0.72916666666666663</v>
      </c>
      <c r="E11" s="6">
        <f>IFERROR(IF(COUNT(FeuilleDeTemps8[[#This Row],[Heure d’arrivée]:[Heure de départ]])=4,(IF(FeuilleDeTemps8[[#This Row],[Heure de départ]]&lt;FeuilleDeTemps8[[#This Row],[Heure d’arrivée]],1,0)+FeuilleDeTemps8[[#This Row],[Heure de départ]])-#REF!+#REF!-FeuilleDeTemps8[[#This Row],[Heure d’arrivée]],IF(AND(LEN(FeuilleDeTemps8[[#This Row],[Heure d’arrivée]])&lt;&gt;0,LEN(FeuilleDeTemps8[[#This Row],[Heure de départ]])&lt;&gt;0),(IF(FeuilleDeTemps8[[#This Row],[Heure de départ]]&lt;FeuilleDeTemps8[[#This Row],[Heure d’arrivée]],1,0)+FeuilleDeTemps8[[#This Row],[Heure de départ]])-FeuilleDeTemps8[[#This Row],[Heure d’arrivée]],0))*24,0)</f>
        <v>8</v>
      </c>
      <c r="F11"/>
      <c r="G11"/>
    </row>
    <row r="12" spans="1:8" ht="20.25" customHeight="1" x14ac:dyDescent="0.25">
      <c r="B12" s="16">
        <v>43560</v>
      </c>
      <c r="C12" s="8">
        <v>0.39583333333333331</v>
      </c>
      <c r="D12" s="8">
        <v>0.66666666666666663</v>
      </c>
      <c r="E12" s="6">
        <f>IFERROR(IF(COUNT(FeuilleDeTemps8[[#This Row],[Heure d’arrivée]:[Heure de départ]])=4,(IF(FeuilleDeTemps8[[#This Row],[Heure de départ]]&lt;FeuilleDeTemps8[[#This Row],[Heure d’arrivée]],1,0)+FeuilleDeTemps8[[#This Row],[Heure de départ]])-#REF!+#REF!-FeuilleDeTemps8[[#This Row],[Heure d’arrivée]],IF(AND(LEN(FeuilleDeTemps8[[#This Row],[Heure d’arrivée]])&lt;&gt;0,LEN(FeuilleDeTemps8[[#This Row],[Heure de départ]])&lt;&gt;0),(IF(FeuilleDeTemps8[[#This Row],[Heure de départ]]&lt;FeuilleDeTemps8[[#This Row],[Heure d’arrivée]],1,0)+FeuilleDeTemps8[[#This Row],[Heure de départ]])-FeuilleDeTemps8[[#This Row],[Heure d’arrivée]],0))*24,0)</f>
        <v>6.5</v>
      </c>
      <c r="F12"/>
      <c r="G12"/>
    </row>
    <row r="14" spans="1:8" ht="34.5" customHeight="1" x14ac:dyDescent="0.35">
      <c r="B14" s="9" t="s">
        <v>28</v>
      </c>
      <c r="C14"/>
      <c r="D14"/>
      <c r="E14"/>
      <c r="F14"/>
      <c r="G14"/>
    </row>
    <row r="15" spans="1:8" s="1" customFormat="1" ht="42.75" customHeight="1" x14ac:dyDescent="0.25">
      <c r="B15" s="4" t="s">
        <v>2</v>
      </c>
      <c r="C15" s="4" t="s">
        <v>33</v>
      </c>
      <c r="D15" s="4" t="s">
        <v>25</v>
      </c>
      <c r="E15" s="13" t="s">
        <v>7</v>
      </c>
      <c r="F15" s="15" t="s">
        <v>37</v>
      </c>
    </row>
    <row r="16" spans="1:8" ht="30" customHeight="1" x14ac:dyDescent="0.4">
      <c r="B16" s="7">
        <v>38</v>
      </c>
      <c r="C16" s="7">
        <f>SUBTOTAL(109,FeuilleDeTemps845[Heures de travail])</f>
        <v>38</v>
      </c>
      <c r="D16" s="7">
        <f>IF(C16&lt;=HeuresSemaineTravail,C16,HeuresSemaineTravail)</f>
        <v>38</v>
      </c>
      <c r="E16" s="27">
        <f>C16-D16</f>
        <v>0</v>
      </c>
      <c r="F16" s="10">
        <f>D16-B16</f>
        <v>0</v>
      </c>
      <c r="G16"/>
    </row>
    <row r="17" spans="2:7" ht="36.75" customHeight="1" x14ac:dyDescent="0.25">
      <c r="B17" t="s">
        <v>3</v>
      </c>
      <c r="C17" t="s">
        <v>5</v>
      </c>
      <c r="D17" t="s">
        <v>8</v>
      </c>
      <c r="E17" t="s">
        <v>9</v>
      </c>
      <c r="F17" t="s">
        <v>24</v>
      </c>
      <c r="G17"/>
    </row>
    <row r="18" spans="2:7" ht="20.25" customHeight="1" x14ac:dyDescent="0.25">
      <c r="B18" s="16">
        <v>43563</v>
      </c>
      <c r="C18" s="8">
        <v>0.39583333333333331</v>
      </c>
      <c r="D18" s="8">
        <v>0.70833333333333337</v>
      </c>
      <c r="E18" s="6">
        <f>IFERROR(IF(COUNT(FeuilleDeTemps845[[#This Row],[Heure d’arrivée]:[Heure de départ]])=4,(IF(FeuilleDeTemps845[[#This Row],[Heure de départ]]&lt;FeuilleDeTemps845[[#This Row],[Heure d’arrivée]],1,0)+FeuilleDeTemps845[[#This Row],[Heure de départ]])-#REF!+#REF!-FeuilleDeTemps845[[#This Row],[Heure d’arrivée]],IF(AND(LEN(FeuilleDeTemps845[[#This Row],[Heure d’arrivée]])&lt;&gt;0,LEN(FeuilleDeTemps845[[#This Row],[Heure de départ]])&lt;&gt;0),(IF(FeuilleDeTemps845[[#This Row],[Heure de départ]]&lt;FeuilleDeTemps845[[#This Row],[Heure d’arrivée]],1,0)+FeuilleDeTemps845[[#This Row],[Heure de départ]])-FeuilleDeTemps845[[#This Row],[Heure d’arrivée]],0))*24,0)</f>
        <v>7.5000000000000018</v>
      </c>
      <c r="F18"/>
      <c r="G18"/>
    </row>
    <row r="19" spans="2:7" ht="20.25" customHeight="1" x14ac:dyDescent="0.25">
      <c r="B19" s="16">
        <v>43564</v>
      </c>
      <c r="C19" s="8">
        <v>0.375</v>
      </c>
      <c r="D19" s="8">
        <v>0.70833333333333337</v>
      </c>
      <c r="E19" s="6">
        <f>IFERROR(IF(COUNT(FeuilleDeTemps845[[#This Row],[Heure d’arrivée]:[Heure de départ]])=4,(IF(FeuilleDeTemps845[[#This Row],[Heure de départ]]&lt;FeuilleDeTemps845[[#This Row],[Heure d’arrivée]],1,0)+FeuilleDeTemps845[[#This Row],[Heure de départ]])-#REF!+#REF!-FeuilleDeTemps845[[#This Row],[Heure d’arrivée]],IF(AND(LEN(FeuilleDeTemps845[[#This Row],[Heure d’arrivée]])&lt;&gt;0,LEN(FeuilleDeTemps845[[#This Row],[Heure de départ]])&lt;&gt;0),(IF(FeuilleDeTemps845[[#This Row],[Heure de départ]]&lt;FeuilleDeTemps845[[#This Row],[Heure d’arrivée]],1,0)+FeuilleDeTemps845[[#This Row],[Heure de départ]])-FeuilleDeTemps845[[#This Row],[Heure d’arrivée]],0))*24,0)</f>
        <v>8</v>
      </c>
      <c r="F19"/>
      <c r="G19"/>
    </row>
    <row r="20" spans="2:7" ht="20.25" customHeight="1" x14ac:dyDescent="0.25">
      <c r="B20" s="16">
        <v>43565</v>
      </c>
      <c r="C20" s="8">
        <v>0.375</v>
      </c>
      <c r="D20" s="8">
        <v>0.70833333333333337</v>
      </c>
      <c r="E20" s="6">
        <f>IFERROR(IF(COUNT(FeuilleDeTemps845[[#This Row],[Heure d’arrivée]:[Heure de départ]])=4,(IF(FeuilleDeTemps845[[#This Row],[Heure de départ]]&lt;FeuilleDeTemps845[[#This Row],[Heure d’arrivée]],1,0)+FeuilleDeTemps845[[#This Row],[Heure de départ]])-#REF!+#REF!-FeuilleDeTemps845[[#This Row],[Heure d’arrivée]],IF(AND(LEN(FeuilleDeTemps845[[#This Row],[Heure d’arrivée]])&lt;&gt;0,LEN(FeuilleDeTemps845[[#This Row],[Heure de départ]])&lt;&gt;0),(IF(FeuilleDeTemps845[[#This Row],[Heure de départ]]&lt;FeuilleDeTemps845[[#This Row],[Heure d’arrivée]],1,0)+FeuilleDeTemps845[[#This Row],[Heure de départ]])-FeuilleDeTemps845[[#This Row],[Heure d’arrivée]],0))*24,0)</f>
        <v>8</v>
      </c>
      <c r="F20"/>
      <c r="G20"/>
    </row>
    <row r="21" spans="2:7" ht="20.25" customHeight="1" x14ac:dyDescent="0.25">
      <c r="B21" s="16">
        <v>43566</v>
      </c>
      <c r="C21" s="8">
        <v>0.39583333333333331</v>
      </c>
      <c r="D21" s="8">
        <v>0.72916666666666663</v>
      </c>
      <c r="E21" s="6">
        <f>IFERROR(IF(COUNT(FeuilleDeTemps845[[#This Row],[Heure d’arrivée]:[Heure de départ]])=4,(IF(FeuilleDeTemps845[[#This Row],[Heure de départ]]&lt;FeuilleDeTemps845[[#This Row],[Heure d’arrivée]],1,0)+FeuilleDeTemps845[[#This Row],[Heure de départ]])-#REF!+#REF!-FeuilleDeTemps845[[#This Row],[Heure d’arrivée]],IF(AND(LEN(FeuilleDeTemps845[[#This Row],[Heure d’arrivée]])&lt;&gt;0,LEN(FeuilleDeTemps845[[#This Row],[Heure de départ]])&lt;&gt;0),(IF(FeuilleDeTemps845[[#This Row],[Heure de départ]]&lt;FeuilleDeTemps845[[#This Row],[Heure d’arrivée]],1,0)+FeuilleDeTemps845[[#This Row],[Heure de départ]])-FeuilleDeTemps845[[#This Row],[Heure d’arrivée]],0))*24,0)</f>
        <v>8</v>
      </c>
      <c r="F21"/>
      <c r="G21"/>
    </row>
    <row r="22" spans="2:7" ht="20.25" customHeight="1" x14ac:dyDescent="0.25">
      <c r="B22" s="16">
        <v>43567</v>
      </c>
      <c r="C22" s="8">
        <v>0.39583333333333331</v>
      </c>
      <c r="D22" s="8">
        <v>0.66666666666666663</v>
      </c>
      <c r="E22" s="6">
        <f>IFERROR(IF(COUNT(FeuilleDeTemps845[[#This Row],[Heure d’arrivée]:[Heure de départ]])=4,(IF(FeuilleDeTemps845[[#This Row],[Heure de départ]]&lt;FeuilleDeTemps845[[#This Row],[Heure d’arrivée]],1,0)+FeuilleDeTemps845[[#This Row],[Heure de départ]])-#REF!+#REF!-FeuilleDeTemps845[[#This Row],[Heure d’arrivée]],IF(AND(LEN(FeuilleDeTemps845[[#This Row],[Heure d’arrivée]])&lt;&gt;0,LEN(FeuilleDeTemps845[[#This Row],[Heure de départ]])&lt;&gt;0),(IF(FeuilleDeTemps845[[#This Row],[Heure de départ]]&lt;FeuilleDeTemps845[[#This Row],[Heure d’arrivée]],1,0)+FeuilleDeTemps845[[#This Row],[Heure de départ]])-FeuilleDeTemps845[[#This Row],[Heure d’arrivée]],0))*24,0)</f>
        <v>6.5</v>
      </c>
      <c r="F22"/>
      <c r="G22"/>
    </row>
    <row r="24" spans="2:7" ht="34.5" customHeight="1" x14ac:dyDescent="0.35">
      <c r="B24" s="9" t="s">
        <v>29</v>
      </c>
      <c r="C24"/>
      <c r="D24"/>
      <c r="E24"/>
      <c r="F24"/>
      <c r="G24"/>
    </row>
    <row r="25" spans="2:7" s="1" customFormat="1" ht="42.75" customHeight="1" x14ac:dyDescent="0.25">
      <c r="B25" s="4" t="s">
        <v>2</v>
      </c>
      <c r="C25" s="4" t="s">
        <v>33</v>
      </c>
      <c r="D25" s="4" t="s">
        <v>25</v>
      </c>
      <c r="E25" s="13" t="s">
        <v>7</v>
      </c>
      <c r="F25" s="15" t="s">
        <v>37</v>
      </c>
    </row>
    <row r="26" spans="2:7" ht="30" customHeight="1" x14ac:dyDescent="0.4">
      <c r="B26" s="7">
        <v>38</v>
      </c>
      <c r="C26" s="7">
        <f>SUBTOTAL(109,FeuilleDeTemps846[Heures de travail])</f>
        <v>38</v>
      </c>
      <c r="D26" s="7">
        <f>IF(C26&lt;=HeuresSemaineTravail,C26,HeuresSemaineTravail)</f>
        <v>38</v>
      </c>
      <c r="E26" s="27">
        <f>C26-D26</f>
        <v>0</v>
      </c>
      <c r="F26" s="10">
        <f>D26-B26</f>
        <v>0</v>
      </c>
      <c r="G26"/>
    </row>
    <row r="27" spans="2:7" ht="36.75" customHeight="1" x14ac:dyDescent="0.25">
      <c r="B27" t="s">
        <v>3</v>
      </c>
      <c r="C27" t="s">
        <v>5</v>
      </c>
      <c r="D27" t="s">
        <v>8</v>
      </c>
      <c r="E27" t="s">
        <v>9</v>
      </c>
      <c r="F27" t="s">
        <v>24</v>
      </c>
      <c r="G27"/>
    </row>
    <row r="28" spans="2:7" ht="20.25" customHeight="1" x14ac:dyDescent="0.25">
      <c r="B28" s="16">
        <v>43570</v>
      </c>
      <c r="C28" s="8">
        <v>0.39583333333333331</v>
      </c>
      <c r="D28" s="8">
        <v>0.70833333333333337</v>
      </c>
      <c r="E28" s="6">
        <f>IFERROR(IF(COUNT(FeuilleDeTemps846[[#This Row],[Heure d’arrivée]:[Heure de départ]])=4,(IF(FeuilleDeTemps846[[#This Row],[Heure de départ]]&lt;FeuilleDeTemps846[[#This Row],[Heure d’arrivée]],1,0)+FeuilleDeTemps846[[#This Row],[Heure de départ]])-#REF!+#REF!-FeuilleDeTemps846[[#This Row],[Heure d’arrivée]],IF(AND(LEN(FeuilleDeTemps846[[#This Row],[Heure d’arrivée]])&lt;&gt;0,LEN(FeuilleDeTemps846[[#This Row],[Heure de départ]])&lt;&gt;0),(IF(FeuilleDeTemps846[[#This Row],[Heure de départ]]&lt;FeuilleDeTemps846[[#This Row],[Heure d’arrivée]],1,0)+FeuilleDeTemps846[[#This Row],[Heure de départ]])-FeuilleDeTemps846[[#This Row],[Heure d’arrivée]],0))*24,0)</f>
        <v>7.5000000000000018</v>
      </c>
      <c r="F28"/>
      <c r="G28"/>
    </row>
    <row r="29" spans="2:7" ht="20.25" customHeight="1" x14ac:dyDescent="0.25">
      <c r="B29" s="16">
        <v>43571</v>
      </c>
      <c r="C29" s="8">
        <v>0.375</v>
      </c>
      <c r="D29" s="8">
        <v>0.70833333333333337</v>
      </c>
      <c r="E29" s="6">
        <f>IFERROR(IF(COUNT(FeuilleDeTemps846[[#This Row],[Heure d’arrivée]:[Heure de départ]])=4,(IF(FeuilleDeTemps846[[#This Row],[Heure de départ]]&lt;FeuilleDeTemps846[[#This Row],[Heure d’arrivée]],1,0)+FeuilleDeTemps846[[#This Row],[Heure de départ]])-#REF!+#REF!-FeuilleDeTemps846[[#This Row],[Heure d’arrivée]],IF(AND(LEN(FeuilleDeTemps846[[#This Row],[Heure d’arrivée]])&lt;&gt;0,LEN(FeuilleDeTemps846[[#This Row],[Heure de départ]])&lt;&gt;0),(IF(FeuilleDeTemps846[[#This Row],[Heure de départ]]&lt;FeuilleDeTemps846[[#This Row],[Heure d’arrivée]],1,0)+FeuilleDeTemps846[[#This Row],[Heure de départ]])-FeuilleDeTemps846[[#This Row],[Heure d’arrivée]],0))*24,0)</f>
        <v>8</v>
      </c>
      <c r="F29"/>
      <c r="G29"/>
    </row>
    <row r="30" spans="2:7" ht="20.25" customHeight="1" x14ac:dyDescent="0.25">
      <c r="B30" s="16">
        <v>43572</v>
      </c>
      <c r="C30" s="8">
        <v>0.375</v>
      </c>
      <c r="D30" s="8">
        <v>0.70833333333333337</v>
      </c>
      <c r="E30" s="6">
        <f>IFERROR(IF(COUNT(FeuilleDeTemps846[[#This Row],[Heure d’arrivée]:[Heure de départ]])=4,(IF(FeuilleDeTemps846[[#This Row],[Heure de départ]]&lt;FeuilleDeTemps846[[#This Row],[Heure d’arrivée]],1,0)+FeuilleDeTemps846[[#This Row],[Heure de départ]])-#REF!+#REF!-FeuilleDeTemps846[[#This Row],[Heure d’arrivée]],IF(AND(LEN(FeuilleDeTemps846[[#This Row],[Heure d’arrivée]])&lt;&gt;0,LEN(FeuilleDeTemps846[[#This Row],[Heure de départ]])&lt;&gt;0),(IF(FeuilleDeTemps846[[#This Row],[Heure de départ]]&lt;FeuilleDeTemps846[[#This Row],[Heure d’arrivée]],1,0)+FeuilleDeTemps846[[#This Row],[Heure de départ]])-FeuilleDeTemps846[[#This Row],[Heure d’arrivée]],0))*24,0)</f>
        <v>8</v>
      </c>
      <c r="F30"/>
      <c r="G30"/>
    </row>
    <row r="31" spans="2:7" ht="20.25" customHeight="1" x14ac:dyDescent="0.25">
      <c r="B31" s="16">
        <v>43573</v>
      </c>
      <c r="C31" s="8">
        <v>0.39583333333333331</v>
      </c>
      <c r="D31" s="8">
        <v>0.72916666666666663</v>
      </c>
      <c r="E31" s="6">
        <f>IFERROR(IF(COUNT(FeuilleDeTemps846[[#This Row],[Heure d’arrivée]:[Heure de départ]])=4,(IF(FeuilleDeTemps846[[#This Row],[Heure de départ]]&lt;FeuilleDeTemps846[[#This Row],[Heure d’arrivée]],1,0)+FeuilleDeTemps846[[#This Row],[Heure de départ]])-#REF!+#REF!-FeuilleDeTemps846[[#This Row],[Heure d’arrivée]],IF(AND(LEN(FeuilleDeTemps846[[#This Row],[Heure d’arrivée]])&lt;&gt;0,LEN(FeuilleDeTemps846[[#This Row],[Heure de départ]])&lt;&gt;0),(IF(FeuilleDeTemps846[[#This Row],[Heure de départ]]&lt;FeuilleDeTemps846[[#This Row],[Heure d’arrivée]],1,0)+FeuilleDeTemps846[[#This Row],[Heure de départ]])-FeuilleDeTemps846[[#This Row],[Heure d’arrivée]],0))*24,0)</f>
        <v>8</v>
      </c>
      <c r="F31"/>
      <c r="G31"/>
    </row>
    <row r="32" spans="2:7" ht="20.25" customHeight="1" x14ac:dyDescent="0.25">
      <c r="B32" s="16">
        <v>43574</v>
      </c>
      <c r="C32" s="8">
        <v>0.39583333333333331</v>
      </c>
      <c r="D32" s="8">
        <v>0.66666666666666663</v>
      </c>
      <c r="E32" s="6">
        <f>IFERROR(IF(COUNT(FeuilleDeTemps846[[#This Row],[Heure d’arrivée]:[Heure de départ]])=4,(IF(FeuilleDeTemps846[[#This Row],[Heure de départ]]&lt;FeuilleDeTemps846[[#This Row],[Heure d’arrivée]],1,0)+FeuilleDeTemps846[[#This Row],[Heure de départ]])-#REF!+#REF!-FeuilleDeTemps846[[#This Row],[Heure d’arrivée]],IF(AND(LEN(FeuilleDeTemps846[[#This Row],[Heure d’arrivée]])&lt;&gt;0,LEN(FeuilleDeTemps846[[#This Row],[Heure de départ]])&lt;&gt;0),(IF(FeuilleDeTemps846[[#This Row],[Heure de départ]]&lt;FeuilleDeTemps846[[#This Row],[Heure d’arrivée]],1,0)+FeuilleDeTemps846[[#This Row],[Heure de départ]])-FeuilleDeTemps846[[#This Row],[Heure d’arrivée]],0))*24,0)</f>
        <v>6.5</v>
      </c>
      <c r="F32"/>
      <c r="G32"/>
    </row>
    <row r="34" spans="2:7" ht="34.5" customHeight="1" x14ac:dyDescent="0.35">
      <c r="B34" s="9" t="s">
        <v>30</v>
      </c>
      <c r="C34"/>
      <c r="D34"/>
      <c r="E34"/>
      <c r="F34"/>
      <c r="G34"/>
    </row>
    <row r="35" spans="2:7" s="1" customFormat="1" ht="42.75" customHeight="1" x14ac:dyDescent="0.25">
      <c r="B35" s="4" t="s">
        <v>2</v>
      </c>
      <c r="C35" s="4" t="s">
        <v>33</v>
      </c>
      <c r="D35" s="4" t="s">
        <v>25</v>
      </c>
      <c r="E35" s="13" t="s">
        <v>7</v>
      </c>
      <c r="F35" s="15" t="s">
        <v>37</v>
      </c>
    </row>
    <row r="36" spans="2:7" ht="30" customHeight="1" x14ac:dyDescent="0.4">
      <c r="B36" s="7">
        <v>38</v>
      </c>
      <c r="C36" s="7">
        <f>SUBTOTAL(109,FeuilleDeTemps847[Heures de travail])</f>
        <v>38</v>
      </c>
      <c r="D36" s="7">
        <f>IF(C36&lt;=HeuresSemaineTravail,C36,HeuresSemaineTravail)</f>
        <v>38</v>
      </c>
      <c r="E36" s="27">
        <f>C36-D36</f>
        <v>0</v>
      </c>
      <c r="F36" s="10">
        <f>D36-B36</f>
        <v>0</v>
      </c>
      <c r="G36"/>
    </row>
    <row r="37" spans="2:7" ht="36.75" customHeight="1" x14ac:dyDescent="0.25">
      <c r="B37" t="s">
        <v>3</v>
      </c>
      <c r="C37" t="s">
        <v>5</v>
      </c>
      <c r="D37" t="s">
        <v>8</v>
      </c>
      <c r="E37" t="s">
        <v>9</v>
      </c>
      <c r="F37" t="s">
        <v>24</v>
      </c>
      <c r="G37"/>
    </row>
    <row r="38" spans="2:7" ht="20.25" customHeight="1" x14ac:dyDescent="0.25">
      <c r="B38" s="16">
        <v>43577</v>
      </c>
      <c r="C38" s="8">
        <v>0.39583333333333331</v>
      </c>
      <c r="D38" s="8">
        <v>0.70833333333333337</v>
      </c>
      <c r="E38" s="6">
        <f>IFERROR(IF(COUNT(FeuilleDeTemps847[[#This Row],[Heure d’arrivée]:[Heure de départ]])=4,(IF(FeuilleDeTemps847[[#This Row],[Heure de départ]]&lt;FeuilleDeTemps847[[#This Row],[Heure d’arrivée]],1,0)+FeuilleDeTemps847[[#This Row],[Heure de départ]])-#REF!+#REF!-FeuilleDeTemps847[[#This Row],[Heure d’arrivée]],IF(AND(LEN(FeuilleDeTemps847[[#This Row],[Heure d’arrivée]])&lt;&gt;0,LEN(FeuilleDeTemps847[[#This Row],[Heure de départ]])&lt;&gt;0),(IF(FeuilleDeTemps847[[#This Row],[Heure de départ]]&lt;FeuilleDeTemps847[[#This Row],[Heure d’arrivée]],1,0)+FeuilleDeTemps847[[#This Row],[Heure de départ]])-FeuilleDeTemps847[[#This Row],[Heure d’arrivée]],0))*24,0)</f>
        <v>7.5000000000000018</v>
      </c>
      <c r="F38"/>
      <c r="G38"/>
    </row>
    <row r="39" spans="2:7" ht="20.25" customHeight="1" x14ac:dyDescent="0.25">
      <c r="B39" s="16">
        <v>43578</v>
      </c>
      <c r="C39" s="8">
        <v>0.375</v>
      </c>
      <c r="D39" s="8">
        <v>0.70833333333333337</v>
      </c>
      <c r="E39" s="6">
        <f>IFERROR(IF(COUNT(FeuilleDeTemps847[[#This Row],[Heure d’arrivée]:[Heure de départ]])=4,(IF(FeuilleDeTemps847[[#This Row],[Heure de départ]]&lt;FeuilleDeTemps847[[#This Row],[Heure d’arrivée]],1,0)+FeuilleDeTemps847[[#This Row],[Heure de départ]])-#REF!+#REF!-FeuilleDeTemps847[[#This Row],[Heure d’arrivée]],IF(AND(LEN(FeuilleDeTemps847[[#This Row],[Heure d’arrivée]])&lt;&gt;0,LEN(FeuilleDeTemps847[[#This Row],[Heure de départ]])&lt;&gt;0),(IF(FeuilleDeTemps847[[#This Row],[Heure de départ]]&lt;FeuilleDeTemps847[[#This Row],[Heure d’arrivée]],1,0)+FeuilleDeTemps847[[#This Row],[Heure de départ]])-FeuilleDeTemps847[[#This Row],[Heure d’arrivée]],0))*24,0)</f>
        <v>8</v>
      </c>
      <c r="F39"/>
      <c r="G39"/>
    </row>
    <row r="40" spans="2:7" ht="20.25" customHeight="1" x14ac:dyDescent="0.25">
      <c r="B40" s="16">
        <v>43579</v>
      </c>
      <c r="C40" s="8">
        <v>0.375</v>
      </c>
      <c r="D40" s="8">
        <v>0.70833333333333337</v>
      </c>
      <c r="E40" s="6">
        <f>IFERROR(IF(COUNT(FeuilleDeTemps847[[#This Row],[Heure d’arrivée]:[Heure de départ]])=4,(IF(FeuilleDeTemps847[[#This Row],[Heure de départ]]&lt;FeuilleDeTemps847[[#This Row],[Heure d’arrivée]],1,0)+FeuilleDeTemps847[[#This Row],[Heure de départ]])-#REF!+#REF!-FeuilleDeTemps847[[#This Row],[Heure d’arrivée]],IF(AND(LEN(FeuilleDeTemps847[[#This Row],[Heure d’arrivée]])&lt;&gt;0,LEN(FeuilleDeTemps847[[#This Row],[Heure de départ]])&lt;&gt;0),(IF(FeuilleDeTemps847[[#This Row],[Heure de départ]]&lt;FeuilleDeTemps847[[#This Row],[Heure d’arrivée]],1,0)+FeuilleDeTemps847[[#This Row],[Heure de départ]])-FeuilleDeTemps847[[#This Row],[Heure d’arrivée]],0))*24,0)</f>
        <v>8</v>
      </c>
      <c r="F40"/>
      <c r="G40"/>
    </row>
    <row r="41" spans="2:7" ht="20.25" customHeight="1" x14ac:dyDescent="0.25">
      <c r="B41" s="16">
        <v>43580</v>
      </c>
      <c r="C41" s="8">
        <v>0.39583333333333331</v>
      </c>
      <c r="D41" s="8">
        <v>0.72916666666666663</v>
      </c>
      <c r="E41" s="6">
        <f>IFERROR(IF(COUNT(FeuilleDeTemps847[[#This Row],[Heure d’arrivée]:[Heure de départ]])=4,(IF(FeuilleDeTemps847[[#This Row],[Heure de départ]]&lt;FeuilleDeTemps847[[#This Row],[Heure d’arrivée]],1,0)+FeuilleDeTemps847[[#This Row],[Heure de départ]])-#REF!+#REF!-FeuilleDeTemps847[[#This Row],[Heure d’arrivée]],IF(AND(LEN(FeuilleDeTemps847[[#This Row],[Heure d’arrivée]])&lt;&gt;0,LEN(FeuilleDeTemps847[[#This Row],[Heure de départ]])&lt;&gt;0),(IF(FeuilleDeTemps847[[#This Row],[Heure de départ]]&lt;FeuilleDeTemps847[[#This Row],[Heure d’arrivée]],1,0)+FeuilleDeTemps847[[#This Row],[Heure de départ]])-FeuilleDeTemps847[[#This Row],[Heure d’arrivée]],0))*24,0)</f>
        <v>8</v>
      </c>
      <c r="F41"/>
      <c r="G41"/>
    </row>
    <row r="42" spans="2:7" ht="20.25" customHeight="1" x14ac:dyDescent="0.25">
      <c r="B42" s="16">
        <v>43581</v>
      </c>
      <c r="C42" s="8">
        <v>0.39583333333333331</v>
      </c>
      <c r="D42" s="8">
        <v>0.66666666666666663</v>
      </c>
      <c r="E42" s="6">
        <f>IFERROR(IF(COUNT(FeuilleDeTemps847[[#This Row],[Heure d’arrivée]:[Heure de départ]])=4,(IF(FeuilleDeTemps847[[#This Row],[Heure de départ]]&lt;FeuilleDeTemps847[[#This Row],[Heure d’arrivée]],1,0)+FeuilleDeTemps847[[#This Row],[Heure de départ]])-#REF!+#REF!-FeuilleDeTemps847[[#This Row],[Heure d’arrivée]],IF(AND(LEN(FeuilleDeTemps847[[#This Row],[Heure d’arrivée]])&lt;&gt;0,LEN(FeuilleDeTemps847[[#This Row],[Heure de départ]])&lt;&gt;0),(IF(FeuilleDeTemps847[[#This Row],[Heure de départ]]&lt;FeuilleDeTemps847[[#This Row],[Heure d’arrivée]],1,0)+FeuilleDeTemps847[[#This Row],[Heure de départ]])-FeuilleDeTemps847[[#This Row],[Heure d’arrivée]],0))*24,0)</f>
        <v>6.5</v>
      </c>
      <c r="F42"/>
      <c r="G42"/>
    </row>
    <row r="44" spans="2:7" ht="34.5" customHeight="1" x14ac:dyDescent="0.35">
      <c r="B44" s="9" t="s">
        <v>35</v>
      </c>
      <c r="C44"/>
      <c r="D44"/>
      <c r="E44"/>
      <c r="F44"/>
      <c r="G44"/>
    </row>
    <row r="45" spans="2:7" s="1" customFormat="1" ht="42.75" customHeight="1" x14ac:dyDescent="0.25">
      <c r="B45" s="4" t="s">
        <v>2</v>
      </c>
      <c r="C45" s="4" t="s">
        <v>33</v>
      </c>
      <c r="D45" s="4" t="s">
        <v>25</v>
      </c>
      <c r="E45" s="13" t="s">
        <v>7</v>
      </c>
      <c r="F45" s="15" t="s">
        <v>37</v>
      </c>
    </row>
    <row r="46" spans="2:7" ht="30" customHeight="1" x14ac:dyDescent="0.4">
      <c r="B46" s="7">
        <v>38</v>
      </c>
      <c r="C46" s="7">
        <f>SUBTOTAL(109,FeuilleDeTemps848[Heures de travail])</f>
        <v>38</v>
      </c>
      <c r="D46" s="7">
        <f>IF(C46&lt;=HeuresSemaineTravail,C46,HeuresSemaineTravail)</f>
        <v>38</v>
      </c>
      <c r="E46" s="27">
        <f>C46-D46</f>
        <v>0</v>
      </c>
      <c r="F46" s="10">
        <f>D46-B46</f>
        <v>0</v>
      </c>
      <c r="G46"/>
    </row>
    <row r="47" spans="2:7" ht="36.75" customHeight="1" x14ac:dyDescent="0.25">
      <c r="B47" t="s">
        <v>3</v>
      </c>
      <c r="C47" t="s">
        <v>5</v>
      </c>
      <c r="D47" t="s">
        <v>8</v>
      </c>
      <c r="E47" t="s">
        <v>9</v>
      </c>
      <c r="F47" t="s">
        <v>24</v>
      </c>
      <c r="G47"/>
    </row>
    <row r="48" spans="2:7" ht="20.25" customHeight="1" x14ac:dyDescent="0.25">
      <c r="B48" s="16">
        <v>43584</v>
      </c>
      <c r="C48" s="8">
        <v>0.39583333333333331</v>
      </c>
      <c r="D48" s="8">
        <v>0.70833333333333337</v>
      </c>
      <c r="E48" s="6">
        <f>IFERROR(IF(COUNT(FeuilleDeTemps848[[#This Row],[Heure d’arrivée]:[Heure de départ]])=4,(IF(FeuilleDeTemps848[[#This Row],[Heure de départ]]&lt;FeuilleDeTemps848[[#This Row],[Heure d’arrivée]],1,0)+FeuilleDeTemps848[[#This Row],[Heure de départ]])-#REF!+#REF!-FeuilleDeTemps848[[#This Row],[Heure d’arrivée]],IF(AND(LEN(FeuilleDeTemps848[[#This Row],[Heure d’arrivée]])&lt;&gt;0,LEN(FeuilleDeTemps848[[#This Row],[Heure de départ]])&lt;&gt;0),(IF(FeuilleDeTemps848[[#This Row],[Heure de départ]]&lt;FeuilleDeTemps848[[#This Row],[Heure d’arrivée]],1,0)+FeuilleDeTemps848[[#This Row],[Heure de départ]])-FeuilleDeTemps848[[#This Row],[Heure d’arrivée]],0))*24,0)</f>
        <v>7.5000000000000018</v>
      </c>
      <c r="F48"/>
      <c r="G48"/>
    </row>
    <row r="49" spans="2:7" ht="20.25" customHeight="1" x14ac:dyDescent="0.25">
      <c r="B49" s="16">
        <v>43585</v>
      </c>
      <c r="C49" s="8">
        <v>0.375</v>
      </c>
      <c r="D49" s="8">
        <v>0.70833333333333337</v>
      </c>
      <c r="E49" s="6">
        <f>IFERROR(IF(COUNT(FeuilleDeTemps848[[#This Row],[Heure d’arrivée]:[Heure de départ]])=4,(IF(FeuilleDeTemps848[[#This Row],[Heure de départ]]&lt;FeuilleDeTemps848[[#This Row],[Heure d’arrivée]],1,0)+FeuilleDeTemps848[[#This Row],[Heure de départ]])-#REF!+#REF!-FeuilleDeTemps848[[#This Row],[Heure d’arrivée]],IF(AND(LEN(FeuilleDeTemps848[[#This Row],[Heure d’arrivée]])&lt;&gt;0,LEN(FeuilleDeTemps848[[#This Row],[Heure de départ]])&lt;&gt;0),(IF(FeuilleDeTemps848[[#This Row],[Heure de départ]]&lt;FeuilleDeTemps848[[#This Row],[Heure d’arrivée]],1,0)+FeuilleDeTemps848[[#This Row],[Heure de départ]])-FeuilleDeTemps848[[#This Row],[Heure d’arrivée]],0))*24,0)</f>
        <v>8</v>
      </c>
      <c r="F49"/>
      <c r="G49"/>
    </row>
    <row r="50" spans="2:7" ht="20.25" customHeight="1" x14ac:dyDescent="0.25">
      <c r="B50" s="16">
        <v>43586</v>
      </c>
      <c r="C50" s="8">
        <v>0.375</v>
      </c>
      <c r="D50" s="8">
        <v>0.70833333333333337</v>
      </c>
      <c r="E50" s="6">
        <f>IFERROR(IF(COUNT(FeuilleDeTemps848[[#This Row],[Heure d’arrivée]:[Heure de départ]])=4,(IF(FeuilleDeTemps848[[#This Row],[Heure de départ]]&lt;FeuilleDeTemps848[[#This Row],[Heure d’arrivée]],1,0)+FeuilleDeTemps848[[#This Row],[Heure de départ]])-#REF!+#REF!-FeuilleDeTemps848[[#This Row],[Heure d’arrivée]],IF(AND(LEN(FeuilleDeTemps848[[#This Row],[Heure d’arrivée]])&lt;&gt;0,LEN(FeuilleDeTemps848[[#This Row],[Heure de départ]])&lt;&gt;0),(IF(FeuilleDeTemps848[[#This Row],[Heure de départ]]&lt;FeuilleDeTemps848[[#This Row],[Heure d’arrivée]],1,0)+FeuilleDeTemps848[[#This Row],[Heure de départ]])-FeuilleDeTemps848[[#This Row],[Heure d’arrivée]],0))*24,0)</f>
        <v>8</v>
      </c>
      <c r="F50"/>
      <c r="G50"/>
    </row>
    <row r="51" spans="2:7" ht="20.25" customHeight="1" x14ac:dyDescent="0.25">
      <c r="B51" s="16">
        <v>43587</v>
      </c>
      <c r="C51" s="8">
        <v>0.39583333333333331</v>
      </c>
      <c r="D51" s="8">
        <v>0.72916666666666663</v>
      </c>
      <c r="E51" s="6">
        <f>IFERROR(IF(COUNT(FeuilleDeTemps848[[#This Row],[Heure d’arrivée]:[Heure de départ]])=4,(IF(FeuilleDeTemps848[[#This Row],[Heure de départ]]&lt;FeuilleDeTemps848[[#This Row],[Heure d’arrivée]],1,0)+FeuilleDeTemps848[[#This Row],[Heure de départ]])-#REF!+#REF!-FeuilleDeTemps848[[#This Row],[Heure d’arrivée]],IF(AND(LEN(FeuilleDeTemps848[[#This Row],[Heure d’arrivée]])&lt;&gt;0,LEN(FeuilleDeTemps848[[#This Row],[Heure de départ]])&lt;&gt;0),(IF(FeuilleDeTemps848[[#This Row],[Heure de départ]]&lt;FeuilleDeTemps848[[#This Row],[Heure d’arrivée]],1,0)+FeuilleDeTemps848[[#This Row],[Heure de départ]])-FeuilleDeTemps848[[#This Row],[Heure d’arrivée]],0))*24,0)</f>
        <v>8</v>
      </c>
      <c r="F51"/>
      <c r="G51"/>
    </row>
    <row r="52" spans="2:7" ht="20.25" customHeight="1" x14ac:dyDescent="0.25">
      <c r="B52" s="16">
        <v>43588</v>
      </c>
      <c r="C52" s="8">
        <v>0.39583333333333331</v>
      </c>
      <c r="D52" s="8">
        <v>0.66666666666666663</v>
      </c>
      <c r="E52" s="6">
        <f>IFERROR(IF(COUNT(FeuilleDeTemps848[[#This Row],[Heure d’arrivée]:[Heure de départ]])=4,(IF(FeuilleDeTemps848[[#This Row],[Heure de départ]]&lt;FeuilleDeTemps848[[#This Row],[Heure d’arrivée]],1,0)+FeuilleDeTemps848[[#This Row],[Heure de départ]])-#REF!+#REF!-FeuilleDeTemps848[[#This Row],[Heure d’arrivée]],IF(AND(LEN(FeuilleDeTemps848[[#This Row],[Heure d’arrivée]])&lt;&gt;0,LEN(FeuilleDeTemps848[[#This Row],[Heure de départ]])&lt;&gt;0),(IF(FeuilleDeTemps848[[#This Row],[Heure de départ]]&lt;FeuilleDeTemps848[[#This Row],[Heure d’arrivée]],1,0)+FeuilleDeTemps848[[#This Row],[Heure de départ]])-FeuilleDeTemps848[[#This Row],[Heure d’arrivée]],0))*24,0)</f>
        <v>6.5</v>
      </c>
      <c r="F52"/>
      <c r="G52"/>
    </row>
  </sheetData>
  <dataValidations count="12">
    <dataValidation allowBlank="1" showInputMessage="1" showErrorMessage="1" prompt="Cette colonne est calculée automatique-ment" sqref="E7 E17 E27 E37 E47" xr:uid="{6978DBF5-BE59-4BC2-8789-FD733978ECE3}"/>
    <dataValidation allowBlank="1" showInputMessage="1" showErrorMessage="1" prompt="Entrez le temps mort de la journée de cette colonne" sqref="D7 D17 D27 D37 D47" xr:uid="{1E4FFEF6-7548-44EC-8CE5-1AE73C874EE4}"/>
    <dataValidation allowBlank="1" showInputMessage="1" showErrorMessage="1" prompt="Entrez l’heure de début dans cette colonne" sqref="C7 C17 C27 C37 C47" xr:uid="{9F71E171-20D2-4681-8592-166B18CA1DF2}"/>
    <dataValidation allowBlank="1" showInputMessage="1" showErrorMessage="1" prompt="Entrez les dates de la période dans cette colonne" sqref="B7 B17 B27 B37 B47" xr:uid="{E6A84AA9-7FBE-40B7-A8C2-3F881652E791}"/>
    <dataValidation allowBlank="1" showInputMessage="1" showErrorMessage="1" prompt="Les heures supplémentaires sont calculées automatiquement" sqref="E6 E16 E26 E36 E46" xr:uid="{792DA5C4-05A0-4E68-8F63-F4D51D187438}"/>
    <dataValidation allowBlank="1" showInputMessage="1" showErrorMessage="1" prompt="Les heures normales sont calculées automatiquement" sqref="D6 D16 D26 D36 D46" xr:uid="{D33B2C9E-FE4A-4C89-9F92-775A1E57D6EC}"/>
    <dataValidation allowBlank="1" showInputMessage="1" showErrorMessage="1" prompt="Le nombre total d’heures de travail est calculé automatiquement" sqref="C6 C16 C26 C36 C46" xr:uid="{A429B3AF-B753-46B6-843D-6B3C8A36B1DF}"/>
    <dataValidation allowBlank="1" showInputMessage="1" showErrorMessage="1" prompt="Entrez le nombre total d’heures de travail de la semaine dans cette cellule" sqref="B6 B16 B26 B36 B46" xr:uid="{252F8870-2E81-4A0F-A8F1-E70CD4516634}"/>
    <dataValidation allowBlank="1" showInputMessage="1" showErrorMessage="1" prompt="Entrez les dates de début et de fin du terme dans cette cellule" sqref="B4 B14 B24 B34 B44" xr:uid="{E90D4165-A481-4516-8066-A46A189C5603}"/>
    <dataValidation allowBlank="1" showInputMessage="1" showErrorMessage="1" prompt="Entrez le nom du responsable dans cette cellule" sqref="B3" xr:uid="{E2748A71-E7A5-42E0-BE57-ACA112626DB9}"/>
    <dataValidation allowBlank="1" showInputMessage="1" showErrorMessage="1" prompt="Entrez le nom, l’adresse e-mail et le numéro de téléphone de l’employé dans cette cellule" sqref="B2" xr:uid="{0E533F74-3633-41A5-AA5B-C25806B94DEE}"/>
    <dataValidation allowBlank="1" showInputMessage="1" showErrorMessage="1" prompt="Cette feuille de calcul suit les heures de travail d’une semaine de travail. Entrez les dates et heures dans le tableau Feuille de temps. Le total d’heures, les heures normales et les heures supplémentaires sont calculés automatiquement à la ligne 6  " sqref="A1" xr:uid="{9F7E5B8E-36A9-46C4-B269-181BCFB067F0}"/>
  </dataValidations>
  <printOptions horizontalCentered="1"/>
  <pageMargins left="0.4" right="0.4" top="0.4" bottom="0.4" header="0.3" footer="0.3"/>
  <pageSetup paperSize="9" scale="82" fitToHeight="0" orientation="landscape" r:id="rId1"/>
  <headerFooter differentFirst="1">
    <oddFooter>Page &amp;P of &amp;N</oddFooter>
  </headerFooter>
  <tableParts count="5">
    <tablePart r:id="rId2"/>
    <tablePart r:id="rId3"/>
    <tablePart r:id="rId4"/>
    <tablePart r:id="rId5"/>
    <tablePart r:id="rId6"/>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4B140FE-40AE-4DA8-92C6-25DB62EEC784}">
  <sheetPr codeName="Feuil8">
    <tabColor theme="4"/>
    <pageSetUpPr fitToPage="1"/>
  </sheetPr>
  <dimension ref="A1:H12"/>
  <sheetViews>
    <sheetView showGridLines="0" topLeftCell="A4" zoomScaleNormal="100" workbookViewId="0">
      <selection activeCell="H7" sqref="H6:H7"/>
    </sheetView>
  </sheetViews>
  <sheetFormatPr baseColWidth="10" defaultColWidth="9.140625" defaultRowHeight="20.25" customHeight="1" x14ac:dyDescent="0.25"/>
  <cols>
    <col min="1" max="1" width="2.7109375" customWidth="1"/>
    <col min="2" max="2" width="30.5703125" customWidth="1"/>
    <col min="3" max="6" width="27.7109375" style="5" customWidth="1"/>
    <col min="7" max="7" width="22" style="6" customWidth="1"/>
    <col min="8" max="8" width="2.7109375" customWidth="1"/>
  </cols>
  <sheetData>
    <row r="1" spans="1:8" ht="33.75" customHeight="1" thickTop="1" x14ac:dyDescent="0.5">
      <c r="A1" s="2"/>
      <c r="B1" s="2" t="s">
        <v>34</v>
      </c>
      <c r="C1" s="2"/>
      <c r="D1" s="2"/>
      <c r="E1" s="2"/>
      <c r="F1" s="2"/>
      <c r="G1" s="2"/>
      <c r="H1" s="2"/>
    </row>
    <row r="2" spans="1:8" ht="17.25" customHeight="1" x14ac:dyDescent="0.3">
      <c r="B2" s="12" t="s">
        <v>21</v>
      </c>
      <c r="C2"/>
      <c r="D2"/>
      <c r="E2" s="22" t="s">
        <v>27</v>
      </c>
      <c r="F2"/>
      <c r="G2" s="30">
        <f>E6+E16+E26+E36+E46</f>
        <v>0</v>
      </c>
    </row>
    <row r="3" spans="1:8" ht="18" customHeight="1" x14ac:dyDescent="0.3">
      <c r="B3" s="3" t="s">
        <v>1</v>
      </c>
      <c r="C3"/>
      <c r="D3"/>
      <c r="E3" s="26" t="s">
        <v>31</v>
      </c>
      <c r="F3"/>
      <c r="G3" s="31">
        <f>F6+F16+F26+F36+F46</f>
        <v>0</v>
      </c>
    </row>
    <row r="4" spans="1:8" ht="34.5" customHeight="1" x14ac:dyDescent="0.35">
      <c r="B4" s="9" t="s">
        <v>19</v>
      </c>
      <c r="C4"/>
      <c r="D4"/>
      <c r="E4"/>
      <c r="F4"/>
      <c r="G4"/>
    </row>
    <row r="5" spans="1:8" s="1" customFormat="1" ht="42.75" customHeight="1" x14ac:dyDescent="0.25">
      <c r="B5" s="4" t="s">
        <v>2</v>
      </c>
      <c r="C5" s="4" t="s">
        <v>33</v>
      </c>
      <c r="D5" s="4" t="s">
        <v>25</v>
      </c>
      <c r="E5" s="13" t="s">
        <v>7</v>
      </c>
      <c r="F5" s="15" t="s">
        <v>37</v>
      </c>
    </row>
    <row r="6" spans="1:8" ht="30" customHeight="1" x14ac:dyDescent="0.4">
      <c r="B6" s="7">
        <v>38</v>
      </c>
      <c r="C6" s="7">
        <f>SUBTOTAL(109,FeuilleDeTemps812[Heures de travail])</f>
        <v>38</v>
      </c>
      <c r="D6" s="7">
        <f>IF(C6&lt;=HeuresSemaineTravail,C6,HeuresSemaineTravail)</f>
        <v>38</v>
      </c>
      <c r="E6" s="27">
        <f>C6-D6</f>
        <v>0</v>
      </c>
      <c r="F6" s="10">
        <f>D6-B6</f>
        <v>0</v>
      </c>
      <c r="G6"/>
    </row>
    <row r="7" spans="1:8" ht="36.75" customHeight="1" x14ac:dyDescent="0.25">
      <c r="B7" t="s">
        <v>3</v>
      </c>
      <c r="C7" t="s">
        <v>5</v>
      </c>
      <c r="D7" t="s">
        <v>8</v>
      </c>
      <c r="E7" t="s">
        <v>9</v>
      </c>
      <c r="F7" t="s">
        <v>24</v>
      </c>
      <c r="G7"/>
    </row>
    <row r="8" spans="1:8" ht="20.25" customHeight="1" x14ac:dyDescent="0.25">
      <c r="B8" s="16">
        <v>43556</v>
      </c>
      <c r="C8" s="8">
        <v>0.375</v>
      </c>
      <c r="D8" s="8">
        <v>0.67708333333333337</v>
      </c>
      <c r="E8" s="6">
        <f>IFERROR(IF(COUNT(FeuilleDeTemps812[[#This Row],[Heure d’arrivée]:[Heure de départ]])=4,(IF(FeuilleDeTemps812[[#This Row],[Heure de départ]]&lt;FeuilleDeTemps812[[#This Row],[Heure d’arrivée]],1,0)+FeuilleDeTemps812[[#This Row],[Heure de départ]])-#REF!+#REF!-FeuilleDeTemps812[[#This Row],[Heure d’arrivée]],IF(AND(LEN(FeuilleDeTemps812[[#This Row],[Heure d’arrivée]])&lt;&gt;0,LEN(FeuilleDeTemps812[[#This Row],[Heure de départ]])&lt;&gt;0),(IF(FeuilleDeTemps812[[#This Row],[Heure de départ]]&lt;FeuilleDeTemps812[[#This Row],[Heure d’arrivée]],1,0)+FeuilleDeTemps812[[#This Row],[Heure de départ]])-FeuilleDeTemps812[[#This Row],[Heure d’arrivée]],0))*24,0)</f>
        <v>7.2500000000000009</v>
      </c>
      <c r="F8"/>
      <c r="G8"/>
    </row>
    <row r="9" spans="1:8" ht="20.25" customHeight="1" x14ac:dyDescent="0.25">
      <c r="B9" s="16">
        <v>43557</v>
      </c>
      <c r="C9" s="8">
        <v>0.375</v>
      </c>
      <c r="D9" s="8">
        <v>0.67708333333333337</v>
      </c>
      <c r="E9" s="6">
        <f>IFERROR(IF(COUNT(FeuilleDeTemps812[[#This Row],[Heure d’arrivée]:[Heure de départ]])=4,(IF(FeuilleDeTemps812[[#This Row],[Heure de départ]]&lt;FeuilleDeTemps812[[#This Row],[Heure d’arrivée]],1,0)+FeuilleDeTemps812[[#This Row],[Heure de départ]])-#REF!+#REF!-FeuilleDeTemps812[[#This Row],[Heure d’arrivée]],IF(AND(LEN(FeuilleDeTemps812[[#This Row],[Heure d’arrivée]])&lt;&gt;0,LEN(FeuilleDeTemps812[[#This Row],[Heure de départ]])&lt;&gt;0),(IF(FeuilleDeTemps812[[#This Row],[Heure de départ]]&lt;FeuilleDeTemps812[[#This Row],[Heure d’arrivée]],1,0)+FeuilleDeTemps812[[#This Row],[Heure de départ]])-FeuilleDeTemps812[[#This Row],[Heure d’arrivée]],0))*24,0)</f>
        <v>7.2500000000000009</v>
      </c>
      <c r="F9"/>
      <c r="G9"/>
    </row>
    <row r="10" spans="1:8" ht="20.25" customHeight="1" x14ac:dyDescent="0.25">
      <c r="B10" s="16">
        <v>43558</v>
      </c>
      <c r="C10" s="8">
        <v>0.375</v>
      </c>
      <c r="D10" s="8">
        <v>0.75</v>
      </c>
      <c r="E10" s="6">
        <f>IFERROR(IF(COUNT(FeuilleDeTemps812[[#This Row],[Heure d’arrivée]:[Heure de départ]])=4,(IF(FeuilleDeTemps812[[#This Row],[Heure de départ]]&lt;FeuilleDeTemps812[[#This Row],[Heure d’arrivée]],1,0)+FeuilleDeTemps812[[#This Row],[Heure de départ]])-#REF!+#REF!-FeuilleDeTemps812[[#This Row],[Heure d’arrivée]],IF(AND(LEN(FeuilleDeTemps812[[#This Row],[Heure d’arrivée]])&lt;&gt;0,LEN(FeuilleDeTemps812[[#This Row],[Heure de départ]])&lt;&gt;0),(IF(FeuilleDeTemps812[[#This Row],[Heure de départ]]&lt;FeuilleDeTemps812[[#This Row],[Heure d’arrivée]],1,0)+FeuilleDeTemps812[[#This Row],[Heure de départ]])-FeuilleDeTemps812[[#This Row],[Heure d’arrivée]],0))*24,0)</f>
        <v>9</v>
      </c>
      <c r="F10"/>
      <c r="G10"/>
    </row>
    <row r="11" spans="1:8" ht="20.25" customHeight="1" x14ac:dyDescent="0.25">
      <c r="B11" s="16">
        <v>43559</v>
      </c>
      <c r="C11" s="8">
        <v>0.375</v>
      </c>
      <c r="D11" s="8">
        <v>0.67708333333333337</v>
      </c>
      <c r="E11" s="6">
        <f>IFERROR(IF(COUNT(FeuilleDeTemps812[[#This Row],[Heure d’arrivée]:[Heure de départ]])=4,(IF(FeuilleDeTemps812[[#This Row],[Heure de départ]]&lt;FeuilleDeTemps812[[#This Row],[Heure d’arrivée]],1,0)+FeuilleDeTemps812[[#This Row],[Heure de départ]])-#REF!+#REF!-FeuilleDeTemps812[[#This Row],[Heure d’arrivée]],IF(AND(LEN(FeuilleDeTemps812[[#This Row],[Heure d’arrivée]])&lt;&gt;0,LEN(FeuilleDeTemps812[[#This Row],[Heure de départ]])&lt;&gt;0),(IF(FeuilleDeTemps812[[#This Row],[Heure de départ]]&lt;FeuilleDeTemps812[[#This Row],[Heure d’arrivée]],1,0)+FeuilleDeTemps812[[#This Row],[Heure de départ]])-FeuilleDeTemps812[[#This Row],[Heure d’arrivée]],0))*24,0)</f>
        <v>7.2500000000000009</v>
      </c>
      <c r="F11"/>
      <c r="G11"/>
    </row>
    <row r="12" spans="1:8" ht="20.25" customHeight="1" x14ac:dyDescent="0.25">
      <c r="B12" s="16">
        <v>43560</v>
      </c>
      <c r="C12" s="8">
        <v>0.375</v>
      </c>
      <c r="D12" s="8">
        <v>0.67708333333333337</v>
      </c>
      <c r="E12" s="6">
        <f>IFERROR(IF(COUNT(FeuilleDeTemps812[[#This Row],[Heure d’arrivée]:[Heure de départ]])=4,(IF(FeuilleDeTemps812[[#This Row],[Heure de départ]]&lt;FeuilleDeTemps812[[#This Row],[Heure d’arrivée]],1,0)+FeuilleDeTemps812[[#This Row],[Heure de départ]])-#REF!+#REF!-FeuilleDeTemps812[[#This Row],[Heure d’arrivée]],IF(AND(LEN(FeuilleDeTemps812[[#This Row],[Heure d’arrivée]])&lt;&gt;0,LEN(FeuilleDeTemps812[[#This Row],[Heure de départ]])&lt;&gt;0),(IF(FeuilleDeTemps812[[#This Row],[Heure de départ]]&lt;FeuilleDeTemps812[[#This Row],[Heure d’arrivée]],1,0)+FeuilleDeTemps812[[#This Row],[Heure de départ]])-FeuilleDeTemps812[[#This Row],[Heure d’arrivée]],0))*24,0)</f>
        <v>7.2500000000000009</v>
      </c>
      <c r="F12"/>
      <c r="G12"/>
    </row>
  </sheetData>
  <dataValidations count="12">
    <dataValidation allowBlank="1" showInputMessage="1" showErrorMessage="1" prompt="Cette feuille de calcul suit les heures de travail d’une semaine de travail. Entrez les dates et heures dans le tableau Feuille de temps. Le total d’heures, les heures normales et les heures supplémentaires sont calculés automatiquement à la ligne 6  " sqref="A1" xr:uid="{33BF6153-4491-4ED7-85ED-9EF755D18007}"/>
    <dataValidation allowBlank="1" showInputMessage="1" showErrorMessage="1" prompt="Entrez le nom, l’adresse e-mail et le numéro de téléphone de l’employé dans cette cellule" sqref="B2" xr:uid="{121E01C6-2BED-454E-B497-A8D06400B985}"/>
    <dataValidation allowBlank="1" showInputMessage="1" showErrorMessage="1" prompt="Entrez le nom du responsable dans cette cellule" sqref="B3" xr:uid="{AE288CD1-9B74-4B31-8FF2-10881A0FB59D}"/>
    <dataValidation allowBlank="1" showInputMessage="1" showErrorMessage="1" prompt="Entrez les dates de début et de fin du terme dans cette cellule" sqref="B4" xr:uid="{15B67404-F853-478D-879F-B998515A447C}"/>
    <dataValidation allowBlank="1" showInputMessage="1" showErrorMessage="1" prompt="Entrez le nombre total d’heures de travail de la semaine dans cette cellule" sqref="B6" xr:uid="{4DFD8429-7ADF-4804-9A31-05AA9818971B}"/>
    <dataValidation allowBlank="1" showInputMessage="1" showErrorMessage="1" prompt="Le nombre total d’heures de travail est calculé automatiquement" sqref="C6" xr:uid="{FAE63CCE-E465-41EC-AE34-61C8F8954AC0}"/>
    <dataValidation allowBlank="1" showInputMessage="1" showErrorMessage="1" prompt="Les heures normales sont calculées automatiquement" sqref="D6" xr:uid="{02D569CE-C26D-4D4E-9FFB-6A063F8B082A}"/>
    <dataValidation allowBlank="1" showInputMessage="1" showErrorMessage="1" prompt="Les heures supplémentaires sont calculées automatiquement" sqref="E6" xr:uid="{FB4FC9F3-B2B3-4562-83A9-C385BB9115D2}"/>
    <dataValidation allowBlank="1" showInputMessage="1" showErrorMessage="1" prompt="Entrez les dates de la période dans cette colonne" sqref="B7" xr:uid="{BDB21996-72B4-4B43-9606-245AF3F58AAB}"/>
    <dataValidation allowBlank="1" showInputMessage="1" showErrorMessage="1" prompt="Entrez l’heure de début dans cette colonne" sqref="C7" xr:uid="{F2745FC8-CE2D-40F3-853F-BA413FA58803}"/>
    <dataValidation allowBlank="1" showInputMessage="1" showErrorMessage="1" prompt="Entrez le temps mort de la journée de cette colonne" sqref="D7" xr:uid="{24EE6AFA-FD3A-48A2-983F-816FE9CA576D}"/>
    <dataValidation allowBlank="1" showInputMessage="1" showErrorMessage="1" prompt="Cette colonne est calculée automatique-ment" sqref="E7" xr:uid="{D19260C9-3021-48B3-B06A-CF77B221DE61}"/>
  </dataValidations>
  <printOptions horizontalCentered="1"/>
  <pageMargins left="0.4" right="0.4" top="0.4" bottom="0.4" header="0.3" footer="0.3"/>
  <pageSetup paperSize="9" scale="82" fitToHeight="0" orientation="landscape" r:id="rId1"/>
  <headerFooter differentFirst="1">
    <oddFooter>Page &amp;P of &amp;N</oddFooter>
  </headerFooter>
  <tableParts count="1">
    <tablePart r:id="rId2"/>
  </tableParts>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BC76D6B-99DB-4352-AC65-6F15F2DA1E76}">
  <sheetPr codeName="Feuil9">
    <tabColor theme="4"/>
    <pageSetUpPr fitToPage="1"/>
  </sheetPr>
  <dimension ref="A1:H12"/>
  <sheetViews>
    <sheetView showGridLines="0" zoomScaleNormal="100" workbookViewId="0">
      <selection activeCell="F5" sqref="F5"/>
    </sheetView>
  </sheetViews>
  <sheetFormatPr baseColWidth="10" defaultColWidth="9.140625" defaultRowHeight="20.25" customHeight="1" x14ac:dyDescent="0.25"/>
  <cols>
    <col min="1" max="1" width="2.7109375" customWidth="1"/>
    <col min="2" max="2" width="30.5703125" customWidth="1"/>
    <col min="3" max="6" width="27.7109375" style="5" customWidth="1"/>
    <col min="7" max="7" width="22" style="6" customWidth="1"/>
    <col min="8" max="8" width="2.7109375" customWidth="1"/>
  </cols>
  <sheetData>
    <row r="1" spans="1:8" ht="33.75" customHeight="1" thickTop="1" x14ac:dyDescent="0.5">
      <c r="A1" s="2"/>
      <c r="B1" s="2" t="s">
        <v>34</v>
      </c>
      <c r="C1" s="2"/>
      <c r="D1" s="2"/>
      <c r="E1" s="2"/>
      <c r="F1" s="2"/>
      <c r="G1" s="2"/>
      <c r="H1" s="2"/>
    </row>
    <row r="2" spans="1:8" ht="17.25" customHeight="1" x14ac:dyDescent="0.3">
      <c r="B2" s="12" t="s">
        <v>20</v>
      </c>
      <c r="C2"/>
      <c r="D2"/>
      <c r="E2" s="22" t="s">
        <v>27</v>
      </c>
      <c r="F2"/>
      <c r="G2" s="30">
        <f>E6+E16+E26+E36+E46</f>
        <v>1.4583333333333393E-2</v>
      </c>
    </row>
    <row r="3" spans="1:8" ht="18" customHeight="1" x14ac:dyDescent="0.3">
      <c r="B3" s="3" t="s">
        <v>1</v>
      </c>
      <c r="C3"/>
      <c r="D3"/>
      <c r="E3" s="26" t="s">
        <v>31</v>
      </c>
      <c r="F3"/>
      <c r="G3" s="31">
        <f>F6+F16+F26+F36+F46</f>
        <v>0</v>
      </c>
    </row>
    <row r="4" spans="1:8" ht="34.5" customHeight="1" x14ac:dyDescent="0.35">
      <c r="B4" s="9" t="s">
        <v>19</v>
      </c>
      <c r="C4"/>
      <c r="D4"/>
      <c r="E4"/>
      <c r="F4"/>
      <c r="G4"/>
    </row>
    <row r="5" spans="1:8" s="1" customFormat="1" ht="42.75" customHeight="1" x14ac:dyDescent="0.25">
      <c r="B5" s="4" t="s">
        <v>2</v>
      </c>
      <c r="C5" s="4" t="s">
        <v>33</v>
      </c>
      <c r="D5" s="4" t="s">
        <v>25</v>
      </c>
      <c r="E5" s="13" t="s">
        <v>7</v>
      </c>
      <c r="F5" s="14" t="s">
        <v>37</v>
      </c>
    </row>
    <row r="6" spans="1:8" ht="30" customHeight="1" x14ac:dyDescent="0.4">
      <c r="B6" s="7">
        <v>30.4</v>
      </c>
      <c r="C6" s="7">
        <f>SUBTOTAL(109,FeuilleDeTemps3513[Heures de travail])</f>
        <v>30.75</v>
      </c>
      <c r="D6" s="7">
        <f>IF(C6&lt;=HeuresSemaineTravail,C6,HeuresSemaineTravail)</f>
        <v>30.4</v>
      </c>
      <c r="E6" s="27">
        <f>(C6-D6)/24</f>
        <v>1.4583333333333393E-2</v>
      </c>
      <c r="F6" s="10">
        <f>D6-B6</f>
        <v>0</v>
      </c>
      <c r="G6"/>
    </row>
    <row r="7" spans="1:8" ht="36.75" customHeight="1" x14ac:dyDescent="0.25">
      <c r="B7" t="s">
        <v>3</v>
      </c>
      <c r="C7" t="s">
        <v>5</v>
      </c>
      <c r="D7" t="s">
        <v>8</v>
      </c>
      <c r="E7" t="s">
        <v>9</v>
      </c>
      <c r="F7" t="s">
        <v>24</v>
      </c>
      <c r="G7"/>
    </row>
    <row r="8" spans="1:8" ht="20.25" customHeight="1" x14ac:dyDescent="0.25">
      <c r="B8" s="16">
        <v>43556</v>
      </c>
      <c r="C8" s="8">
        <v>0.375</v>
      </c>
      <c r="D8" s="8">
        <v>0.67708333333333337</v>
      </c>
      <c r="E8" s="6">
        <f>IFERROR(IF(COUNT(FeuilleDeTemps3513[[#This Row],[Heure d’arrivée]:[Heure de départ]])=4,(IF(FeuilleDeTemps3513[[#This Row],[Heure de départ]]&lt;FeuilleDeTemps3513[[#This Row],[Heure d’arrivée]],1,0)+FeuilleDeTemps3513[[#This Row],[Heure de départ]])-#REF!+#REF!-FeuilleDeTemps3513[[#This Row],[Heure d’arrivée]],IF(AND(LEN(FeuilleDeTemps3513[[#This Row],[Heure d’arrivée]])&lt;&gt;0,LEN(FeuilleDeTemps3513[[#This Row],[Heure de départ]])&lt;&gt;0),(IF(FeuilleDeTemps3513[[#This Row],[Heure de départ]]&lt;FeuilleDeTemps3513[[#This Row],[Heure d’arrivée]],1,0)+FeuilleDeTemps3513[[#This Row],[Heure de départ]])-FeuilleDeTemps3513[[#This Row],[Heure d’arrivée]],0))*24,0)</f>
        <v>7.2500000000000009</v>
      </c>
      <c r="F8"/>
      <c r="G8"/>
    </row>
    <row r="9" spans="1:8" ht="20.25" customHeight="1" x14ac:dyDescent="0.25">
      <c r="B9" s="16">
        <v>43557</v>
      </c>
      <c r="C9" s="8">
        <v>0.375</v>
      </c>
      <c r="D9" s="8">
        <v>0.67708333333333337</v>
      </c>
      <c r="E9" s="6">
        <f>IFERROR(IF(COUNT(FeuilleDeTemps3513[[#This Row],[Heure d’arrivée]:[Heure de départ]])=4,(IF(FeuilleDeTemps3513[[#This Row],[Heure de départ]]&lt;FeuilleDeTemps3513[[#This Row],[Heure d’arrivée]],1,0)+FeuilleDeTemps3513[[#This Row],[Heure de départ]])-#REF!+#REF!-FeuilleDeTemps3513[[#This Row],[Heure d’arrivée]],IF(AND(LEN(FeuilleDeTemps3513[[#This Row],[Heure d’arrivée]])&lt;&gt;0,LEN(FeuilleDeTemps3513[[#This Row],[Heure de départ]])&lt;&gt;0),(IF(FeuilleDeTemps3513[[#This Row],[Heure de départ]]&lt;FeuilleDeTemps3513[[#This Row],[Heure d’arrivée]],1,0)+FeuilleDeTemps3513[[#This Row],[Heure de départ]])-FeuilleDeTemps3513[[#This Row],[Heure d’arrivée]],0))*24,0)</f>
        <v>7.2500000000000009</v>
      </c>
      <c r="F9"/>
      <c r="G9"/>
    </row>
    <row r="10" spans="1:8" ht="20.25" customHeight="1" x14ac:dyDescent="0.25">
      <c r="B10" s="16">
        <v>43558</v>
      </c>
      <c r="C10" s="8">
        <v>0.375</v>
      </c>
      <c r="D10" s="8">
        <v>0.75</v>
      </c>
      <c r="E10" s="6">
        <f>IFERROR(IF(COUNT(FeuilleDeTemps3513[[#This Row],[Heure d’arrivée]:[Heure de départ]])=4,(IF(FeuilleDeTemps3513[[#This Row],[Heure de départ]]&lt;FeuilleDeTemps3513[[#This Row],[Heure d’arrivée]],1,0)+FeuilleDeTemps3513[[#This Row],[Heure de départ]])-#REF!+#REF!-FeuilleDeTemps3513[[#This Row],[Heure d’arrivée]],IF(AND(LEN(FeuilleDeTemps3513[[#This Row],[Heure d’arrivée]])&lt;&gt;0,LEN(FeuilleDeTemps3513[[#This Row],[Heure de départ]])&lt;&gt;0),(IF(FeuilleDeTemps3513[[#This Row],[Heure de départ]]&lt;FeuilleDeTemps3513[[#This Row],[Heure d’arrivée]],1,0)+FeuilleDeTemps3513[[#This Row],[Heure de départ]])-FeuilleDeTemps3513[[#This Row],[Heure d’arrivée]],0))*24,0)</f>
        <v>9</v>
      </c>
      <c r="F10"/>
      <c r="G10"/>
    </row>
    <row r="11" spans="1:8" ht="20.25" customHeight="1" x14ac:dyDescent="0.25">
      <c r="B11" s="16">
        <v>43559</v>
      </c>
      <c r="C11" s="8">
        <v>0.375</v>
      </c>
      <c r="D11" s="8">
        <v>0.67708333333333337</v>
      </c>
      <c r="E11" s="6">
        <f>IFERROR(IF(COUNT(FeuilleDeTemps3513[[#This Row],[Heure d’arrivée]:[Heure de départ]])=4,(IF(FeuilleDeTemps3513[[#This Row],[Heure de départ]]&lt;FeuilleDeTemps3513[[#This Row],[Heure d’arrivée]],1,0)+FeuilleDeTemps3513[[#This Row],[Heure de départ]])-#REF!+#REF!-FeuilleDeTemps3513[[#This Row],[Heure d’arrivée]],IF(AND(LEN(FeuilleDeTemps3513[[#This Row],[Heure d’arrivée]])&lt;&gt;0,LEN(FeuilleDeTemps3513[[#This Row],[Heure de départ]])&lt;&gt;0),(IF(FeuilleDeTemps3513[[#This Row],[Heure de départ]]&lt;FeuilleDeTemps3513[[#This Row],[Heure d’arrivée]],1,0)+FeuilleDeTemps3513[[#This Row],[Heure de départ]])-FeuilleDeTemps3513[[#This Row],[Heure d’arrivée]],0))*24,0)</f>
        <v>7.2500000000000009</v>
      </c>
      <c r="F11"/>
      <c r="G11"/>
    </row>
    <row r="12" spans="1:8" ht="20.25" customHeight="1" x14ac:dyDescent="0.25">
      <c r="B12" s="16">
        <v>43560</v>
      </c>
      <c r="C12" s="8">
        <v>0</v>
      </c>
      <c r="D12" s="8">
        <v>0</v>
      </c>
      <c r="E12" s="6">
        <f>IFERROR(IF(COUNT(FeuilleDeTemps3513[[#This Row],[Heure d’arrivée]:[Heure de départ]])=4,(IF(FeuilleDeTemps3513[[#This Row],[Heure de départ]]&lt;FeuilleDeTemps3513[[#This Row],[Heure d’arrivée]],1,0)+FeuilleDeTemps3513[[#This Row],[Heure de départ]])-#REF!+#REF!-FeuilleDeTemps3513[[#This Row],[Heure d’arrivée]],IF(AND(LEN(FeuilleDeTemps3513[[#This Row],[Heure d’arrivée]])&lt;&gt;0,LEN(FeuilleDeTemps3513[[#This Row],[Heure de départ]])&lt;&gt;0),(IF(FeuilleDeTemps3513[[#This Row],[Heure de départ]]&lt;FeuilleDeTemps3513[[#This Row],[Heure d’arrivée]],1,0)+FeuilleDeTemps3513[[#This Row],[Heure de départ]])-FeuilleDeTemps3513[[#This Row],[Heure d’arrivée]],0))*24,0)</f>
        <v>0</v>
      </c>
      <c r="F12"/>
      <c r="G12"/>
    </row>
  </sheetData>
  <dataValidations count="12">
    <dataValidation allowBlank="1" showInputMessage="1" showErrorMessage="1" prompt="Cette feuille de calcul suit les heures de travail d’une semaine de travail. Entrez les dates et heures dans le tableau Feuille de temps. Le total d’heures, les heures normales et les heures supplémentaires sont calculés automatiquement à la ligne 6  " sqref="A1" xr:uid="{A31778B9-79D5-498C-B1F0-0D9E0823E0B8}"/>
    <dataValidation allowBlank="1" showInputMessage="1" showErrorMessage="1" prompt="Entrez le nom, l’adresse e-mail et le numéro de téléphone de l’employé dans cette cellule" sqref="B2" xr:uid="{C6DCAC72-914D-4640-98E2-6D76B82D80B7}"/>
    <dataValidation allowBlank="1" showInputMessage="1" showErrorMessage="1" prompt="Entrez le nom du responsable dans cette cellule" sqref="B3" xr:uid="{E0D925E8-E8B4-470A-8AD6-0786651C5BA6}"/>
    <dataValidation allowBlank="1" showInputMessage="1" showErrorMessage="1" prompt="Entrez les dates de début et de fin du terme dans cette cellule" sqref="B4" xr:uid="{21BB2EB0-59A3-49DB-9079-C5706C632CF2}"/>
    <dataValidation allowBlank="1" showInputMessage="1" showErrorMessage="1" prompt="Entrez le nombre total d’heures de travail de la semaine dans cette cellule" sqref="B6" xr:uid="{3812DF9B-F550-4C6B-BD86-87E4F354BD55}"/>
    <dataValidation allowBlank="1" showInputMessage="1" showErrorMessage="1" prompt="Le nombre total d’heures de travail est calculé automatiquement" sqref="C6" xr:uid="{EB336BD2-CBDA-47E2-BF1E-9333A8072D85}"/>
    <dataValidation allowBlank="1" showInputMessage="1" showErrorMessage="1" prompt="Les heures normales sont calculées automatiquement" sqref="D6" xr:uid="{C4EFC641-3A5E-4CA4-914A-11B55522A2D2}"/>
    <dataValidation allowBlank="1" showInputMessage="1" showErrorMessage="1" prompt="Les heures supplémentaires sont calculées automatiquement" sqref="E6" xr:uid="{9E6750C0-C0BE-44EB-A810-B4E93DE4E919}"/>
    <dataValidation allowBlank="1" showInputMessage="1" showErrorMessage="1" prompt="Entrez les dates de la période dans cette colonne" sqref="B7" xr:uid="{FD655E83-F801-49D9-AFE4-47FBF18184AB}"/>
    <dataValidation allowBlank="1" showInputMessage="1" showErrorMessage="1" prompt="Entrez l’heure de début dans cette colonne" sqref="C7" xr:uid="{08BBB273-FC02-4912-976A-8F6865D6B9D1}"/>
    <dataValidation allowBlank="1" showInputMessage="1" showErrorMessage="1" prompt="Entrez le temps mort de la journée de cette colonne" sqref="D7" xr:uid="{DFF894F4-E61E-4FF5-A65D-66F52297AA59}"/>
    <dataValidation allowBlank="1" showInputMessage="1" showErrorMessage="1" prompt="Cette colonne est calculée automatique-ment" sqref="E7" xr:uid="{59C3EF6D-08E7-40D3-B235-0A08FB43A642}"/>
  </dataValidations>
  <printOptions horizontalCentered="1"/>
  <pageMargins left="0.4" right="0.4" top="0.4" bottom="0.4" header="0.3" footer="0.3"/>
  <pageSetup paperSize="9" scale="82" fitToHeight="0" orientation="landscape" r:id="rId1"/>
  <headerFooter differentFirst="1">
    <oddFooter>Page &amp;P of &amp;N</oddFooter>
  </headerFooter>
  <tableParts count="1">
    <tablePart r:id="rId2"/>
  </tablePart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FF6D777-A602-4AD6-AAC0-E5847A25B9CE}">
  <sheetPr codeName="Feuil10">
    <tabColor theme="4"/>
    <pageSetUpPr fitToPage="1"/>
  </sheetPr>
  <dimension ref="A1:H12"/>
  <sheetViews>
    <sheetView showGridLines="0" zoomScaleNormal="100" workbookViewId="0">
      <selection activeCell="F5" sqref="F5"/>
    </sheetView>
  </sheetViews>
  <sheetFormatPr baseColWidth="10" defaultColWidth="9.140625" defaultRowHeight="20.25" customHeight="1" x14ac:dyDescent="0.25"/>
  <cols>
    <col min="1" max="1" width="2.7109375" customWidth="1"/>
    <col min="2" max="2" width="30.5703125" customWidth="1"/>
    <col min="3" max="6" width="27.7109375" style="5" customWidth="1"/>
    <col min="7" max="7" width="22" style="6" customWidth="1"/>
    <col min="8" max="8" width="2.7109375" customWidth="1"/>
  </cols>
  <sheetData>
    <row r="1" spans="1:8" ht="33.75" customHeight="1" thickTop="1" x14ac:dyDescent="0.5">
      <c r="A1" s="2"/>
      <c r="B1" s="2" t="s">
        <v>34</v>
      </c>
      <c r="C1" s="2"/>
      <c r="D1" s="2"/>
      <c r="E1" s="2"/>
      <c r="F1" s="2"/>
      <c r="G1" s="2"/>
      <c r="H1" s="2"/>
    </row>
    <row r="2" spans="1:8" ht="17.25" customHeight="1" x14ac:dyDescent="0.3">
      <c r="B2" s="12" t="s">
        <v>22</v>
      </c>
      <c r="C2"/>
      <c r="D2"/>
      <c r="E2" s="22" t="s">
        <v>27</v>
      </c>
      <c r="F2"/>
      <c r="G2" s="30">
        <f>E6+E16+E26+E36+E46</f>
        <v>0</v>
      </c>
    </row>
    <row r="3" spans="1:8" ht="18" customHeight="1" x14ac:dyDescent="0.3">
      <c r="B3" s="3" t="s">
        <v>1</v>
      </c>
      <c r="C3"/>
      <c r="D3"/>
      <c r="E3" s="26" t="s">
        <v>31</v>
      </c>
      <c r="F3"/>
      <c r="G3" s="31">
        <f>F6+F16+F26+F36+F46</f>
        <v>0</v>
      </c>
    </row>
    <row r="4" spans="1:8" ht="34.5" customHeight="1" x14ac:dyDescent="0.35">
      <c r="B4" s="9" t="s">
        <v>19</v>
      </c>
      <c r="C4"/>
      <c r="D4"/>
      <c r="E4"/>
      <c r="F4"/>
      <c r="G4"/>
    </row>
    <row r="5" spans="1:8" s="1" customFormat="1" ht="42.75" customHeight="1" x14ac:dyDescent="0.25">
      <c r="B5" s="4" t="s">
        <v>2</v>
      </c>
      <c r="C5" s="4" t="s">
        <v>33</v>
      </c>
      <c r="D5" s="4" t="s">
        <v>25</v>
      </c>
      <c r="E5" s="13" t="s">
        <v>7</v>
      </c>
      <c r="F5" s="14" t="s">
        <v>37</v>
      </c>
    </row>
    <row r="6" spans="1:8" ht="30" customHeight="1" x14ac:dyDescent="0.4">
      <c r="B6" s="7">
        <v>30.4</v>
      </c>
      <c r="C6" s="7">
        <f>SUBTOTAL(109,FeuilleDeTemps351314[Heures de travail])</f>
        <v>30.4</v>
      </c>
      <c r="D6" s="7">
        <f>IF(C6&lt;=HeuresSemaineTravail,C6,HeuresSemaineTravail)</f>
        <v>30.4</v>
      </c>
      <c r="E6" s="27">
        <f>C6-D6</f>
        <v>0</v>
      </c>
      <c r="F6" s="10">
        <f>D6-B6</f>
        <v>0</v>
      </c>
      <c r="G6"/>
    </row>
    <row r="7" spans="1:8" ht="36.75" customHeight="1" x14ac:dyDescent="0.25">
      <c r="B7" t="s">
        <v>3</v>
      </c>
      <c r="C7" t="s">
        <v>5</v>
      </c>
      <c r="D7" t="s">
        <v>8</v>
      </c>
      <c r="E7" t="s">
        <v>9</v>
      </c>
      <c r="F7" t="s">
        <v>24</v>
      </c>
      <c r="G7"/>
    </row>
    <row r="8" spans="1:8" ht="20.25" customHeight="1" x14ac:dyDescent="0.25">
      <c r="B8" s="16">
        <v>43556</v>
      </c>
      <c r="C8" s="8">
        <v>0.375</v>
      </c>
      <c r="D8" s="8">
        <v>0.67708333333333337</v>
      </c>
      <c r="E8" s="6">
        <f>IFERROR(IF(COUNT(FeuilleDeTemps351314[[#This Row],[Heure d’arrivée]:[Heure de départ]])=4,(IF(FeuilleDeTemps351314[[#This Row],[Heure de départ]]&lt;FeuilleDeTemps351314[[#This Row],[Heure d’arrivée]],1,0)+FeuilleDeTemps351314[[#This Row],[Heure de départ]])-#REF!+#REF!-FeuilleDeTemps351314[[#This Row],[Heure d’arrivée]],IF(AND(LEN(FeuilleDeTemps351314[[#This Row],[Heure d’arrivée]])&lt;&gt;0,LEN(FeuilleDeTemps351314[[#This Row],[Heure de départ]])&lt;&gt;0),(IF(FeuilleDeTemps351314[[#This Row],[Heure de départ]]&lt;FeuilleDeTemps351314[[#This Row],[Heure d’arrivée]],1,0)+FeuilleDeTemps351314[[#This Row],[Heure de départ]])-FeuilleDeTemps351314[[#This Row],[Heure d’arrivée]],0))*24,0)</f>
        <v>7.2500000000000009</v>
      </c>
      <c r="F8"/>
      <c r="G8"/>
    </row>
    <row r="9" spans="1:8" ht="20.25" customHeight="1" x14ac:dyDescent="0.25">
      <c r="B9" s="16">
        <v>43557</v>
      </c>
      <c r="C9" s="8">
        <v>0.375</v>
      </c>
      <c r="D9" s="8">
        <v>0.70416666666666661</v>
      </c>
      <c r="E9" s="6">
        <f>IFERROR(IF(COUNT(FeuilleDeTemps351314[[#This Row],[Heure d’arrivée]:[Heure de départ]])=4,(IF(FeuilleDeTemps351314[[#This Row],[Heure de départ]]&lt;FeuilleDeTemps351314[[#This Row],[Heure d’arrivée]],1,0)+FeuilleDeTemps351314[[#This Row],[Heure de départ]])-#REF!+#REF!-FeuilleDeTemps351314[[#This Row],[Heure d’arrivée]],IF(AND(LEN(FeuilleDeTemps351314[[#This Row],[Heure d’arrivée]])&lt;&gt;0,LEN(FeuilleDeTemps351314[[#This Row],[Heure de départ]])&lt;&gt;0),(IF(FeuilleDeTemps351314[[#This Row],[Heure de départ]]&lt;FeuilleDeTemps351314[[#This Row],[Heure d’arrivée]],1,0)+FeuilleDeTemps351314[[#This Row],[Heure de départ]])-FeuilleDeTemps351314[[#This Row],[Heure d’arrivée]],0))*24,0)</f>
        <v>7.8999999999999986</v>
      </c>
      <c r="F9"/>
      <c r="G9"/>
    </row>
    <row r="10" spans="1:8" ht="20.25" customHeight="1" x14ac:dyDescent="0.25">
      <c r="B10" s="16">
        <v>43558</v>
      </c>
      <c r="C10" s="8">
        <v>0.375</v>
      </c>
      <c r="D10" s="8">
        <v>0.75</v>
      </c>
      <c r="E10" s="6">
        <f>IFERROR(IF(COUNT(FeuilleDeTemps351314[[#This Row],[Heure d’arrivée]:[Heure de départ]])=4,(IF(FeuilleDeTemps351314[[#This Row],[Heure de départ]]&lt;FeuilleDeTemps351314[[#This Row],[Heure d’arrivée]],1,0)+FeuilleDeTemps351314[[#This Row],[Heure de départ]])-#REF!+#REF!-FeuilleDeTemps351314[[#This Row],[Heure d’arrivée]],IF(AND(LEN(FeuilleDeTemps351314[[#This Row],[Heure d’arrivée]])&lt;&gt;0,LEN(FeuilleDeTemps351314[[#This Row],[Heure de départ]])&lt;&gt;0),(IF(FeuilleDeTemps351314[[#This Row],[Heure de départ]]&lt;FeuilleDeTemps351314[[#This Row],[Heure d’arrivée]],1,0)+FeuilleDeTemps351314[[#This Row],[Heure de départ]])-FeuilleDeTemps351314[[#This Row],[Heure d’arrivée]],0))*24,0)</f>
        <v>9</v>
      </c>
      <c r="F10"/>
      <c r="G10"/>
    </row>
    <row r="11" spans="1:8" ht="20.25" customHeight="1" x14ac:dyDescent="0.25">
      <c r="B11" s="16">
        <v>43559</v>
      </c>
      <c r="C11" s="8">
        <v>0.375</v>
      </c>
      <c r="D11" s="8">
        <v>0.63541666666666663</v>
      </c>
      <c r="E11" s="6">
        <f>IFERROR(IF(COUNT(FeuilleDeTemps351314[[#This Row],[Heure d’arrivée]:[Heure de départ]])=4,(IF(FeuilleDeTemps351314[[#This Row],[Heure de départ]]&lt;FeuilleDeTemps351314[[#This Row],[Heure d’arrivée]],1,0)+FeuilleDeTemps351314[[#This Row],[Heure de départ]])-#REF!+#REF!-FeuilleDeTemps351314[[#This Row],[Heure d’arrivée]],IF(AND(LEN(FeuilleDeTemps351314[[#This Row],[Heure d’arrivée]])&lt;&gt;0,LEN(FeuilleDeTemps351314[[#This Row],[Heure de départ]])&lt;&gt;0),(IF(FeuilleDeTemps351314[[#This Row],[Heure de départ]]&lt;FeuilleDeTemps351314[[#This Row],[Heure d’arrivée]],1,0)+FeuilleDeTemps351314[[#This Row],[Heure de départ]])-FeuilleDeTemps351314[[#This Row],[Heure d’arrivée]],0))*24,0)</f>
        <v>6.2499999999999991</v>
      </c>
      <c r="F11"/>
      <c r="G11"/>
    </row>
    <row r="12" spans="1:8" ht="20.25" customHeight="1" x14ac:dyDescent="0.25">
      <c r="B12" s="16">
        <v>43560</v>
      </c>
      <c r="C12" s="8">
        <v>0</v>
      </c>
      <c r="D12" s="8">
        <v>0</v>
      </c>
      <c r="E12" s="6">
        <f>IFERROR(IF(COUNT(FeuilleDeTemps351314[[#This Row],[Heure d’arrivée]:[Heure de départ]])=4,(IF(FeuilleDeTemps351314[[#This Row],[Heure de départ]]&lt;FeuilleDeTemps351314[[#This Row],[Heure d’arrivée]],1,0)+FeuilleDeTemps351314[[#This Row],[Heure de départ]])-#REF!+#REF!-FeuilleDeTemps351314[[#This Row],[Heure d’arrivée]],IF(AND(LEN(FeuilleDeTemps351314[[#This Row],[Heure d’arrivée]])&lt;&gt;0,LEN(FeuilleDeTemps351314[[#This Row],[Heure de départ]])&lt;&gt;0),(IF(FeuilleDeTemps351314[[#This Row],[Heure de départ]]&lt;FeuilleDeTemps351314[[#This Row],[Heure d’arrivée]],1,0)+FeuilleDeTemps351314[[#This Row],[Heure de départ]])-FeuilleDeTemps351314[[#This Row],[Heure d’arrivée]],0))*24,0)</f>
        <v>0</v>
      </c>
      <c r="F12"/>
      <c r="G12"/>
    </row>
  </sheetData>
  <dataValidations count="12">
    <dataValidation allowBlank="1" showInputMessage="1" showErrorMessage="1" prompt="Cette colonne est calculée automatique-ment" sqref="E7" xr:uid="{20FC9611-27FF-4630-A461-AE3A69AC433F}"/>
    <dataValidation allowBlank="1" showInputMessage="1" showErrorMessage="1" prompt="Entrez le temps mort de la journée de cette colonne" sqref="D7" xr:uid="{F8646708-33B9-46AE-BC28-71265445C4A8}"/>
    <dataValidation allowBlank="1" showInputMessage="1" showErrorMessage="1" prompt="Entrez l’heure de début dans cette colonne" sqref="C7" xr:uid="{DDD3E25D-ABC0-4554-B7DE-516458D227DC}"/>
    <dataValidation allowBlank="1" showInputMessage="1" showErrorMessage="1" prompt="Entrez les dates de la période dans cette colonne" sqref="B7" xr:uid="{129BFC26-08F8-4D56-B9E6-EF7BF53DA045}"/>
    <dataValidation allowBlank="1" showInputMessage="1" showErrorMessage="1" prompt="Les heures supplémentaires sont calculées automatiquement" sqref="E6" xr:uid="{791221F0-1BE8-4D20-B1AF-6819C401C0FC}"/>
    <dataValidation allowBlank="1" showInputMessage="1" showErrorMessage="1" prompt="Les heures normales sont calculées automatiquement" sqref="D6" xr:uid="{535C493C-55E8-4AD8-A51D-4C348F7EBFFF}"/>
    <dataValidation allowBlank="1" showInputMessage="1" showErrorMessage="1" prompt="Le nombre total d’heures de travail est calculé automatiquement" sqref="C6" xr:uid="{017B9A45-6252-4E67-9FF9-CC705934CF9F}"/>
    <dataValidation allowBlank="1" showInputMessage="1" showErrorMessage="1" prompt="Entrez le nombre total d’heures de travail de la semaine dans cette cellule" sqref="B6" xr:uid="{17D574F0-312E-4BBF-BDD1-5AB335BADC6F}"/>
    <dataValidation allowBlank="1" showInputMessage="1" showErrorMessage="1" prompt="Entrez les dates de début et de fin du terme dans cette cellule" sqref="B4" xr:uid="{6DDF20C8-0B98-4663-8517-D9ECD9753B37}"/>
    <dataValidation allowBlank="1" showInputMessage="1" showErrorMessage="1" prompt="Entrez le nom du responsable dans cette cellule" sqref="B3" xr:uid="{371969DC-3BA4-47CF-89AA-B88025CBEFFC}"/>
    <dataValidation allowBlank="1" showInputMessage="1" showErrorMessage="1" prompt="Entrez le nom, l’adresse e-mail et le numéro de téléphone de l’employé dans cette cellule" sqref="B2" xr:uid="{359CB609-9C93-4956-8654-A82B7491A470}"/>
    <dataValidation allowBlank="1" showInputMessage="1" showErrorMessage="1" prompt="Cette feuille de calcul suit les heures de travail d’une semaine de travail. Entrez les dates et heures dans le tableau Feuille de temps. Le total d’heures, les heures normales et les heures supplémentaires sont calculés automatiquement à la ligne 6  " sqref="A1" xr:uid="{8B0FA06D-FB92-4C39-B013-9606004D5D91}"/>
  </dataValidations>
  <printOptions horizontalCentered="1"/>
  <pageMargins left="0.4" right="0.4" top="0.4" bottom="0.4" header="0.3" footer="0.3"/>
  <pageSetup paperSize="9" scale="82" fitToHeight="0" orientation="landscape" r:id="rId1"/>
  <headerFooter differentFirst="1">
    <oddFooter>Page &amp;P of &amp;N</oddFooter>
  </headerFooter>
  <tableParts count="1">
    <tablePart r:id="rId2"/>
  </tablePart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7DEE802-1721-4392-B6B2-0070F76EA7FB}">
  <sheetPr codeName="Feuil11">
    <tabColor theme="4"/>
    <pageSetUpPr fitToPage="1"/>
  </sheetPr>
  <dimension ref="A1:H12"/>
  <sheetViews>
    <sheetView showGridLines="0" zoomScaleNormal="100" workbookViewId="0">
      <selection activeCell="B1" sqref="B1"/>
    </sheetView>
  </sheetViews>
  <sheetFormatPr baseColWidth="10" defaultColWidth="9.140625" defaultRowHeight="20.25" customHeight="1" x14ac:dyDescent="0.25"/>
  <cols>
    <col min="1" max="1" width="2.7109375" customWidth="1"/>
    <col min="2" max="2" width="30.5703125" customWidth="1"/>
    <col min="3" max="6" width="27.7109375" style="5" customWidth="1"/>
    <col min="7" max="7" width="22" style="6" customWidth="1"/>
    <col min="8" max="8" width="2.7109375" customWidth="1"/>
  </cols>
  <sheetData>
    <row r="1" spans="1:8" ht="33.75" customHeight="1" thickTop="1" x14ac:dyDescent="0.5">
      <c r="A1" s="2"/>
      <c r="B1" s="2" t="s">
        <v>34</v>
      </c>
      <c r="C1" s="2"/>
      <c r="D1" s="2"/>
      <c r="E1" s="2"/>
      <c r="F1" s="2"/>
      <c r="G1" s="2"/>
      <c r="H1" s="2"/>
    </row>
    <row r="2" spans="1:8" ht="17.25" customHeight="1" x14ac:dyDescent="0.3">
      <c r="B2" s="12" t="s">
        <v>23</v>
      </c>
      <c r="C2"/>
      <c r="D2"/>
      <c r="E2" s="22" t="s">
        <v>27</v>
      </c>
      <c r="F2"/>
      <c r="G2" s="30">
        <f>E6+E16+E26+E36+E46</f>
        <v>4.1666666666667256E-3</v>
      </c>
    </row>
    <row r="3" spans="1:8" ht="18" customHeight="1" x14ac:dyDescent="0.3">
      <c r="B3" s="3" t="s">
        <v>1</v>
      </c>
      <c r="C3"/>
      <c r="D3"/>
      <c r="E3" s="26" t="s">
        <v>31</v>
      </c>
      <c r="F3"/>
      <c r="G3" s="31">
        <f>F6+F16+F26+F36+F46</f>
        <v>0</v>
      </c>
    </row>
    <row r="4" spans="1:8" ht="34.5" customHeight="1" x14ac:dyDescent="0.35">
      <c r="B4" s="9" t="s">
        <v>19</v>
      </c>
      <c r="C4"/>
      <c r="D4"/>
      <c r="E4"/>
      <c r="F4"/>
      <c r="G4"/>
    </row>
    <row r="5" spans="1:8" s="1" customFormat="1" ht="42.75" customHeight="1" x14ac:dyDescent="0.25">
      <c r="B5" s="4" t="s">
        <v>2</v>
      </c>
      <c r="C5" s="4" t="s">
        <v>33</v>
      </c>
      <c r="D5" s="4" t="s">
        <v>25</v>
      </c>
      <c r="E5" s="13" t="s">
        <v>7</v>
      </c>
      <c r="F5" s="14" t="s">
        <v>37</v>
      </c>
    </row>
    <row r="6" spans="1:8" ht="30" customHeight="1" x14ac:dyDescent="0.4">
      <c r="B6" s="7">
        <v>30.4</v>
      </c>
      <c r="C6" s="7">
        <f>SUBTOTAL(109,FeuilleDeTemps35131415[Heures de travail])</f>
        <v>30.5</v>
      </c>
      <c r="D6" s="7">
        <f>IF(C6&lt;=HeuresSemaineTravail,C6,HeuresSemaineTravail)</f>
        <v>30.4</v>
      </c>
      <c r="E6" s="27">
        <f>(C6-D6)/24</f>
        <v>4.1666666666667256E-3</v>
      </c>
      <c r="F6" s="10">
        <f>D6-B6</f>
        <v>0</v>
      </c>
      <c r="G6"/>
    </row>
    <row r="7" spans="1:8" ht="36.75" customHeight="1" x14ac:dyDescent="0.25">
      <c r="B7" t="s">
        <v>3</v>
      </c>
      <c r="C7" t="s">
        <v>5</v>
      </c>
      <c r="D7" t="s">
        <v>8</v>
      </c>
      <c r="E7" t="s">
        <v>9</v>
      </c>
      <c r="F7" t="s">
        <v>24</v>
      </c>
      <c r="G7"/>
    </row>
    <row r="8" spans="1:8" ht="20.25" customHeight="1" x14ac:dyDescent="0.25">
      <c r="B8" s="16">
        <v>43556</v>
      </c>
      <c r="C8" s="8">
        <v>0.38541666666666669</v>
      </c>
      <c r="D8" s="8">
        <v>0.6875</v>
      </c>
      <c r="E8" s="6">
        <f>IFERROR(IF(COUNT(FeuilleDeTemps35131415[[#This Row],[Heure d’arrivée]:[Heure de départ]])=4,(IF(FeuilleDeTemps35131415[[#This Row],[Heure de départ]]&lt;FeuilleDeTemps35131415[[#This Row],[Heure d’arrivée]],1,0)+FeuilleDeTemps35131415[[#This Row],[Heure de départ]])-#REF!+#REF!-FeuilleDeTemps35131415[[#This Row],[Heure d’arrivée]],IF(AND(LEN(FeuilleDeTemps35131415[[#This Row],[Heure d’arrivée]])&lt;&gt;0,LEN(FeuilleDeTemps35131415[[#This Row],[Heure de départ]])&lt;&gt;0),(IF(FeuilleDeTemps35131415[[#This Row],[Heure de départ]]&lt;FeuilleDeTemps35131415[[#This Row],[Heure d’arrivée]],1,0)+FeuilleDeTemps35131415[[#This Row],[Heure de départ]])-FeuilleDeTemps35131415[[#This Row],[Heure d’arrivée]],0))*24,0)</f>
        <v>7.25</v>
      </c>
      <c r="F8"/>
      <c r="G8"/>
    </row>
    <row r="9" spans="1:8" ht="20.25" customHeight="1" x14ac:dyDescent="0.25">
      <c r="B9" s="16">
        <v>43557</v>
      </c>
      <c r="C9" s="8">
        <v>0.38541666666666669</v>
      </c>
      <c r="D9" s="8">
        <v>0.6875</v>
      </c>
      <c r="E9" s="6">
        <f>IFERROR(IF(COUNT(FeuilleDeTemps35131415[[#This Row],[Heure d’arrivée]:[Heure de départ]])=4,(IF(FeuilleDeTemps35131415[[#This Row],[Heure de départ]]&lt;FeuilleDeTemps35131415[[#This Row],[Heure d’arrivée]],1,0)+FeuilleDeTemps35131415[[#This Row],[Heure de départ]])-#REF!+#REF!-FeuilleDeTemps35131415[[#This Row],[Heure d’arrivée]],IF(AND(LEN(FeuilleDeTemps35131415[[#This Row],[Heure d’arrivée]])&lt;&gt;0,LEN(FeuilleDeTemps35131415[[#This Row],[Heure de départ]])&lt;&gt;0),(IF(FeuilleDeTemps35131415[[#This Row],[Heure de départ]]&lt;FeuilleDeTemps35131415[[#This Row],[Heure d’arrivée]],1,0)+FeuilleDeTemps35131415[[#This Row],[Heure de départ]])-FeuilleDeTemps35131415[[#This Row],[Heure d’arrivée]],0))*24,0)</f>
        <v>7.25</v>
      </c>
      <c r="F9"/>
      <c r="G9"/>
    </row>
    <row r="10" spans="1:8" ht="20.25" customHeight="1" x14ac:dyDescent="0.25">
      <c r="B10" s="16">
        <v>43558</v>
      </c>
      <c r="C10" s="8">
        <v>0.38541666666666669</v>
      </c>
      <c r="D10" s="8">
        <v>0.75</v>
      </c>
      <c r="E10" s="6">
        <f>IFERROR(IF(COUNT(FeuilleDeTemps35131415[[#This Row],[Heure d’arrivée]:[Heure de départ]])=4,(IF(FeuilleDeTemps35131415[[#This Row],[Heure de départ]]&lt;FeuilleDeTemps35131415[[#This Row],[Heure d’arrivée]],1,0)+FeuilleDeTemps35131415[[#This Row],[Heure de départ]])-#REF!+#REF!-FeuilleDeTemps35131415[[#This Row],[Heure d’arrivée]],IF(AND(LEN(FeuilleDeTemps35131415[[#This Row],[Heure d’arrivée]])&lt;&gt;0,LEN(FeuilleDeTemps35131415[[#This Row],[Heure de départ]])&lt;&gt;0),(IF(FeuilleDeTemps35131415[[#This Row],[Heure de départ]]&lt;FeuilleDeTemps35131415[[#This Row],[Heure d’arrivée]],1,0)+FeuilleDeTemps35131415[[#This Row],[Heure de départ]])-FeuilleDeTemps35131415[[#This Row],[Heure d’arrivée]],0))*24,0)</f>
        <v>8.75</v>
      </c>
      <c r="F10"/>
      <c r="G10"/>
    </row>
    <row r="11" spans="1:8" ht="20.25" customHeight="1" x14ac:dyDescent="0.25">
      <c r="B11" s="16">
        <v>43559</v>
      </c>
      <c r="C11" s="8">
        <v>0.38541666666666669</v>
      </c>
      <c r="D11" s="8">
        <v>0.6875</v>
      </c>
      <c r="E11" s="6">
        <f>IFERROR(IF(COUNT(FeuilleDeTemps35131415[[#This Row],[Heure d’arrivée]:[Heure de départ]])=4,(IF(FeuilleDeTemps35131415[[#This Row],[Heure de départ]]&lt;FeuilleDeTemps35131415[[#This Row],[Heure d’arrivée]],1,0)+FeuilleDeTemps35131415[[#This Row],[Heure de départ]])-#REF!+#REF!-FeuilleDeTemps35131415[[#This Row],[Heure d’arrivée]],IF(AND(LEN(FeuilleDeTemps35131415[[#This Row],[Heure d’arrivée]])&lt;&gt;0,LEN(FeuilleDeTemps35131415[[#This Row],[Heure de départ]])&lt;&gt;0),(IF(FeuilleDeTemps35131415[[#This Row],[Heure de départ]]&lt;FeuilleDeTemps35131415[[#This Row],[Heure d’arrivée]],1,0)+FeuilleDeTemps35131415[[#This Row],[Heure de départ]])-FeuilleDeTemps35131415[[#This Row],[Heure d’arrivée]],0))*24,0)</f>
        <v>7.25</v>
      </c>
      <c r="F11"/>
      <c r="G11"/>
    </row>
    <row r="12" spans="1:8" ht="20.25" customHeight="1" x14ac:dyDescent="0.25">
      <c r="B12" s="16">
        <v>43560</v>
      </c>
      <c r="C12" s="8">
        <v>0</v>
      </c>
      <c r="D12" s="8">
        <v>0</v>
      </c>
      <c r="E12" s="6">
        <f>IFERROR(IF(COUNT(FeuilleDeTemps35131415[[#This Row],[Heure d’arrivée]:[Heure de départ]])=4,(IF(FeuilleDeTemps35131415[[#This Row],[Heure de départ]]&lt;FeuilleDeTemps35131415[[#This Row],[Heure d’arrivée]],1,0)+FeuilleDeTemps35131415[[#This Row],[Heure de départ]])-#REF!+#REF!-FeuilleDeTemps35131415[[#This Row],[Heure d’arrivée]],IF(AND(LEN(FeuilleDeTemps35131415[[#This Row],[Heure d’arrivée]])&lt;&gt;0,LEN(FeuilleDeTemps35131415[[#This Row],[Heure de départ]])&lt;&gt;0),(IF(FeuilleDeTemps35131415[[#This Row],[Heure de départ]]&lt;FeuilleDeTemps35131415[[#This Row],[Heure d’arrivée]],1,0)+FeuilleDeTemps35131415[[#This Row],[Heure de départ]])-FeuilleDeTemps35131415[[#This Row],[Heure d’arrivée]],0))*24,0)</f>
        <v>0</v>
      </c>
      <c r="F12"/>
      <c r="G12"/>
    </row>
  </sheetData>
  <dataValidations count="12">
    <dataValidation allowBlank="1" showInputMessage="1" showErrorMessage="1" prompt="Cette feuille de calcul suit les heures de travail d’une semaine de travail. Entrez les dates et heures dans le tableau Feuille de temps. Le total d’heures, les heures normales et les heures supplémentaires sont calculés automatiquement à la ligne 6  " sqref="A1" xr:uid="{7B20DBB2-976B-434D-A997-8C614F43B484}"/>
    <dataValidation allowBlank="1" showInputMessage="1" showErrorMessage="1" prompt="Entrez le nom, l’adresse e-mail et le numéro de téléphone de l’employé dans cette cellule" sqref="B2" xr:uid="{14BAC99C-4519-412B-A350-E33BCC8253D3}"/>
    <dataValidation allowBlank="1" showInputMessage="1" showErrorMessage="1" prompt="Entrez le nom du responsable dans cette cellule" sqref="B3" xr:uid="{FDF603F3-3CF2-4DD6-A9C4-9477EC19E533}"/>
    <dataValidation allowBlank="1" showInputMessage="1" showErrorMessage="1" prompt="Entrez les dates de début et de fin du terme dans cette cellule" sqref="B4" xr:uid="{F4FEF8DF-8C9E-476A-B97E-12DCD8E4FED8}"/>
    <dataValidation allowBlank="1" showInputMessage="1" showErrorMessage="1" prompt="Entrez le nombre total d’heures de travail de la semaine dans cette cellule" sqref="B6" xr:uid="{874D5187-642B-4E66-91C1-C27575352448}"/>
    <dataValidation allowBlank="1" showInputMessage="1" showErrorMessage="1" prompt="Le nombre total d’heures de travail est calculé automatiquement" sqref="C6" xr:uid="{25181920-BD2B-41B0-B22F-5A955D539A8F}"/>
    <dataValidation allowBlank="1" showInputMessage="1" showErrorMessage="1" prompt="Les heures normales sont calculées automatiquement" sqref="D6" xr:uid="{E49FDC16-8438-4CF7-8CAE-87E1FFC29234}"/>
    <dataValidation allowBlank="1" showInputMessage="1" showErrorMessage="1" prompt="Les heures supplémentaires sont calculées automatiquement" sqref="E6" xr:uid="{77059B70-930A-4D77-9827-91F465D6E800}"/>
    <dataValidation allowBlank="1" showInputMessage="1" showErrorMessage="1" prompt="Entrez les dates de la période dans cette colonne" sqref="B7" xr:uid="{B3360F2F-2D54-4F6C-905D-7B201FAC110B}"/>
    <dataValidation allowBlank="1" showInputMessage="1" showErrorMessage="1" prompt="Entrez l’heure de début dans cette colonne" sqref="C7" xr:uid="{548F31FF-F7DE-4A40-B4B4-4745962B68D3}"/>
    <dataValidation allowBlank="1" showInputMessage="1" showErrorMessage="1" prompt="Entrez le temps mort de la journée de cette colonne" sqref="D7" xr:uid="{9D0B8C79-1738-4F68-AA9F-A284042272D1}"/>
    <dataValidation allowBlank="1" showInputMessage="1" showErrorMessage="1" prompt="Cette colonne est calculée automatique-ment" sqref="E7" xr:uid="{F4EBAD11-5F1E-4D3B-86D3-561C6C8DC502}"/>
  </dataValidations>
  <printOptions horizontalCentered="1"/>
  <pageMargins left="0.4" right="0.4" top="0.4" bottom="0.4" header="0.3" footer="0.3"/>
  <pageSetup paperSize="9" scale="82" fitToHeight="0" orientation="landscape" r:id="rId1"/>
  <headerFooter differentFirst="1">
    <oddFooter>Page &amp;P of &amp;N</oddFooter>
  </headerFooter>
  <tableParts count="1">
    <tablePart r:id="rId2"/>
  </tableParts>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57EE730-8982-429E-8E15-A85D417C188F}">
  <sheetPr codeName="Feuil12"/>
  <dimension ref="A1"/>
  <sheetViews>
    <sheetView workbookViewId="0">
      <selection activeCell="D8" sqref="D8"/>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83</vt:i4>
      </vt:variant>
    </vt:vector>
  </HeadingPairs>
  <TitlesOfParts>
    <vt:vector size="96" baseType="lpstr">
      <vt:lpstr>TEST</vt:lpstr>
      <vt:lpstr>Elena</vt:lpstr>
      <vt:lpstr>Jennifer</vt:lpstr>
      <vt:lpstr>Sulbie</vt:lpstr>
      <vt:lpstr>Maya</vt:lpstr>
      <vt:lpstr>Serge</vt:lpstr>
      <vt:lpstr>Ascension</vt:lpstr>
      <vt:lpstr>Anne-Charlotte</vt:lpstr>
      <vt:lpstr>Laurence</vt:lpstr>
      <vt:lpstr>Hélène</vt:lpstr>
      <vt:lpstr>Audrey</vt:lpstr>
      <vt:lpstr>Aurélie</vt:lpstr>
      <vt:lpstr>Feuil4</vt:lpstr>
      <vt:lpstr>'Anne-Charlotte'!Ascension</vt:lpstr>
      <vt:lpstr>Audrey!Ascension</vt:lpstr>
      <vt:lpstr>Aurélie!Ascension</vt:lpstr>
      <vt:lpstr>Elena!Ascension</vt:lpstr>
      <vt:lpstr>Hélène!Ascension</vt:lpstr>
      <vt:lpstr>Laurence!Ascension</vt:lpstr>
      <vt:lpstr>TEST!Ascension</vt:lpstr>
      <vt:lpstr>Ascension</vt:lpstr>
      <vt:lpstr>Aurélie!Audrey</vt:lpstr>
      <vt:lpstr>Elena!Audrey</vt:lpstr>
      <vt:lpstr>Audrey</vt:lpstr>
      <vt:lpstr>Audrey!d</vt:lpstr>
      <vt:lpstr>Aurélie!d</vt:lpstr>
      <vt:lpstr>Elena!d</vt:lpstr>
      <vt:lpstr>Hélène!d</vt:lpstr>
      <vt:lpstr>d</vt:lpstr>
      <vt:lpstr>Elena!dd</vt:lpstr>
      <vt:lpstr>dd</vt:lpstr>
      <vt:lpstr>Elena!ddd</vt:lpstr>
      <vt:lpstr>ddd</vt:lpstr>
      <vt:lpstr>Audrey!Hélène</vt:lpstr>
      <vt:lpstr>Aurélie!Hélène</vt:lpstr>
      <vt:lpstr>Elena!Hélène</vt:lpstr>
      <vt:lpstr>Hélène!Hélène</vt:lpstr>
      <vt:lpstr>Hélène</vt:lpstr>
      <vt:lpstr>'Anne-Charlotte'!HeuresSemaineTravail</vt:lpstr>
      <vt:lpstr>Ascension!HeuresSemaineTravail</vt:lpstr>
      <vt:lpstr>Audrey!HeuresSemaineTravail</vt:lpstr>
      <vt:lpstr>Aurélie!HeuresSemaineTravail</vt:lpstr>
      <vt:lpstr>Elena!HeuresSemaineTravail</vt:lpstr>
      <vt:lpstr>Hélène!HeuresSemaineTravail</vt:lpstr>
      <vt:lpstr>Jennifer!HeuresSemaineTravail</vt:lpstr>
      <vt:lpstr>Laurence!HeuresSemaineTravail</vt:lpstr>
      <vt:lpstr>Serge!HeuresSemaineTravail</vt:lpstr>
      <vt:lpstr>Sulbie!HeuresSemaineTravail</vt:lpstr>
      <vt:lpstr>TEST!HeuresSemaineTravail</vt:lpstr>
      <vt:lpstr>HeuresSemaineTravail</vt:lpstr>
      <vt:lpstr>'Anne-Charlotte'!Impression_des_titres</vt:lpstr>
      <vt:lpstr>Ascension!Impression_des_titres</vt:lpstr>
      <vt:lpstr>Audrey!Impression_des_titres</vt:lpstr>
      <vt:lpstr>Aurélie!Impression_des_titres</vt:lpstr>
      <vt:lpstr>Elena!Impression_des_titres</vt:lpstr>
      <vt:lpstr>Hélène!Impression_des_titres</vt:lpstr>
      <vt:lpstr>Jennifer!Impression_des_titres</vt:lpstr>
      <vt:lpstr>Laurence!Impression_des_titres</vt:lpstr>
      <vt:lpstr>Maya!Impression_des_titres</vt:lpstr>
      <vt:lpstr>Serge!Impression_des_titres</vt:lpstr>
      <vt:lpstr>Sulbie!Impression_des_titres</vt:lpstr>
      <vt:lpstr>TEST!Impression_des_titres</vt:lpstr>
      <vt:lpstr>'Anne-Charlotte'!Jennifer</vt:lpstr>
      <vt:lpstr>Ascension!Jennifer</vt:lpstr>
      <vt:lpstr>Audrey!Jennifer</vt:lpstr>
      <vt:lpstr>Aurélie!Jennifer</vt:lpstr>
      <vt:lpstr>Elena!Jennifer</vt:lpstr>
      <vt:lpstr>Hélène!Jennifer</vt:lpstr>
      <vt:lpstr>Laurence!Jennifer</vt:lpstr>
      <vt:lpstr>Serge!Jennifer</vt:lpstr>
      <vt:lpstr>TEST!Jennifer</vt:lpstr>
      <vt:lpstr>Jennifer</vt:lpstr>
      <vt:lpstr>Audrey!Julie</vt:lpstr>
      <vt:lpstr>Aurélie!Julie</vt:lpstr>
      <vt:lpstr>Elena!Julie</vt:lpstr>
      <vt:lpstr>Hélène!Julie</vt:lpstr>
      <vt:lpstr>Laurence!Julie</vt:lpstr>
      <vt:lpstr>Julie</vt:lpstr>
      <vt:lpstr>Audrey!Julie2</vt:lpstr>
      <vt:lpstr>Aurélie!Julie2</vt:lpstr>
      <vt:lpstr>Elena!Julie2</vt:lpstr>
      <vt:lpstr>Hélène!Julie2</vt:lpstr>
      <vt:lpstr>Laurence!Julie2</vt:lpstr>
      <vt:lpstr>Julie2</vt:lpstr>
      <vt:lpstr>'Anne-Charlotte'!TitreColonne1</vt:lpstr>
      <vt:lpstr>Ascension!TitreColonne1</vt:lpstr>
      <vt:lpstr>Audrey!TitreColonne1</vt:lpstr>
      <vt:lpstr>Aurélie!TitreColonne1</vt:lpstr>
      <vt:lpstr>Elena!TitreColonne1</vt:lpstr>
      <vt:lpstr>Hélène!TitreColonne1</vt:lpstr>
      <vt:lpstr>Jennifer!TitreColonne1</vt:lpstr>
      <vt:lpstr>Laurence!TitreColonne1</vt:lpstr>
      <vt:lpstr>Serge!TitreColonne1</vt:lpstr>
      <vt:lpstr>Sulbie!TitreColonne1</vt:lpstr>
      <vt:lpstr>TEST!TitreColonne1</vt:lpstr>
      <vt:lpstr>TitreColonne1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Escale</dc:creator>
  <cp:lastModifiedBy>Escale</cp:lastModifiedBy>
  <cp:lastPrinted>2019-04-01T14:35:12Z</cp:lastPrinted>
  <dcterms:created xsi:type="dcterms:W3CDTF">2016-08-19T02:15:44Z</dcterms:created>
  <dcterms:modified xsi:type="dcterms:W3CDTF">2019-04-02T14:51:53Z</dcterms:modified>
</cp:coreProperties>
</file>