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OLE\OneDrive\ARTAN\2019 2020\SPECTACLES\"/>
    </mc:Choice>
  </mc:AlternateContent>
  <xr:revisionPtr revIDLastSave="99" documentId="11_84E3D0070A6E59476FAEA6D291A6497B5BC568F9" xr6:coauthVersionLast="43" xr6:coauthVersionMax="43" xr10:uidLastSave="{C7AF6B51-725B-42F2-AD77-85B9DAD2A235}"/>
  <bookViews>
    <workbookView xWindow="-60" yWindow="-60" windowWidth="20610" windowHeight="11640" activeTab="1" xr2:uid="{00000000-000D-0000-FFFF-FFFF00000000}"/>
  </bookViews>
  <sheets>
    <sheet name="FEUILLE SPECTACLE" sheetId="3" r:id="rId1"/>
    <sheet name="SPECTACLE 1" sheetId="2" r:id="rId2"/>
  </sheets>
  <definedNames>
    <definedName name="_xlnm.Print_Titles" localSheetId="1">'SPECTACLE 1'!#REF!</definedName>
    <definedName name="_xlnm.Print_Area" localSheetId="1">'SPECTACLE 1'!$A$3:$B$5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2" l="1"/>
  <c r="E2" i="2" l="1"/>
  <c r="C2" i="2"/>
  <c r="H2" i="2" l="1"/>
  <c r="D8" i="3" l="1"/>
  <c r="B8" i="3"/>
  <c r="I5" i="3" s="1"/>
  <c r="K6" i="2" l="1"/>
  <c r="F6" i="2" l="1"/>
  <c r="H6" i="2" l="1"/>
  <c r="E8" i="3" s="1"/>
  <c r="B6" i="2"/>
  <c r="D6" i="2"/>
  <c r="F8" i="3" l="1"/>
  <c r="C5" i="3"/>
  <c r="E5" i="3" s="1"/>
  <c r="C6" i="2"/>
  <c r="E6" i="2"/>
  <c r="J5" i="3" l="1"/>
  <c r="F5" i="3"/>
  <c r="H5" i="3" s="1"/>
  <c r="D5" i="3"/>
</calcChain>
</file>

<file path=xl/sharedStrings.xml><?xml version="1.0" encoding="utf-8"?>
<sst xmlns="http://schemas.openxmlformats.org/spreadsheetml/2006/main" count="52" uniqueCount="52">
  <si>
    <t>SOLDE PLACES</t>
  </si>
  <si>
    <t>DÛ AU THÉÂTRE</t>
  </si>
  <si>
    <t>NBRE DE PLACE ADHERENT</t>
  </si>
  <si>
    <t>TOTAL 1</t>
  </si>
  <si>
    <t>NBRE DE PLACE INVITÉ</t>
  </si>
  <si>
    <t>TOTAL 2</t>
  </si>
  <si>
    <t>TOTAL DÛ</t>
  </si>
  <si>
    <t>RESTE DÛ</t>
  </si>
  <si>
    <t>NOM</t>
  </si>
  <si>
    <t>OUI/NON</t>
  </si>
  <si>
    <t>TYPE DE RÈGLEMENT</t>
  </si>
  <si>
    <t>DATE D'ENREGEGISTREMENT</t>
  </si>
  <si>
    <t>CES GENS LÀ</t>
  </si>
  <si>
    <t>LISTE D'ATTENTE</t>
  </si>
  <si>
    <t>REGLÉ PAR ARTAN</t>
  </si>
  <si>
    <t>MERCREDI</t>
  </si>
  <si>
    <t>Réglé au théâtre le</t>
  </si>
  <si>
    <t>TOTAL BILLETS</t>
  </si>
  <si>
    <t>N°</t>
  </si>
  <si>
    <t>LA VILLETTE</t>
  </si>
  <si>
    <t>PAYANT</t>
  </si>
  <si>
    <t>TOTAL RÉSERVATION ADH + INVIT</t>
  </si>
  <si>
    <t>TOTAL PLACES PAYANTES</t>
  </si>
  <si>
    <t>ODÉON / COLLINE - ACCOMPAGNATEUR</t>
  </si>
  <si>
    <t>THÉÂTRE</t>
  </si>
  <si>
    <t>ADULTE</t>
  </si>
  <si>
    <t>OPION DE DÉPART</t>
  </si>
  <si>
    <t>20h</t>
  </si>
  <si>
    <t>1h</t>
  </si>
  <si>
    <t>TARMAC</t>
  </si>
  <si>
    <t>SPECTACLE</t>
  </si>
  <si>
    <t>JOUR</t>
  </si>
  <si>
    <t>DATE</t>
  </si>
  <si>
    <t>HORAIRE</t>
  </si>
  <si>
    <t>DUREE</t>
  </si>
  <si>
    <t>GENRE</t>
  </si>
  <si>
    <t>PUBLIC</t>
  </si>
  <si>
    <t>LIEU</t>
  </si>
  <si>
    <t>TARIF ARTAN</t>
  </si>
  <si>
    <t>TARIF INVITE</t>
  </si>
  <si>
    <t>MISE A JOUR DU NOMBRE DE PLACES RÉSERVÉES AU THÉÂTRE</t>
  </si>
  <si>
    <t>DATE DE MISE À JOUR DU NBRE DE PLACES RÉSERVÉES</t>
  </si>
  <si>
    <t>ÉCART PRÉVISIONNEL</t>
  </si>
  <si>
    <t>ÉCART</t>
  </si>
  <si>
    <t>TOTAL RÉGLÉ AU THÉÄTRE</t>
  </si>
  <si>
    <t>GRATUIT2</t>
  </si>
  <si>
    <t>NON</t>
  </si>
  <si>
    <t>ADHERENT 1</t>
  </si>
  <si>
    <t>ADHERENT 4</t>
  </si>
  <si>
    <t>ADHERENT 3</t>
  </si>
  <si>
    <t>ADHERENT 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</si>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</sst>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6" formatCode="#,##0\ &quot;€&quot;;[Red]\-#,##0\ &quot;€&quot;"/>
    <numFmt numFmtId="164" formatCode="#,##0\ &quot;€&quot;"/>
    <numFmt numFmtId="165" formatCode="[$-40C]d\-mmm;@"/>
    <numFmt numFmtId="166" formatCode="[$-40C]d\-mmm\-yy;@"/>
    <numFmt numFmtId="167" formatCode="#,##0.00\ &quot;€&quot;"/>
    <numFmt numFmtId="168" formatCode="#,##0\ [$€-1]"/>
  </numFmts>
  <fonts count="1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7030A0"/>
      <name val="Arial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/>
      <top style="thin">
        <color rgb="FFCCCCCC"/>
      </top>
      <bottom style="thin">
        <color rgb="FFCCCCCC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1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167" fontId="4" fillId="2" borderId="0" xfId="0" applyNumberFormat="1" applyFont="1" applyFill="1" applyAlignment="1">
      <alignment horizontal="center" vertical="center" wrapText="1"/>
    </xf>
    <xf numFmtId="1" fontId="4" fillId="2" borderId="0" xfId="0" applyNumberFormat="1" applyFont="1" applyFill="1" applyAlignment="1">
      <alignment horizontal="center" vertical="center" wrapText="1"/>
    </xf>
    <xf numFmtId="6" fontId="4" fillId="2" borderId="0" xfId="0" applyNumberFormat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/>
    <xf numFmtId="167" fontId="6" fillId="2" borderId="1" xfId="0" applyNumberFormat="1" applyFont="1" applyFill="1" applyBorder="1" applyAlignment="1">
      <alignment wrapText="1"/>
    </xf>
    <xf numFmtId="0" fontId="6" fillId="2" borderId="1" xfId="0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wrapText="1"/>
    </xf>
    <xf numFmtId="0" fontId="6" fillId="2" borderId="1" xfId="0" applyFont="1" applyFill="1" applyBorder="1" applyAlignment="1">
      <alignment horizontal="right" wrapText="1"/>
    </xf>
    <xf numFmtId="166" fontId="6" fillId="2" borderId="3" xfId="0" applyNumberFormat="1" applyFont="1" applyFill="1" applyBorder="1" applyAlignment="1">
      <alignment horizontal="right" wrapText="1"/>
    </xf>
    <xf numFmtId="0" fontId="6" fillId="2" borderId="0" xfId="0" applyFont="1" applyFill="1"/>
    <xf numFmtId="167" fontId="2" fillId="0" borderId="0" xfId="0" applyNumberFormat="1" applyFont="1" applyAlignment="1">
      <alignment wrapText="1"/>
    </xf>
    <xf numFmtId="6" fontId="2" fillId="0" borderId="0" xfId="0" applyNumberFormat="1" applyFont="1" applyAlignment="1">
      <alignment horizontal="center" vertical="center" wrapText="1"/>
    </xf>
    <xf numFmtId="6" fontId="2" fillId="0" borderId="0" xfId="0" applyNumberFormat="1" applyFont="1" applyAlignment="1">
      <alignment horizontal="right" wrapText="1"/>
    </xf>
    <xf numFmtId="165" fontId="2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 wrapText="1"/>
    </xf>
    <xf numFmtId="165" fontId="4" fillId="2" borderId="0" xfId="0" applyNumberFormat="1" applyFont="1" applyFill="1" applyAlignment="1">
      <alignment horizontal="center" vertical="center" wrapText="1"/>
    </xf>
    <xf numFmtId="0" fontId="7" fillId="0" borderId="0" xfId="1" applyFont="1" applyAlignment="1">
      <alignment wrapText="1"/>
    </xf>
    <xf numFmtId="20" fontId="8" fillId="0" borderId="0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Fill="1" applyBorder="1" applyAlignment="1">
      <alignment horizontal="center" vertical="center" wrapText="1"/>
    </xf>
    <xf numFmtId="6" fontId="8" fillId="0" borderId="0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164" fontId="8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6" fontId="12" fillId="0" borderId="0" xfId="0" applyNumberFormat="1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164" fontId="13" fillId="0" borderId="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166" fontId="10" fillId="0" borderId="0" xfId="0" applyNumberFormat="1" applyFont="1" applyFill="1" applyBorder="1" applyAlignment="1">
      <alignment horizontal="center" vertical="center" wrapText="1"/>
    </xf>
    <xf numFmtId="164" fontId="11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" fontId="3" fillId="0" borderId="0" xfId="0" applyNumberFormat="1" applyFont="1" applyFill="1" applyBorder="1" applyAlignment="1">
      <alignment horizontal="center" vertical="center" wrapText="1"/>
    </xf>
    <xf numFmtId="6" fontId="2" fillId="0" borderId="0" xfId="0" applyNumberFormat="1" applyFont="1" applyFill="1" applyBorder="1" applyAlignment="1">
      <alignment horizontal="center" vertical="center" wrapText="1"/>
    </xf>
    <xf numFmtId="164" fontId="12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8" fillId="0" borderId="0" xfId="0" applyNumberFormat="1" applyFont="1" applyFill="1" applyBorder="1" applyAlignment="1">
      <alignment horizontal="center" vertical="center" wrapText="1"/>
    </xf>
    <xf numFmtId="3" fontId="11" fillId="0" borderId="0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14" fontId="11" fillId="0" borderId="0" xfId="0" applyNumberFormat="1" applyFont="1" applyFill="1" applyBorder="1" applyAlignment="1">
      <alignment horizontal="center" vertical="center" wrapText="1"/>
    </xf>
    <xf numFmtId="6" fontId="14" fillId="0" borderId="0" xfId="0" applyNumberFormat="1" applyFont="1" applyFill="1" applyBorder="1" applyAlignment="1">
      <alignment horizontal="center" vertical="center" wrapText="1"/>
    </xf>
    <xf numFmtId="164" fontId="4" fillId="2" borderId="0" xfId="0" applyNumberFormat="1" applyFont="1" applyFill="1" applyAlignment="1">
      <alignment horizontal="center" vertical="center" wrapText="1"/>
    </xf>
    <xf numFmtId="164" fontId="2" fillId="0" borderId="0" xfId="0" applyNumberFormat="1" applyFont="1" applyAlignment="1">
      <alignment wrapText="1"/>
    </xf>
    <xf numFmtId="168" fontId="15" fillId="0" borderId="4" xfId="0" applyNumberFormat="1" applyFont="1" applyFill="1" applyBorder="1" applyAlignment="1">
      <alignment horizontal="center" vertical="center" wrapText="1"/>
    </xf>
    <xf numFmtId="164" fontId="16" fillId="0" borderId="4" xfId="0" applyNumberFormat="1" applyFont="1" applyFill="1" applyBorder="1" applyAlignment="1">
      <alignment horizontal="center" vertical="center"/>
    </xf>
    <xf numFmtId="0" fontId="2" fillId="0" borderId="0" xfId="0" applyFont="1" applyFill="1"/>
    <xf numFmtId="166" fontId="2" fillId="0" borderId="0" xfId="0" applyNumberFormat="1" applyFont="1" applyFill="1" applyAlignment="1">
      <alignment horizontal="right"/>
    </xf>
    <xf numFmtId="0" fontId="4" fillId="2" borderId="0" xfId="0" applyFont="1" applyFill="1" applyAlignment="1">
      <alignment vertical="center" wrapText="1"/>
    </xf>
    <xf numFmtId="1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vertical="center"/>
    </xf>
    <xf numFmtId="0" fontId="6" fillId="2" borderId="0" xfId="0" applyFont="1" applyFill="1" applyAlignment="1">
      <alignment vertical="center" wrapText="1"/>
    </xf>
    <xf numFmtId="0" fontId="2" fillId="0" borderId="0" xfId="0" applyFont="1" applyAlignment="1">
      <alignment vertical="center" wrapText="1"/>
    </xf>
  </cellXfs>
  <cellStyles count="2">
    <cellStyle name="Lien hypertexte" xfId="1" builtinId="8"/>
    <cellStyle name="Normal" xfId="0" builtinId="0"/>
  </cellStyles>
  <dxfs count="110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1" tint="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1" tint="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166" formatCode="[$-40C]d\-mmm\-yy;@"/>
      <fill>
        <patternFill patternType="solid">
          <fgColor indexed="64"/>
          <bgColor theme="1" tint="0.249977111117893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0" tint="-0.2499465926084170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1" tint="0.249977111117893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1" tint="0.249977111117893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1" tint="0.249977111117893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1" tint="0.249977111117893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theme="0" tint="-0.2499465926084170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167" formatCode="#,##0.00\ &quot;€&quot;"/>
      <fill>
        <patternFill patternType="solid">
          <fgColor indexed="64"/>
          <bgColor theme="1" tint="0.249977111117893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465926084170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1" tint="0.249977111117893"/>
        </patternFill>
      </fill>
      <alignment horizontal="general" vertical="center" textRotation="0" wrapText="1" indent="0" justifyLastLine="0" shrinkToFit="0" readingOrder="0"/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CE5CD"/>
          <bgColor rgb="FFFCE5CD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D9EAD3"/>
          <bgColor rgb="FFD9EAD3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CE5CD"/>
          <bgColor rgb="FFFCE5CD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D9EAD3"/>
          <bgColor rgb="FFD9EAD3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CE5CD"/>
          <bgColor rgb="FFFCE5CD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D9EAD3"/>
          <bgColor rgb="FFD9EAD3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CE5CD"/>
          <bgColor rgb="FFFCE5CD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D9EAD3"/>
          <bgColor rgb="FFD9EAD3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CE5CD"/>
          <bgColor rgb="FFFCE5CD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D9EAD3"/>
          <bgColor rgb="FFD9EAD3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BE4D5"/>
          <bgColor rgb="FFFBE4D5"/>
        </patternFill>
      </fill>
    </dxf>
    <dxf>
      <fill>
        <patternFill patternType="none"/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8" tint="-0.499984740745262"/>
      </font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8" tint="-0.499984740745262"/>
      </font>
      <fill>
        <patternFill>
          <bgColor theme="4" tint="0.79998168889431442"/>
        </patternFill>
      </fill>
    </dxf>
    <dxf>
      <font>
        <color theme="8" tint="-0.499984740745262"/>
      </font>
      <fill>
        <patternFill>
          <bgColor theme="4" tint="0.79998168889431442"/>
        </patternFill>
      </fill>
    </dxf>
    <dxf>
      <font>
        <color rgb="FF002060"/>
      </font>
      <fill>
        <patternFill>
          <bgColor theme="4" tint="0.79998168889431442"/>
        </patternFill>
      </fill>
    </dxf>
    <dxf>
      <font>
        <color rgb="FF002060"/>
      </font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vertAlign val="baseline"/>
        <sz val="8"/>
        <name val="Calibri"/>
        <family val="2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vertAlign val="baseline"/>
        <sz val="8"/>
        <name val="Calibri"/>
        <family val="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vertAlign val="baseline"/>
        <sz val="8"/>
        <name val="Calibri"/>
        <family val="2"/>
      </font>
      <numFmt numFmtId="10" formatCode="#,##0\ &quot;€&quot;;[Red]\-#,##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  <protection locked="1" hidden="0"/>
    </dxf>
    <dxf>
      <font>
        <strike val="0"/>
        <outline val="0"/>
        <shadow val="0"/>
        <vertAlign val="baseline"/>
        <sz val="8"/>
        <name val="Calibri"/>
        <family val="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theme="0" tint="-0.24994659260841701"/>
        </right>
        <top/>
        <bottom/>
      </border>
      <protection locked="1" hidden="0"/>
    </dxf>
    <dxf>
      <font>
        <strike val="0"/>
        <outline val="0"/>
        <shadow val="0"/>
        <vertAlign val="baseline"/>
        <sz val="8"/>
        <name val="Calibri"/>
        <family val="2"/>
      </font>
      <numFmt numFmtId="167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vertAlign val="baseline"/>
        <sz val="8"/>
        <name val="Calibri"/>
        <family val="2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8"/>
        <name val="Calibri"/>
        <family val="2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8"/>
        <name val="Calibri"/>
        <family val="2"/>
      </font>
      <numFmt numFmtId="166" formatCode="[$-40C]d\-mmm\-yy;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0" tint="-0.24994659260841701"/>
        </left>
        <right/>
        <top/>
        <bottom/>
      </border>
      <protection locked="1" hidden="0"/>
    </dxf>
    <dxf>
      <font>
        <strike val="0"/>
        <outline val="0"/>
        <shadow val="0"/>
        <vertAlign val="baseline"/>
        <sz val="8"/>
        <name val="Calibri"/>
        <family val="2"/>
      </font>
      <numFmt numFmtId="10" formatCode="#,##0\ &quot;€&quot;;[Red]\-#,##0\ &quot;€&quot;"/>
      <fill>
        <patternFill patternType="none">
          <fgColor indexed="64"/>
          <bgColor auto="1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  <protection locked="1" hidden="0"/>
    </dxf>
    <dxf>
      <font>
        <strike val="0"/>
        <outline val="0"/>
        <shadow val="0"/>
        <vertAlign val="baseline"/>
        <sz val="8"/>
        <name val="Calibri"/>
        <family val="2"/>
      </font>
      <numFmt numFmtId="164" formatCode="#,##0\ &quot;€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  <protection locked="1" hidden="0"/>
    </dxf>
    <dxf>
      <font>
        <strike val="0"/>
        <outline val="0"/>
        <shadow val="0"/>
        <vertAlign val="baseline"/>
        <sz val="8"/>
        <name val="Calibri"/>
        <family val="2"/>
      </font>
      <numFmt numFmtId="164" formatCode="#,##0\ &quot;€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  <protection locked="1" hidden="0"/>
    </dxf>
    <dxf>
      <font>
        <strike val="0"/>
        <outline val="0"/>
        <shadow val="0"/>
        <vertAlign val="baseline"/>
        <sz val="8"/>
        <name val="Calibri"/>
        <family val="2"/>
      </font>
      <numFmt numFmtId="164" formatCode="#,##0\ &quot;€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>
          <fgColor indexed="64"/>
          <bgColor theme="1" tint="0.249977111117893"/>
        </patternFill>
      </fill>
    </dxf>
    <dxf>
      <border outline="0">
        <left style="thin">
          <color theme="0" tint="-0.499984740745262"/>
        </left>
        <right style="thin">
          <color theme="0" tint="-0.24994659260841701"/>
        </right>
        <top style="medium">
          <color theme="0" tint="-0.24994659260841701"/>
        </top>
      </border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</font>
      <fill>
        <patternFill patternType="solid">
          <bgColor theme="1" tint="0.249977111117893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0" formatCode="#,##0\ &quot;€&quot;;[Red]\-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0" formatCode="#,##0\ &quot;€&quot;;[Red]\-#,##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0" formatCode="#,##0\ &quot;€&quot;;[Red]\-#,##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0" formatCode="#,##0\ &quot;€&quot;;[Red]\-#,##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0" formatCode="#,##0\ &quot;€&quot;;[Red]\-#,##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2" totalsRowShown="0" headerRowDxfId="109" dataDxfId="108">
  <autoFilter ref="A1:K2" xr:uid="{00000000-0009-0000-0100-000001000000}"/>
  <tableColumns count="11">
    <tableColumn id="1" xr3:uid="{00000000-0010-0000-0000-000001000000}" name="SPECTACLE" dataDxfId="107"/>
    <tableColumn id="2" xr3:uid="{00000000-0010-0000-0000-000002000000}" name="JOUR" dataDxfId="106"/>
    <tableColumn id="3" xr3:uid="{00000000-0010-0000-0000-000003000000}" name="DATE" dataDxfId="105"/>
    <tableColumn id="4" xr3:uid="{00000000-0010-0000-0000-000004000000}" name="HORAIRE" dataDxfId="104"/>
    <tableColumn id="5" xr3:uid="{00000000-0010-0000-0000-000005000000}" name="DUREE" dataDxfId="103"/>
    <tableColumn id="6" xr3:uid="{00000000-0010-0000-0000-000006000000}" name="GENRE" dataDxfId="102"/>
    <tableColumn id="7" xr3:uid="{00000000-0010-0000-0000-000007000000}" name="PUBLIC" dataDxfId="101"/>
    <tableColumn id="8" xr3:uid="{00000000-0010-0000-0000-000008000000}" name="LIEU" dataDxfId="100"/>
    <tableColumn id="9" xr3:uid="{00000000-0010-0000-0000-000009000000}" name="TARIF ARTAN" dataDxfId="99"/>
    <tableColumn id="10" xr3:uid="{00000000-0010-0000-0000-00000A000000}" name="TARIF INVITE" dataDxfId="98"/>
    <tableColumn id="11" xr3:uid="{00000000-0010-0000-0000-00000B000000}" name="OPION DE DÉPART" dataDxfId="97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4:J5" totalsRowShown="0" headerRowDxfId="96" dataDxfId="95">
  <autoFilter ref="A4:J5" xr:uid="{00000000-0009-0000-0100-000003000000}"/>
  <tableColumns count="10">
    <tableColumn id="1" xr3:uid="{00000000-0010-0000-0100-000001000000}" name="DATE DE MISE À JOUR DU NBRE DE PLACES RÉSERVÉES" dataDxfId="94"/>
    <tableColumn id="2" xr3:uid="{00000000-0010-0000-0100-000002000000}" name="MISE A JOUR DU NOMBRE DE PLACES RÉSERVÉES AU THÉÂTRE" dataDxfId="93"/>
    <tableColumn id="3" xr3:uid="{00000000-0010-0000-0100-000003000000}" name="TOTAL RÉSERVATION ADH + INVIT" dataDxfId="92">
      <calculatedColumnFormula>Tableau2[[#Totals],[NBRE DE PLACE ADHERENT]]+Tableau2[[#Totals],[NBRE DE PLACE INVITÉ]]</calculatedColumnFormula>
    </tableColumn>
    <tableColumn id="4" xr3:uid="{00000000-0010-0000-0100-000004000000}" name="SOLDE PLACES" dataDxfId="91">
      <calculatedColumnFormula>Tableau3[[#This Row],[MISE A JOUR DU NOMBRE DE PLACES RÉSERVÉES AU THÉÂTRE]]-Tableau3[[#This Row],[TOTAL RÉSERVATION ADH + INVIT]]-C8</calculatedColumnFormula>
    </tableColumn>
    <tableColumn id="5" xr3:uid="{00000000-0010-0000-0100-000005000000}" name="TOTAL PLACES PAYANTES" dataDxfId="90">
      <calculatedColumnFormula>Tableau3[[#This Row],[TOTAL RÉSERVATION ADH + INVIT]]+A8-C8</calculatedColumnFormula>
    </tableColumn>
    <tableColumn id="6" xr3:uid="{00000000-0010-0000-0100-000006000000}" name="DÛ AU THÉÂTRE" dataDxfId="89">
      <calculatedColumnFormula>Tableau3[[#This Row],[TOTAL RÉSERVATION ADH + INVIT]]*Tableau1[TARIF ARTAN]</calculatedColumnFormula>
    </tableColumn>
    <tableColumn id="7" xr3:uid="{00000000-0010-0000-0100-000007000000}" name="Réglé au théâtre le" dataDxfId="88"/>
    <tableColumn id="8" xr3:uid="{00000000-0010-0000-0100-000008000000}" name="TOTAL RÉGLÉ AU THÉÄTRE" dataDxfId="87">
      <calculatedColumnFormula>IF(Tableau3[[#This Row],[Réglé au théâtre le]]="",0,F5)</calculatedColumnFormula>
    </tableColumn>
    <tableColumn id="10" xr3:uid="{00000000-0010-0000-0100-00000A000000}" name="REGLÉ PAR ARTAN" dataDxfId="86">
      <calculatedColumnFormula>IF('SPECTACLE 1'!F2="",Tableau4[PAYANT],('SPECTACLE 1'!F2+Tableau4[PAYANT]))</calculatedColumnFormula>
    </tableColumn>
    <tableColumn id="11" xr3:uid="{00000000-0010-0000-0100-00000B000000}" name="TOTAL BILLETS" dataDxfId="85">
      <calculatedColumnFormula>Tableau3[[#This Row],[TOTAL RÉSERVATION ADH + INVIT]]+A8+C8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A7:D8" totalsRowShown="0" headerRowDxfId="84" dataDxfId="83">
  <autoFilter ref="A7:D8" xr:uid="{00000000-0009-0000-0100-000004000000}"/>
  <tableColumns count="4">
    <tableColumn id="1" xr3:uid="{00000000-0010-0000-0200-000001000000}" name="ODÉON / COLLINE - ACCOMPAGNATEUR" dataDxfId="82"/>
    <tableColumn id="2" xr3:uid="{00000000-0010-0000-0200-000002000000}" name="PAYANT" dataDxfId="81">
      <calculatedColumnFormula>IF(A8&gt;=0,I2*A8,0)</calculatedColumnFormula>
    </tableColumn>
    <tableColumn id="5" xr3:uid="{00000000-0010-0000-0200-000005000000}" name="LA VILLETTE" dataDxfId="80"/>
    <tableColumn id="6" xr3:uid="{00000000-0010-0000-0200-000006000000}" name="GRATUIT2" dataDxfId="79">
      <calculatedColumnFormula>IF(C8&gt;=0,I2*C8,0)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E7:F8" totalsRowShown="0" headerRowDxfId="78" dataDxfId="77">
  <autoFilter ref="E7:F8" xr:uid="{00000000-0009-0000-0100-000005000000}"/>
  <tableColumns count="2">
    <tableColumn id="1" xr3:uid="{00000000-0010-0000-0300-000001000000}" name="ÉCART PRÉVISIONNEL" dataDxfId="76">
      <calculatedColumnFormula>Tableau2[[#Totals],[TOTAL DÛ]]-Tableau2[[#Totals],[RESTE DÛ]]-Tableau3[REGLÉ PAR ARTAN]</calculatedColumnFormula>
    </tableColumn>
    <tableColumn id="2" xr3:uid="{00000000-0010-0000-0300-000002000000}" name="ÉCART" dataDxfId="75">
      <calculatedColumnFormula>Tableau2[[#Totals],[TOTAL DÛ]]-Tableau2[[#Totals],[RESTE DÛ]]-Tableau3[REGLÉ PAR ARTAN]</calculatedColumnFormula>
    </tableColumn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A1:L6" totalsRowCount="1" headerRowDxfId="74" dataDxfId="73" totalsRowDxfId="71" tableBorderDxfId="72">
  <autoFilter ref="A1:L5" xr:uid="{00000000-0009-0000-0100-000002000000}"/>
  <sortState xmlns:xlrd2="http://schemas.microsoft.com/office/spreadsheetml/2017/richdata2" ref="A2:L5">
    <sortCondition ref="A1:A5"/>
  </sortState>
  <tableColumns count="12">
    <tableColumn id="1" xr3:uid="{00000000-0010-0000-0400-000001000000}" name="NOM" totalsRowLabel="TOTAL" dataDxfId="59" totalsRowDxfId="11"/>
    <tableColumn id="2" xr3:uid="{00000000-0010-0000-0400-000002000000}" name="NBRE DE PLACE ADHERENT" totalsRowFunction="sum" dataDxfId="60" totalsRowDxfId="10"/>
    <tableColumn id="3" xr3:uid="{00000000-0010-0000-0400-000003000000}" name="TOTAL 1" totalsRowFunction="sum" dataDxfId="63" totalsRowDxfId="9">
      <calculatedColumnFormula>IF(OR(Tableau2[[#This Row],[NBRE DE PLACE ADHERENT]]="",Tableau2[[#This Row],[NBRE DE PLACE ADHERENT]]=0),"",Tableau2[[#This Row],[NBRE DE PLACE ADHERENT]]*Tableau1[TARIF ARTAN])</calculatedColumnFormula>
    </tableColumn>
    <tableColumn id="4" xr3:uid="{00000000-0010-0000-0400-000004000000}" name="NBRE DE PLACE INVITÉ" totalsRowFunction="sum" dataDxfId="62" totalsRowDxfId="8"/>
    <tableColumn id="5" xr3:uid="{00000000-0010-0000-0400-000005000000}" name="TOTAL 2" totalsRowFunction="sum" dataDxfId="70" totalsRowDxfId="7">
      <calculatedColumnFormula>IF(OR(Tableau2[[#This Row],[NBRE DE PLACE ADHERENT]]="",Tableau2[[#This Row],[NBRE DE PLACE ADHERENT]]=0),"",Tableau2[[#This Row],[NBRE DE PLACE ADHERENT]]*Tableau1[TARIF INVITE])</calculatedColumnFormula>
    </tableColumn>
    <tableColumn id="6" xr3:uid="{00000000-0010-0000-0400-000006000000}" name="TOTAL DÛ" totalsRowFunction="sum" dataDxfId="69" totalsRowDxfId="6">
      <calculatedColumnFormula>IF(OR(C2="",C2=0),"",ABS((B2*C2)+D2*E2))</calculatedColumnFormula>
    </tableColumn>
    <tableColumn id="7" xr3:uid="{00000000-0010-0000-0400-000007000000}" name="OUI/NON" dataDxfId="61" totalsRowDxfId="5"/>
    <tableColumn id="8" xr3:uid="{00000000-0010-0000-0400-000008000000}" name="RESTE DÛ" totalsRowFunction="sum" dataDxfId="68" totalsRowDxfId="4">
      <calculatedColumnFormula>_xlfn.IFS(Tableau2[[#This Row],[OUI/NON]]="NON",Tableau2[[#This Row],[TOTAL DÛ]],Tableau2[[#This Row],[OUI/NON]]="","",Tableau2[[#This Row],[OUI/NON]]="OUI",0)</calculatedColumnFormula>
    </tableColumn>
    <tableColumn id="9" xr3:uid="{00000000-0010-0000-0400-000009000000}" name="TYPE DE RÈGLEMENT" dataDxfId="67" totalsRowDxfId="3"/>
    <tableColumn id="10" xr3:uid="{00000000-0010-0000-0400-00000A000000}" name="DATE D'ENREGEGISTREMENT" dataDxfId="66" totalsRowDxfId="2"/>
    <tableColumn id="12" xr3:uid="{00000000-0010-0000-0400-00000C000000}" name="LISTE D'ATTENTE" totalsRowFunction="sum" dataDxfId="65" totalsRowDxfId="1"/>
    <tableColumn id="13" xr3:uid="{00000000-0010-0000-0400-00000D000000}" name="N°" dataDxfId="64" totalsRow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3"/>
  <sheetViews>
    <sheetView workbookViewId="0">
      <selection activeCell="I3" sqref="I3"/>
    </sheetView>
  </sheetViews>
  <sheetFormatPr baseColWidth="10" defaultRowHeight="12.75" x14ac:dyDescent="0.25"/>
  <cols>
    <col min="1" max="1" width="28" style="26" customWidth="1"/>
    <col min="2" max="2" width="22.42578125" style="26" customWidth="1"/>
    <col min="3" max="3" width="14.140625" style="26" customWidth="1"/>
    <col min="4" max="4" width="8.5703125" style="26" customWidth="1"/>
    <col min="5" max="5" width="19.140625" style="26" customWidth="1"/>
    <col min="6" max="6" width="10.28515625" style="26" customWidth="1"/>
    <col min="7" max="7" width="14.5703125" style="26" customWidth="1"/>
    <col min="8" max="8" width="14.7109375" style="26" customWidth="1"/>
    <col min="9" max="10" width="10.42578125" style="26" customWidth="1"/>
    <col min="11" max="11" width="17" style="26" customWidth="1"/>
    <col min="12" max="12" width="37.28515625" style="26" customWidth="1"/>
    <col min="13" max="13" width="28.140625" style="26" customWidth="1"/>
    <col min="14" max="14" width="13.7109375" style="26" customWidth="1"/>
    <col min="15" max="15" width="21.5703125" style="26" customWidth="1"/>
    <col min="16" max="16" width="14.85546875" style="26" customWidth="1"/>
    <col min="17" max="17" width="17.42578125" style="26" customWidth="1"/>
    <col min="18" max="18" width="21.140625" style="26" customWidth="1"/>
    <col min="19" max="19" width="14.140625" style="26" customWidth="1"/>
    <col min="20" max="20" width="16.42578125" style="26" customWidth="1"/>
    <col min="21" max="16384" width="11.42578125" style="26"/>
  </cols>
  <sheetData>
    <row r="1" spans="1:11" ht="34.5" customHeight="1" x14ac:dyDescent="0.25">
      <c r="A1" s="26" t="s">
        <v>30</v>
      </c>
      <c r="B1" s="26" t="s">
        <v>31</v>
      </c>
      <c r="C1" s="26" t="s">
        <v>32</v>
      </c>
      <c r="D1" s="26" t="s">
        <v>33</v>
      </c>
      <c r="E1" s="26" t="s">
        <v>34</v>
      </c>
      <c r="F1" s="26" t="s">
        <v>35</v>
      </c>
      <c r="G1" s="26" t="s">
        <v>36</v>
      </c>
      <c r="H1" s="26" t="s">
        <v>37</v>
      </c>
      <c r="I1" s="26" t="s">
        <v>38</v>
      </c>
      <c r="J1" s="26" t="s">
        <v>39</v>
      </c>
      <c r="K1" s="24" t="s">
        <v>26</v>
      </c>
    </row>
    <row r="2" spans="1:11" ht="42" customHeight="1" x14ac:dyDescent="0.25">
      <c r="A2" s="24" t="s">
        <v>12</v>
      </c>
      <c r="B2" s="24" t="s">
        <v>15</v>
      </c>
      <c r="C2" s="25">
        <v>43502</v>
      </c>
      <c r="D2" s="22" t="s">
        <v>27</v>
      </c>
      <c r="E2" s="22" t="s">
        <v>28</v>
      </c>
      <c r="F2" s="26" t="s">
        <v>24</v>
      </c>
      <c r="G2" s="26" t="s">
        <v>25</v>
      </c>
      <c r="H2" s="27" t="s">
        <v>29</v>
      </c>
      <c r="I2" s="24">
        <v>8</v>
      </c>
      <c r="J2" s="28">
        <v>12</v>
      </c>
      <c r="K2" s="29"/>
    </row>
    <row r="4" spans="1:11" ht="46.5" customHeight="1" x14ac:dyDescent="0.25">
      <c r="A4" s="30" t="s">
        <v>41</v>
      </c>
      <c r="B4" s="30" t="s">
        <v>40</v>
      </c>
      <c r="C4" s="31" t="s">
        <v>21</v>
      </c>
      <c r="D4" s="31" t="s">
        <v>0</v>
      </c>
      <c r="E4" s="32" t="s">
        <v>22</v>
      </c>
      <c r="F4" s="32" t="s">
        <v>1</v>
      </c>
      <c r="G4" s="39" t="s">
        <v>16</v>
      </c>
      <c r="H4" s="33" t="s">
        <v>44</v>
      </c>
      <c r="I4" s="31" t="s">
        <v>14</v>
      </c>
      <c r="J4" s="31" t="s">
        <v>17</v>
      </c>
    </row>
    <row r="5" spans="1:11" ht="34.5" customHeight="1" x14ac:dyDescent="0.25">
      <c r="A5" s="25"/>
      <c r="B5" s="26">
        <v>20</v>
      </c>
      <c r="C5" s="26">
        <f>Tableau2[[#Totals],[NBRE DE PLACE ADHERENT]]+Tableau2[[#Totals],[NBRE DE PLACE INVITÉ]]</f>
        <v>4</v>
      </c>
      <c r="D5" s="42">
        <f>Tableau3[[#This Row],[MISE A JOUR DU NOMBRE DE PLACES RÉSERVÉES AU THÉÂTRE]]-Tableau3[[#This Row],[TOTAL RÉSERVATION ADH + INVIT]]-C8</f>
        <v>15</v>
      </c>
      <c r="E5" s="41">
        <f>Tableau3[[#This Row],[TOTAL RÉSERVATION ADH + INVIT]]+A8-C8</f>
        <v>3</v>
      </c>
      <c r="F5" s="35">
        <f>Tableau3[[#This Row],[TOTAL RÉSERVATION ADH + INVIT]]*Tableau1[TARIF ARTAN]</f>
        <v>32</v>
      </c>
      <c r="G5" s="44"/>
      <c r="H5" s="35">
        <f>IF(Tableau3[[#This Row],[Réglé au théâtre le]]="",0,F5)</f>
        <v>0</v>
      </c>
      <c r="I5" s="45">
        <f>IF('SPECTACLE 1'!F2="",Tableau4[PAYANT],('SPECTACLE 1'!F2+Tableau4[PAYANT]))</f>
        <v>60</v>
      </c>
      <c r="J5" s="41">
        <f>Tableau3[[#This Row],[TOTAL RÉSERVATION ADH + INVIT]]+A8+C8</f>
        <v>5</v>
      </c>
    </row>
    <row r="7" spans="1:11" ht="42" customHeight="1" x14ac:dyDescent="0.25">
      <c r="A7" s="36" t="s">
        <v>23</v>
      </c>
      <c r="B7" s="36" t="s">
        <v>20</v>
      </c>
      <c r="C7" s="36" t="s">
        <v>19</v>
      </c>
      <c r="D7" s="36" t="s">
        <v>45</v>
      </c>
      <c r="E7" s="24" t="s">
        <v>42</v>
      </c>
      <c r="F7" s="24" t="s">
        <v>43</v>
      </c>
    </row>
    <row r="8" spans="1:11" x14ac:dyDescent="0.25">
      <c r="A8" s="37"/>
      <c r="B8" s="38">
        <f>IF(A8&gt;=0,I2*A8,0)</f>
        <v>0</v>
      </c>
      <c r="C8" s="36">
        <v>1</v>
      </c>
      <c r="D8" s="38">
        <f>IF(C8&gt;=0,I2*C8,0)</f>
        <v>8</v>
      </c>
      <c r="E8" s="28">
        <f>Tableau2[[#Totals],[TOTAL DÛ]]-Tableau2[[#Totals],[RESTE DÛ]]-Tableau3[REGLÉ PAR ARTAN]</f>
        <v>-60</v>
      </c>
      <c r="F8" s="28">
        <f>Tableau2[[#Totals],[TOTAL DÛ]]-Tableau2[[#Totals],[RESTE DÛ]]-Tableau3[REGLÉ PAR ARTAN]</f>
        <v>-60</v>
      </c>
    </row>
    <row r="9" spans="1:11" x14ac:dyDescent="0.25">
      <c r="A9" s="38"/>
      <c r="B9" s="43"/>
      <c r="C9" s="38"/>
      <c r="D9" s="38"/>
    </row>
    <row r="10" spans="1:11" x14ac:dyDescent="0.25">
      <c r="A10" s="40"/>
      <c r="B10" s="34"/>
      <c r="C10" s="23"/>
    </row>
    <row r="12" spans="1:11" x14ac:dyDescent="0.25">
      <c r="B12" s="24"/>
      <c r="D12" s="24"/>
    </row>
    <row r="13" spans="1:11" x14ac:dyDescent="0.25">
      <c r="B13" s="28"/>
      <c r="C13" s="28"/>
      <c r="E13" s="28"/>
    </row>
  </sheetData>
  <conditionalFormatting sqref="K1 B12 E7">
    <cfRule type="cellIs" dxfId="58" priority="27" operator="greaterThan">
      <formula>0</formula>
    </cfRule>
  </conditionalFormatting>
  <conditionalFormatting sqref="H5">
    <cfRule type="cellIs" dxfId="57" priority="21" operator="greaterThan">
      <formula>0</formula>
    </cfRule>
  </conditionalFormatting>
  <conditionalFormatting sqref="F5">
    <cfRule type="expression" dxfId="56" priority="16">
      <formula>"si($K$4&gt;0)"</formula>
    </cfRule>
  </conditionalFormatting>
  <conditionalFormatting sqref="E13">
    <cfRule type="cellIs" dxfId="55" priority="14" operator="lessThan">
      <formula>0</formula>
    </cfRule>
  </conditionalFormatting>
  <conditionalFormatting sqref="D12">
    <cfRule type="cellIs" dxfId="54" priority="8" operator="lessThan">
      <formula>0</formula>
    </cfRule>
    <cfRule type="cellIs" dxfId="53" priority="9" operator="greaterThan">
      <formula>0</formula>
    </cfRule>
  </conditionalFormatting>
  <conditionalFormatting sqref="A9:C9">
    <cfRule type="cellIs" dxfId="52" priority="7" operator="greaterThan">
      <formula>0</formula>
    </cfRule>
  </conditionalFormatting>
  <conditionalFormatting sqref="D9">
    <cfRule type="cellIs" dxfId="51" priority="5" operator="lessThan">
      <formula>0</formula>
    </cfRule>
    <cfRule type="cellIs" dxfId="50" priority="6" operator="greaterThan">
      <formula>0</formula>
    </cfRule>
  </conditionalFormatting>
  <conditionalFormatting sqref="F7">
    <cfRule type="cellIs" dxfId="49" priority="4" operator="greaterThan">
      <formula>0</formula>
    </cfRule>
  </conditionalFormatting>
  <conditionalFormatting sqref="B8">
    <cfRule type="cellIs" dxfId="48" priority="3" operator="greaterThan">
      <formula>0</formula>
    </cfRule>
  </conditionalFormatting>
  <conditionalFormatting sqref="D8">
    <cfRule type="cellIs" dxfId="47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7"/>
  <sheetViews>
    <sheetView tabSelected="1" zoomScaleNormal="100" workbookViewId="0">
      <selection activeCell="I8" sqref="I8"/>
    </sheetView>
  </sheetViews>
  <sheetFormatPr baseColWidth="10" defaultColWidth="11.42578125" defaultRowHeight="11.25" x14ac:dyDescent="0.2"/>
  <cols>
    <col min="1" max="1" width="18.5703125" style="60" customWidth="1"/>
    <col min="2" max="2" width="11.42578125" style="2"/>
    <col min="3" max="3" width="11.42578125" style="15" customWidth="1"/>
    <col min="4" max="4" width="11.42578125" style="2" customWidth="1"/>
    <col min="5" max="5" width="13.7109375" style="47" customWidth="1"/>
    <col min="6" max="6" width="7.140625" style="47" customWidth="1"/>
    <col min="7" max="7" width="7.5703125" style="2" customWidth="1"/>
    <col min="8" max="8" width="11.85546875" style="47" customWidth="1"/>
    <col min="9" max="9" width="9.7109375" style="19" customWidth="1"/>
    <col min="10" max="10" width="16.42578125" style="18" customWidth="1"/>
    <col min="11" max="11" width="17.140625" style="8" customWidth="1"/>
    <col min="12" max="12" width="8.28515625" style="1" customWidth="1"/>
    <col min="13" max="16384" width="11.42578125" style="1"/>
  </cols>
  <sheetData>
    <row r="1" spans="1:14" s="7" customFormat="1" ht="29.25" customHeight="1" x14ac:dyDescent="0.25">
      <c r="A1" s="52" t="s">
        <v>8</v>
      </c>
      <c r="B1" s="3" t="s">
        <v>2</v>
      </c>
      <c r="C1" s="4" t="s">
        <v>3</v>
      </c>
      <c r="D1" s="5" t="s">
        <v>4</v>
      </c>
      <c r="E1" s="46" t="s">
        <v>5</v>
      </c>
      <c r="F1" s="46" t="s">
        <v>6</v>
      </c>
      <c r="G1" s="6" t="s">
        <v>9</v>
      </c>
      <c r="H1" s="46" t="s">
        <v>7</v>
      </c>
      <c r="I1" s="3" t="s">
        <v>10</v>
      </c>
      <c r="J1" s="20" t="s">
        <v>11</v>
      </c>
      <c r="K1" s="3" t="s">
        <v>13</v>
      </c>
      <c r="L1" s="3" t="s">
        <v>18</v>
      </c>
    </row>
    <row r="2" spans="1:14" ht="18" customHeight="1" x14ac:dyDescent="0.2">
      <c r="A2" s="58" t="s">
        <v>47</v>
      </c>
      <c r="B2" s="53">
        <v>3</v>
      </c>
      <c r="C2" s="48">
        <f>IF(OR(Tableau2[[#This Row],[NBRE DE PLACE ADHERENT]]="",Tableau2[[#This Row],[NBRE DE PLACE ADHERENT]]=0),"",Tableau2[[#This Row],[NBRE DE PLACE ADHERENT]]*Tableau1[TARIF ARTAN])</f>
        <v>24</v>
      </c>
      <c r="D2" s="54">
        <v>1</v>
      </c>
      <c r="E2" s="48">
        <f>IF(OR(Tableau2[[#This Row],[NBRE DE PLACE ADHERENT]]="",Tableau2[[#This Row],[NBRE DE PLACE ADHERENT]]=0),"",Tableau2[[#This Row],[NBRE DE PLACE ADHERENT]]*Tableau1[TARIF INVITE])</f>
        <v>36</v>
      </c>
      <c r="F2" s="48">
        <f>IF(OR(C2="",C2=0),"",ABS(C2 +E2))</f>
        <v>60</v>
      </c>
      <c r="G2" s="54" t="s">
        <v>46</v>
      </c>
      <c r="H2" s="49">
        <f>_xlfn.IFS(Tableau2[[#This Row],[OUI/NON]]="NON",Tableau2[[#This Row],[TOTAL DÛ]],Tableau2[[#This Row],[OUI/NON]]="","",Tableau2[[#This Row],[OUI/NON]]="OUI",0)</f>
        <v>60</v>
      </c>
      <c r="I2" s="50"/>
      <c r="J2" s="51"/>
      <c r="K2" s="50"/>
      <c r="L2" s="50"/>
    </row>
    <row r="3" spans="1:14" ht="12.75" x14ac:dyDescent="0.2">
      <c r="A3" s="58" t="s">
        <v>50</v>
      </c>
      <c r="B3" s="54"/>
      <c r="C3" s="48"/>
      <c r="D3" s="54"/>
      <c r="E3" s="48"/>
      <c r="F3" s="48"/>
      <c r="G3" s="54"/>
      <c r="H3" s="49"/>
      <c r="I3" s="50"/>
      <c r="J3" s="51"/>
      <c r="K3" s="50"/>
      <c r="L3" s="50">
        <v>1</v>
      </c>
    </row>
    <row r="4" spans="1:14" ht="12.75" x14ac:dyDescent="0.2">
      <c r="A4" s="58" t="s">
        <v>49</v>
      </c>
      <c r="B4" s="54"/>
      <c r="C4" s="48"/>
      <c r="D4" s="54"/>
      <c r="E4" s="48"/>
      <c r="F4" s="48"/>
      <c r="G4" s="54"/>
      <c r="H4" s="49"/>
      <c r="I4" s="50"/>
      <c r="J4" s="51"/>
      <c r="K4" s="50"/>
      <c r="L4" s="50">
        <v>2</v>
      </c>
      <c r="M4" s="21"/>
      <c r="N4" s="21"/>
    </row>
    <row r="5" spans="1:14" ht="12.75" x14ac:dyDescent="0.2">
      <c r="A5" s="58" t="s">
        <v>48</v>
      </c>
      <c r="B5" s="54"/>
      <c r="C5" s="48"/>
      <c r="D5" s="54"/>
      <c r="E5" s="48"/>
      <c r="F5" s="48"/>
      <c r="G5" s="54"/>
      <c r="H5" s="49"/>
      <c r="I5" s="50"/>
      <c r="J5" s="51"/>
      <c r="K5" s="50"/>
      <c r="L5" s="50">
        <v>3</v>
      </c>
    </row>
    <row r="6" spans="1:14" x14ac:dyDescent="0.2">
      <c r="A6" s="59" t="s">
        <v>51</v>
      </c>
      <c r="B6" s="55">
        <f>SUBTOTAL(109,Tableau2[NBRE DE PLACE ADHERENT])</f>
        <v>3</v>
      </c>
      <c r="C6" s="9">
        <f>SUBTOTAL(109,Tableau2[TOTAL 1])</f>
        <v>24</v>
      </c>
      <c r="D6" s="57">
        <f>SUBTOTAL(109,Tableau2[NBRE DE PLACE INVITÉ])</f>
        <v>1</v>
      </c>
      <c r="E6" s="11">
        <f>SUBTOTAL(109,Tableau2[TOTAL 2])</f>
        <v>36</v>
      </c>
      <c r="F6" s="11">
        <f>SUBTOTAL(109,Tableau2[TOTAL DÛ])</f>
        <v>60</v>
      </c>
      <c r="G6" s="10"/>
      <c r="H6" s="11">
        <f>SUBTOTAL(109,Tableau2[RESTE DÛ])</f>
        <v>60</v>
      </c>
      <c r="I6" s="12"/>
      <c r="J6" s="13"/>
      <c r="K6" s="14">
        <f>SUBTOTAL(109,Tableau2[LISTE D''ATTENTE])</f>
        <v>0</v>
      </c>
      <c r="L6" s="14"/>
    </row>
    <row r="7" spans="1:14" x14ac:dyDescent="0.2">
      <c r="B7" s="56"/>
      <c r="D7" s="56"/>
      <c r="G7" s="16"/>
      <c r="I7" s="17"/>
    </row>
    <row r="8" spans="1:14" x14ac:dyDescent="0.2">
      <c r="B8" s="56"/>
      <c r="D8" s="56"/>
      <c r="G8" s="16"/>
      <c r="I8" s="17"/>
    </row>
    <row r="9" spans="1:14" x14ac:dyDescent="0.2">
      <c r="B9" s="56"/>
      <c r="D9" s="56"/>
      <c r="G9" s="16"/>
      <c r="I9" s="17"/>
    </row>
    <row r="10" spans="1:14" x14ac:dyDescent="0.2">
      <c r="B10" s="56"/>
      <c r="D10" s="56"/>
      <c r="G10" s="16"/>
      <c r="I10" s="17"/>
    </row>
    <row r="11" spans="1:14" x14ac:dyDescent="0.2">
      <c r="B11" s="56"/>
      <c r="D11" s="56"/>
      <c r="G11" s="16"/>
      <c r="I11" s="17"/>
    </row>
    <row r="12" spans="1:14" x14ac:dyDescent="0.2">
      <c r="B12" s="56"/>
      <c r="D12" s="56"/>
      <c r="G12" s="16"/>
      <c r="I12" s="17"/>
    </row>
    <row r="13" spans="1:14" x14ac:dyDescent="0.2">
      <c r="B13" s="56"/>
      <c r="D13" s="56"/>
      <c r="G13" s="16"/>
      <c r="I13" s="17"/>
    </row>
    <row r="14" spans="1:14" x14ac:dyDescent="0.2">
      <c r="B14" s="56"/>
      <c r="D14" s="56"/>
      <c r="G14" s="16"/>
      <c r="I14" s="17"/>
    </row>
    <row r="15" spans="1:14" x14ac:dyDescent="0.2">
      <c r="B15" s="56"/>
      <c r="D15" s="56"/>
      <c r="G15" s="16"/>
      <c r="I15" s="17"/>
    </row>
    <row r="16" spans="1:14" x14ac:dyDescent="0.2">
      <c r="B16" s="56"/>
      <c r="D16" s="56"/>
      <c r="G16" s="16"/>
      <c r="I16" s="17"/>
    </row>
    <row r="17" spans="2:9" x14ac:dyDescent="0.2">
      <c r="B17" s="56"/>
      <c r="D17" s="56"/>
      <c r="G17" s="16"/>
      <c r="I17" s="17"/>
    </row>
  </sheetData>
  <conditionalFormatting sqref="F2:F5">
    <cfRule type="notContainsBlanks" dxfId="46" priority="297">
      <formula>LEN(TRIM(F2))&gt;0</formula>
    </cfRule>
  </conditionalFormatting>
  <conditionalFormatting sqref="H2:H5">
    <cfRule type="cellIs" dxfId="45" priority="292" operator="equal">
      <formula>0</formula>
    </cfRule>
  </conditionalFormatting>
  <conditionalFormatting sqref="H2:H5">
    <cfRule type="containsBlanks" dxfId="44" priority="293">
      <formula>LEN(TRIM(H2))=0</formula>
    </cfRule>
  </conditionalFormatting>
  <conditionalFormatting sqref="H2:H5">
    <cfRule type="cellIs" dxfId="43" priority="294" operator="greaterThan">
      <formula>0</formula>
    </cfRule>
  </conditionalFormatting>
  <conditionalFormatting sqref="C2:C5">
    <cfRule type="notContainsBlanks" dxfId="42" priority="289">
      <formula>LEN(TRIM(C2))&gt;0</formula>
    </cfRule>
  </conditionalFormatting>
  <conditionalFormatting sqref="E2:E5">
    <cfRule type="notContainsBlanks" dxfId="41" priority="288">
      <formula>LEN(TRIM(E2))&gt;0</formula>
    </cfRule>
  </conditionalFormatting>
  <conditionalFormatting sqref="B3">
    <cfRule type="notContainsBlanks" dxfId="40" priority="35">
      <formula>LEN(TRIM(B3))&gt;0</formula>
    </cfRule>
  </conditionalFormatting>
  <conditionalFormatting sqref="D3">
    <cfRule type="cellIs" dxfId="39" priority="34" operator="greaterThan">
      <formula>0</formula>
    </cfRule>
  </conditionalFormatting>
  <conditionalFormatting sqref="G3">
    <cfRule type="containsText" dxfId="38" priority="32" operator="containsText" text="OUI">
      <formula>NOT(ISERROR(SEARCH(("OUI"),(G3))))</formula>
    </cfRule>
  </conditionalFormatting>
  <conditionalFormatting sqref="G3">
    <cfRule type="containsText" dxfId="37" priority="33" operator="containsText" text="NON">
      <formula>NOT(ISERROR(SEARCH(("NON"),(G3))))</formula>
    </cfRule>
  </conditionalFormatting>
  <conditionalFormatting sqref="I3">
    <cfRule type="notContainsBlanks" dxfId="36" priority="31">
      <formula>LEN(TRIM(I3))&gt;0</formula>
    </cfRule>
  </conditionalFormatting>
  <conditionalFormatting sqref="J3">
    <cfRule type="notContainsBlanks" dxfId="35" priority="30">
      <formula>LEN(TRIM(J3))&gt;0</formula>
    </cfRule>
  </conditionalFormatting>
  <conditionalFormatting sqref="B4">
    <cfRule type="notContainsBlanks" dxfId="34" priority="29">
      <formula>LEN(TRIM(B4))&gt;0</formula>
    </cfRule>
  </conditionalFormatting>
  <conditionalFormatting sqref="D4">
    <cfRule type="cellIs" dxfId="33" priority="28" operator="greaterThan">
      <formula>0</formula>
    </cfRule>
  </conditionalFormatting>
  <conditionalFormatting sqref="G4">
    <cfRule type="containsText" dxfId="32" priority="26" operator="containsText" text="OUI">
      <formula>NOT(ISERROR(SEARCH(("OUI"),(G4))))</formula>
    </cfRule>
  </conditionalFormatting>
  <conditionalFormatting sqref="G4">
    <cfRule type="containsText" dxfId="31" priority="27" operator="containsText" text="NON">
      <formula>NOT(ISERROR(SEARCH(("NON"),(G4))))</formula>
    </cfRule>
  </conditionalFormatting>
  <conditionalFormatting sqref="I4">
    <cfRule type="notContainsBlanks" dxfId="30" priority="25">
      <formula>LEN(TRIM(I4))&gt;0</formula>
    </cfRule>
  </conditionalFormatting>
  <conditionalFormatting sqref="J4">
    <cfRule type="notContainsBlanks" dxfId="29" priority="24">
      <formula>LEN(TRIM(J4))&gt;0</formula>
    </cfRule>
  </conditionalFormatting>
  <conditionalFormatting sqref="B5">
    <cfRule type="notContainsBlanks" dxfId="28" priority="23">
      <formula>LEN(TRIM(B5))&gt;0</formula>
    </cfRule>
  </conditionalFormatting>
  <conditionalFormatting sqref="D5">
    <cfRule type="cellIs" dxfId="27" priority="22" operator="greaterThan">
      <formula>0</formula>
    </cfRule>
  </conditionalFormatting>
  <conditionalFormatting sqref="G5">
    <cfRule type="containsText" dxfId="26" priority="20" operator="containsText" text="OUI">
      <formula>NOT(ISERROR(SEARCH(("OUI"),(G5))))</formula>
    </cfRule>
  </conditionalFormatting>
  <conditionalFormatting sqref="G5">
    <cfRule type="containsText" dxfId="25" priority="21" operator="containsText" text="NON">
      <formula>NOT(ISERROR(SEARCH(("NON"),(G5))))</formula>
    </cfRule>
  </conditionalFormatting>
  <conditionalFormatting sqref="I5">
    <cfRule type="notContainsBlanks" dxfId="24" priority="19">
      <formula>LEN(TRIM(I5))&gt;0</formula>
    </cfRule>
  </conditionalFormatting>
  <conditionalFormatting sqref="J5">
    <cfRule type="notContainsBlanks" dxfId="23" priority="18">
      <formula>LEN(TRIM(J5))&gt;0</formula>
    </cfRule>
  </conditionalFormatting>
  <conditionalFormatting sqref="B2">
    <cfRule type="notContainsBlanks" dxfId="16" priority="5">
      <formula>LEN(TRIM(B2))&gt;0</formula>
    </cfRule>
  </conditionalFormatting>
  <conditionalFormatting sqref="D2">
    <cfRule type="cellIs" dxfId="15" priority="4" operator="greaterThan">
      <formula>0</formula>
    </cfRule>
  </conditionalFormatting>
  <conditionalFormatting sqref="G2">
    <cfRule type="containsText" dxfId="14" priority="2" operator="containsText" text="OUI">
      <formula>NOT(ISERROR(SEARCH(("OUI"),(G2))))</formula>
    </cfRule>
  </conditionalFormatting>
  <conditionalFormatting sqref="G2">
    <cfRule type="containsText" dxfId="13" priority="3" operator="containsText" text="NON">
      <formula>NOT(ISERROR(SEARCH(("NON"),(G2))))</formula>
    </cfRule>
  </conditionalFormatting>
  <conditionalFormatting sqref="I2">
    <cfRule type="notContainsBlanks" dxfId="12" priority="1">
      <formula>LEN(TRIM(I2))&gt;0</formula>
    </cfRule>
  </conditionalFormatting>
  <dataValidations count="4">
    <dataValidation type="list" allowBlank="1" sqref="B2:B5" xr:uid="{00000000-0002-0000-0100-000000000000}">
      <formula1>"0,1,2,3,4,5,6,7,8,9,10,-,"</formula1>
    </dataValidation>
    <dataValidation type="list" allowBlank="1" sqref="D2:D5" xr:uid="{00000000-0002-0000-0100-000001000000}">
      <formula1>"1,2,3,0,"</formula1>
    </dataValidation>
    <dataValidation type="list" allowBlank="1" sqref="G2:G5" xr:uid="{00000000-0002-0000-0100-000002000000}">
      <formula1>"OUI,NON"</formula1>
    </dataValidation>
    <dataValidation type="list" allowBlank="1" sqref="I2:I5" xr:uid="{00000000-0002-0000-0100-000003000000}">
      <formula1>"Chèque,Virement"</formula1>
    </dataValidation>
  </dataValidations>
  <printOptions horizontalCentered="1" verticalCentered="1" headings="1"/>
  <pageMargins left="0.31496062992125984" right="0.31496062992125984" top="0.35433070866141736" bottom="0.35433070866141736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SPECTACLE</vt:lpstr>
      <vt:lpstr>SPECTACLE 1</vt:lpstr>
      <vt:lpstr>'SPECTACLE 1'!Zone_d_impression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CAROLE</dc:creator>
  <cp:keywords/>
  <dc:description/>
  <cp:lastModifiedBy>CAROLE</cp:lastModifiedBy>
  <cp:revision/>
  <cp:lastPrinted>2019-04-13T16:24:20Z</cp:lastPrinted>
  <dcterms:created xsi:type="dcterms:W3CDTF">2018-06-21T09:18:41Z</dcterms:created>
  <dcterms:modified xsi:type="dcterms:W3CDTF">2019-05-21T18:23:55Z</dcterms:modified>
  <cp:category/>
  <cp:contentStatus/>
</cp:coreProperties>
</file>