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Balance" sheetId="1" r:id="rId1"/>
  </sheets>
  <externalReferences>
    <externalReference r:id="rId2"/>
  </externalReferences>
  <definedNames>
    <definedName name="_xlnm._FilterDatabase" localSheetId="0" hidden="1">Balance!$A$4:$J$1070</definedName>
  </definedNames>
  <calcPr calcId="145621"/>
</workbook>
</file>

<file path=xl/calcChain.xml><?xml version="1.0" encoding="utf-8"?>
<calcChain xmlns="http://schemas.openxmlformats.org/spreadsheetml/2006/main">
  <c r="J11" i="1" l="1"/>
  <c r="I1072" i="1"/>
  <c r="I1073" i="1" s="1"/>
  <c r="H1072" i="1"/>
  <c r="H1073" i="1" s="1"/>
  <c r="G1072" i="1"/>
  <c r="G1073" i="1" s="1"/>
  <c r="F1072" i="1"/>
  <c r="F1073" i="1" s="1"/>
  <c r="E1072" i="1"/>
  <c r="E1073" i="1" s="1"/>
  <c r="D1072" i="1"/>
  <c r="D1073" i="1" s="1"/>
  <c r="E1068" i="1"/>
  <c r="E1071" i="1" s="1"/>
  <c r="D1068" i="1"/>
  <c r="D1071" i="1" s="1"/>
  <c r="J1067" i="1"/>
  <c r="J1066" i="1"/>
  <c r="J1065" i="1"/>
  <c r="J1064" i="1"/>
  <c r="J1063" i="1"/>
  <c r="J1062" i="1"/>
  <c r="J1061" i="1"/>
  <c r="J1060" i="1"/>
  <c r="J1059" i="1"/>
  <c r="J1058" i="1"/>
  <c r="J1057" i="1"/>
  <c r="J1056" i="1"/>
  <c r="J1055" i="1"/>
  <c r="J1054" i="1"/>
  <c r="J1053" i="1"/>
  <c r="J1052" i="1"/>
  <c r="J1051" i="1"/>
  <c r="J1050" i="1"/>
  <c r="J1049" i="1"/>
  <c r="J1048" i="1"/>
  <c r="J1047" i="1"/>
  <c r="J1046" i="1"/>
  <c r="J1045" i="1"/>
  <c r="J1044" i="1"/>
  <c r="J1043" i="1"/>
  <c r="J1042" i="1"/>
  <c r="J1041" i="1"/>
  <c r="J1040" i="1"/>
  <c r="J1039" i="1"/>
  <c r="J1038" i="1"/>
  <c r="J1037" i="1"/>
  <c r="J1036" i="1"/>
  <c r="J1035" i="1"/>
  <c r="J1034" i="1"/>
  <c r="J1033" i="1"/>
  <c r="J1032" i="1"/>
  <c r="J1031" i="1"/>
  <c r="J1030" i="1"/>
  <c r="J1029" i="1"/>
  <c r="J1028" i="1"/>
  <c r="J1027" i="1"/>
  <c r="J1026" i="1"/>
  <c r="J1025" i="1"/>
  <c r="J1024" i="1"/>
  <c r="J1023" i="1"/>
  <c r="J1022" i="1"/>
  <c r="J1021" i="1"/>
  <c r="J1020" i="1"/>
  <c r="J1019" i="1"/>
  <c r="J1018" i="1"/>
  <c r="J1017" i="1"/>
  <c r="J1016" i="1"/>
  <c r="J1015" i="1"/>
  <c r="J1014" i="1"/>
  <c r="J1013" i="1"/>
  <c r="J1012" i="1"/>
  <c r="J1011" i="1"/>
  <c r="J1010" i="1"/>
  <c r="J1009" i="1"/>
  <c r="J1008" i="1"/>
  <c r="J1007" i="1"/>
  <c r="J1006" i="1"/>
  <c r="J1005" i="1"/>
  <c r="J1004" i="1"/>
  <c r="J1003" i="1"/>
  <c r="J1002" i="1"/>
  <c r="J1001" i="1"/>
  <c r="J1000" i="1"/>
  <c r="J999" i="1"/>
  <c r="J998" i="1"/>
  <c r="J997" i="1"/>
  <c r="J996" i="1"/>
  <c r="J995" i="1"/>
  <c r="J994" i="1"/>
  <c r="J993" i="1"/>
  <c r="J992" i="1"/>
  <c r="J991" i="1"/>
  <c r="J990" i="1"/>
  <c r="J989" i="1"/>
  <c r="J988" i="1"/>
  <c r="J987" i="1"/>
  <c r="J986" i="1"/>
  <c r="J985" i="1"/>
  <c r="J983" i="1"/>
  <c r="J982" i="1"/>
  <c r="J981" i="1"/>
  <c r="J980" i="1"/>
  <c r="J979" i="1"/>
  <c r="J978" i="1"/>
  <c r="J977" i="1"/>
  <c r="J976" i="1"/>
  <c r="J975" i="1"/>
  <c r="J974" i="1"/>
  <c r="J973" i="1"/>
  <c r="J972" i="1"/>
  <c r="J971" i="1"/>
  <c r="J970" i="1"/>
  <c r="J969" i="1"/>
  <c r="J968" i="1"/>
  <c r="J967" i="1"/>
  <c r="J966" i="1"/>
  <c r="J965" i="1"/>
  <c r="J964" i="1"/>
  <c r="J963" i="1"/>
  <c r="J962" i="1"/>
  <c r="J961" i="1"/>
  <c r="H960" i="1"/>
  <c r="I959" i="1"/>
  <c r="G959" i="1"/>
  <c r="F958" i="1"/>
  <c r="H958" i="1" s="1"/>
  <c r="J957" i="1"/>
  <c r="J956" i="1"/>
  <c r="J955" i="1"/>
  <c r="J954" i="1"/>
  <c r="J953" i="1"/>
  <c r="J952" i="1"/>
  <c r="J951" i="1"/>
  <c r="I950" i="1"/>
  <c r="F949" i="1"/>
  <c r="H949" i="1" s="1"/>
  <c r="J948" i="1"/>
  <c r="J947" i="1"/>
  <c r="I946" i="1"/>
  <c r="J945" i="1"/>
  <c r="J944" i="1"/>
  <c r="J943" i="1"/>
  <c r="J942" i="1"/>
  <c r="J941" i="1"/>
  <c r="J940" i="1"/>
  <c r="J939" i="1"/>
  <c r="J938" i="1"/>
  <c r="J937" i="1"/>
  <c r="J936" i="1"/>
  <c r="J935" i="1"/>
  <c r="J934" i="1"/>
  <c r="J933" i="1"/>
  <c r="J932" i="1"/>
  <c r="J931" i="1"/>
  <c r="J930" i="1"/>
  <c r="J929" i="1"/>
  <c r="J928" i="1"/>
  <c r="J927" i="1"/>
  <c r="J926" i="1"/>
  <c r="J925" i="1"/>
  <c r="J924" i="1"/>
  <c r="J923" i="1"/>
  <c r="J922" i="1"/>
  <c r="J921" i="1"/>
  <c r="J920" i="1"/>
  <c r="J919" i="1"/>
  <c r="J918" i="1"/>
  <c r="J917" i="1"/>
  <c r="J916" i="1"/>
  <c r="J915" i="1"/>
  <c r="J914" i="1"/>
  <c r="J913" i="1"/>
  <c r="J912" i="1"/>
  <c r="J911" i="1"/>
  <c r="J910" i="1"/>
  <c r="J909" i="1"/>
  <c r="J908" i="1"/>
  <c r="J907" i="1"/>
  <c r="J906" i="1"/>
  <c r="J905" i="1"/>
  <c r="J904" i="1"/>
  <c r="J903" i="1"/>
  <c r="J902" i="1"/>
  <c r="J901" i="1"/>
  <c r="J900" i="1"/>
  <c r="J899" i="1"/>
  <c r="J898" i="1"/>
  <c r="J897" i="1"/>
  <c r="J896" i="1"/>
  <c r="F894" i="1"/>
  <c r="H894" i="1" s="1"/>
  <c r="J893" i="1"/>
  <c r="J892" i="1"/>
  <c r="I891" i="1"/>
  <c r="F890" i="1"/>
  <c r="H890" i="1" s="1"/>
  <c r="J889" i="1"/>
  <c r="J888" i="1"/>
  <c r="J887" i="1"/>
  <c r="J886" i="1"/>
  <c r="I885" i="1"/>
  <c r="H884" i="1"/>
  <c r="J883" i="1"/>
  <c r="J882" i="1"/>
  <c r="J881" i="1"/>
  <c r="G880" i="1"/>
  <c r="I880" i="1" s="1"/>
  <c r="F879" i="1"/>
  <c r="H879" i="1" s="1"/>
  <c r="J878" i="1"/>
  <c r="J877" i="1"/>
  <c r="I876" i="1"/>
  <c r="F875" i="1"/>
  <c r="H875" i="1" s="1"/>
  <c r="J874" i="1"/>
  <c r="J873" i="1"/>
  <c r="J872" i="1"/>
  <c r="J871" i="1"/>
  <c r="J870" i="1"/>
  <c r="J869" i="1"/>
  <c r="J868" i="1"/>
  <c r="J867" i="1"/>
  <c r="J866" i="1"/>
  <c r="J865" i="1"/>
  <c r="J864" i="1"/>
  <c r="J863" i="1"/>
  <c r="J862" i="1"/>
  <c r="J861" i="1"/>
  <c r="J860" i="1"/>
  <c r="J859" i="1"/>
  <c r="J858" i="1"/>
  <c r="J857" i="1"/>
  <c r="J856" i="1"/>
  <c r="J855" i="1"/>
  <c r="J854" i="1"/>
  <c r="J853" i="1"/>
  <c r="J852" i="1"/>
  <c r="J851" i="1"/>
  <c r="J850" i="1"/>
  <c r="J849" i="1"/>
  <c r="J848" i="1"/>
  <c r="J847" i="1"/>
  <c r="J846" i="1"/>
  <c r="J845" i="1"/>
  <c r="J844" i="1"/>
  <c r="J843" i="1"/>
  <c r="J842" i="1"/>
  <c r="J841" i="1"/>
  <c r="J840" i="1"/>
  <c r="J839" i="1"/>
  <c r="J838" i="1"/>
  <c r="J837" i="1"/>
  <c r="J836" i="1"/>
  <c r="J835" i="1"/>
  <c r="J834" i="1"/>
  <c r="J833" i="1"/>
  <c r="J832" i="1"/>
  <c r="J831" i="1"/>
  <c r="J830" i="1"/>
  <c r="J829" i="1"/>
  <c r="J828" i="1"/>
  <c r="J827" i="1"/>
  <c r="J826" i="1"/>
  <c r="J825" i="1"/>
  <c r="J824" i="1"/>
  <c r="J823" i="1"/>
  <c r="J822" i="1"/>
  <c r="J821" i="1"/>
  <c r="J820" i="1"/>
  <c r="J819" i="1"/>
  <c r="J818" i="1"/>
  <c r="J817" i="1"/>
  <c r="J816" i="1"/>
  <c r="J815" i="1"/>
  <c r="J814" i="1"/>
  <c r="J813" i="1"/>
  <c r="J812" i="1"/>
  <c r="J811" i="1"/>
  <c r="J810" i="1"/>
  <c r="J809" i="1"/>
  <c r="J808" i="1"/>
  <c r="J807" i="1"/>
  <c r="J806" i="1"/>
  <c r="J805" i="1"/>
  <c r="J804" i="1"/>
  <c r="J803" i="1"/>
  <c r="J802" i="1"/>
  <c r="J801" i="1"/>
  <c r="J800" i="1"/>
  <c r="J799" i="1"/>
  <c r="J798" i="1"/>
  <c r="J797" i="1"/>
  <c r="J796" i="1"/>
  <c r="I795" i="1"/>
  <c r="H794" i="1"/>
  <c r="J793" i="1"/>
  <c r="J792" i="1"/>
  <c r="J791" i="1"/>
  <c r="J790" i="1"/>
  <c r="J789" i="1"/>
  <c r="J788" i="1"/>
  <c r="J787" i="1"/>
  <c r="J786" i="1"/>
  <c r="J785" i="1"/>
  <c r="J784" i="1"/>
  <c r="J783" i="1"/>
  <c r="J782" i="1"/>
  <c r="J781" i="1"/>
  <c r="J780" i="1"/>
  <c r="J779" i="1"/>
  <c r="J778" i="1"/>
  <c r="J777" i="1"/>
  <c r="J776" i="1"/>
  <c r="J775" i="1"/>
  <c r="J774" i="1"/>
  <c r="J773" i="1"/>
  <c r="J772" i="1"/>
  <c r="J771" i="1"/>
  <c r="J770" i="1"/>
  <c r="J769" i="1"/>
  <c r="J768" i="1"/>
  <c r="J767" i="1"/>
  <c r="J766" i="1"/>
  <c r="J765" i="1"/>
  <c r="J764" i="1"/>
  <c r="J763" i="1"/>
  <c r="J762" i="1"/>
  <c r="J761" i="1"/>
  <c r="J760" i="1"/>
  <c r="J759" i="1"/>
  <c r="J758" i="1"/>
  <c r="J757" i="1"/>
  <c r="J756" i="1"/>
  <c r="J755" i="1"/>
  <c r="J754" i="1"/>
  <c r="J753" i="1"/>
  <c r="J752" i="1"/>
  <c r="J751" i="1"/>
  <c r="J750" i="1"/>
  <c r="G749" i="1"/>
  <c r="I749" i="1" s="1"/>
  <c r="F748" i="1"/>
  <c r="H748" i="1" s="1"/>
  <c r="J747" i="1"/>
  <c r="J746" i="1"/>
  <c r="J745" i="1"/>
  <c r="J744" i="1"/>
  <c r="J743" i="1"/>
  <c r="J742" i="1"/>
  <c r="J741" i="1"/>
  <c r="J740" i="1"/>
  <c r="J739" i="1"/>
  <c r="J738" i="1"/>
  <c r="J737" i="1"/>
  <c r="J736" i="1"/>
  <c r="J735" i="1"/>
  <c r="J734" i="1"/>
  <c r="J733" i="1"/>
  <c r="J732" i="1"/>
  <c r="J731" i="1"/>
  <c r="J730" i="1"/>
  <c r="J729" i="1"/>
  <c r="J728" i="1"/>
  <c r="J727" i="1"/>
  <c r="J726" i="1"/>
  <c r="J725" i="1"/>
  <c r="J724" i="1"/>
  <c r="J723" i="1"/>
  <c r="J722" i="1"/>
  <c r="J721" i="1"/>
  <c r="J720" i="1"/>
  <c r="J719" i="1"/>
  <c r="J718" i="1"/>
  <c r="J717" i="1"/>
  <c r="J716" i="1"/>
  <c r="J715" i="1"/>
  <c r="J714" i="1"/>
  <c r="J713" i="1"/>
  <c r="J712" i="1"/>
  <c r="J711" i="1"/>
  <c r="J710" i="1"/>
  <c r="J709" i="1"/>
  <c r="J708" i="1"/>
  <c r="J707" i="1"/>
  <c r="J706" i="1"/>
  <c r="J705" i="1"/>
  <c r="J704" i="1"/>
  <c r="J703" i="1"/>
  <c r="J702" i="1"/>
  <c r="J701" i="1"/>
  <c r="J700" i="1"/>
  <c r="J699" i="1"/>
  <c r="J698" i="1"/>
  <c r="J697" i="1"/>
  <c r="J696" i="1"/>
  <c r="J695" i="1"/>
  <c r="J694" i="1"/>
  <c r="J693" i="1"/>
  <c r="J692" i="1"/>
  <c r="I691" i="1"/>
  <c r="J690" i="1"/>
  <c r="J689" i="1"/>
  <c r="J688" i="1"/>
  <c r="J687" i="1"/>
  <c r="J686" i="1"/>
  <c r="J685" i="1"/>
  <c r="J684" i="1"/>
  <c r="J683" i="1"/>
  <c r="J682" i="1"/>
  <c r="J681" i="1"/>
  <c r="J680" i="1"/>
  <c r="J679" i="1"/>
  <c r="J678" i="1"/>
  <c r="J677" i="1"/>
  <c r="J676" i="1"/>
  <c r="J675" i="1"/>
  <c r="J674" i="1"/>
  <c r="J673" i="1"/>
  <c r="J672" i="1"/>
  <c r="J671" i="1"/>
  <c r="J670" i="1"/>
  <c r="J669" i="1"/>
  <c r="J668" i="1"/>
  <c r="J667" i="1"/>
  <c r="J666" i="1"/>
  <c r="J665" i="1"/>
  <c r="J664" i="1"/>
  <c r="J663" i="1"/>
  <c r="J662" i="1"/>
  <c r="J661" i="1"/>
  <c r="J660" i="1"/>
  <c r="J659" i="1"/>
  <c r="J658" i="1"/>
  <c r="J657" i="1"/>
  <c r="J656" i="1"/>
  <c r="J655" i="1"/>
  <c r="J654" i="1"/>
  <c r="J653" i="1"/>
  <c r="J652" i="1"/>
  <c r="J651" i="1"/>
  <c r="J650" i="1"/>
  <c r="J649" i="1"/>
  <c r="J648" i="1"/>
  <c r="J647" i="1"/>
  <c r="J646" i="1"/>
  <c r="J645" i="1"/>
  <c r="J644" i="1"/>
  <c r="J643" i="1"/>
  <c r="J642" i="1"/>
  <c r="J641" i="1"/>
  <c r="J640" i="1"/>
  <c r="J639" i="1"/>
  <c r="J638" i="1"/>
  <c r="J637" i="1"/>
  <c r="J636" i="1"/>
  <c r="J635" i="1"/>
  <c r="J634" i="1"/>
  <c r="J633" i="1"/>
  <c r="J632" i="1"/>
  <c r="J631" i="1"/>
  <c r="J630" i="1"/>
  <c r="J629" i="1"/>
  <c r="J628" i="1"/>
  <c r="J627" i="1"/>
  <c r="J626" i="1"/>
  <c r="J625" i="1"/>
  <c r="J624" i="1"/>
  <c r="J623" i="1"/>
  <c r="J622" i="1"/>
  <c r="J621" i="1"/>
  <c r="J620" i="1"/>
  <c r="J619" i="1"/>
  <c r="J618" i="1"/>
  <c r="J617" i="1"/>
  <c r="J616" i="1"/>
  <c r="J615" i="1"/>
  <c r="J614" i="1"/>
  <c r="J613" i="1"/>
  <c r="J612" i="1"/>
  <c r="J611" i="1"/>
  <c r="J610" i="1"/>
  <c r="J609" i="1"/>
  <c r="J608" i="1"/>
  <c r="J607" i="1"/>
  <c r="J606" i="1"/>
  <c r="J605" i="1"/>
  <c r="J604" i="1"/>
  <c r="J603" i="1"/>
  <c r="J602" i="1"/>
  <c r="J601" i="1"/>
  <c r="J600" i="1"/>
  <c r="J599" i="1"/>
  <c r="J598" i="1"/>
  <c r="J597" i="1"/>
  <c r="J596" i="1"/>
  <c r="J595" i="1"/>
  <c r="J594" i="1"/>
  <c r="J593" i="1"/>
  <c r="J592" i="1"/>
  <c r="J591" i="1"/>
  <c r="J590" i="1"/>
  <c r="J589" i="1"/>
  <c r="J588" i="1"/>
  <c r="J587" i="1"/>
  <c r="J586" i="1"/>
  <c r="J585" i="1"/>
  <c r="J584" i="1"/>
  <c r="J583" i="1"/>
  <c r="J582" i="1"/>
  <c r="J581" i="1"/>
  <c r="J580" i="1"/>
  <c r="J579" i="1"/>
  <c r="J578" i="1"/>
  <c r="J577" i="1"/>
  <c r="J576" i="1"/>
  <c r="J575" i="1"/>
  <c r="J574" i="1"/>
  <c r="J573" i="1"/>
  <c r="J572" i="1"/>
  <c r="J571" i="1"/>
  <c r="J570" i="1"/>
  <c r="J569" i="1"/>
  <c r="J568" i="1"/>
  <c r="J567" i="1"/>
  <c r="J566" i="1"/>
  <c r="J565" i="1"/>
  <c r="J564" i="1"/>
  <c r="J563" i="1"/>
  <c r="J562" i="1"/>
  <c r="J561" i="1"/>
  <c r="J560" i="1"/>
  <c r="J559" i="1"/>
  <c r="J558" i="1"/>
  <c r="J557" i="1"/>
  <c r="J556" i="1"/>
  <c r="J555" i="1"/>
  <c r="J554" i="1"/>
  <c r="J553" i="1"/>
  <c r="J552" i="1"/>
  <c r="J551" i="1"/>
  <c r="J550" i="1"/>
  <c r="J549" i="1"/>
  <c r="J548" i="1"/>
  <c r="J547" i="1"/>
  <c r="J546" i="1"/>
  <c r="J545" i="1"/>
  <c r="J544" i="1"/>
  <c r="J543" i="1"/>
  <c r="J542" i="1"/>
  <c r="J541" i="1"/>
  <c r="J540" i="1"/>
  <c r="J539" i="1"/>
  <c r="J538" i="1"/>
  <c r="J537" i="1"/>
  <c r="J536" i="1"/>
  <c r="J535" i="1"/>
  <c r="J534" i="1"/>
  <c r="J533" i="1"/>
  <c r="J532" i="1"/>
  <c r="J531" i="1"/>
  <c r="J530" i="1"/>
  <c r="J529" i="1"/>
  <c r="J528" i="1"/>
  <c r="J527" i="1"/>
  <c r="J526" i="1"/>
  <c r="J525" i="1"/>
  <c r="J524" i="1"/>
  <c r="J523" i="1"/>
  <c r="J522" i="1"/>
  <c r="J521" i="1"/>
  <c r="J520" i="1"/>
  <c r="J519" i="1"/>
  <c r="J518" i="1"/>
  <c r="J517" i="1"/>
  <c r="J516" i="1"/>
  <c r="J515" i="1"/>
  <c r="J514" i="1"/>
  <c r="J513" i="1"/>
  <c r="J512" i="1"/>
  <c r="J511" i="1"/>
  <c r="J510" i="1"/>
  <c r="J509" i="1"/>
  <c r="J508" i="1"/>
  <c r="J507" i="1"/>
  <c r="J506" i="1"/>
  <c r="J505" i="1"/>
  <c r="J504" i="1"/>
  <c r="J503" i="1"/>
  <c r="J502" i="1"/>
  <c r="J501" i="1"/>
  <c r="J500" i="1"/>
  <c r="J499" i="1"/>
  <c r="J498" i="1"/>
  <c r="J497" i="1"/>
  <c r="J496" i="1"/>
  <c r="J495" i="1"/>
  <c r="J494" i="1"/>
  <c r="J493" i="1"/>
  <c r="J492" i="1"/>
  <c r="J491" i="1"/>
  <c r="J490" i="1"/>
  <c r="J489" i="1"/>
  <c r="J488" i="1"/>
  <c r="J487" i="1"/>
  <c r="J486" i="1"/>
  <c r="J485" i="1"/>
  <c r="J484" i="1"/>
  <c r="J483" i="1"/>
  <c r="J482" i="1"/>
  <c r="J481" i="1"/>
  <c r="J480" i="1"/>
  <c r="J479" i="1"/>
  <c r="J478" i="1"/>
  <c r="J477" i="1"/>
  <c r="J476" i="1"/>
  <c r="J475" i="1"/>
  <c r="J474" i="1"/>
  <c r="J473" i="1"/>
  <c r="J472" i="1"/>
  <c r="J471" i="1"/>
  <c r="J470" i="1"/>
  <c r="J469" i="1"/>
  <c r="J468" i="1"/>
  <c r="J467" i="1"/>
  <c r="J466" i="1"/>
  <c r="J465" i="1"/>
  <c r="J464" i="1"/>
  <c r="J463" i="1"/>
  <c r="J462" i="1"/>
  <c r="J461" i="1"/>
  <c r="J460" i="1"/>
  <c r="J459" i="1"/>
  <c r="J458" i="1"/>
  <c r="J457" i="1"/>
  <c r="J456" i="1"/>
  <c r="J455" i="1"/>
  <c r="J454" i="1"/>
  <c r="J453" i="1"/>
  <c r="J452" i="1"/>
  <c r="J451" i="1"/>
  <c r="J450" i="1"/>
  <c r="J449" i="1"/>
  <c r="J448" i="1"/>
  <c r="J447" i="1"/>
  <c r="J446" i="1"/>
  <c r="J445" i="1"/>
  <c r="J444" i="1"/>
  <c r="J443" i="1"/>
  <c r="J442" i="1"/>
  <c r="J441" i="1"/>
  <c r="J440" i="1"/>
  <c r="J439" i="1"/>
  <c r="J438" i="1"/>
  <c r="J437" i="1"/>
  <c r="J436" i="1"/>
  <c r="J435" i="1"/>
  <c r="J434" i="1"/>
  <c r="J433" i="1"/>
  <c r="J432" i="1"/>
  <c r="J431" i="1"/>
  <c r="J430" i="1"/>
  <c r="J429" i="1"/>
  <c r="J428" i="1"/>
  <c r="J427" i="1"/>
  <c r="J426" i="1"/>
  <c r="J425" i="1"/>
  <c r="J424" i="1"/>
  <c r="J423" i="1"/>
  <c r="J422" i="1"/>
  <c r="J421" i="1"/>
  <c r="J420" i="1"/>
  <c r="J419" i="1"/>
  <c r="J418" i="1"/>
  <c r="J417" i="1"/>
  <c r="J416" i="1"/>
  <c r="J415" i="1"/>
  <c r="J414" i="1"/>
  <c r="J413" i="1"/>
  <c r="J412" i="1"/>
  <c r="J411" i="1"/>
  <c r="J410" i="1"/>
  <c r="J409" i="1"/>
  <c r="J408" i="1"/>
  <c r="J407" i="1"/>
  <c r="J406" i="1"/>
  <c r="J405" i="1"/>
  <c r="J404" i="1"/>
  <c r="J403" i="1"/>
  <c r="J402" i="1"/>
  <c r="J401" i="1"/>
  <c r="J400" i="1"/>
  <c r="J399" i="1"/>
  <c r="J398" i="1"/>
  <c r="J397" i="1"/>
  <c r="J396" i="1"/>
  <c r="J395" i="1"/>
  <c r="J394" i="1"/>
  <c r="J393" i="1"/>
  <c r="J392" i="1"/>
  <c r="J391" i="1"/>
  <c r="J390" i="1"/>
  <c r="J389" i="1"/>
  <c r="J388" i="1"/>
  <c r="J387" i="1"/>
  <c r="J386" i="1"/>
  <c r="J385" i="1"/>
  <c r="J384" i="1"/>
  <c r="J383" i="1"/>
  <c r="J382" i="1"/>
  <c r="J381" i="1"/>
  <c r="J380" i="1"/>
  <c r="J379" i="1"/>
  <c r="J378" i="1"/>
  <c r="J377" i="1"/>
  <c r="J376" i="1"/>
  <c r="J375" i="1"/>
  <c r="J374" i="1"/>
  <c r="J373" i="1"/>
  <c r="J372" i="1"/>
  <c r="J371" i="1"/>
  <c r="J370" i="1"/>
  <c r="J369" i="1"/>
  <c r="J368" i="1"/>
  <c r="J367" i="1"/>
  <c r="J366" i="1"/>
  <c r="J365" i="1"/>
  <c r="J364" i="1"/>
  <c r="J363" i="1"/>
  <c r="J362" i="1"/>
  <c r="J361" i="1"/>
  <c r="J360" i="1"/>
  <c r="J359" i="1"/>
  <c r="J358" i="1"/>
  <c r="J357" i="1"/>
  <c r="J356" i="1"/>
  <c r="J355" i="1"/>
  <c r="J354" i="1"/>
  <c r="J353" i="1"/>
  <c r="J352" i="1"/>
  <c r="J351" i="1"/>
  <c r="J350" i="1"/>
  <c r="J349" i="1"/>
  <c r="J348" i="1"/>
  <c r="J347" i="1"/>
  <c r="J346" i="1"/>
  <c r="J345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H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G292" i="1"/>
  <c r="I292" i="1" s="1"/>
  <c r="F291" i="1"/>
  <c r="H291" i="1" s="1"/>
  <c r="J290" i="1"/>
  <c r="J289" i="1"/>
  <c r="J288" i="1"/>
  <c r="J287" i="1"/>
  <c r="J286" i="1"/>
  <c r="J285" i="1"/>
  <c r="I284" i="1"/>
  <c r="H283" i="1"/>
  <c r="J282" i="1"/>
  <c r="G281" i="1"/>
  <c r="I281" i="1" s="1"/>
  <c r="H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G259" i="1"/>
  <c r="I259" i="1" s="1"/>
  <c r="H258" i="1"/>
  <c r="G257" i="1"/>
  <c r="I257" i="1" s="1"/>
  <c r="H256" i="1"/>
  <c r="G255" i="1"/>
  <c r="I255" i="1" s="1"/>
  <c r="F254" i="1"/>
  <c r="H254" i="1" s="1"/>
  <c r="J253" i="1"/>
  <c r="I252" i="1"/>
  <c r="F251" i="1"/>
  <c r="H251" i="1" s="1"/>
  <c r="I250" i="1"/>
  <c r="F249" i="1"/>
  <c r="H249" i="1" s="1"/>
  <c r="I248" i="1"/>
  <c r="F247" i="1"/>
  <c r="H247" i="1" s="1"/>
  <c r="J246" i="1"/>
  <c r="J245" i="1"/>
  <c r="J244" i="1"/>
  <c r="I243" i="1"/>
  <c r="H242" i="1"/>
  <c r="G241" i="1"/>
  <c r="I241" i="1" s="1"/>
  <c r="H240" i="1"/>
  <c r="G239" i="1"/>
  <c r="I239" i="1" s="1"/>
  <c r="H238" i="1"/>
  <c r="G237" i="1"/>
  <c r="I237" i="1" s="1"/>
  <c r="H236" i="1"/>
  <c r="G235" i="1"/>
  <c r="I235" i="1" s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0" i="1"/>
  <c r="J9" i="1"/>
  <c r="J8" i="1"/>
  <c r="J7" i="1"/>
  <c r="J6" i="1"/>
  <c r="J5" i="1"/>
  <c r="G1068" i="1" l="1"/>
  <c r="G1071" i="1" s="1"/>
  <c r="H1068" i="1"/>
  <c r="H1071" i="1" s="1"/>
  <c r="F1068" i="1"/>
  <c r="F1071" i="1" s="1"/>
  <c r="J1074" i="1"/>
  <c r="I1068" i="1"/>
  <c r="I1071" i="1" s="1"/>
  <c r="J1069" i="1" l="1"/>
</calcChain>
</file>

<file path=xl/sharedStrings.xml><?xml version="1.0" encoding="utf-8"?>
<sst xmlns="http://schemas.openxmlformats.org/spreadsheetml/2006/main" count="1074" uniqueCount="995">
  <si>
    <t>Balance Générale du 01/2018 au 12/2018</t>
  </si>
  <si>
    <t>Compte</t>
  </si>
  <si>
    <t>S/C</t>
  </si>
  <si>
    <t>Titre du compte</t>
  </si>
  <si>
    <t>Solde Déb à l'ouv.</t>
  </si>
  <si>
    <t>Solde Créd à l'ouv.</t>
  </si>
  <si>
    <t>Mvts Déb</t>
  </si>
  <si>
    <t>Mvts Créd</t>
  </si>
  <si>
    <t>Solde Déb clôt</t>
  </si>
  <si>
    <t>Solde Créd clôt</t>
  </si>
  <si>
    <t>SENS</t>
  </si>
  <si>
    <t>CAPITAL SOCIAL</t>
  </si>
  <si>
    <t>PRIME DE FUSION</t>
  </si>
  <si>
    <t>RESERVE LEGALE</t>
  </si>
  <si>
    <t>RESERVE FACULTATIVE</t>
  </si>
  <si>
    <t>REPORT A NOUVEAU</t>
  </si>
  <si>
    <t>RESULTAT EN INST. BENEFICE</t>
  </si>
  <si>
    <t>PROVISION POUR EVENTUALIT DIV</t>
  </si>
  <si>
    <t>DEPOT DES LOCATAIRES</t>
  </si>
  <si>
    <t>DEPOT ESP RECUES REAS QP/XL</t>
  </si>
  <si>
    <t>TERRAINS</t>
  </si>
  <si>
    <t>TERRAIN REEVALUATION</t>
  </si>
  <si>
    <t>IMMEUBLES BATIS</t>
  </si>
  <si>
    <t>IMMEUBLES BATIS REEVALUATIONS</t>
  </si>
  <si>
    <t>AMORT IMM BATIS</t>
  </si>
  <si>
    <t>AMORT IMM. BATIS REEVALUATION</t>
  </si>
  <si>
    <t>MAT INFO D'EXPLOIT</t>
  </si>
  <si>
    <t>MATERIEL INFORMATIQUE REEVALUA</t>
  </si>
  <si>
    <t xml:space="preserve"> AUTRES MATERIELS BUR </t>
  </si>
  <si>
    <t>AUTRES MAT &amp; MOB. REEAVALION</t>
  </si>
  <si>
    <t>AMORT MAT INFO D'EXPLOIT</t>
  </si>
  <si>
    <t>AMORT MAT. INFORMAT REEVALUAT.</t>
  </si>
  <si>
    <t>AMORT AUTRES MAT BUR LOGMENT</t>
  </si>
  <si>
    <t>AMORT AUTRES MAT BUR REEVAL</t>
  </si>
  <si>
    <t>VEHICULES AUTOMOBILES</t>
  </si>
  <si>
    <t>MATERIEL ROULANT REEVALUATION</t>
  </si>
  <si>
    <t>AMORT VEHICULES AUTO</t>
  </si>
  <si>
    <t>AMORT MAT. ROULANT REEVALUAT.</t>
  </si>
  <si>
    <t>MOBILIER DE BUREAU</t>
  </si>
  <si>
    <t>MATERIEL DE BUREAU</t>
  </si>
  <si>
    <t>MATERIEL BUREAU REEVALUATION</t>
  </si>
  <si>
    <t>MOBILIER LOGMNT PERS</t>
  </si>
  <si>
    <t>MAT LOGMNT PERS</t>
  </si>
  <si>
    <t>AGMENT AMENAG INST IMM D'EXPLO</t>
  </si>
  <si>
    <t>AGMENT AMENAG IMM DE PLACEMENT</t>
  </si>
  <si>
    <t>AGCMNT &amp; AMENG IM. PLAC REEVAL</t>
  </si>
  <si>
    <t>AMORT MOB DE BUR</t>
  </si>
  <si>
    <t>AMORT MAT DE BUR</t>
  </si>
  <si>
    <t>AMORT MATEREIL BUR. REEVALUAT.</t>
  </si>
  <si>
    <t>AMORT MOB LOGMNT PERS</t>
  </si>
  <si>
    <t>AMORT MAT LOGMNT PERS</t>
  </si>
  <si>
    <t>AMORT AMENGT IMM PLACEMENT</t>
  </si>
  <si>
    <t>AMORT AGMNT &amp; AM IM. PLAC REEV</t>
  </si>
  <si>
    <t>LOGICIEL ARCHIPEL</t>
  </si>
  <si>
    <t>LOGICIEL ARCHIPEL REEVALUATION</t>
  </si>
  <si>
    <t>AUTRES LOGICIELS</t>
  </si>
  <si>
    <t>AUTRES LOGICIELS REEVALUATION</t>
  </si>
  <si>
    <t>AMORT. LOGICIEL ARCHIPEL</t>
  </si>
  <si>
    <t>AMORT LOGICIEL ARCHIPEL REEVAL</t>
  </si>
  <si>
    <t>AMORT. AUTRES LOGICIELS</t>
  </si>
  <si>
    <t>AMORT AUTRES LOGICIELS REEVAL.</t>
  </si>
  <si>
    <t>AVCES ET ACPTES COMMAND IMMOB</t>
  </si>
  <si>
    <t xml:space="preserve">ACPTE/COMMANDE IMMOB FLATTERS </t>
  </si>
  <si>
    <t>ACPTE/CDE CONSTRUCT° CANTINE</t>
  </si>
  <si>
    <t>TITRES ETAT DU CAMEROUN</t>
  </si>
  <si>
    <t>INTERETS COURUS TITRE ETAT CAM</t>
  </si>
  <si>
    <t>TITRES TRESOR PUBLIC COTE IVOI</t>
  </si>
  <si>
    <t>ZAMBO MBOE JACOB</t>
  </si>
  <si>
    <t>CAMARA LISETTE</t>
  </si>
  <si>
    <t>POUAMOU OUMAROU</t>
  </si>
  <si>
    <t>NJOUKWE BRIGITTE</t>
  </si>
  <si>
    <t>NDOBO MAURICE</t>
  </si>
  <si>
    <t>ZESTE NDIKUM JULIUS PEETEER</t>
  </si>
  <si>
    <t>DIKONGUE TOKO FRANCOIS</t>
  </si>
  <si>
    <t>ENONG SIMON</t>
  </si>
  <si>
    <t>NSEME NKWELLE GEORGES</t>
  </si>
  <si>
    <t>KOMCHIE KOM ROGER</t>
  </si>
  <si>
    <t>TANTOH  EMMANUEL</t>
  </si>
  <si>
    <t>EKOUA BIENVENU AIME</t>
  </si>
  <si>
    <t>MBOUGUE NGUETSOP IVE</t>
  </si>
  <si>
    <t>TCHUSSEN NEE NANA EVELYNE</t>
  </si>
  <si>
    <t>HANKEL MEKREO MOISE</t>
  </si>
  <si>
    <t>SAME EWANE CHARLOS</t>
  </si>
  <si>
    <t>DONGMO PAGUY LEOPOLDINE</t>
  </si>
  <si>
    <t>SIMEUH ROSINE EUGENIE</t>
  </si>
  <si>
    <t>AFFA'A MBALLA PATRICIA</t>
  </si>
  <si>
    <t>PETNGA NGATCHOU GHISLAIN</t>
  </si>
  <si>
    <t>OWONO NTOLO SYLVIE</t>
  </si>
  <si>
    <t>DJEUAKO MBOUENDEU GEORGETTE AI</t>
  </si>
  <si>
    <t>SILINOU CHRISTIANE</t>
  </si>
  <si>
    <t>WANDJA SINDJEU DAVINA</t>
  </si>
  <si>
    <t>NGO MPAI FLORENCE</t>
  </si>
  <si>
    <t>NGO MINKA NICOLE</t>
  </si>
  <si>
    <t>NAFISSATOU YAYA</t>
  </si>
  <si>
    <t>MBONGUE ESSOMBO GOLFRIED</t>
  </si>
  <si>
    <t>MAKOUBE SONGUE YVES</t>
  </si>
  <si>
    <t>SIBE A BESSONG JEROME DANIEL</t>
  </si>
  <si>
    <t>TIENTCHEU PANDJI STEPHANIE</t>
  </si>
  <si>
    <t>NTEDE MOUSSIMA A. S.</t>
  </si>
  <si>
    <t>MASSANGO CHRISTINE</t>
  </si>
  <si>
    <t>BASSONG LINDA</t>
  </si>
  <si>
    <t>MESAPE EKUKOLE CHARLES</t>
  </si>
  <si>
    <t>ESSONO OYONO J. B.</t>
  </si>
  <si>
    <t>C B C PRET EN  C/C ASSOCIES</t>
  </si>
  <si>
    <t>PRET CIMA</t>
  </si>
  <si>
    <t>ACTIONS ALLIANZ CENTRAFRIQUE</t>
  </si>
  <si>
    <t>ACTIONS NORD ASSURANCES</t>
  </si>
  <si>
    <t>ACTIONS ALLIANZ CONGO</t>
  </si>
  <si>
    <t>ACTIONS SGBC</t>
  </si>
  <si>
    <t>ACTIONS CBC</t>
  </si>
  <si>
    <t>ACTIONS SGB CI</t>
  </si>
  <si>
    <t>ACTIONS SGB GE</t>
  </si>
  <si>
    <t>ACTIONS  AWA (AMETHIS WEST AF)</t>
  </si>
  <si>
    <t>PROVISION DEP. ACTIONS C.B.C.</t>
  </si>
  <si>
    <t>DEPOTS GARANTIES LOYERS</t>
  </si>
  <si>
    <t>DEPOTS GARANTIES EAU? ELEC, GA</t>
  </si>
  <si>
    <t>DEPOTS GAR. CHBRE COMPENSATION</t>
  </si>
  <si>
    <t>CONSIGNAT° CONTENTIEUX SINISTR</t>
  </si>
  <si>
    <t>CONSIGNATION CONTENTIEUX AUTRE</t>
  </si>
  <si>
    <t>DEPOT RESERVES AFFAIRE POOL</t>
  </si>
  <si>
    <t>PROVISION   R E C</t>
  </si>
  <si>
    <t>PROVISION REC ACCEPTEE</t>
  </si>
  <si>
    <t>PROVISION SAP</t>
  </si>
  <si>
    <t>PROVISION SAP ACCEPTEE</t>
  </si>
  <si>
    <t>PROVISION IBNR</t>
  </si>
  <si>
    <t>PART REASSURANCES PROV PMES</t>
  </si>
  <si>
    <t>PART REASSURANCES PROV. SINIST</t>
  </si>
  <si>
    <t>ALLIANZ COURTAGE</t>
  </si>
  <si>
    <t>ALLIANZ LINE SLIP</t>
  </si>
  <si>
    <t>ALLIANZ MARINE AVIATION</t>
  </si>
  <si>
    <t>AFA</t>
  </si>
  <si>
    <t>PRIMES REAA</t>
  </si>
  <si>
    <t>REAA</t>
  </si>
  <si>
    <t>ALLIANZ BELGIUM INSURANCE</t>
  </si>
  <si>
    <t>ACE</t>
  </si>
  <si>
    <t>AFRICARE</t>
  </si>
  <si>
    <t>AIG EUROPE</t>
  </si>
  <si>
    <t>CICA RE</t>
  </si>
  <si>
    <t>GENERALI</t>
  </si>
  <si>
    <t>MAP FRERE</t>
  </si>
  <si>
    <t>SWISSRE JOHANNESBOURG</t>
  </si>
  <si>
    <t>AON / AFRICA RE</t>
  </si>
  <si>
    <t>AON / BEST RE</t>
  </si>
  <si>
    <t>AON/CCR</t>
  </si>
  <si>
    <t>IPA</t>
  </si>
  <si>
    <t>XL INSURANCE COMPANY LI</t>
  </si>
  <si>
    <t>PRIMES HANNOVER RE FRANCE</t>
  </si>
  <si>
    <t>OIRC</t>
  </si>
  <si>
    <t>SOLEN</t>
  </si>
  <si>
    <t>PRIMES CONVENTION TRC</t>
  </si>
  <si>
    <t>PRIMES AFRICA RE LS</t>
  </si>
  <si>
    <t>PRIMES AFRICA RE B</t>
  </si>
  <si>
    <t>PRIMES ARC/CICA RE</t>
  </si>
  <si>
    <t>PRIMES ARC/KENYA RE</t>
  </si>
  <si>
    <t>PRIMES ARC/AFRICA RE</t>
  </si>
  <si>
    <t>PRIMES ALLIANZ GLOBAL CORPORAT</t>
  </si>
  <si>
    <t>PRIMES ASCOMA INTERNATIONAL P/</t>
  </si>
  <si>
    <t>PRIMES CATLIN INSURANCE COMPAN</t>
  </si>
  <si>
    <t>PRIMES ALLIANZ EURO COURTAGE</t>
  </si>
  <si>
    <t>PRIMES KENYA RE</t>
  </si>
  <si>
    <t>COM. SUR/PRIME REAA</t>
  </si>
  <si>
    <t>ALLIANZ BELGIUM INS</t>
  </si>
  <si>
    <t>XL INSURANCE CO</t>
  </si>
  <si>
    <t>COM. SUR/PRIME HANNOVER RE FRA</t>
  </si>
  <si>
    <t>COM. SUR/PRIME CONVENTION TRC</t>
  </si>
  <si>
    <t>COM. SUR/PRIME AFRICA RE LS</t>
  </si>
  <si>
    <t>COM. SUR/PRIME AFRICA RE B</t>
  </si>
  <si>
    <t>COM. SUR/PRIME ARC/CICA RE</t>
  </si>
  <si>
    <t>COM. SUR/PRIME ARC/KENYA RE</t>
  </si>
  <si>
    <t>COM. SUR/PRIME ARC/AFRICA RE</t>
  </si>
  <si>
    <t xml:space="preserve">COM. SUR/PRIME ALLIANZ GLOBAL </t>
  </si>
  <si>
    <t>COM. SUR/PRIME ASCOMA INTERNAT</t>
  </si>
  <si>
    <t>COM. SUR/PRIME CATLIN INSURANC</t>
  </si>
  <si>
    <t>COM. SUR/PRIME ALLIANZ EURO CO</t>
  </si>
  <si>
    <t>COM. SUR/PRIME KENYA RE</t>
  </si>
  <si>
    <t>ALLIANZ COVER</t>
  </si>
  <si>
    <t>SINISTRES REAA</t>
  </si>
  <si>
    <t>SINISTRES ASSISTANCE  RE-AA</t>
  </si>
  <si>
    <t>SINISTRES AGF BELGIUM INSURANC</t>
  </si>
  <si>
    <t>BESTRE</t>
  </si>
  <si>
    <t>ZURICHRE SUISSE</t>
  </si>
  <si>
    <t>SINISTRES AON/CCR</t>
  </si>
  <si>
    <t>SINISTRES XL INSURANCE COMPANY</t>
  </si>
  <si>
    <t>SINISTRES HANNOVER RE FRANCE</t>
  </si>
  <si>
    <t>SINISTRES GHANA REINSURANCE CO</t>
  </si>
  <si>
    <t>CGU LONDRES</t>
  </si>
  <si>
    <t>SINISTRES CONVENTION TRC</t>
  </si>
  <si>
    <t>SINISTRES AFRICA RE LS</t>
  </si>
  <si>
    <t>SINISTRES ALLIANZ EURO COURTAG</t>
  </si>
  <si>
    <t>SINISTRES KENYA RE</t>
  </si>
  <si>
    <t>PRIMES ACC. REAS AZ BURKINA</t>
  </si>
  <si>
    <t>PRIMES ACC. REAS AZ CENTRAFRIQ</t>
  </si>
  <si>
    <t>PRIMES ACC. REAS AZ BENIN</t>
  </si>
  <si>
    <t>PRIMES ACC. REAS AXA GABON</t>
  </si>
  <si>
    <t>PRIMES ACC. REAS SONAS</t>
  </si>
  <si>
    <t>PRIMES ACC. REAS NSIA GABON</t>
  </si>
  <si>
    <t>PRIMES ACC. REAS EGICO</t>
  </si>
  <si>
    <t>PRIMES ACC. REAS SAFAR</t>
  </si>
  <si>
    <t>PRIMES ACC. REAS COLINA GABON</t>
  </si>
  <si>
    <t>COM. ACC. REAS SUR/PRIME AZ BU</t>
  </si>
  <si>
    <t>COM. ACC. REAS SUR/PRIME AZ CE</t>
  </si>
  <si>
    <t>COM. ACC. REAS SUR/PRIME AZ BE</t>
  </si>
  <si>
    <t>COM. ACC. REAS SUR/PRIME ALLIA</t>
  </si>
  <si>
    <t>COM. ACC. REAS SUR/PRIME AXA G</t>
  </si>
  <si>
    <t xml:space="preserve">COM. ACC. REAS SUR/PRIME NSIA </t>
  </si>
  <si>
    <t>COM. ACC. REAS SUR/PRIME EGICO</t>
  </si>
  <si>
    <t>COM. ACC. REAS SUR/PRIME SAFAR</t>
  </si>
  <si>
    <t>COM. ACC. REAS SUR/PRIME COLIN</t>
  </si>
  <si>
    <t>ACC. REAS SINISTRES CAREN</t>
  </si>
  <si>
    <t>ACC. REAS SINISTRES SAFAR</t>
  </si>
  <si>
    <t>ACC. REAS SINISTRES STAR</t>
  </si>
  <si>
    <t>ACC. REAS SINISTRES COLINA GAB</t>
  </si>
  <si>
    <t>RE-AA TRANSPORT XL/RET 100% RO</t>
  </si>
  <si>
    <t>AFRICARE TRANSPORT XL/RET 100%</t>
  </si>
  <si>
    <t>CICARE TRANSPORT XL/RET 100%</t>
  </si>
  <si>
    <t>RE-AA CESS° POOLTRANSP CORS FA</t>
  </si>
  <si>
    <t>RHEA RISQUES DE GUERRE</t>
  </si>
  <si>
    <t>RE-AA TRAITE RISK DE GUERRE QP</t>
  </si>
  <si>
    <t>AFRICARE TRANSPORT QP 100% RG</t>
  </si>
  <si>
    <t>CICARE TRANSPORT QP 100% RG</t>
  </si>
  <si>
    <t>RHEA INCENDIE QP 20%</t>
  </si>
  <si>
    <t>AFRICARE INCENDIE QP 20%</t>
  </si>
  <si>
    <t>CICARE INCENDIE QP 20%</t>
  </si>
  <si>
    <t>RHEA INCENDIE 1ER XL/RET 80%</t>
  </si>
  <si>
    <t>RE-AA INCENDIE 1ER XL/RET 80%</t>
  </si>
  <si>
    <t>AFRICARE INCENDIE 1ERXL/RET80</t>
  </si>
  <si>
    <t>CICARE INCENDIE 1ER XL/RET80%</t>
  </si>
  <si>
    <t>RE-AA INCENDIE 2EME XL/RET 80%</t>
  </si>
  <si>
    <t>AFRICARE INCENDIE 2EMEXL/RET80</t>
  </si>
  <si>
    <t>CICARE INCENDIE 2EME XL/RET80%</t>
  </si>
  <si>
    <t>RE-AA CESS° POOL INCENDIE &amp; RD</t>
  </si>
  <si>
    <t>AFRICA RE INCENDIE 3 EME X'L</t>
  </si>
  <si>
    <t>CICA RE INCENDIE 3 EME X'L</t>
  </si>
  <si>
    <t>RHEA AUTO RC XL/RET 100%</t>
  </si>
  <si>
    <t>RE-AA AUTO RC XL/RET 100%</t>
  </si>
  <si>
    <t>AFRICARE AUTO RC XL/RET 100%</t>
  </si>
  <si>
    <t>CICARE AUTO RC XL/RET 100%</t>
  </si>
  <si>
    <t>ACAR AUTO XL/100</t>
  </si>
  <si>
    <t>RE-AA TRAITE AUTO RCD IND</t>
  </si>
  <si>
    <t>RE-AA CESSIONS POOL ACC.INDIV.</t>
  </si>
  <si>
    <t>RE-AA CESSIONS POOL TRC/M</t>
  </si>
  <si>
    <t>AFRICARE TRC/M XL/RET 20%</t>
  </si>
  <si>
    <t>CICARE TRC/M XL/RET 20%</t>
  </si>
  <si>
    <t>SCOR RC DEC QP 80%</t>
  </si>
  <si>
    <t>AGF L/S RC DEC EXCED PLEINS</t>
  </si>
  <si>
    <t>ALLIANZ RCI RC DEC EXCED P</t>
  </si>
  <si>
    <t>SCOR RC DEC EXCED PLEINS</t>
  </si>
  <si>
    <t>RE-AA CESSIONS POOL BDM</t>
  </si>
  <si>
    <t>BESTRE BDM EXCED 16 PLEINS</t>
  </si>
  <si>
    <t>RHEA BDM QP 80%</t>
  </si>
  <si>
    <t>RE-AA TRAITE QP BDM &amp;TRC QP25%</t>
  </si>
  <si>
    <t>AFRICARE BDM QP 80%</t>
  </si>
  <si>
    <t>CICARE BDM QP 80%</t>
  </si>
  <si>
    <t>AFRICARE BDM XL/RET 20%</t>
  </si>
  <si>
    <t>CICARE BDM XL/RET 20%</t>
  </si>
  <si>
    <t>RE-AA ACCEPTAT° POOL AUTO RC</t>
  </si>
  <si>
    <t>RE-AA ACCEPTAT° POOL IND ACC</t>
  </si>
  <si>
    <t>RE-AA ACCEPTAT° POOL INC &amp; RD</t>
  </si>
  <si>
    <t>RE-AA ACCEPTAT° POOL TRANSPORT</t>
  </si>
  <si>
    <t>RE-AA ACCEPTAT° POOL TRC/M</t>
  </si>
  <si>
    <t>RE-AA ACCEPTATION POOL BDM</t>
  </si>
  <si>
    <t>AIR FRANCE</t>
  </si>
  <si>
    <t>ASAC</t>
  </si>
  <si>
    <t>OMNIUM</t>
  </si>
  <si>
    <t>TSEKENIS  SA</t>
  </si>
  <si>
    <t>HOTEL LE MERIDIEN DOUALA</t>
  </si>
  <si>
    <t>CAMEROUN TELECOMMUNICATION</t>
  </si>
  <si>
    <t>GICAM</t>
  </si>
  <si>
    <t>ORANGE</t>
  </si>
  <si>
    <t>BONNY BONN</t>
  </si>
  <si>
    <t>FIDUCIA</t>
  </si>
  <si>
    <t>ECAF</t>
  </si>
  <si>
    <t>HALLES DECO SA</t>
  </si>
  <si>
    <t>S.E.E.I</t>
  </si>
  <si>
    <t>HOTEL SAWA NOVOTEL</t>
  </si>
  <si>
    <t>GROUPE - ARNO</t>
  </si>
  <si>
    <t>HOTEL IBIS DOUALA</t>
  </si>
  <si>
    <t>SERVITEL</t>
  </si>
  <si>
    <t>AUTO SERVICE</t>
  </si>
  <si>
    <t>ARDH  APAVE</t>
  </si>
  <si>
    <t>AXA ASSURANCES</t>
  </si>
  <si>
    <t>SAE (SYST. &amp;  APPLICAT  ELECT)</t>
  </si>
  <si>
    <t>DR DJOUMBI SANGO</t>
  </si>
  <si>
    <t>HOTEL AKWA PALACE</t>
  </si>
  <si>
    <t>AREO - FEU</t>
  </si>
  <si>
    <t>DOMINIQUE SAVIO</t>
  </si>
  <si>
    <t xml:space="preserve"> TOTAL CAMEROUN</t>
  </si>
  <si>
    <t>COMMUNE DOUALA  1ER</t>
  </si>
  <si>
    <t>CLUB ST GEORGES</t>
  </si>
  <si>
    <t>PLANETE MEDIA</t>
  </si>
  <si>
    <t>CAFCAM</t>
  </si>
  <si>
    <t>CICAM</t>
  </si>
  <si>
    <t>SCHA</t>
  </si>
  <si>
    <t>DHL</t>
  </si>
  <si>
    <t>RESTAURANT L'OVALIE</t>
  </si>
  <si>
    <t>AES SONEL</t>
  </si>
  <si>
    <t>CAMEROUNAISE DES EAUX</t>
  </si>
  <si>
    <t>CFAO TECHNOLOGIES</t>
  </si>
  <si>
    <t>RESTAURANT LE CABANON</t>
  </si>
  <si>
    <t>FOURNISSEURS  DIVERS</t>
  </si>
  <si>
    <t>HOTEL HILTON</t>
  </si>
  <si>
    <t>CREOLINK CAMEROON LTD (INTNET)</t>
  </si>
  <si>
    <t>ALPHA &amp; BETA</t>
  </si>
  <si>
    <t>BERNABE CAMEROUN</t>
  </si>
  <si>
    <t>MEDIA PLUS</t>
  </si>
  <si>
    <t>FOCUS SARL</t>
  </si>
  <si>
    <t>MULTI-EDITION PRINT TN</t>
  </si>
  <si>
    <t>CAMEROUN ASSISTANCE SANITAIRE</t>
  </si>
  <si>
    <t>AGS CAMEROUN</t>
  </si>
  <si>
    <t>CERAM</t>
  </si>
  <si>
    <t>FROIDCAM</t>
  </si>
  <si>
    <t>ADRH</t>
  </si>
  <si>
    <t>ME MBAPPOU EDOUKE MARGUERITE</t>
  </si>
  <si>
    <t>INTERIMA</t>
  </si>
  <si>
    <t>AFRICA SECURITY CAM</t>
  </si>
  <si>
    <t>TROPIC  LINES</t>
  </si>
  <si>
    <t>MTN NETWORK SOLUTIONS</t>
  </si>
  <si>
    <t>G E S GLOBAL ENGINEERING SYSTE</t>
  </si>
  <si>
    <t>CREATIVE INFORMATIQUE</t>
  </si>
  <si>
    <t>JEAN CAMBANIS</t>
  </si>
  <si>
    <t>CAMDISER (CSE DE DISTRIBUTION)</t>
  </si>
  <si>
    <t>EUROPE-AFRIQUE INTERIM</t>
  </si>
  <si>
    <t>SOLEX</t>
  </si>
  <si>
    <t xml:space="preserve">CAMCI </t>
  </si>
  <si>
    <t>CRYSTAL</t>
  </si>
  <si>
    <t>SOPECAM</t>
  </si>
  <si>
    <t>ME ESSOMBA LUCAS</t>
  </si>
  <si>
    <t>I . G . A .</t>
  </si>
  <si>
    <t>GREENWICH EDITION</t>
  </si>
  <si>
    <t>TESOL INSTITUTE</t>
  </si>
  <si>
    <t>GARAGE AUTO SPORT</t>
  </si>
  <si>
    <t>CENTRE FORMAT° TECHN. GAROUA</t>
  </si>
  <si>
    <t>SIDUC DERGE MOT (LOYER BSSADI)</t>
  </si>
  <si>
    <t>HOTEL ARCADE TROPICANA</t>
  </si>
  <si>
    <t>G.I.C. ROSAIRE</t>
  </si>
  <si>
    <t>L'INFO (DES FAITS ..TOUT FAIT)</t>
  </si>
  <si>
    <t>TECHNI GRAPH</t>
  </si>
  <si>
    <t>RESTAURANT BISTRO  LATIN</t>
  </si>
  <si>
    <t>NATHALYON</t>
  </si>
  <si>
    <t>HENRI  PATTEGAY</t>
  </si>
  <si>
    <t>DAK GARDIENNAGE YDE</t>
  </si>
  <si>
    <t>FITAXIA</t>
  </si>
  <si>
    <t>RESTAURANT LE BEAUJOLAIS</t>
  </si>
  <si>
    <t>ETS  E.M.B.</t>
  </si>
  <si>
    <t>DJEUGA HOTEL</t>
  </si>
  <si>
    <t>CAMPOST</t>
  </si>
  <si>
    <t>CADCOM ( O.T.P.V. )</t>
  </si>
  <si>
    <t>ETS KSD (KEMTSOP SIMON)</t>
  </si>
  <si>
    <t>FGC (WEB AGENCY)</t>
  </si>
  <si>
    <t>ORCA DECO</t>
  </si>
  <si>
    <t>EXCEL GROUP</t>
  </si>
  <si>
    <t>GLOMAT CAMEROON</t>
  </si>
  <si>
    <t>CEB LA MEUBLERIE</t>
  </si>
  <si>
    <t>CAMEROON PACKAGE AGENCY (CPA)</t>
  </si>
  <si>
    <t>ME MBONGO BWAME MARTINE</t>
  </si>
  <si>
    <t>HTT TELECOM</t>
  </si>
  <si>
    <t>GALERIES PEYRISSAC</t>
  </si>
  <si>
    <t>GRAS SAVOYE</t>
  </si>
  <si>
    <t>BUREAU VERITAS</t>
  </si>
  <si>
    <t>EUROPE AFRIQUE SERVICES S.A.</t>
  </si>
  <si>
    <t>THELI RP</t>
  </si>
  <si>
    <t>NEW DATA SOLUTIONS</t>
  </si>
  <si>
    <t>BRUSSELS AIRLINES</t>
  </si>
  <si>
    <t>CCMC</t>
  </si>
  <si>
    <t>SOCALU</t>
  </si>
  <si>
    <t>TENNIS CLUB DE DOUALA</t>
  </si>
  <si>
    <t>PRINT INDUSTRY</t>
  </si>
  <si>
    <t>ETS MARCEL</t>
  </si>
  <si>
    <t>ZAKIEL CAMEROUN</t>
  </si>
  <si>
    <t>CAMEIX</t>
  </si>
  <si>
    <t xml:space="preserve">PRIMO </t>
  </si>
  <si>
    <t>HYGIA</t>
  </si>
  <si>
    <t>IMPEXTEAM</t>
  </si>
  <si>
    <t>INSTRUMELEC</t>
  </si>
  <si>
    <t>RESTAURANT LE C</t>
  </si>
  <si>
    <t>ENERGY CLUB</t>
  </si>
  <si>
    <t>LEABAK</t>
  </si>
  <si>
    <t>SHOOTING STAR</t>
  </si>
  <si>
    <t>CAMI TOYOTA</t>
  </si>
  <si>
    <t>INGENIERIE INFORMATIQUE &amp; GEST</t>
  </si>
  <si>
    <t>LES COMPAGNONS PROFESSIONNELS</t>
  </si>
  <si>
    <t>COMPAGNIE AFRICAINE DE DIFFUSI</t>
  </si>
  <si>
    <t>CPL CONSULTING</t>
  </si>
  <si>
    <t>ATZ MANAGEMENT LTD</t>
  </si>
  <si>
    <t>STE MX LOGISTICS AND SCES</t>
  </si>
  <si>
    <t>CABINET ESSONO CONSULTANT OFFI</t>
  </si>
  <si>
    <t>HAVAS CAMEROUN</t>
  </si>
  <si>
    <t>GLOBAL ENGINEERING SYSTEMS</t>
  </si>
  <si>
    <t>ITG STORE</t>
  </si>
  <si>
    <t>FICELLES</t>
  </si>
  <si>
    <t>APM</t>
  </si>
  <si>
    <t>ABT TECHNOLOGIES</t>
  </si>
  <si>
    <t>BATISEC</t>
  </si>
  <si>
    <t>MOABI VOYAGES</t>
  </si>
  <si>
    <t>ITEC INTERNATIONAL</t>
  </si>
  <si>
    <t>CABINET DELOITTE &amp; TOUCHE A.C</t>
  </si>
  <si>
    <t>DIET SANTE</t>
  </si>
  <si>
    <t>WORLDWIDE EXPRESS</t>
  </si>
  <si>
    <t>CIMD CENT. IMAGERIE MEDIC. DLA</t>
  </si>
  <si>
    <t>3 S MOTORS</t>
  </si>
  <si>
    <t>JURITAX CONSEIL</t>
  </si>
  <si>
    <t>ME MARCELINE ENGANALIM</t>
  </si>
  <si>
    <t>EMPLOI SERVICE INTERIM</t>
  </si>
  <si>
    <t>COASS SINISTRES AXA</t>
  </si>
  <si>
    <t>COASS SINISTRES SAHAM</t>
  </si>
  <si>
    <t>COASS SINISTRES S.A.A.R.</t>
  </si>
  <si>
    <t>COASS SINISTRES ACTIVA</t>
  </si>
  <si>
    <t>COASS SINISTRES CHANAS</t>
  </si>
  <si>
    <t>COASS SINISTRES BENEFICIAL</t>
  </si>
  <si>
    <t>COASS SINISTRES PROASSUR</t>
  </si>
  <si>
    <t>COASS SINISTRES NSIA CAMEROUN</t>
  </si>
  <si>
    <t>QP SINISTRES POOL TPV</t>
  </si>
  <si>
    <t>COASS ACCEPTATION AXA</t>
  </si>
  <si>
    <t>COASS ACCEPTATION S.A.A.R.</t>
  </si>
  <si>
    <t>COASS ACCEPTATION ACTIVA</t>
  </si>
  <si>
    <t>COASS ACCEPTATION CHANAS</t>
  </si>
  <si>
    <t>ACCEPT. COASS POOL TPV</t>
  </si>
  <si>
    <t>COASS CESSION AXA</t>
  </si>
  <si>
    <t>COASS CESSION SAHAM</t>
  </si>
  <si>
    <t>COASS CESSION S.A.A.R.</t>
  </si>
  <si>
    <t>COASS CESSION ACTIVA</t>
  </si>
  <si>
    <t>COASS CESSION CHANAS</t>
  </si>
  <si>
    <t>COASS CESSION BENEFICIAL</t>
  </si>
  <si>
    <t>COASS CESSION PROASSUR</t>
  </si>
  <si>
    <t>CESS. COASS AREA</t>
  </si>
  <si>
    <t>CESS. COASS NSIA CAMEROUN</t>
  </si>
  <si>
    <t>CESS. COASS POOL TPV</t>
  </si>
  <si>
    <t>CESS. COASS ATLANTIQUE ASSURAN</t>
  </si>
  <si>
    <t>CESS. COASS SUNU ASSURANCES IA</t>
  </si>
  <si>
    <t>COMM SUR CESSION AXA</t>
  </si>
  <si>
    <t>COMM SUR CESSION SAHAM</t>
  </si>
  <si>
    <t>COMM SUR CESSION S.A.A.R.</t>
  </si>
  <si>
    <t>COMM SUR CESSION ACTIVA</t>
  </si>
  <si>
    <t>COMM CESS. COASS AREA</t>
  </si>
  <si>
    <t>COMM CESS. COASS NSIA CAMEROUN</t>
  </si>
  <si>
    <t>COMM CESS. COASS ATLANTIQUE AS</t>
  </si>
  <si>
    <t>COMM CESS. COASS SUNU ASSURANC</t>
  </si>
  <si>
    <t>PROVISION  DEPRECIAT. COASSURE</t>
  </si>
  <si>
    <t>CLIENTS  DOUALA SIEGE</t>
  </si>
  <si>
    <t>CLIENTS B.D. DOUALA</t>
  </si>
  <si>
    <t>CLIENTS B.D. LIMBE</t>
  </si>
  <si>
    <t>CLIENTS B.D. YAOUNDE</t>
  </si>
  <si>
    <t>CLIENTS B.D. BAMENDA</t>
  </si>
  <si>
    <t>CLIENTS ALLIANZ CAMEROUN BONAB</t>
  </si>
  <si>
    <t>CLIENTS GRAS SAVOYE</t>
  </si>
  <si>
    <t>CLIENTS ASCOMA</t>
  </si>
  <si>
    <t>CLIENTS SOGECAR</t>
  </si>
  <si>
    <t>CLIENTS OCA</t>
  </si>
  <si>
    <t>CLIENTS MOUATCHO ASS.</t>
  </si>
  <si>
    <t>CLIENTS C2AC</t>
  </si>
  <si>
    <t>CLIENTS ASSURANCE LA PRUDENCE</t>
  </si>
  <si>
    <t>CLIENTS LA PREVOYANCE ASSURANC</t>
  </si>
  <si>
    <t>CLIENTS MOUNT FAKO (INSURANCE)</t>
  </si>
  <si>
    <t>CLIENTS MERIDIEN ASSURANCES SA</t>
  </si>
  <si>
    <t>CLIENTS LEADER ASSURANCES SARL</t>
  </si>
  <si>
    <t>CLIENTS BICEC / GRAS SAVOYE</t>
  </si>
  <si>
    <t>CLIENTS ECO ASSURANCES</t>
  </si>
  <si>
    <t>CLIENTS CAMPOST</t>
  </si>
  <si>
    <t>CLIENTS CAMPOST YDE</t>
  </si>
  <si>
    <t>CLIENTS GENERALIA ASSURANCES</t>
  </si>
  <si>
    <t>CLIENTS ASPROM SA</t>
  </si>
  <si>
    <t>CLIENTS OZAUNE INSURANNCE SARL</t>
  </si>
  <si>
    <t>CLIENTS SOCARNO</t>
  </si>
  <si>
    <t>CLIENTS SGC_BANCASS</t>
  </si>
  <si>
    <t>CLIENTS PREMIUM INSURANCE</t>
  </si>
  <si>
    <t>CLIENTS NOVERLA ROBERTIS</t>
  </si>
  <si>
    <t>CLIENTS MUTUELLES REUNIES</t>
  </si>
  <si>
    <t>CLIENTS AFRIK ASSUR SA</t>
  </si>
  <si>
    <t>CLIENTS TOASMI ASSURANCES</t>
  </si>
  <si>
    <t>CLIENTS LUSIS CREDIT INSURANCE</t>
  </si>
  <si>
    <t>CLIENTS MERINS INSURANCE S.A.</t>
  </si>
  <si>
    <t>CLIENTS CAPITAL ASSURANCE S.A.</t>
  </si>
  <si>
    <t>CLIENTS FININSUR</t>
  </si>
  <si>
    <t>CLIENTS BAIL SCE/GRAS SAVOYE</t>
  </si>
  <si>
    <t>CLIENTS LEASING LOXEA/GRAS SAV</t>
  </si>
  <si>
    <t>CLIENTS SERENADE</t>
  </si>
  <si>
    <t xml:space="preserve">CLIENTS AGENT GENERAL ALLIANZ </t>
  </si>
  <si>
    <t>CLIENTS AGENCE GENERALE ALLIAN</t>
  </si>
  <si>
    <t>CLIENTS SCAR CAMEROUN</t>
  </si>
  <si>
    <t>CLIENTS KOKA SARL</t>
  </si>
  <si>
    <t>CLIENTS KISSAR CAMEROUN</t>
  </si>
  <si>
    <t>CLIENTS APP. DIVERS DLA</t>
  </si>
  <si>
    <t>CLIENTS MONEYANG ANNE PAULINE</t>
  </si>
  <si>
    <t>CLIENTS AMOUGOU MICHELLE</t>
  </si>
  <si>
    <t>CLIENTS 105 ARMELLE YVONNE SID</t>
  </si>
  <si>
    <t>CLIENTS BIBIANE NGONO</t>
  </si>
  <si>
    <t>COMM. et ACC. DUS ALLIANZ CAME</t>
  </si>
  <si>
    <t>COM BD DOUALA</t>
  </si>
  <si>
    <t>COMM GRAS SAVOYE</t>
  </si>
  <si>
    <t>COMM ASCOMA</t>
  </si>
  <si>
    <t>COMM SOGECAR</t>
  </si>
  <si>
    <t>COMM OCA</t>
  </si>
  <si>
    <t>COMM MOUATCHO ASS.</t>
  </si>
  <si>
    <t>COMM C2AC</t>
  </si>
  <si>
    <t>COMM. et ACC. DUS ASSURANCE LA</t>
  </si>
  <si>
    <t>COMM. et ACC. DUS LA PREVOYANC</t>
  </si>
  <si>
    <t>COMM. et ACC. DUS MOUNT FAKO (</t>
  </si>
  <si>
    <t>COMM. et ACC. DUS MERIDIEN ASS</t>
  </si>
  <si>
    <t>COMM. et ACC. DUS LEADER ASSUR</t>
  </si>
  <si>
    <t>COMM. et ACC. DUS BICEC / GRAS</t>
  </si>
  <si>
    <t>COMM. et ACC. DUS ECO ASSURANC</t>
  </si>
  <si>
    <t>COMM. et ACC. DUS CAMPOST</t>
  </si>
  <si>
    <t>COMM. et ACC. DUS CAMPOST YDE</t>
  </si>
  <si>
    <t>COMM. et ACC. DUS GENERALIA AS</t>
  </si>
  <si>
    <t>COMM. et ACC. DUS ASPROM SA</t>
  </si>
  <si>
    <t>COMM. et ACC. DUS OZAUNE INSUR</t>
  </si>
  <si>
    <t>COMM. et ACC. DUS SOCARNO</t>
  </si>
  <si>
    <t>COMM. et ACC. DUS PREMIUM INSU</t>
  </si>
  <si>
    <t>COMM. et ACC. DUS NOVERLA ROBE</t>
  </si>
  <si>
    <t>COMM. et ACC. DUS MUTUELLES RE</t>
  </si>
  <si>
    <t xml:space="preserve">COMM. et ACC. DUS AFRIK ASSUR </t>
  </si>
  <si>
    <t>COMM. et ACC. DUS TOASMI ASSUR</t>
  </si>
  <si>
    <t>COMM. et ACC. DUS LUSIS CREDIT</t>
  </si>
  <si>
    <t>COMM. et ACC. DUS MERINS INSUR</t>
  </si>
  <si>
    <t>COMM. et ACC. DUS CAPITAL ASSU</t>
  </si>
  <si>
    <t>COMM. et ACC. DUS FININSUR</t>
  </si>
  <si>
    <t>COMM. et ACC. DUS BAIL SCE/GRA</t>
  </si>
  <si>
    <t>COMM. et ACC. DUS LEASING LOXE</t>
  </si>
  <si>
    <t>COMM. et ACC. DUS SERENADE</t>
  </si>
  <si>
    <t>COMM. et ACC. DUS AGENT GENERA</t>
  </si>
  <si>
    <t>COMM. et ACC. DUS AGENCE GENER</t>
  </si>
  <si>
    <t>COMM. et ACC. DUS SCAR CAMEROU</t>
  </si>
  <si>
    <t>COMM. et ACC. DUS KOKA SARL</t>
  </si>
  <si>
    <t>COMM. et ACC. DUS KISSAR CAMER</t>
  </si>
  <si>
    <t>COMM APP. DIVERS DLA</t>
  </si>
  <si>
    <t>COMM. et ACC. DUS MONEYANG ANN</t>
  </si>
  <si>
    <t>COMM. et ACC. DUS AMOUGOU MICH</t>
  </si>
  <si>
    <t xml:space="preserve">COMM. et ACC. DUS 105 ARMELLE </t>
  </si>
  <si>
    <t>COMM. et ACC. DUS BIBIANE NGON</t>
  </si>
  <si>
    <t>CHEQUES ET TRAITE IMP DOUALA</t>
  </si>
  <si>
    <t>KOMBI NSIA ABEL</t>
  </si>
  <si>
    <t>DJOSSA MBOUDA JOSEPH</t>
  </si>
  <si>
    <t>DIN EBOUMBOU FRANCOIS GUILLAUM</t>
  </si>
  <si>
    <t>NJIA SANK ANGELE</t>
  </si>
  <si>
    <t>NDOUMBE EPEE ROGER BLAISE</t>
  </si>
  <si>
    <t>POUAMOUN OUMAROU</t>
  </si>
  <si>
    <t>BOWEN NDOUMBE JOSELY</t>
  </si>
  <si>
    <t>ZONGO JOLY</t>
  </si>
  <si>
    <t>ZESTE NDIKUM JULIUS PEETER</t>
  </si>
  <si>
    <t>KOUNG BIENVENU</t>
  </si>
  <si>
    <t>MESSINA BELOMO</t>
  </si>
  <si>
    <t>TANTOH EMMANUEL</t>
  </si>
  <si>
    <t>DZUAFO NEE KENMEGNE LUCIENNE</t>
  </si>
  <si>
    <t>MBOUGUE NGUETSOP IVE DESIRE</t>
  </si>
  <si>
    <t>TCHUSSEN  NANA EVELYNE</t>
  </si>
  <si>
    <t>KAMDEM YVONNE</t>
  </si>
  <si>
    <t>MOUSSIA LYDIENNE</t>
  </si>
  <si>
    <t>MBOUMMA LIKALE PIERRE</t>
  </si>
  <si>
    <t>EDJENGUELE CLEMENT ALAIN</t>
  </si>
  <si>
    <t>DONGMO LEOPOLDINE SYLVIE</t>
  </si>
  <si>
    <t>SOGNYEMB JULIENNE CHRISTIANE</t>
  </si>
  <si>
    <t>KEMAJOU ANNA</t>
  </si>
  <si>
    <t>AFFA'A  MBALLA  PATRICIA</t>
  </si>
  <si>
    <t>PETNGA  NGATCHOU  GHISLAIN</t>
  </si>
  <si>
    <t>KONDA EBOKO HELENE</t>
  </si>
  <si>
    <t>NGO MPAI JACKY FLORENCE</t>
  </si>
  <si>
    <t>NGO MINKA NICOLE BLANCHE</t>
  </si>
  <si>
    <t>NTYEBE BAYIKE JEAN JACQUES</t>
  </si>
  <si>
    <t>UYENLEK MARIE-ANGE</t>
  </si>
  <si>
    <t>EYOK JOSEPH PATRICK</t>
  </si>
  <si>
    <t>SIBE A BESSONG</t>
  </si>
  <si>
    <t>NGUEMDJOP TCHIENANG RAOUL CASI</t>
  </si>
  <si>
    <t>KOUAMEN DONARINE FLORE</t>
  </si>
  <si>
    <t>NTEDE MOUSSIMA AXEL SERGE</t>
  </si>
  <si>
    <t>NENNE FADIMATOU</t>
  </si>
  <si>
    <t>MEKONTCHOU SADEU HAROLD WILFRI</t>
  </si>
  <si>
    <t>MASSANGO MARTHE MARTINE</t>
  </si>
  <si>
    <t>NDEFOGANG NZOKOU STEVE JOEL</t>
  </si>
  <si>
    <t>KOUAMEN DONARINE</t>
  </si>
  <si>
    <t>FREDERIC DESPREZ</t>
  </si>
  <si>
    <t>ENONGA RENETTE LAETISSIA</t>
  </si>
  <si>
    <t>NONNYOU MARION PHILOMENE</t>
  </si>
  <si>
    <t>MEVA'A BLANDINE</t>
  </si>
  <si>
    <t>KONG KOH GREGORY</t>
  </si>
  <si>
    <t>TIKNYEMB RACHEL CORINE CHARLLU</t>
  </si>
  <si>
    <t>ESSOH MAKOLLE MATEKE FAUSTIN</t>
  </si>
  <si>
    <t>SAOUDI ADAMA SAOUDI</t>
  </si>
  <si>
    <t>MASSOMA ARISTIDE DANIEL</t>
  </si>
  <si>
    <t>TALLA EPSE YANA FLORENCE</t>
  </si>
  <si>
    <t>ABONDO ABONDO SERGE</t>
  </si>
  <si>
    <t>NGANJANA MARIE</t>
  </si>
  <si>
    <t>MVOGO MBOLO JOSEPH</t>
  </si>
  <si>
    <t>DIOP MEDOUNE</t>
  </si>
  <si>
    <t>MBIENGANG MINKANDE CHRISTEL ST</t>
  </si>
  <si>
    <t>BIOM BI RIKAM MEMPHIS</t>
  </si>
  <si>
    <t>ESSONO OYONO JEAN BRUNOT</t>
  </si>
  <si>
    <t xml:space="preserve">HAMAN DJODA RITHA ELISE MAGUY </t>
  </si>
  <si>
    <t>EBWELLE HERMINE</t>
  </si>
  <si>
    <t>RENUMERATION DUE AU PERS</t>
  </si>
  <si>
    <t>DROIT DE TIMBRE AUTOMOBILE</t>
  </si>
  <si>
    <t>TVA SUR ENCAISSEMENT ACOMPTE</t>
  </si>
  <si>
    <t>TVA SUR ENCAISSEMENT  INSTANCE</t>
  </si>
  <si>
    <t>TVA SUR PRIMES</t>
  </si>
  <si>
    <t>IRCM S/DIVID &amp; JET PRESCE</t>
  </si>
  <si>
    <t xml:space="preserve">TVA/ASSIST. TECHN.  ENCAISSEE </t>
  </si>
  <si>
    <t>TVA/AUTRES PREST EXT ENCAISSEE</t>
  </si>
  <si>
    <t>TVA/ AUTRE OPERATION ENCAISSEE</t>
  </si>
  <si>
    <t>TVA S/INT DAT.&amp; PRETS  ENCAIS</t>
  </si>
  <si>
    <t>TVA  SUR COMM CENTR 100%</t>
  </si>
  <si>
    <t>TVA SUR IMMOBILISATIONS 100%</t>
  </si>
  <si>
    <t xml:space="preserve"> TVA SUR SINISTRE CENTR 100%</t>
  </si>
  <si>
    <t>TVA  / FSSEURS AUTRES 100%</t>
  </si>
  <si>
    <t>TVA SUR PME RET PAR COLLECT</t>
  </si>
  <si>
    <t>TVA A PAYER</t>
  </si>
  <si>
    <t>TVA /FSSEURS MANGABELL 100%</t>
  </si>
  <si>
    <t>TVA /FSSEURS FLATTERS 100%</t>
  </si>
  <si>
    <t>TVA /FSSEURS LIBERTE 100%</t>
  </si>
  <si>
    <t>TVA /FSSEURS IMM YDE 100%</t>
  </si>
  <si>
    <t>TVA /FSSEURS EX GEAC 100%</t>
  </si>
  <si>
    <t>TVA DEDUCTIBLE SUR COMMISSIONS</t>
  </si>
  <si>
    <t>TVA DEDUCTIBLE S/IMMOBILISATIO</t>
  </si>
  <si>
    <t>TVA DEDUCTIBLE S/SINISTRES</t>
  </si>
  <si>
    <t xml:space="preserve">TVA DEDUCTIBLE S/FSEURS </t>
  </si>
  <si>
    <t>R.A.S. TVA A REVERSER</t>
  </si>
  <si>
    <t>R.A.S. I.R. 1.1% A  REVERSER</t>
  </si>
  <si>
    <t>R.A.S. I.R. 1.65% AREVERSER</t>
  </si>
  <si>
    <t>R.A.S. I.R. 5.5% A REVERSER</t>
  </si>
  <si>
    <t>RAS DROIT DE TIMBRE/PUBLICITE</t>
  </si>
  <si>
    <t>R.A.S  I.R. 2,2 % A REVERSER</t>
  </si>
  <si>
    <t>ETAT CONSIGNATION /CONTENTIEUX</t>
  </si>
  <si>
    <t>TSR A REVERSER</t>
  </si>
  <si>
    <t>IRCM A REVERSER</t>
  </si>
  <si>
    <t>RETENUE 15% LOYER A REVERSER</t>
  </si>
  <si>
    <t>IRPP A REVERSER</t>
  </si>
  <si>
    <t>REDEVANCES CRTV A REVERSER</t>
  </si>
  <si>
    <t>AUTRES IMPOTS A PAYER</t>
  </si>
  <si>
    <t>IRPP 10%  A REVERSER</t>
  </si>
  <si>
    <t>ACOMPTE I.S. 2,2% C.A.</t>
  </si>
  <si>
    <t>ACOMPTE I.S. IRCM SUR DIVID</t>
  </si>
  <si>
    <t>I.R.2,2% R.A.S. PAR STES COLLE</t>
  </si>
  <si>
    <t>IMPOTS SUR LE RESUL DE L'EXER</t>
  </si>
  <si>
    <t>R.A.S. 5.5% PAR STES COLLEC.</t>
  </si>
  <si>
    <t>DIVIDENDES A PAYER</t>
  </si>
  <si>
    <t>ALLIANZ AFRIQUE</t>
  </si>
  <si>
    <t>ALLIANZ INTERNATIONAL</t>
  </si>
  <si>
    <t>AGF CAMEROUN ASSURANCES - VIE</t>
  </si>
  <si>
    <t>ANGO ADA MOISE (SUCCESSIONS)</t>
  </si>
  <si>
    <t>ANOMAH NGU VICTOR (SUCCESSION)</t>
  </si>
  <si>
    <t>BALLAH HABIBA EPSE MBOMBO</t>
  </si>
  <si>
    <t>BICEC</t>
  </si>
  <si>
    <t>BINDZI BENOIT (SUCCESSION)</t>
  </si>
  <si>
    <t>BISSECH PAULETTE</t>
  </si>
  <si>
    <t>DIBOUSSI DANIEL (SUCCESSION)</t>
  </si>
  <si>
    <t>DIKOUME SAMUEL</t>
  </si>
  <si>
    <t>DZEAKOU SEBASTIEN (SUCCESSION)</t>
  </si>
  <si>
    <t>EDIBE PHILIPPE (SUCCESSION)</t>
  </si>
  <si>
    <t>EGBE TABI EMMANUEL (SUCCESSION</t>
  </si>
  <si>
    <t>GARBA AOUDOU (SUCCESSION)</t>
  </si>
  <si>
    <t>HAYATOU ABDEL KARIM</t>
  </si>
  <si>
    <t>HAYATOU FADIMATOU ADA FINI</t>
  </si>
  <si>
    <t>HAYATOU PIERRETTE</t>
  </si>
  <si>
    <t>KOUAME THOMAS</t>
  </si>
  <si>
    <t>KUOH MOUKOURI JACQUES (SUCCESS</t>
  </si>
  <si>
    <t>LELE GUSTAVE (SUCCESSION)</t>
  </si>
  <si>
    <t>MAMA KORAMOU (SUCCESSION)</t>
  </si>
  <si>
    <t>MASSANG MARTIN</t>
  </si>
  <si>
    <t>MEDJO ME ZENGUE ALOYS</t>
  </si>
  <si>
    <t>MOUICHE FIFEN CHARLES</t>
  </si>
  <si>
    <t>MOUICHE FOUAPON ALEXANDRE</t>
  </si>
  <si>
    <t>MOUICHE MOISE</t>
  </si>
  <si>
    <t>MOUICHE NGAMIE GEORGES</t>
  </si>
  <si>
    <t>MOUICHE NJIMBAM CHRISTIAN</t>
  </si>
  <si>
    <t>MOUICHE NJINDOU HENRI</t>
  </si>
  <si>
    <t>MOUSSONGO MARIE LOUISE</t>
  </si>
  <si>
    <t>MPAH MPONDO BLACK (SUCCESSION)</t>
  </si>
  <si>
    <t>NANA JEAN</t>
  </si>
  <si>
    <t>NASSOUROU MALLAM (SUCCESSION)</t>
  </si>
  <si>
    <t>NDJONG EMMANUEL (SUCCESSION)</t>
  </si>
  <si>
    <t>NGOUET MOUICHE FLORENCE</t>
  </si>
  <si>
    <t>NJOH MBOULE LUDOVIC</t>
  </si>
  <si>
    <t>NOUIND ERNEST (SUCCESSION)</t>
  </si>
  <si>
    <t>NYEMEG JEAN-PIERRE</t>
  </si>
  <si>
    <t>OUMAROU BELLO</t>
  </si>
  <si>
    <t>SUNDJIO JUSTIN (SUCCESSION)</t>
  </si>
  <si>
    <t>TCHAKOUNTE ODETTE EPSE FOTSO</t>
  </si>
  <si>
    <t>TCHANA KOUAME GERARD</t>
  </si>
  <si>
    <t>TCHUISSE MATHIEU (SUCCESSION)</t>
  </si>
  <si>
    <t>TEDJONG JEAN MARIE (SUCCESSION</t>
  </si>
  <si>
    <t>YANOU PIERRE ROGER</t>
  </si>
  <si>
    <t>NANA KOUAMOU EVELYNE</t>
  </si>
  <si>
    <t>NANA NGANGA LEONARD</t>
  </si>
  <si>
    <t>NANA NGANTEU RACHEL</t>
  </si>
  <si>
    <t>INDEMNITEE DE CONSEIL A PAYER</t>
  </si>
  <si>
    <t>INDEMNITES DE REPRESENTATION</t>
  </si>
  <si>
    <t>C/C OD FILIALES</t>
  </si>
  <si>
    <t>C/C OD ALLIANZ COTE IVOIRE</t>
  </si>
  <si>
    <t>C/C OD ALLIANZ CAMEROUN VIE</t>
  </si>
  <si>
    <t>C/C OD ALLIANZ SENEGAL</t>
  </si>
  <si>
    <t>C/C OD ALLIANZ BURKINA</t>
  </si>
  <si>
    <t>C/C OD ALLIANZ CENTRAFRIQUE</t>
  </si>
  <si>
    <t>C/C OD ALLIANZ BENIN</t>
  </si>
  <si>
    <t>C/C OD ALLIANZ MALI</t>
  </si>
  <si>
    <t>C/C OD ALLIANZ TOGO</t>
  </si>
  <si>
    <t>C/C OD ALLIANZ MADAGASCAR</t>
  </si>
  <si>
    <t>C/C OD ALLIANZ GHANA</t>
  </si>
  <si>
    <t>C/C OD ALLIANZ CONGO</t>
  </si>
  <si>
    <t>C/C OD ALLIANZ GHANA VIE</t>
  </si>
  <si>
    <t>C/C VIE OPERATIONS A 100%</t>
  </si>
  <si>
    <t>C/C OD ALLIANZ AFRICA</t>
  </si>
  <si>
    <t>ALLIANZ AFRICA SERVICES</t>
  </si>
  <si>
    <t>HUB AZ MAROC COMPTE COURANT</t>
  </si>
  <si>
    <t>CNPS (COTISATION DIVERSES)</t>
  </si>
  <si>
    <t>CREDIT FONCIER FNE 2,5%</t>
  </si>
  <si>
    <t>COTISAT SYND 1% SYNATAC</t>
  </si>
  <si>
    <t>POLICE MALADIE GROUPE</t>
  </si>
  <si>
    <t>COTISAT AVENIR RETRAITE PERS</t>
  </si>
  <si>
    <t>COTISAT LION RETRAITE PERS</t>
  </si>
  <si>
    <t>RETRAITE ENTREPRISE</t>
  </si>
  <si>
    <t>FRAIS DE CONTROLE</t>
  </si>
  <si>
    <t>CHIEF FON NDANSI EMMANUEL</t>
  </si>
  <si>
    <t>C.B.C. BANK</t>
  </si>
  <si>
    <t>MISSIKON FABIEN</t>
  </si>
  <si>
    <t>POLYCLINIQUE MAIMONIDE</t>
  </si>
  <si>
    <t>TEGIEU LOUIS BAILLEUR BONABERI</t>
  </si>
  <si>
    <t>DR MISSIPO NAOMI</t>
  </si>
  <si>
    <t xml:space="preserve">CIMA PRET ECHU </t>
  </si>
  <si>
    <t>SATO ROSTAND</t>
  </si>
  <si>
    <t xml:space="preserve">ETOUNDI  ETOUNDI </t>
  </si>
  <si>
    <t>MOUKATE LOUIS</t>
  </si>
  <si>
    <t>CGF BOURSE OBLIGATION</t>
  </si>
  <si>
    <t>CAD-POKOSSI BAIL</t>
  </si>
  <si>
    <t>ALLUCAM</t>
  </si>
  <si>
    <t>KPOGBE KOKOU EDMOND</t>
  </si>
  <si>
    <t>CENTRE MEDICAL LE JOURDAIN</t>
  </si>
  <si>
    <t>SOCIETE J PRENANT</t>
  </si>
  <si>
    <t>MME PASCALE TANHAM</t>
  </si>
  <si>
    <t>CLEMENT SANDRINE S/C CANINO FR</t>
  </si>
  <si>
    <t>I F C</t>
  </si>
  <si>
    <t>SEBC</t>
  </si>
  <si>
    <t>CITIBANK</t>
  </si>
  <si>
    <t>BOLLORE AFRICA LOGISTICS</t>
  </si>
  <si>
    <t>CEMEX SARL</t>
  </si>
  <si>
    <t>ORANGE CAMEROUN</t>
  </si>
  <si>
    <t>NEWKO AUDIT</t>
  </si>
  <si>
    <t>FODEC CAMEROUN</t>
  </si>
  <si>
    <t>SPECTRUM</t>
  </si>
  <si>
    <t>MTN CAMEROUN</t>
  </si>
  <si>
    <t>ALLIANZ CAMEROUN VIE</t>
  </si>
  <si>
    <t>APAVE CAMEROUN YAOUNDE</t>
  </si>
  <si>
    <t>DACAM</t>
  </si>
  <si>
    <t>IPSOS</t>
  </si>
  <si>
    <t>SN COCAM</t>
  </si>
  <si>
    <t>STE PLANTATIONS DE MBANGA</t>
  </si>
  <si>
    <t>AUDITEC FOIRIER CONSULTING</t>
  </si>
  <si>
    <t>PROPARCO</t>
  </si>
  <si>
    <t>MM LACROUX ROBERT ET BERTRAND</t>
  </si>
  <si>
    <t>S A B C</t>
  </si>
  <si>
    <t>KPMG TAX &amp; LEGAL</t>
  </si>
  <si>
    <t>CAMCI</t>
  </si>
  <si>
    <t>IHS CAMEROUN SA</t>
  </si>
  <si>
    <t>DGF CAMEROON PLC</t>
  </si>
  <si>
    <t>DELMAS CAMEROUN</t>
  </si>
  <si>
    <t>TRANSITALIA</t>
  </si>
  <si>
    <t>STE SPEED APPRO</t>
  </si>
  <si>
    <t>CAMEROUN UNITED FOREST</t>
  </si>
  <si>
    <t>AUTORITE PORTUAIRE NATIONALE</t>
  </si>
  <si>
    <t>AGENCE FRANCAISE DE DEVELOPPEM</t>
  </si>
  <si>
    <t>PROV DEPRECIATIONS DEBIT</t>
  </si>
  <si>
    <t>CHARGES A PAYER</t>
  </si>
  <si>
    <t>LOYERS PERCUS D'AVANCE</t>
  </si>
  <si>
    <t>PRODUITS  PERCUS  D'AVANCE</t>
  </si>
  <si>
    <t>CHARG PAYEE COMPT D'AVCE</t>
  </si>
  <si>
    <t>PRIMES ACQUISES NON EMISES NET</t>
  </si>
  <si>
    <t>AUTRES PRODUITS A RECEVOIR</t>
  </si>
  <si>
    <t>INTERETS A ENC. DAT</t>
  </si>
  <si>
    <t>INTERET/PRET CIMA A RECEVOIR</t>
  </si>
  <si>
    <t>COUPON A ENC. OBLIG. ASSURANCE</t>
  </si>
  <si>
    <t>COUPON A ENC.BGD GABO &amp; AFD CI</t>
  </si>
  <si>
    <t>REGLEMENT SIN DOUALA SIEGE</t>
  </si>
  <si>
    <t>REGLEMENT SIN B.D. DOUALA</t>
  </si>
  <si>
    <t>REGLEMENT SIN B.D. LIMBE</t>
  </si>
  <si>
    <t>REGLEMENT SIN B.D. YAOUNDE</t>
  </si>
  <si>
    <t>REGLEMENT SIN B.D. NGAOUNDERE</t>
  </si>
  <si>
    <t>REGLEMENT SIN B.D. BAMENDA</t>
  </si>
  <si>
    <t>REGLEMENT SIN B.D. KRIBI</t>
  </si>
  <si>
    <t>REGLEMENT SIN B.D. BONAMOUSSAD</t>
  </si>
  <si>
    <t>REGLEMENT SIN B.D. AKWA</t>
  </si>
  <si>
    <t>REGLT &amp; REC SIN ALLIANZ CAMERO</t>
  </si>
  <si>
    <t>REGLEMENT SIN GRAS SAVOYE</t>
  </si>
  <si>
    <t>REGLEMENT SIN GS SOGERCO</t>
  </si>
  <si>
    <t>REGLEMENT SIN ASCOMA</t>
  </si>
  <si>
    <t>REGLEMENT SIN SOGECAR</t>
  </si>
  <si>
    <t>REGLEMENT SIN OCA</t>
  </si>
  <si>
    <t>REGLEMENT SIN MOUATCHO ASS.</t>
  </si>
  <si>
    <t>REGLEMENT SIN LA PRUDENCE</t>
  </si>
  <si>
    <t>REGLEMENT SIN MOUNT FAKO</t>
  </si>
  <si>
    <t>REGLEMENT SIN LIBERTIS</t>
  </si>
  <si>
    <t>REGLEMENT SIN MERIDIEN ASSURAN</t>
  </si>
  <si>
    <t>REGLEMENT SIN LEADER ASSURANCE</t>
  </si>
  <si>
    <t>REGLT &amp; REC SIN BICEC / GRAS S</t>
  </si>
  <si>
    <t>REGLT &amp; REC SIN ECO ASSURANCES</t>
  </si>
  <si>
    <t>REGLT &amp; REC SIN GENERALIA ASSU</t>
  </si>
  <si>
    <t>REGLT &amp; REC SIN ASPROM SA</t>
  </si>
  <si>
    <t>REGLT &amp; REC SIN AAC SARL</t>
  </si>
  <si>
    <t xml:space="preserve">REGLT &amp; REC SIN PARTNERS SARL </t>
  </si>
  <si>
    <t>REGLT &amp; REC SIN SOCARNO</t>
  </si>
  <si>
    <t>REGLT &amp; REC SIN GLORY INSURANC</t>
  </si>
  <si>
    <t>REGLT &amp; REC SIN PREMIUM INSURA</t>
  </si>
  <si>
    <t>REGLT &amp; REC SIN CAPITAL ASSURA</t>
  </si>
  <si>
    <t>REGLT &amp; REC SIN LEASING LOXEA/</t>
  </si>
  <si>
    <t>REGLEMENT SIN C I A</t>
  </si>
  <si>
    <t>REGLEMENT SIN NORA</t>
  </si>
  <si>
    <t>REGLT SIN AGENCE DE KRIBI</t>
  </si>
  <si>
    <t>REGLT &amp; REC SIN AGENCE GENERAL</t>
  </si>
  <si>
    <t>REGLT &amp; REC SIN GRACELAND INSU</t>
  </si>
  <si>
    <t>REGLT &amp; REC SIN SCAR CAMEROUN</t>
  </si>
  <si>
    <t>REGLT &amp; REC SIN KOKA SARL</t>
  </si>
  <si>
    <t>REGLT &amp; REC SIN KISSAR CAMEROU</t>
  </si>
  <si>
    <t>REGLEMENT SIN APP. DIV. DLA</t>
  </si>
  <si>
    <t>REGLT SIN ACFRA YAOUNDE</t>
  </si>
  <si>
    <t>CSSIONS INTERMEDIAIRES A REV</t>
  </si>
  <si>
    <t>PRIMES &amp; SINISTRES COASSUREUR</t>
  </si>
  <si>
    <t>CPTE D'ATT. ECARTS D'APUR</t>
  </si>
  <si>
    <t>PRIMES CONTENTIEUSES</t>
  </si>
  <si>
    <t>PRIMES &amp; SIN REASS A AFFECT</t>
  </si>
  <si>
    <t>ECARTS SUR REGLEMENTS COMPTA</t>
  </si>
  <si>
    <t>POOL TPV ASAC</t>
  </si>
  <si>
    <t>REMB GRAS S. MALADIE AU PERSON</t>
  </si>
  <si>
    <t>PRIMES ENCAIS B.D. SIEGE</t>
  </si>
  <si>
    <t>PRIMES ENCAIS B.D. DOUALA</t>
  </si>
  <si>
    <t>PRIMES ENCAIS B.D. LIMBE</t>
  </si>
  <si>
    <t>PRIMES ENCAIS B.D. GAROUA</t>
  </si>
  <si>
    <t>PRIMES ENCAIS B.D. YAOUNDE</t>
  </si>
  <si>
    <t>PRIMES ENCAIS B.D. BAMENDA</t>
  </si>
  <si>
    <t>ENC. PRIMES ALLIANZ CAMEROUN B</t>
  </si>
  <si>
    <t>PRIMES ENCAIS ACCEPTATIONS FAC</t>
  </si>
  <si>
    <t>PRIMES ENCAIS GRAS SAVOYE</t>
  </si>
  <si>
    <t>PRIMES ENCAIS ASCOMA</t>
  </si>
  <si>
    <t>PRIMES ENCAIS S.G.C.A.C.</t>
  </si>
  <si>
    <t>PRIMES ENCAIS SOGECAR</t>
  </si>
  <si>
    <t>PRIMES ENCAIS OCA</t>
  </si>
  <si>
    <t>PRIMES ENCAIS MOUATCHO ASS.</t>
  </si>
  <si>
    <t>PRIMES ENCAIS C2AC</t>
  </si>
  <si>
    <t>PRIMES ENCAIS LA PRUDENCE</t>
  </si>
  <si>
    <t>PRIMES ENCAIS LA PREVOYANCE</t>
  </si>
  <si>
    <t>PRIMES ENCAIS MOUNT FAKO</t>
  </si>
  <si>
    <t>ENC. PRIMES MERIDIEN ASSURANCE</t>
  </si>
  <si>
    <t xml:space="preserve">ENC. PRIMES LEADER ASSURANCES </t>
  </si>
  <si>
    <t>ENC. PRIMES BICEC / GRAS SAVOY</t>
  </si>
  <si>
    <t>ENC. PRIMES ECO ASSURANCES</t>
  </si>
  <si>
    <t>ENC. PRIMES CAMPOST</t>
  </si>
  <si>
    <t>ENC. PRIMES GENERALIA ASSURANC</t>
  </si>
  <si>
    <t>ENC. PRIMES ASPROM SA</t>
  </si>
  <si>
    <t>ENC. PRIMES UNIVERSAL INSURANC</t>
  </si>
  <si>
    <t>ENC. PRIMES SOCARNO</t>
  </si>
  <si>
    <t>ENC. PRIMES SGC_BANCASS</t>
  </si>
  <si>
    <t>ENC. PRIMES PREMIUM INSURANCE</t>
  </si>
  <si>
    <t>ENC. PRIMES NOVERLA ROBERTIS</t>
  </si>
  <si>
    <t>ENC. PRIMES MUTUELLES REUNIES</t>
  </si>
  <si>
    <t>ENC. PRIMES GESTAS SA</t>
  </si>
  <si>
    <t>ENC. PRIMES AFRIK ASSUR SA</t>
  </si>
  <si>
    <t>ENC. PRIMES TOASMI ASSURANCES</t>
  </si>
  <si>
    <t>ENC. PRIMES LUSIS CREDIT INSUR</t>
  </si>
  <si>
    <t>ENC. PRIMES MERINS INSURANCE S</t>
  </si>
  <si>
    <t xml:space="preserve">ENC. PRIMES CAPITAL ASSURANCE </t>
  </si>
  <si>
    <t>ENC. PRIMES FININSUR</t>
  </si>
  <si>
    <t>ENC. PRIMES BAIL SCE/GRAS SAVO</t>
  </si>
  <si>
    <t>ENC. PRIMES LEASING LOXEA/GRAS</t>
  </si>
  <si>
    <t>ENC. PRIMES SERENADE</t>
  </si>
  <si>
    <t>PRIMES ENCAIS C I A</t>
  </si>
  <si>
    <t>PRIMES ENCAIS AGENCE KRIBI</t>
  </si>
  <si>
    <t>PRIMES ENCAIS AGCE BONAMOUSSAD</t>
  </si>
  <si>
    <t>ENC. PRIMES SCAR CAMEROUN</t>
  </si>
  <si>
    <t>ENC. PRIMES KOKA SARL</t>
  </si>
  <si>
    <t>ENC. PRIMES KISSAR CAMEROUN</t>
  </si>
  <si>
    <t>PRIMES ENCAIS APP. DIVERS DLA</t>
  </si>
  <si>
    <t>PRIMES ENCAIS APP. DIVERS YDE</t>
  </si>
  <si>
    <t>ENC. PRIMES BILONG</t>
  </si>
  <si>
    <t>CHEQUES RECUS DE GSC</t>
  </si>
  <si>
    <t>DEPOSIT BRASSERIES DU CAMEROUN</t>
  </si>
  <si>
    <t>DEPOSIT PERENCO RIO DEL REY</t>
  </si>
  <si>
    <t>DEPOSIT PERENCO CAMEROON</t>
  </si>
  <si>
    <t>DEPOSIT TOTAL CAMEROUN</t>
  </si>
  <si>
    <t>DEPOSIT GETMA CAMEROUN</t>
  </si>
  <si>
    <t>DEPOSIT AMT CAMEROUN</t>
  </si>
  <si>
    <t>SIN TIARD PAYES</t>
  </si>
  <si>
    <t>SIN TIARD PAYES DOUALA SIEGE</t>
  </si>
  <si>
    <t>SIN TIARD PAYES B.D. DOUALA</t>
  </si>
  <si>
    <t>SIN TIARD PAYES B.D. LIMBE</t>
  </si>
  <si>
    <t>SIN TIARD PAYES B.D. YAOUNDE</t>
  </si>
  <si>
    <t>SIN TIARD PAYES ACCEPTATIONS</t>
  </si>
  <si>
    <t>SIN TIARD PAYES GRAS SAVOYE</t>
  </si>
  <si>
    <t>SIN TIARD PAYES ASCOMA</t>
  </si>
  <si>
    <t>ENCT REC SIN TIARD GENERALIA A</t>
  </si>
  <si>
    <t>ENCT REC SIN TIARD SN BRUSSELS</t>
  </si>
  <si>
    <t>SIN MALADIE PAYES</t>
  </si>
  <si>
    <t>SIN MALADIE PAYES DOUALA SIEGE</t>
  </si>
  <si>
    <t>PAIEMENTS SINISTRES MALADIE</t>
  </si>
  <si>
    <t>SIN MALADIE PAYES B.D. DOUALA</t>
  </si>
  <si>
    <t>SIN MALADIE PAYES B.D. LIMBE</t>
  </si>
  <si>
    <t>SIN MALADIE PAYES B.D. YAOUNDE</t>
  </si>
  <si>
    <t>SIN MALADIE PAYES B.D. BAMENDA</t>
  </si>
  <si>
    <t>SIN MALADIE PAYES B.D. BONAMOU</t>
  </si>
  <si>
    <t>SIN MALADIE PAYES GRAS SAVOYE</t>
  </si>
  <si>
    <t>SIN MALADIE PAYES ASCOMA</t>
  </si>
  <si>
    <t>ENC. COM ALLIANZ CAMEROUN SIEG</t>
  </si>
  <si>
    <t>ENC. COM ALLIANZ CAMEROUN DOUA</t>
  </si>
  <si>
    <t>ENC. COM GRAS SAVOYE</t>
  </si>
  <si>
    <t>ENC. COM ASCOMA CAMEROUN</t>
  </si>
  <si>
    <t>ENC. COM SOGECAR</t>
  </si>
  <si>
    <t>ENC. COM OFFICE DE COURTAGE AS</t>
  </si>
  <si>
    <t>ENC. COM MOUATCHO'S INSURANCES</t>
  </si>
  <si>
    <t>ENC. COM COURTIER D'ASSURANCES</t>
  </si>
  <si>
    <t>ENC. COM ASSURANCE LA PRUDENCE</t>
  </si>
  <si>
    <t>ENC. COM LA PREVOYANCE ASSURAN</t>
  </si>
  <si>
    <t>ENC. COM MOUNT FAKO (INSURANCE</t>
  </si>
  <si>
    <t>ENC. COM MERIDIEN ASSURANCES S</t>
  </si>
  <si>
    <t>ENC. COM LEADER ASSURANCES SAR</t>
  </si>
  <si>
    <t>ENC. COM BICEC / GRAS SAVOYE</t>
  </si>
  <si>
    <t>ENC. COM ECO ASSURANCES</t>
  </si>
  <si>
    <t>ENC. COM CAMPOST</t>
  </si>
  <si>
    <t>ENC. COM CAMPOST YDE</t>
  </si>
  <si>
    <t>ENC. COM GENERALIA ASSURANCES</t>
  </si>
  <si>
    <t>ENC. COM ASPROM SA</t>
  </si>
  <si>
    <t>ENC. COM OZAUNE INSURANNCE SAR</t>
  </si>
  <si>
    <t>ENC. COM SOCARNO</t>
  </si>
  <si>
    <t>ENC. COM PREMIUM INSURANCE</t>
  </si>
  <si>
    <t>ENC. COM NOVERLA ROBERTIS</t>
  </si>
  <si>
    <t>ENC. COM MUTUELLES REUNIES</t>
  </si>
  <si>
    <t>ENC. COM AFRIK ASSUR SA</t>
  </si>
  <si>
    <t>ENC. COM TOASMI ASSURANCES</t>
  </si>
  <si>
    <t>ENC. COM LUSIS CREDIT INSURANC</t>
  </si>
  <si>
    <t>ENC. COM MERINS INSURANCE S.A.</t>
  </si>
  <si>
    <t>ENC. COM CAPITAL ASSURANCE S.A</t>
  </si>
  <si>
    <t>ENC. COM FININSUR</t>
  </si>
  <si>
    <t>ENC. COM BAIL SCE/GRAS SAVOYE</t>
  </si>
  <si>
    <t>ENC. COM LEASING LOXEA/GRAS SA</t>
  </si>
  <si>
    <t>ENC. COM SERENADE</t>
  </si>
  <si>
    <t>ENC. COM AGENT GENERAL ALLIANZ</t>
  </si>
  <si>
    <t>ENC. COM AGENCE GENERALE ALLIA</t>
  </si>
  <si>
    <t>ENC. COM SCAR CAMEROUN</t>
  </si>
  <si>
    <t>ENC. COM KOKA SARL</t>
  </si>
  <si>
    <t>ENC. COM KISSAR CAMEROUN</t>
  </si>
  <si>
    <t>ENC. COM APPORTEURS DIVERS DOU</t>
  </si>
  <si>
    <t>COMPTE FINANCIER GRAS SAVOYE</t>
  </si>
  <si>
    <t>COMPTE FINANCIER ASCOMA</t>
  </si>
  <si>
    <t>COMPTE FINANCIER SOGECAR</t>
  </si>
  <si>
    <t>COMPTE FINANCIER GENERALIA</t>
  </si>
  <si>
    <t>DR YEMI RACINE</t>
  </si>
  <si>
    <t>COMPTE FINANCIER AXA LIBERTE</t>
  </si>
  <si>
    <t>COMPTE FINANCIER PRESTA. SANTE</t>
  </si>
  <si>
    <t>COMPTE FINANCIER NORA</t>
  </si>
  <si>
    <t>GRACELAND INSURANCE</t>
  </si>
  <si>
    <t>COMPTE FINANCIER SCAR</t>
  </si>
  <si>
    <t>KOKA SARL- KOUNG BIENVENU</t>
  </si>
  <si>
    <t>KISSAR SARL - NGAN KOTOCK</t>
  </si>
  <si>
    <t>COMPTE FINANCIER ALIOS FINANCE</t>
  </si>
  <si>
    <t>COMPTE FINANCIER SGC LOCATAIRE</t>
  </si>
  <si>
    <t>COMPTE FINANCIER SOMMDIA</t>
  </si>
  <si>
    <t>COMPTE FINANCIER NSIA GABON</t>
  </si>
  <si>
    <t>COMPTE D'ATTENTE COMPTA GENER</t>
  </si>
  <si>
    <t>PERSONNEL A VENTILER</t>
  </si>
  <si>
    <t>CHEQUES EMIS PRESCRITS</t>
  </si>
  <si>
    <t>CANTINE DU PERSONNEL</t>
  </si>
  <si>
    <t>CHEQUES ET TRAITES IMPAYES</t>
  </si>
  <si>
    <t>SODINAF CHEQUES &amp; TRAITES IMP.</t>
  </si>
  <si>
    <t>PROVISION DEPR. CPTES D'ATTENT</t>
  </si>
  <si>
    <t>EFFETS A RECEVOIR CD</t>
  </si>
  <si>
    <t>CHEQUES A ENCAISSER CD</t>
  </si>
  <si>
    <t>SGC DOUALA</t>
  </si>
  <si>
    <t>SGC DOUALA SAISIE ARRET</t>
  </si>
  <si>
    <t>SGC DEPOT A TERME</t>
  </si>
  <si>
    <t>SGC YAOUNDE</t>
  </si>
  <si>
    <t>SGC GAROUA</t>
  </si>
  <si>
    <t>SGC BAFOUSSAM</t>
  </si>
  <si>
    <t xml:space="preserve">SGC CAUTIONS AGENTS GENERAUX </t>
  </si>
  <si>
    <t>SGC LIMBE</t>
  </si>
  <si>
    <t>SCB CAMEROUN DOUALA</t>
  </si>
  <si>
    <t>SCB CAMEROUN DEPOT A TERME</t>
  </si>
  <si>
    <t>SCB CAMEROUN DOUALA SAISIE</t>
  </si>
  <si>
    <t>BICEC DOUALA</t>
  </si>
  <si>
    <t>BICEC DOUALA SAISIE ARRET</t>
  </si>
  <si>
    <t>BICEC LIMBE</t>
  </si>
  <si>
    <t>BICEC BAMENDA</t>
  </si>
  <si>
    <t>BICEC KRIBI</t>
  </si>
  <si>
    <t>BICEC DEPOT A TERME</t>
  </si>
  <si>
    <t>BC- PME BANK</t>
  </si>
  <si>
    <t>CBC DOUALA</t>
  </si>
  <si>
    <t>CITIGROUP DOUALA</t>
  </si>
  <si>
    <t>ECOBANK CAMEROUN DOUALA</t>
  </si>
  <si>
    <t>ADVANS</t>
  </si>
  <si>
    <t>DEPOT A TERME ADVANS</t>
  </si>
  <si>
    <t>BGFI BANK DOUALA</t>
  </si>
  <si>
    <t>BGFI BANK DOUALA DAT</t>
  </si>
  <si>
    <t>CAMPOST AUTO</t>
  </si>
  <si>
    <t>SOCIETE GENERALE</t>
  </si>
  <si>
    <t>CAISSE BONABERI</t>
  </si>
  <si>
    <t>CAISSE O.D. DOUALA</t>
  </si>
  <si>
    <t>CAISSE DOUALA</t>
  </si>
  <si>
    <t>CAISSE YAOUNDE</t>
  </si>
  <si>
    <t>CAISSE LIMBE</t>
  </si>
  <si>
    <t>CAISSE BAMENDA</t>
  </si>
  <si>
    <t>LIAISON COMPTABILITE AUXILIAIR</t>
  </si>
  <si>
    <t>ESPECES CONTRE CHEQUES</t>
  </si>
  <si>
    <t>VIREMENTS DE FONDS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</si>
</sst>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3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horizontal="left"/>
    </xf>
    <xf numFmtId="3" fontId="5" fillId="2" borderId="0" xfId="0" applyNumberFormat="1" applyFont="1" applyFill="1" applyAlignment="1">
      <alignment horizontal="center"/>
    </xf>
    <xf numFmtId="3" fontId="6" fillId="2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3" fontId="0" fillId="0" borderId="0" xfId="0" applyNumberFormat="1"/>
    <xf numFmtId="0" fontId="2" fillId="0" borderId="0" xfId="0" applyFont="1"/>
    <xf numFmtId="0" fontId="7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right"/>
    </xf>
    <xf numFmtId="0" fontId="0" fillId="3" borderId="0" xfId="0" applyFill="1" applyAlignment="1">
      <alignment horizontal="left"/>
    </xf>
    <xf numFmtId="3" fontId="0" fillId="3" borderId="0" xfId="0" applyNumberFormat="1" applyFill="1"/>
    <xf numFmtId="0" fontId="0" fillId="3" borderId="0" xfId="0" applyFill="1"/>
    <xf numFmtId="0" fontId="0" fillId="4" borderId="0" xfId="0" applyFill="1" applyAlignment="1">
      <alignment horizontal="right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/>
    </xf>
    <xf numFmtId="3" fontId="0" fillId="4" borderId="0" xfId="0" applyNumberFormat="1" applyFill="1"/>
    <xf numFmtId="0" fontId="0" fillId="4" borderId="0" xfId="0" applyFill="1"/>
    <xf numFmtId="0" fontId="2" fillId="4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9</xdr:row>
          <xdr:rowOff>19050</xdr:rowOff>
        </xdr:from>
        <xdr:to>
          <xdr:col>12</xdr:col>
          <xdr:colOff>752475</xdr:colOff>
          <xdr:row>11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lance%20au%203112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ce"/>
      <sheetName val="10-39"/>
      <sheetName val="10-39 Debit"/>
      <sheetName val="10-39 Credit"/>
      <sheetName val="401-402"/>
      <sheetName val="401-402 Debit"/>
      <sheetName val="401-402 Credit"/>
      <sheetName val="403-409"/>
      <sheetName val="403-409 Debit"/>
      <sheetName val="403-409 Credit"/>
      <sheetName val="410-419"/>
      <sheetName val="410-419 Debit"/>
      <sheetName val="410-419 Credit"/>
      <sheetName val="420-489"/>
      <sheetName val="420-489 Debit"/>
      <sheetName val="420-489 Credit"/>
      <sheetName val="490-499"/>
      <sheetName val="490-499 Débit"/>
      <sheetName val="490-499 Credit"/>
      <sheetName val="5"/>
      <sheetName val="5 Débit"/>
      <sheetName val="Feuil2"/>
      <sheetName val="Feuil3"/>
    </sheetNames>
    <sheetDataSet>
      <sheetData sheetId="0"/>
      <sheetData sheetId="1">
        <row r="121">
          <cell r="D121">
            <v>25117189969</v>
          </cell>
          <cell r="E121">
            <v>38847690844</v>
          </cell>
          <cell r="F121">
            <v>31949694496</v>
          </cell>
          <cell r="G121">
            <v>25644029811</v>
          </cell>
          <cell r="H121">
            <v>28541803158</v>
          </cell>
          <cell r="I121">
            <v>35966639348</v>
          </cell>
        </row>
      </sheetData>
      <sheetData sheetId="2"/>
      <sheetData sheetId="3"/>
      <sheetData sheetId="4">
        <row r="184">
          <cell r="D184">
            <v>3788759589</v>
          </cell>
          <cell r="E184">
            <v>1686810736</v>
          </cell>
          <cell r="F184">
            <v>15547413124</v>
          </cell>
          <cell r="G184">
            <v>19376721052</v>
          </cell>
          <cell r="H184">
            <v>692407268</v>
          </cell>
          <cell r="I184">
            <v>2419766343</v>
          </cell>
        </row>
      </sheetData>
      <sheetData sheetId="5"/>
      <sheetData sheetId="6"/>
      <sheetData sheetId="7">
        <row r="182">
          <cell r="D182">
            <v>89085481</v>
          </cell>
          <cell r="E182">
            <v>18278609</v>
          </cell>
          <cell r="F182">
            <v>2934005500</v>
          </cell>
          <cell r="G182">
            <v>2970853703</v>
          </cell>
          <cell r="H182">
            <v>50229429</v>
          </cell>
          <cell r="I182">
            <v>16270760</v>
          </cell>
        </row>
      </sheetData>
      <sheetData sheetId="8"/>
      <sheetData sheetId="9"/>
      <sheetData sheetId="10">
        <row r="99">
          <cell r="D99">
            <v>0</v>
          </cell>
          <cell r="E99">
            <v>146394229</v>
          </cell>
          <cell r="F99">
            <v>20890519441</v>
          </cell>
          <cell r="G99">
            <v>21009121138</v>
          </cell>
          <cell r="H99">
            <v>0</v>
          </cell>
          <cell r="I99">
            <v>264995926</v>
          </cell>
        </row>
      </sheetData>
      <sheetData sheetId="11"/>
      <sheetData sheetId="12"/>
      <sheetData sheetId="13">
        <row r="269">
          <cell r="D269">
            <v>1895985724</v>
          </cell>
          <cell r="E269">
            <v>1749355858</v>
          </cell>
          <cell r="F269">
            <v>30603630545</v>
          </cell>
          <cell r="G269">
            <v>30400459200</v>
          </cell>
          <cell r="H269">
            <v>1898202509</v>
          </cell>
          <cell r="I269">
            <v>1548401298</v>
          </cell>
        </row>
      </sheetData>
      <sheetData sheetId="14"/>
      <sheetData sheetId="15"/>
      <sheetData sheetId="16">
        <row r="202">
          <cell r="D202">
            <v>1015490546</v>
          </cell>
          <cell r="E202">
            <v>2945432382</v>
          </cell>
          <cell r="F202">
            <v>60154294705</v>
          </cell>
          <cell r="G202">
            <v>57277542137</v>
          </cell>
          <cell r="H202">
            <v>2413310577</v>
          </cell>
          <cell r="I202">
            <v>1466499845</v>
          </cell>
        </row>
      </sheetData>
      <sheetData sheetId="17"/>
      <sheetData sheetId="18"/>
      <sheetData sheetId="19">
        <row r="43">
          <cell r="D43">
            <v>13487451349</v>
          </cell>
          <cell r="E43">
            <v>0</v>
          </cell>
          <cell r="F43">
            <v>51239258900</v>
          </cell>
          <cell r="G43">
            <v>58103964947</v>
          </cell>
          <cell r="H43">
            <v>6622745302</v>
          </cell>
          <cell r="I43">
            <v>0</v>
          </cell>
        </row>
      </sheetData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500"/>
  <sheetViews>
    <sheetView tabSelected="1" zoomScaleNormal="100" workbookViewId="0">
      <pane ySplit="4" topLeftCell="A5" activePane="bottomLeft" state="frozen"/>
      <selection pane="bottomLeft" activeCell="J246" sqref="J246"/>
    </sheetView>
  </sheetViews>
  <sheetFormatPr baseColWidth="10" defaultRowHeight="15" x14ac:dyDescent="0.25"/>
  <cols>
    <col min="1" max="1" width="12.140625" style="16" customWidth="1"/>
    <col min="2" max="2" width="8.140625" style="11" customWidth="1"/>
    <col min="3" max="3" width="36.28515625" style="12" bestFit="1" customWidth="1"/>
    <col min="4" max="4" width="17" style="13" bestFit="1" customWidth="1"/>
    <col min="5" max="5" width="17.5703125" style="13" bestFit="1" customWidth="1"/>
    <col min="6" max="7" width="15" style="13" bestFit="1" customWidth="1"/>
    <col min="8" max="8" width="13.7109375" style="13" bestFit="1" customWidth="1"/>
    <col min="9" max="9" width="15.5703125" style="13" bestFit="1" customWidth="1"/>
    <col min="10" max="10" width="13" bestFit="1" customWidth="1"/>
  </cols>
  <sheetData>
    <row r="1" spans="1:10" s="4" customFormat="1" ht="21" x14ac:dyDescent="0.35">
      <c r="A1" s="1" t="s">
        <v>0</v>
      </c>
      <c r="B1" s="2"/>
      <c r="C1" s="1"/>
      <c r="D1" s="3"/>
      <c r="E1" s="3"/>
      <c r="F1" s="3"/>
      <c r="G1" s="3"/>
      <c r="H1" s="3"/>
      <c r="I1" s="3"/>
    </row>
    <row r="2" spans="1:10" s="4" customFormat="1" ht="21" x14ac:dyDescent="0.35">
      <c r="A2" s="5"/>
      <c r="B2" s="2"/>
      <c r="C2" s="1"/>
      <c r="D2" s="3"/>
      <c r="E2" s="3"/>
      <c r="F2" s="3"/>
      <c r="G2" s="3"/>
      <c r="H2" s="3"/>
      <c r="I2" s="3"/>
    </row>
    <row r="3" spans="1:10" s="4" customFormat="1" ht="21" x14ac:dyDescent="0.35">
      <c r="A3" s="5"/>
      <c r="B3" s="2"/>
      <c r="C3" s="1"/>
      <c r="D3" s="3"/>
      <c r="E3" s="3"/>
      <c r="F3" s="3"/>
      <c r="G3" s="3"/>
      <c r="H3" s="3"/>
      <c r="I3" s="3"/>
    </row>
    <row r="4" spans="1:10" s="10" customFormat="1" x14ac:dyDescent="0.25">
      <c r="A4" s="6" t="s">
        <v>1</v>
      </c>
      <c r="B4" s="6" t="s">
        <v>2</v>
      </c>
      <c r="C4" s="7" t="s">
        <v>3</v>
      </c>
      <c r="D4" s="8" t="s">
        <v>4</v>
      </c>
      <c r="E4" s="8" t="s">
        <v>5</v>
      </c>
      <c r="F4" s="8" t="s">
        <v>6</v>
      </c>
      <c r="G4" s="8" t="s">
        <v>7</v>
      </c>
      <c r="H4" s="8" t="s">
        <v>8</v>
      </c>
      <c r="I4" s="9" t="s">
        <v>9</v>
      </c>
      <c r="J4" s="9" t="s">
        <v>10</v>
      </c>
    </row>
    <row r="5" spans="1:10" x14ac:dyDescent="0.25">
      <c r="A5" s="11">
        <v>101000</v>
      </c>
      <c r="B5" s="11">
        <v>0</v>
      </c>
      <c r="C5" s="12" t="s">
        <v>11</v>
      </c>
      <c r="D5" s="13">
        <v>0</v>
      </c>
      <c r="E5" s="13">
        <v>6000000000</v>
      </c>
      <c r="F5" s="13">
        <v>0</v>
      </c>
      <c r="G5" s="13">
        <v>0</v>
      </c>
      <c r="H5" s="13">
        <v>0</v>
      </c>
      <c r="I5" s="13">
        <v>6000000000</v>
      </c>
      <c r="J5">
        <f t="shared" ref="J5:J62" si="0">IF((D5+F5-E5-G5)&gt;=0,0,1)</f>
        <v>1</v>
      </c>
    </row>
    <row r="6" spans="1:10" x14ac:dyDescent="0.25">
      <c r="A6" s="11">
        <v>105000</v>
      </c>
      <c r="B6" s="11">
        <v>0</v>
      </c>
      <c r="C6" s="12" t="s">
        <v>12</v>
      </c>
      <c r="D6" s="13">
        <v>0</v>
      </c>
      <c r="E6" s="13">
        <v>274769150</v>
      </c>
      <c r="F6" s="13">
        <v>0</v>
      </c>
      <c r="G6" s="13">
        <v>0</v>
      </c>
      <c r="H6" s="13">
        <v>0</v>
      </c>
      <c r="I6" s="13">
        <v>274769150</v>
      </c>
      <c r="J6">
        <f t="shared" si="0"/>
        <v>1</v>
      </c>
    </row>
    <row r="7" spans="1:10" x14ac:dyDescent="0.25">
      <c r="A7" s="11">
        <v>111000</v>
      </c>
      <c r="B7" s="11">
        <v>0</v>
      </c>
      <c r="C7" s="12" t="s">
        <v>13</v>
      </c>
      <c r="D7" s="13">
        <v>0</v>
      </c>
      <c r="E7" s="13">
        <v>1200000000</v>
      </c>
      <c r="F7" s="13">
        <v>0</v>
      </c>
      <c r="G7" s="13">
        <v>0</v>
      </c>
      <c r="H7" s="13">
        <v>0</v>
      </c>
      <c r="I7" s="13">
        <v>1200000000</v>
      </c>
      <c r="J7">
        <f t="shared" si="0"/>
        <v>1</v>
      </c>
    </row>
    <row r="8" spans="1:10" x14ac:dyDescent="0.25">
      <c r="A8" s="11">
        <v>115000</v>
      </c>
      <c r="B8" s="11">
        <v>0</v>
      </c>
      <c r="C8" s="12" t="s">
        <v>14</v>
      </c>
      <c r="D8" s="13">
        <v>0</v>
      </c>
      <c r="E8" s="13">
        <v>849470000</v>
      </c>
      <c r="F8" s="13">
        <v>0</v>
      </c>
      <c r="G8" s="13">
        <v>150530000</v>
      </c>
      <c r="H8" s="13">
        <v>0</v>
      </c>
      <c r="I8" s="13">
        <v>1000000000</v>
      </c>
      <c r="J8">
        <f t="shared" si="0"/>
        <v>1</v>
      </c>
    </row>
    <row r="9" spans="1:10" x14ac:dyDescent="0.25">
      <c r="A9" s="11">
        <v>120000</v>
      </c>
      <c r="B9" s="11">
        <v>0</v>
      </c>
      <c r="C9" s="12" t="s">
        <v>15</v>
      </c>
      <c r="D9" s="13">
        <v>0</v>
      </c>
      <c r="E9" s="13">
        <v>201489025</v>
      </c>
      <c r="F9" s="13">
        <v>201489025</v>
      </c>
      <c r="G9" s="13">
        <v>203291079</v>
      </c>
      <c r="H9" s="13">
        <v>0</v>
      </c>
      <c r="I9" s="13">
        <v>203291079</v>
      </c>
      <c r="J9">
        <f t="shared" si="0"/>
        <v>1</v>
      </c>
    </row>
    <row r="10" spans="1:10" x14ac:dyDescent="0.25">
      <c r="A10" s="11">
        <v>130100</v>
      </c>
      <c r="B10" s="11">
        <v>0</v>
      </c>
      <c r="C10" s="12" t="s">
        <v>16</v>
      </c>
      <c r="D10" s="13">
        <v>0</v>
      </c>
      <c r="E10" s="13">
        <v>3052332055</v>
      </c>
      <c r="F10" s="13">
        <v>3052332055</v>
      </c>
      <c r="G10" s="13">
        <v>0</v>
      </c>
      <c r="H10" s="13">
        <v>0</v>
      </c>
      <c r="I10" s="13">
        <v>0</v>
      </c>
      <c r="J10">
        <f>IF((D10+F10-E10-G10)&gt;0,0,1)</f>
        <v>1</v>
      </c>
    </row>
    <row r="11" spans="1:10" x14ac:dyDescent="0.25">
      <c r="A11" s="11">
        <v>157001</v>
      </c>
      <c r="B11" s="11">
        <v>0</v>
      </c>
      <c r="C11" s="12" t="s">
        <v>17</v>
      </c>
      <c r="D11" s="13">
        <v>0</v>
      </c>
      <c r="E11" s="13">
        <v>0</v>
      </c>
      <c r="F11" s="13">
        <v>0</v>
      </c>
      <c r="G11" s="13">
        <v>447678457</v>
      </c>
      <c r="H11" s="13">
        <v>0</v>
      </c>
      <c r="I11" s="13">
        <v>447678457</v>
      </c>
      <c r="J11">
        <f>IF((D11+F11-E11-G11)&gt;=0,0,1)</f>
        <v>1</v>
      </c>
    </row>
    <row r="12" spans="1:10" x14ac:dyDescent="0.25">
      <c r="A12" s="11">
        <v>168500</v>
      </c>
      <c r="B12" s="11">
        <v>0</v>
      </c>
      <c r="C12" s="12" t="s">
        <v>18</v>
      </c>
      <c r="D12" s="13">
        <v>0</v>
      </c>
      <c r="E12" s="13">
        <v>132965088</v>
      </c>
      <c r="F12" s="13">
        <v>14434500</v>
      </c>
      <c r="G12" s="13">
        <v>25599339</v>
      </c>
      <c r="H12" s="13">
        <v>0</v>
      </c>
      <c r="I12" s="13">
        <v>144129927</v>
      </c>
      <c r="J12">
        <f t="shared" si="0"/>
        <v>1</v>
      </c>
    </row>
    <row r="13" spans="1:10" x14ac:dyDescent="0.25">
      <c r="A13" s="11">
        <v>185010</v>
      </c>
      <c r="B13" s="11">
        <v>0</v>
      </c>
      <c r="C13" s="12" t="s">
        <v>19</v>
      </c>
      <c r="D13" s="13">
        <v>0</v>
      </c>
      <c r="E13" s="13">
        <v>2688823407</v>
      </c>
      <c r="F13" s="13">
        <v>2688823406</v>
      </c>
      <c r="G13" s="13">
        <v>1384899046</v>
      </c>
      <c r="H13" s="13">
        <v>0</v>
      </c>
      <c r="I13" s="13">
        <v>1384899047</v>
      </c>
      <c r="J13">
        <f t="shared" si="0"/>
        <v>1</v>
      </c>
    </row>
    <row r="14" spans="1:10" x14ac:dyDescent="0.25">
      <c r="A14" s="11">
        <v>212100</v>
      </c>
      <c r="B14" s="11">
        <v>0</v>
      </c>
      <c r="C14" s="12" t="s">
        <v>20</v>
      </c>
      <c r="D14" s="13">
        <v>366564000</v>
      </c>
      <c r="E14" s="13">
        <v>0</v>
      </c>
      <c r="F14" s="13">
        <v>16516457</v>
      </c>
      <c r="G14" s="13">
        <v>0</v>
      </c>
      <c r="H14" s="13">
        <v>383080457</v>
      </c>
      <c r="I14" s="13">
        <v>0</v>
      </c>
      <c r="J14">
        <f t="shared" si="0"/>
        <v>0</v>
      </c>
    </row>
    <row r="15" spans="1:10" x14ac:dyDescent="0.25">
      <c r="A15" s="11">
        <v>212100</v>
      </c>
      <c r="B15" s="11">
        <v>1</v>
      </c>
      <c r="C15" s="12" t="s">
        <v>21</v>
      </c>
      <c r="D15" s="13">
        <v>324374780</v>
      </c>
      <c r="E15" s="13">
        <v>0</v>
      </c>
      <c r="F15" s="13">
        <v>0</v>
      </c>
      <c r="G15" s="13">
        <v>0</v>
      </c>
      <c r="H15" s="13">
        <v>324374780</v>
      </c>
      <c r="I15" s="13">
        <v>0</v>
      </c>
      <c r="J15">
        <f t="shared" si="0"/>
        <v>0</v>
      </c>
    </row>
    <row r="16" spans="1:10" x14ac:dyDescent="0.25">
      <c r="A16" s="11">
        <v>212200</v>
      </c>
      <c r="B16" s="11">
        <v>0</v>
      </c>
      <c r="C16" s="12" t="s">
        <v>22</v>
      </c>
      <c r="D16" s="13">
        <v>3942757250</v>
      </c>
      <c r="E16" s="13">
        <v>0</v>
      </c>
      <c r="F16" s="13">
        <v>0</v>
      </c>
      <c r="G16" s="13">
        <v>0</v>
      </c>
      <c r="H16" s="13">
        <v>3942757250</v>
      </c>
      <c r="I16" s="13">
        <v>0</v>
      </c>
      <c r="J16">
        <f t="shared" si="0"/>
        <v>0</v>
      </c>
    </row>
    <row r="17" spans="1:10" x14ac:dyDescent="0.25">
      <c r="A17" s="11">
        <v>212200</v>
      </c>
      <c r="B17" s="11">
        <v>1</v>
      </c>
      <c r="C17" s="12" t="s">
        <v>23</v>
      </c>
      <c r="D17" s="13">
        <v>3916171173</v>
      </c>
      <c r="E17" s="13">
        <v>0</v>
      </c>
      <c r="F17" s="13">
        <v>0</v>
      </c>
      <c r="G17" s="13">
        <v>0</v>
      </c>
      <c r="H17" s="13">
        <v>3916171173</v>
      </c>
      <c r="I17" s="13">
        <v>0</v>
      </c>
      <c r="J17">
        <f t="shared" si="0"/>
        <v>0</v>
      </c>
    </row>
    <row r="18" spans="1:10" x14ac:dyDescent="0.25">
      <c r="A18" s="11">
        <v>212800</v>
      </c>
      <c r="B18" s="11">
        <v>0</v>
      </c>
      <c r="C18" s="12" t="s">
        <v>24</v>
      </c>
      <c r="D18" s="13">
        <v>0</v>
      </c>
      <c r="E18" s="13">
        <v>3942757250</v>
      </c>
      <c r="F18" s="13">
        <v>48952140</v>
      </c>
      <c r="G18" s="13">
        <v>48952140</v>
      </c>
      <c r="H18" s="13">
        <v>0</v>
      </c>
      <c r="I18" s="13">
        <v>3942757250</v>
      </c>
      <c r="J18">
        <f t="shared" si="0"/>
        <v>1</v>
      </c>
    </row>
    <row r="19" spans="1:10" x14ac:dyDescent="0.25">
      <c r="A19" s="11">
        <v>212800</v>
      </c>
      <c r="B19" s="11">
        <v>1</v>
      </c>
      <c r="C19" s="12" t="s">
        <v>25</v>
      </c>
      <c r="D19" s="13">
        <v>0</v>
      </c>
      <c r="E19" s="13">
        <v>783234233</v>
      </c>
      <c r="F19" s="13">
        <v>0</v>
      </c>
      <c r="G19" s="13">
        <v>195808558</v>
      </c>
      <c r="H19" s="13">
        <v>0</v>
      </c>
      <c r="I19" s="13">
        <v>979042791</v>
      </c>
      <c r="J19">
        <f t="shared" si="0"/>
        <v>1</v>
      </c>
    </row>
    <row r="20" spans="1:10" x14ac:dyDescent="0.25">
      <c r="A20" s="11">
        <v>214000</v>
      </c>
      <c r="B20" s="11">
        <v>0</v>
      </c>
      <c r="C20" s="12" t="s">
        <v>26</v>
      </c>
      <c r="D20" s="13">
        <v>346502718</v>
      </c>
      <c r="E20" s="13">
        <v>0</v>
      </c>
      <c r="F20" s="13">
        <v>12802290</v>
      </c>
      <c r="G20" s="13">
        <v>459900</v>
      </c>
      <c r="H20" s="13">
        <v>358845108</v>
      </c>
      <c r="I20" s="13">
        <v>0</v>
      </c>
      <c r="J20">
        <f t="shared" si="0"/>
        <v>0</v>
      </c>
    </row>
    <row r="21" spans="1:10" x14ac:dyDescent="0.25">
      <c r="A21" s="11">
        <v>214000</v>
      </c>
      <c r="B21" s="11">
        <v>1</v>
      </c>
      <c r="C21" s="12" t="s">
        <v>27</v>
      </c>
      <c r="D21" s="13">
        <v>1337548</v>
      </c>
      <c r="E21" s="13">
        <v>0</v>
      </c>
      <c r="F21" s="13">
        <v>0</v>
      </c>
      <c r="G21" s="13">
        <v>0</v>
      </c>
      <c r="H21" s="13">
        <v>1337548</v>
      </c>
      <c r="I21" s="13">
        <v>0</v>
      </c>
      <c r="J21">
        <f t="shared" si="0"/>
        <v>0</v>
      </c>
    </row>
    <row r="22" spans="1:10" x14ac:dyDescent="0.25">
      <c r="A22" s="11">
        <v>214200</v>
      </c>
      <c r="B22" s="11">
        <v>0</v>
      </c>
      <c r="C22" s="12" t="s">
        <v>28</v>
      </c>
      <c r="D22" s="13">
        <v>95111923</v>
      </c>
      <c r="E22" s="13">
        <v>0</v>
      </c>
      <c r="F22" s="13">
        <v>63621147</v>
      </c>
      <c r="G22" s="13">
        <v>7839861</v>
      </c>
      <c r="H22" s="13">
        <v>150893209</v>
      </c>
      <c r="I22" s="13">
        <v>0</v>
      </c>
      <c r="J22">
        <f t="shared" si="0"/>
        <v>0</v>
      </c>
    </row>
    <row r="23" spans="1:10" x14ac:dyDescent="0.25">
      <c r="A23" s="11">
        <v>214200</v>
      </c>
      <c r="B23" s="11">
        <v>1</v>
      </c>
      <c r="C23" s="12" t="s">
        <v>29</v>
      </c>
      <c r="D23" s="13">
        <v>4803480</v>
      </c>
      <c r="E23" s="13">
        <v>0</v>
      </c>
      <c r="F23" s="13">
        <v>0</v>
      </c>
      <c r="G23" s="13">
        <v>0</v>
      </c>
      <c r="H23" s="13">
        <v>4803480</v>
      </c>
      <c r="I23" s="13">
        <v>0</v>
      </c>
      <c r="J23">
        <f t="shared" si="0"/>
        <v>0</v>
      </c>
    </row>
    <row r="24" spans="1:10" x14ac:dyDescent="0.25">
      <c r="A24" s="11">
        <v>214800</v>
      </c>
      <c r="B24" s="11">
        <v>0</v>
      </c>
      <c r="C24" s="12" t="s">
        <v>30</v>
      </c>
      <c r="D24" s="13">
        <v>0</v>
      </c>
      <c r="E24" s="13">
        <v>318917762</v>
      </c>
      <c r="F24" s="13">
        <v>2866276</v>
      </c>
      <c r="G24" s="13">
        <v>21264933</v>
      </c>
      <c r="H24" s="13">
        <v>0</v>
      </c>
      <c r="I24" s="13">
        <v>337316419</v>
      </c>
      <c r="J24">
        <f t="shared" si="0"/>
        <v>1</v>
      </c>
    </row>
    <row r="25" spans="1:10" x14ac:dyDescent="0.25">
      <c r="A25" s="11">
        <v>214800</v>
      </c>
      <c r="B25" s="11">
        <v>1</v>
      </c>
      <c r="C25" s="12" t="s">
        <v>31</v>
      </c>
      <c r="D25" s="13">
        <v>0</v>
      </c>
      <c r="E25" s="13">
        <v>1337548</v>
      </c>
      <c r="F25" s="13">
        <v>0</v>
      </c>
      <c r="G25" s="13">
        <v>0</v>
      </c>
      <c r="H25" s="13">
        <v>0</v>
      </c>
      <c r="I25" s="13">
        <v>1337548</v>
      </c>
      <c r="J25">
        <f t="shared" si="0"/>
        <v>1</v>
      </c>
    </row>
    <row r="26" spans="1:10" x14ac:dyDescent="0.25">
      <c r="A26" s="11">
        <v>214820</v>
      </c>
      <c r="B26" s="11">
        <v>0</v>
      </c>
      <c r="C26" s="12" t="s">
        <v>32</v>
      </c>
      <c r="D26" s="13">
        <v>0</v>
      </c>
      <c r="E26" s="13">
        <v>91933116</v>
      </c>
      <c r="F26" s="13">
        <v>2641886</v>
      </c>
      <c r="G26" s="13">
        <v>19536603</v>
      </c>
      <c r="H26" s="13">
        <v>0</v>
      </c>
      <c r="I26" s="13">
        <v>108827833</v>
      </c>
      <c r="J26">
        <f t="shared" si="0"/>
        <v>1</v>
      </c>
    </row>
    <row r="27" spans="1:10" x14ac:dyDescent="0.25">
      <c r="A27" s="11">
        <v>214820</v>
      </c>
      <c r="B27" s="11">
        <v>1</v>
      </c>
      <c r="C27" s="12" t="s">
        <v>33</v>
      </c>
      <c r="D27" s="13">
        <v>0</v>
      </c>
      <c r="E27" s="13">
        <v>4803480</v>
      </c>
      <c r="F27" s="13">
        <v>0</v>
      </c>
      <c r="G27" s="13">
        <v>0</v>
      </c>
      <c r="H27" s="13">
        <v>0</v>
      </c>
      <c r="I27" s="13">
        <v>4803480</v>
      </c>
      <c r="J27">
        <f t="shared" si="0"/>
        <v>1</v>
      </c>
    </row>
    <row r="28" spans="1:10" x14ac:dyDescent="0.25">
      <c r="A28" s="11">
        <v>215000</v>
      </c>
      <c r="B28" s="11">
        <v>0</v>
      </c>
      <c r="C28" s="12" t="s">
        <v>34</v>
      </c>
      <c r="D28" s="13">
        <v>206041832</v>
      </c>
      <c r="E28" s="13">
        <v>0</v>
      </c>
      <c r="F28" s="13">
        <v>60502247</v>
      </c>
      <c r="G28" s="13">
        <v>0</v>
      </c>
      <c r="H28" s="13">
        <v>266544079</v>
      </c>
      <c r="I28" s="13">
        <v>0</v>
      </c>
      <c r="J28">
        <f t="shared" si="0"/>
        <v>0</v>
      </c>
    </row>
    <row r="29" spans="1:10" x14ac:dyDescent="0.25">
      <c r="A29" s="11">
        <v>215000</v>
      </c>
      <c r="B29" s="11">
        <v>1</v>
      </c>
      <c r="C29" s="12" t="s">
        <v>35</v>
      </c>
      <c r="D29" s="13">
        <v>3430793</v>
      </c>
      <c r="E29" s="13">
        <v>0</v>
      </c>
      <c r="F29" s="13">
        <v>0</v>
      </c>
      <c r="G29" s="13">
        <v>0</v>
      </c>
      <c r="H29" s="13">
        <v>3430793</v>
      </c>
      <c r="I29" s="13">
        <v>0</v>
      </c>
      <c r="J29">
        <f t="shared" si="0"/>
        <v>0</v>
      </c>
    </row>
    <row r="30" spans="1:10" x14ac:dyDescent="0.25">
      <c r="A30" s="11">
        <v>215800</v>
      </c>
      <c r="B30" s="11">
        <v>0</v>
      </c>
      <c r="C30" s="12" t="s">
        <v>36</v>
      </c>
      <c r="D30" s="13">
        <v>0</v>
      </c>
      <c r="E30" s="13">
        <v>159613674</v>
      </c>
      <c r="F30" s="13">
        <v>7109147</v>
      </c>
      <c r="G30" s="13">
        <v>43961147</v>
      </c>
      <c r="H30" s="13">
        <v>0</v>
      </c>
      <c r="I30" s="13">
        <v>196465674</v>
      </c>
      <c r="J30">
        <f t="shared" si="0"/>
        <v>1</v>
      </c>
    </row>
    <row r="31" spans="1:10" x14ac:dyDescent="0.25">
      <c r="A31" s="11">
        <v>215800</v>
      </c>
      <c r="B31" s="11">
        <v>1</v>
      </c>
      <c r="C31" s="12" t="s">
        <v>37</v>
      </c>
      <c r="D31" s="13">
        <v>0</v>
      </c>
      <c r="E31" s="13">
        <v>3430793</v>
      </c>
      <c r="F31" s="13">
        <v>0</v>
      </c>
      <c r="G31" s="13">
        <v>0</v>
      </c>
      <c r="H31" s="13">
        <v>0</v>
      </c>
      <c r="I31" s="13">
        <v>3430793</v>
      </c>
      <c r="J31">
        <f t="shared" si="0"/>
        <v>1</v>
      </c>
    </row>
    <row r="32" spans="1:10" x14ac:dyDescent="0.25">
      <c r="A32" s="11">
        <v>216010</v>
      </c>
      <c r="B32" s="11">
        <v>0</v>
      </c>
      <c r="C32" s="12" t="s">
        <v>38</v>
      </c>
      <c r="D32" s="13">
        <v>91679369</v>
      </c>
      <c r="E32" s="13">
        <v>0</v>
      </c>
      <c r="F32" s="13">
        <v>18270263</v>
      </c>
      <c r="G32" s="13">
        <v>170500</v>
      </c>
      <c r="H32" s="13">
        <v>109779132</v>
      </c>
      <c r="I32" s="13">
        <v>0</v>
      </c>
      <c r="J32">
        <f t="shared" si="0"/>
        <v>0</v>
      </c>
    </row>
    <row r="33" spans="1:10" x14ac:dyDescent="0.25">
      <c r="A33" s="11">
        <v>216020</v>
      </c>
      <c r="B33" s="11">
        <v>0</v>
      </c>
      <c r="C33" s="12" t="s">
        <v>39</v>
      </c>
      <c r="D33" s="13">
        <v>87115197</v>
      </c>
      <c r="E33" s="13">
        <v>0</v>
      </c>
      <c r="F33" s="13">
        <v>2129505</v>
      </c>
      <c r="G33" s="13">
        <v>118500</v>
      </c>
      <c r="H33" s="13">
        <v>89126202</v>
      </c>
      <c r="I33" s="13">
        <v>0</v>
      </c>
      <c r="J33">
        <f t="shared" si="0"/>
        <v>0</v>
      </c>
    </row>
    <row r="34" spans="1:10" x14ac:dyDescent="0.25">
      <c r="A34" s="11">
        <v>216020</v>
      </c>
      <c r="B34" s="11">
        <v>1</v>
      </c>
      <c r="C34" s="12" t="s">
        <v>40</v>
      </c>
      <c r="D34" s="13">
        <v>1601760</v>
      </c>
      <c r="E34" s="13">
        <v>0</v>
      </c>
      <c r="F34" s="13">
        <v>0</v>
      </c>
      <c r="G34" s="13">
        <v>0</v>
      </c>
      <c r="H34" s="13">
        <v>1601760</v>
      </c>
      <c r="I34" s="13">
        <v>0</v>
      </c>
      <c r="J34">
        <f t="shared" si="0"/>
        <v>0</v>
      </c>
    </row>
    <row r="35" spans="1:10" x14ac:dyDescent="0.25">
      <c r="A35" s="11">
        <v>216110</v>
      </c>
      <c r="B35" s="11">
        <v>0</v>
      </c>
      <c r="C35" s="12" t="s">
        <v>41</v>
      </c>
      <c r="D35" s="13">
        <v>14249553</v>
      </c>
      <c r="E35" s="13">
        <v>0</v>
      </c>
      <c r="F35" s="13">
        <v>365764</v>
      </c>
      <c r="G35" s="13">
        <v>0</v>
      </c>
      <c r="H35" s="13">
        <v>14615317</v>
      </c>
      <c r="I35" s="13">
        <v>0</v>
      </c>
      <c r="J35">
        <f t="shared" si="0"/>
        <v>0</v>
      </c>
    </row>
    <row r="36" spans="1:10" x14ac:dyDescent="0.25">
      <c r="A36" s="11">
        <v>216120</v>
      </c>
      <c r="B36" s="11">
        <v>0</v>
      </c>
      <c r="C36" s="12" t="s">
        <v>42</v>
      </c>
      <c r="D36" s="13">
        <v>28219680</v>
      </c>
      <c r="E36" s="13">
        <v>0</v>
      </c>
      <c r="F36" s="13">
        <v>7485588</v>
      </c>
      <c r="G36" s="13">
        <v>0</v>
      </c>
      <c r="H36" s="13">
        <v>35705268</v>
      </c>
      <c r="I36" s="13">
        <v>0</v>
      </c>
      <c r="J36">
        <f t="shared" si="0"/>
        <v>0</v>
      </c>
    </row>
    <row r="37" spans="1:10" s="25" customFormat="1" x14ac:dyDescent="0.25">
      <c r="A37" s="21">
        <v>216210</v>
      </c>
      <c r="B37" s="21">
        <v>0</v>
      </c>
      <c r="C37" s="23" t="s">
        <v>43</v>
      </c>
      <c r="D37" s="24">
        <v>0</v>
      </c>
      <c r="E37" s="24">
        <v>0</v>
      </c>
      <c r="F37" s="24">
        <v>25029162</v>
      </c>
      <c r="G37" s="24">
        <v>0</v>
      </c>
      <c r="H37" s="24">
        <v>25029162</v>
      </c>
      <c r="I37" s="24">
        <v>0</v>
      </c>
      <c r="J37" s="25">
        <f t="shared" si="0"/>
        <v>0</v>
      </c>
    </row>
    <row r="38" spans="1:10" s="20" customFormat="1" x14ac:dyDescent="0.25">
      <c r="A38" s="17">
        <v>216230</v>
      </c>
      <c r="B38" s="17">
        <v>0</v>
      </c>
      <c r="C38" s="18" t="s">
        <v>44</v>
      </c>
      <c r="D38" s="19">
        <v>1955059371</v>
      </c>
      <c r="E38" s="19">
        <v>0</v>
      </c>
      <c r="F38" s="19">
        <v>54371921</v>
      </c>
      <c r="G38" s="19">
        <v>2835750</v>
      </c>
      <c r="H38" s="19">
        <v>2006595542</v>
      </c>
      <c r="I38" s="19">
        <v>0</v>
      </c>
      <c r="J38" s="20">
        <f t="shared" si="0"/>
        <v>0</v>
      </c>
    </row>
    <row r="39" spans="1:10" x14ac:dyDescent="0.25">
      <c r="A39" s="11">
        <v>216230</v>
      </c>
      <c r="B39" s="11">
        <v>1</v>
      </c>
      <c r="C39" s="12" t="s">
        <v>45</v>
      </c>
      <c r="D39" s="13">
        <v>119881076</v>
      </c>
      <c r="E39" s="13">
        <v>0</v>
      </c>
      <c r="F39" s="13">
        <v>0</v>
      </c>
      <c r="G39" s="13">
        <v>0</v>
      </c>
      <c r="H39" s="13">
        <v>119881076</v>
      </c>
      <c r="I39" s="13">
        <v>0</v>
      </c>
      <c r="J39">
        <f t="shared" si="0"/>
        <v>0</v>
      </c>
    </row>
    <row r="40" spans="1:10" x14ac:dyDescent="0.25">
      <c r="A40" s="11">
        <v>216801</v>
      </c>
      <c r="B40" s="11">
        <v>0</v>
      </c>
      <c r="C40" s="12" t="s">
        <v>46</v>
      </c>
      <c r="D40" s="13">
        <v>0</v>
      </c>
      <c r="E40" s="13">
        <v>64300737</v>
      </c>
      <c r="F40" s="13">
        <v>857195</v>
      </c>
      <c r="G40" s="13">
        <v>16342448</v>
      </c>
      <c r="H40" s="13">
        <v>0</v>
      </c>
      <c r="I40" s="13">
        <v>79785990</v>
      </c>
      <c r="J40">
        <f t="shared" si="0"/>
        <v>1</v>
      </c>
    </row>
    <row r="41" spans="1:10" x14ac:dyDescent="0.25">
      <c r="A41" s="11">
        <v>216802</v>
      </c>
      <c r="B41" s="11">
        <v>0</v>
      </c>
      <c r="C41" s="12" t="s">
        <v>47</v>
      </c>
      <c r="D41" s="13">
        <v>0</v>
      </c>
      <c r="E41" s="13">
        <v>70528502</v>
      </c>
      <c r="F41" s="13">
        <v>756531</v>
      </c>
      <c r="G41" s="13">
        <v>5633381</v>
      </c>
      <c r="H41" s="13">
        <v>0</v>
      </c>
      <c r="I41" s="13">
        <v>75405352</v>
      </c>
      <c r="J41">
        <f t="shared" si="0"/>
        <v>1</v>
      </c>
    </row>
    <row r="42" spans="1:10" x14ac:dyDescent="0.25">
      <c r="A42" s="11">
        <v>216802</v>
      </c>
      <c r="B42" s="11">
        <v>1</v>
      </c>
      <c r="C42" s="12" t="s">
        <v>48</v>
      </c>
      <c r="D42" s="13">
        <v>0</v>
      </c>
      <c r="E42" s="13">
        <v>1601760</v>
      </c>
      <c r="F42" s="13">
        <v>0</v>
      </c>
      <c r="G42" s="13">
        <v>0</v>
      </c>
      <c r="H42" s="13">
        <v>0</v>
      </c>
      <c r="I42" s="13">
        <v>1601760</v>
      </c>
      <c r="J42">
        <f t="shared" si="0"/>
        <v>1</v>
      </c>
    </row>
    <row r="43" spans="1:10" x14ac:dyDescent="0.25">
      <c r="A43" s="11">
        <v>216811</v>
      </c>
      <c r="B43" s="11">
        <v>0</v>
      </c>
      <c r="C43" s="12" t="s">
        <v>49</v>
      </c>
      <c r="D43" s="13">
        <v>0</v>
      </c>
      <c r="E43" s="13">
        <v>8521395</v>
      </c>
      <c r="F43" s="13">
        <v>200173</v>
      </c>
      <c r="G43" s="13">
        <v>1764630</v>
      </c>
      <c r="H43" s="13">
        <v>0</v>
      </c>
      <c r="I43" s="13">
        <v>10085852</v>
      </c>
      <c r="J43">
        <f t="shared" si="0"/>
        <v>1</v>
      </c>
    </row>
    <row r="44" spans="1:10" x14ac:dyDescent="0.25">
      <c r="A44" s="11">
        <v>216812</v>
      </c>
      <c r="B44" s="11">
        <v>0</v>
      </c>
      <c r="C44" s="12" t="s">
        <v>50</v>
      </c>
      <c r="D44" s="13">
        <v>0</v>
      </c>
      <c r="E44" s="13">
        <v>23807425</v>
      </c>
      <c r="F44" s="13">
        <v>336323</v>
      </c>
      <c r="G44" s="13">
        <v>3833773</v>
      </c>
      <c r="H44" s="13">
        <v>0</v>
      </c>
      <c r="I44" s="13">
        <v>27304875</v>
      </c>
      <c r="J44">
        <f t="shared" si="0"/>
        <v>1</v>
      </c>
    </row>
    <row r="45" spans="1:10" x14ac:dyDescent="0.25">
      <c r="A45" s="11">
        <v>216823</v>
      </c>
      <c r="B45" s="11">
        <v>0</v>
      </c>
      <c r="C45" s="12" t="s">
        <v>51</v>
      </c>
      <c r="D45" s="13">
        <v>0</v>
      </c>
      <c r="E45" s="13">
        <v>887645712</v>
      </c>
      <c r="F45" s="13">
        <v>42372201</v>
      </c>
      <c r="G45" s="13">
        <v>209469712</v>
      </c>
      <c r="H45" s="13">
        <v>0</v>
      </c>
      <c r="I45" s="13">
        <v>1054743223</v>
      </c>
      <c r="J45">
        <f t="shared" si="0"/>
        <v>1</v>
      </c>
    </row>
    <row r="46" spans="1:10" x14ac:dyDescent="0.25">
      <c r="A46" s="11">
        <v>216823</v>
      </c>
      <c r="B46" s="11">
        <v>1</v>
      </c>
      <c r="C46" s="12" t="s">
        <v>52</v>
      </c>
      <c r="D46" s="13">
        <v>0</v>
      </c>
      <c r="E46" s="13">
        <v>101010336</v>
      </c>
      <c r="F46" s="13">
        <v>0</v>
      </c>
      <c r="G46" s="13">
        <v>3427800</v>
      </c>
      <c r="H46" s="13">
        <v>0</v>
      </c>
      <c r="I46" s="13">
        <v>104438136</v>
      </c>
      <c r="J46">
        <f t="shared" si="0"/>
        <v>1</v>
      </c>
    </row>
    <row r="47" spans="1:10" x14ac:dyDescent="0.25">
      <c r="A47" s="11">
        <v>218101</v>
      </c>
      <c r="B47" s="11">
        <v>0</v>
      </c>
      <c r="C47" s="12" t="s">
        <v>53</v>
      </c>
      <c r="D47" s="13">
        <v>806622260</v>
      </c>
      <c r="E47" s="13">
        <v>0</v>
      </c>
      <c r="F47" s="13">
        <v>0</v>
      </c>
      <c r="G47" s="13">
        <v>0</v>
      </c>
      <c r="H47" s="13">
        <v>806622260</v>
      </c>
      <c r="I47" s="13">
        <v>0</v>
      </c>
      <c r="J47">
        <f t="shared" si="0"/>
        <v>0</v>
      </c>
    </row>
    <row r="48" spans="1:10" x14ac:dyDescent="0.25">
      <c r="A48" s="11">
        <v>218101</v>
      </c>
      <c r="B48" s="11">
        <v>1</v>
      </c>
      <c r="C48" s="12" t="s">
        <v>54</v>
      </c>
      <c r="D48" s="13">
        <v>4192426</v>
      </c>
      <c r="E48" s="13">
        <v>0</v>
      </c>
      <c r="F48" s="13">
        <v>0</v>
      </c>
      <c r="G48" s="13">
        <v>0</v>
      </c>
      <c r="H48" s="13">
        <v>4192426</v>
      </c>
      <c r="I48" s="13">
        <v>0</v>
      </c>
      <c r="J48">
        <f t="shared" si="0"/>
        <v>0</v>
      </c>
    </row>
    <row r="49" spans="1:10" x14ac:dyDescent="0.25">
      <c r="A49" s="11">
        <v>218102</v>
      </c>
      <c r="B49" s="11">
        <v>0</v>
      </c>
      <c r="C49" s="12" t="s">
        <v>55</v>
      </c>
      <c r="D49" s="13">
        <v>72046695</v>
      </c>
      <c r="E49" s="13">
        <v>0</v>
      </c>
      <c r="F49" s="13">
        <v>0</v>
      </c>
      <c r="G49" s="13">
        <v>0</v>
      </c>
      <c r="H49" s="13">
        <v>72046695</v>
      </c>
      <c r="I49" s="13">
        <v>0</v>
      </c>
      <c r="J49">
        <f t="shared" si="0"/>
        <v>0</v>
      </c>
    </row>
    <row r="50" spans="1:10" x14ac:dyDescent="0.25">
      <c r="A50" s="11">
        <v>218102</v>
      </c>
      <c r="B50" s="11">
        <v>1</v>
      </c>
      <c r="C50" s="12" t="s">
        <v>56</v>
      </c>
      <c r="D50" s="13">
        <v>136861</v>
      </c>
      <c r="E50" s="13">
        <v>0</v>
      </c>
      <c r="F50" s="13">
        <v>0</v>
      </c>
      <c r="G50" s="13">
        <v>0</v>
      </c>
      <c r="H50" s="13">
        <v>136861</v>
      </c>
      <c r="I50" s="13">
        <v>0</v>
      </c>
      <c r="J50">
        <f t="shared" si="0"/>
        <v>0</v>
      </c>
    </row>
    <row r="51" spans="1:10" x14ac:dyDescent="0.25">
      <c r="A51" s="11">
        <v>218801</v>
      </c>
      <c r="B51" s="11">
        <v>0</v>
      </c>
      <c r="C51" s="12" t="s">
        <v>57</v>
      </c>
      <c r="D51" s="13">
        <v>0</v>
      </c>
      <c r="E51" s="13">
        <v>806622260</v>
      </c>
      <c r="F51" s="13">
        <v>0</v>
      </c>
      <c r="G51" s="13">
        <v>0</v>
      </c>
      <c r="H51" s="13">
        <v>0</v>
      </c>
      <c r="I51" s="13">
        <v>806622260</v>
      </c>
      <c r="J51">
        <f t="shared" si="0"/>
        <v>1</v>
      </c>
    </row>
    <row r="52" spans="1:10" x14ac:dyDescent="0.25">
      <c r="A52" s="11">
        <v>218801</v>
      </c>
      <c r="B52" s="11">
        <v>1</v>
      </c>
      <c r="C52" s="12" t="s">
        <v>58</v>
      </c>
      <c r="D52" s="13">
        <v>0</v>
      </c>
      <c r="E52" s="13">
        <v>4192426</v>
      </c>
      <c r="F52" s="13">
        <v>0</v>
      </c>
      <c r="G52" s="13">
        <v>0</v>
      </c>
      <c r="H52" s="13">
        <v>0</v>
      </c>
      <c r="I52" s="13">
        <v>4192426</v>
      </c>
      <c r="J52">
        <f t="shared" si="0"/>
        <v>1</v>
      </c>
    </row>
    <row r="53" spans="1:10" x14ac:dyDescent="0.25">
      <c r="A53" s="11">
        <v>218802</v>
      </c>
      <c r="B53" s="11">
        <v>0</v>
      </c>
      <c r="C53" s="12" t="s">
        <v>59</v>
      </c>
      <c r="D53" s="13">
        <v>0</v>
      </c>
      <c r="E53" s="13">
        <v>61596892</v>
      </c>
      <c r="F53" s="13">
        <v>1662027</v>
      </c>
      <c r="G53" s="13">
        <v>8310126</v>
      </c>
      <c r="H53" s="13">
        <v>0</v>
      </c>
      <c r="I53" s="13">
        <v>68244991</v>
      </c>
      <c r="J53">
        <f t="shared" si="0"/>
        <v>1</v>
      </c>
    </row>
    <row r="54" spans="1:10" x14ac:dyDescent="0.25">
      <c r="A54" s="11">
        <v>218802</v>
      </c>
      <c r="B54" s="11">
        <v>1</v>
      </c>
      <c r="C54" s="12" t="s">
        <v>60</v>
      </c>
      <c r="D54" s="13">
        <v>0</v>
      </c>
      <c r="E54" s="13">
        <v>136861</v>
      </c>
      <c r="F54" s="13">
        <v>0</v>
      </c>
      <c r="G54" s="13">
        <v>0</v>
      </c>
      <c r="H54" s="13">
        <v>0</v>
      </c>
      <c r="I54" s="13">
        <v>136861</v>
      </c>
      <c r="J54">
        <f t="shared" si="0"/>
        <v>1</v>
      </c>
    </row>
    <row r="55" spans="1:10" s="25" customFormat="1" x14ac:dyDescent="0.25">
      <c r="A55" s="21">
        <v>228000</v>
      </c>
      <c r="B55" s="21">
        <v>0</v>
      </c>
      <c r="C55" s="23" t="s">
        <v>61</v>
      </c>
      <c r="D55" s="24">
        <v>0</v>
      </c>
      <c r="E55" s="24">
        <v>0</v>
      </c>
      <c r="F55" s="24">
        <v>18846226</v>
      </c>
      <c r="G55" s="24">
        <v>0</v>
      </c>
      <c r="H55" s="24">
        <v>18846226</v>
      </c>
      <c r="I55" s="24">
        <v>0</v>
      </c>
      <c r="J55" s="25">
        <f t="shared" si="0"/>
        <v>0</v>
      </c>
    </row>
    <row r="56" spans="1:10" x14ac:dyDescent="0.25">
      <c r="A56" s="11">
        <v>228001</v>
      </c>
      <c r="B56" s="11">
        <v>0</v>
      </c>
      <c r="C56" s="12" t="s">
        <v>62</v>
      </c>
      <c r="D56" s="13">
        <v>32850156</v>
      </c>
      <c r="E56" s="13">
        <v>0</v>
      </c>
      <c r="F56" s="13">
        <v>0</v>
      </c>
      <c r="G56" s="13">
        <v>0</v>
      </c>
      <c r="H56" s="13">
        <v>32850156</v>
      </c>
      <c r="I56" s="13">
        <v>0</v>
      </c>
      <c r="J56">
        <f t="shared" si="0"/>
        <v>0</v>
      </c>
    </row>
    <row r="57" spans="1:10" x14ac:dyDescent="0.25">
      <c r="A57" s="11">
        <v>228004</v>
      </c>
      <c r="B57" s="11">
        <v>0</v>
      </c>
      <c r="C57" s="12" t="s">
        <v>63</v>
      </c>
      <c r="D57" s="13">
        <v>81038914</v>
      </c>
      <c r="E57" s="13">
        <v>0</v>
      </c>
      <c r="F57" s="13">
        <v>12754264</v>
      </c>
      <c r="G57" s="13">
        <v>63494246</v>
      </c>
      <c r="H57" s="13">
        <v>30298932</v>
      </c>
      <c r="I57" s="13">
        <v>0</v>
      </c>
      <c r="J57">
        <f t="shared" si="0"/>
        <v>0</v>
      </c>
    </row>
    <row r="58" spans="1:10" x14ac:dyDescent="0.25">
      <c r="A58" s="11">
        <v>230001</v>
      </c>
      <c r="B58" s="11">
        <v>0</v>
      </c>
      <c r="C58" s="12" t="s">
        <v>64</v>
      </c>
      <c r="D58" s="13">
        <v>4862000000</v>
      </c>
      <c r="E58" s="13">
        <v>0</v>
      </c>
      <c r="F58" s="13">
        <v>3922200000</v>
      </c>
      <c r="G58" s="13">
        <v>937500000</v>
      </c>
      <c r="H58" s="13">
        <v>7846700000</v>
      </c>
      <c r="I58" s="13">
        <v>0</v>
      </c>
      <c r="J58">
        <f t="shared" si="0"/>
        <v>0</v>
      </c>
    </row>
    <row r="59" spans="1:10" x14ac:dyDescent="0.25">
      <c r="A59" s="11">
        <v>230003</v>
      </c>
      <c r="B59" s="11">
        <v>0</v>
      </c>
      <c r="C59" s="12" t="s">
        <v>65</v>
      </c>
      <c r="D59" s="13">
        <v>581902570</v>
      </c>
      <c r="E59" s="13">
        <v>0</v>
      </c>
      <c r="F59" s="13">
        <v>1119167811</v>
      </c>
      <c r="G59" s="13">
        <v>463427350</v>
      </c>
      <c r="H59" s="13">
        <v>1237643031</v>
      </c>
      <c r="I59" s="13">
        <v>0</v>
      </c>
      <c r="J59">
        <f t="shared" si="0"/>
        <v>0</v>
      </c>
    </row>
    <row r="60" spans="1:10" x14ac:dyDescent="0.25">
      <c r="A60" s="11">
        <v>231001</v>
      </c>
      <c r="B60" s="11">
        <v>0</v>
      </c>
      <c r="C60" s="12" t="s">
        <v>66</v>
      </c>
      <c r="D60" s="13">
        <v>525000000</v>
      </c>
      <c r="E60" s="13">
        <v>0</v>
      </c>
      <c r="F60" s="13">
        <v>0</v>
      </c>
      <c r="G60" s="13">
        <v>0</v>
      </c>
      <c r="H60" s="13">
        <v>525000000</v>
      </c>
      <c r="I60" s="13">
        <v>0</v>
      </c>
      <c r="J60">
        <f t="shared" si="0"/>
        <v>0</v>
      </c>
    </row>
    <row r="61" spans="1:10" x14ac:dyDescent="0.25">
      <c r="A61" s="11">
        <v>240202</v>
      </c>
      <c r="B61" s="11">
        <v>0</v>
      </c>
      <c r="C61" s="12" t="s">
        <v>67</v>
      </c>
      <c r="D61" s="13">
        <v>1733646</v>
      </c>
      <c r="E61" s="13">
        <v>0</v>
      </c>
      <c r="F61" s="13">
        <v>3</v>
      </c>
      <c r="G61" s="13">
        <v>1733649</v>
      </c>
      <c r="H61" s="13">
        <v>0</v>
      </c>
      <c r="I61" s="13">
        <v>0</v>
      </c>
      <c r="J61">
        <f t="shared" si="0"/>
        <v>0</v>
      </c>
    </row>
    <row r="62" spans="1:10" x14ac:dyDescent="0.25">
      <c r="A62" s="11">
        <v>240222</v>
      </c>
      <c r="B62" s="11">
        <v>0</v>
      </c>
      <c r="C62" s="12" t="s">
        <v>68</v>
      </c>
      <c r="D62" s="13">
        <v>117703</v>
      </c>
      <c r="E62" s="13">
        <v>0</v>
      </c>
      <c r="F62" s="13">
        <v>0</v>
      </c>
      <c r="G62" s="13">
        <v>117703</v>
      </c>
      <c r="H62" s="13">
        <v>0</v>
      </c>
      <c r="I62" s="13">
        <v>0</v>
      </c>
      <c r="J62">
        <f t="shared" si="0"/>
        <v>0</v>
      </c>
    </row>
    <row r="63" spans="1:10" s="25" customFormat="1" x14ac:dyDescent="0.25">
      <c r="A63" s="21">
        <v>240235</v>
      </c>
      <c r="B63" s="21">
        <v>0</v>
      </c>
      <c r="C63" s="23" t="s">
        <v>69</v>
      </c>
      <c r="D63" s="24">
        <v>0</v>
      </c>
      <c r="E63" s="24">
        <v>0</v>
      </c>
      <c r="F63" s="24">
        <v>2900000</v>
      </c>
      <c r="G63" s="24">
        <v>928337</v>
      </c>
      <c r="H63" s="24">
        <v>1971663</v>
      </c>
      <c r="I63" s="24">
        <v>0</v>
      </c>
      <c r="J63" s="26">
        <v>0</v>
      </c>
    </row>
    <row r="64" spans="1:10" x14ac:dyDescent="0.25">
      <c r="A64" s="11">
        <v>240269</v>
      </c>
      <c r="B64" s="11">
        <v>0</v>
      </c>
      <c r="C64" s="12" t="s">
        <v>70</v>
      </c>
      <c r="D64" s="13">
        <v>3059485</v>
      </c>
      <c r="E64" s="13">
        <v>0</v>
      </c>
      <c r="F64" s="13">
        <v>0</v>
      </c>
      <c r="G64" s="13">
        <v>1499204</v>
      </c>
      <c r="H64" s="13">
        <v>1560281</v>
      </c>
      <c r="I64" s="13">
        <v>0</v>
      </c>
      <c r="J64">
        <f t="shared" ref="J64:J127" si="1">IF((D64+F64-E64-G64)&gt;=0,0,1)</f>
        <v>0</v>
      </c>
    </row>
    <row r="65" spans="1:10" x14ac:dyDescent="0.25">
      <c r="A65" s="11">
        <v>240280</v>
      </c>
      <c r="B65" s="11">
        <v>0</v>
      </c>
      <c r="C65" s="12" t="s">
        <v>71</v>
      </c>
      <c r="D65" s="13">
        <v>1339059</v>
      </c>
      <c r="E65" s="13">
        <v>0</v>
      </c>
      <c r="F65" s="13">
        <v>20</v>
      </c>
      <c r="G65" s="13">
        <v>1339079</v>
      </c>
      <c r="H65" s="13">
        <v>0</v>
      </c>
      <c r="I65" s="13">
        <v>0</v>
      </c>
      <c r="J65">
        <f t="shared" si="1"/>
        <v>0</v>
      </c>
    </row>
    <row r="66" spans="1:10" x14ac:dyDescent="0.25">
      <c r="A66" s="11">
        <v>240281</v>
      </c>
      <c r="B66" s="11">
        <v>0</v>
      </c>
      <c r="C66" s="12" t="s">
        <v>72</v>
      </c>
      <c r="D66" s="13">
        <v>1856182</v>
      </c>
      <c r="E66" s="13">
        <v>0</v>
      </c>
      <c r="F66" s="13">
        <v>0</v>
      </c>
      <c r="G66" s="13">
        <v>1856182</v>
      </c>
      <c r="H66" s="13">
        <v>0</v>
      </c>
      <c r="I66" s="13">
        <v>0</v>
      </c>
      <c r="J66">
        <f t="shared" si="1"/>
        <v>0</v>
      </c>
    </row>
    <row r="67" spans="1:10" x14ac:dyDescent="0.25">
      <c r="A67" s="11">
        <v>240313</v>
      </c>
      <c r="B67" s="11">
        <v>0</v>
      </c>
      <c r="C67" s="12" t="s">
        <v>73</v>
      </c>
      <c r="D67" s="13">
        <v>5575058</v>
      </c>
      <c r="E67" s="13">
        <v>0</v>
      </c>
      <c r="F67" s="13">
        <v>2843176</v>
      </c>
      <c r="G67" s="13">
        <v>8418234</v>
      </c>
      <c r="H67" s="13">
        <v>0</v>
      </c>
      <c r="I67" s="13">
        <v>0</v>
      </c>
      <c r="J67">
        <f t="shared" si="1"/>
        <v>0</v>
      </c>
    </row>
    <row r="68" spans="1:10" s="25" customFormat="1" x14ac:dyDescent="0.25">
      <c r="A68" s="21">
        <v>240314</v>
      </c>
      <c r="B68" s="21">
        <v>0</v>
      </c>
      <c r="C68" s="23" t="s">
        <v>74</v>
      </c>
      <c r="D68" s="24">
        <v>0</v>
      </c>
      <c r="E68" s="24">
        <v>0</v>
      </c>
      <c r="F68" s="24">
        <v>9000000</v>
      </c>
      <c r="G68" s="24">
        <v>1937395</v>
      </c>
      <c r="H68" s="24">
        <v>7062605</v>
      </c>
      <c r="I68" s="24">
        <v>0</v>
      </c>
      <c r="J68" s="25">
        <f t="shared" si="1"/>
        <v>0</v>
      </c>
    </row>
    <row r="69" spans="1:10" s="14" customFormat="1" x14ac:dyDescent="0.25">
      <c r="A69" s="11">
        <v>240315</v>
      </c>
      <c r="B69" s="11">
        <v>0</v>
      </c>
      <c r="C69" s="12" t="s">
        <v>75</v>
      </c>
      <c r="D69" s="13">
        <v>2080374</v>
      </c>
      <c r="E69" s="13">
        <v>0</v>
      </c>
      <c r="F69" s="13">
        <v>3</v>
      </c>
      <c r="G69" s="13">
        <v>2080377</v>
      </c>
      <c r="H69" s="13">
        <v>0</v>
      </c>
      <c r="I69" s="13">
        <v>0</v>
      </c>
      <c r="J69">
        <f t="shared" si="1"/>
        <v>0</v>
      </c>
    </row>
    <row r="70" spans="1:10" s="25" customFormat="1" x14ac:dyDescent="0.25">
      <c r="A70" s="21">
        <v>240318</v>
      </c>
      <c r="B70" s="21">
        <v>0</v>
      </c>
      <c r="C70" s="23" t="s">
        <v>76</v>
      </c>
      <c r="D70" s="24">
        <v>0</v>
      </c>
      <c r="E70" s="24">
        <v>0</v>
      </c>
      <c r="F70" s="24">
        <v>14000000</v>
      </c>
      <c r="G70" s="24">
        <v>4481600</v>
      </c>
      <c r="H70" s="24">
        <v>9518400</v>
      </c>
      <c r="I70" s="24">
        <v>0</v>
      </c>
      <c r="J70" s="25">
        <f t="shared" si="1"/>
        <v>0</v>
      </c>
    </row>
    <row r="71" spans="1:10" x14ac:dyDescent="0.25">
      <c r="A71" s="11">
        <v>240319</v>
      </c>
      <c r="B71" s="11">
        <v>0</v>
      </c>
      <c r="C71" s="12" t="s">
        <v>77</v>
      </c>
      <c r="D71" s="13">
        <v>6041677</v>
      </c>
      <c r="E71" s="13">
        <v>0</v>
      </c>
      <c r="F71" s="13">
        <v>0</v>
      </c>
      <c r="G71" s="13">
        <v>6041677</v>
      </c>
      <c r="H71" s="13">
        <v>0</v>
      </c>
      <c r="I71" s="13">
        <v>0</v>
      </c>
      <c r="J71">
        <f t="shared" si="1"/>
        <v>0</v>
      </c>
    </row>
    <row r="72" spans="1:10" x14ac:dyDescent="0.25">
      <c r="A72" s="11">
        <v>240321</v>
      </c>
      <c r="B72" s="11">
        <v>0</v>
      </c>
      <c r="C72" s="12" t="s">
        <v>78</v>
      </c>
      <c r="D72" s="13">
        <v>19119244</v>
      </c>
      <c r="E72" s="13">
        <v>0</v>
      </c>
      <c r="F72" s="13">
        <v>0</v>
      </c>
      <c r="G72" s="13">
        <v>6120339</v>
      </c>
      <c r="H72" s="13">
        <v>12998905</v>
      </c>
      <c r="I72" s="13">
        <v>0</v>
      </c>
      <c r="J72">
        <f t="shared" si="1"/>
        <v>0</v>
      </c>
    </row>
    <row r="73" spans="1:10" s="25" customFormat="1" x14ac:dyDescent="0.25">
      <c r="A73" s="21">
        <v>240324</v>
      </c>
      <c r="B73" s="21">
        <v>0</v>
      </c>
      <c r="C73" s="23" t="s">
        <v>79</v>
      </c>
      <c r="D73" s="24">
        <v>0</v>
      </c>
      <c r="E73" s="24">
        <v>0</v>
      </c>
      <c r="F73" s="24">
        <v>10500000</v>
      </c>
      <c r="G73" s="24">
        <v>2469917</v>
      </c>
      <c r="H73" s="24">
        <v>8030083</v>
      </c>
      <c r="I73" s="24">
        <v>0</v>
      </c>
      <c r="J73" s="25">
        <f t="shared" si="1"/>
        <v>0</v>
      </c>
    </row>
    <row r="74" spans="1:10" x14ac:dyDescent="0.25">
      <c r="A74" s="11">
        <v>240326</v>
      </c>
      <c r="B74" s="11">
        <v>0</v>
      </c>
      <c r="C74" s="12" t="s">
        <v>80</v>
      </c>
      <c r="D74" s="13">
        <v>3705376</v>
      </c>
      <c r="E74" s="13">
        <v>0</v>
      </c>
      <c r="F74" s="13">
        <v>0</v>
      </c>
      <c r="G74" s="13">
        <v>1815704</v>
      </c>
      <c r="H74" s="13">
        <v>1889672</v>
      </c>
      <c r="I74" s="13">
        <v>0</v>
      </c>
      <c r="J74">
        <f t="shared" si="1"/>
        <v>0</v>
      </c>
    </row>
    <row r="75" spans="1:10" s="25" customFormat="1" x14ac:dyDescent="0.25">
      <c r="A75" s="21">
        <v>240335</v>
      </c>
      <c r="B75" s="21">
        <v>0</v>
      </c>
      <c r="C75" s="23" t="s">
        <v>81</v>
      </c>
      <c r="D75" s="24">
        <v>0</v>
      </c>
      <c r="E75" s="24">
        <v>0</v>
      </c>
      <c r="F75" s="24">
        <v>3000000</v>
      </c>
      <c r="G75" s="24">
        <v>960344</v>
      </c>
      <c r="H75" s="24">
        <v>2039656</v>
      </c>
      <c r="I75" s="24">
        <v>0</v>
      </c>
      <c r="J75" s="25">
        <f t="shared" si="1"/>
        <v>0</v>
      </c>
    </row>
    <row r="76" spans="1:10" s="25" customFormat="1" x14ac:dyDescent="0.25">
      <c r="A76" s="21">
        <v>240341</v>
      </c>
      <c r="B76" s="21">
        <v>0</v>
      </c>
      <c r="C76" s="23" t="s">
        <v>82</v>
      </c>
      <c r="D76" s="24">
        <v>0</v>
      </c>
      <c r="E76" s="24">
        <v>0</v>
      </c>
      <c r="F76" s="24">
        <v>3000000</v>
      </c>
      <c r="G76" s="24">
        <v>960344</v>
      </c>
      <c r="H76" s="24">
        <v>2039656</v>
      </c>
      <c r="I76" s="24">
        <v>0</v>
      </c>
      <c r="J76" s="25">
        <f t="shared" si="1"/>
        <v>0</v>
      </c>
    </row>
    <row r="77" spans="1:10" x14ac:dyDescent="0.25">
      <c r="A77" s="11">
        <v>240343</v>
      </c>
      <c r="B77" s="11">
        <v>0</v>
      </c>
      <c r="C77" s="12" t="s">
        <v>83</v>
      </c>
      <c r="D77" s="13">
        <v>7647693</v>
      </c>
      <c r="E77" s="13">
        <v>0</v>
      </c>
      <c r="F77" s="13">
        <v>0</v>
      </c>
      <c r="G77" s="13">
        <v>2448138</v>
      </c>
      <c r="H77" s="13">
        <v>5199555</v>
      </c>
      <c r="I77" s="13">
        <v>0</v>
      </c>
      <c r="J77">
        <f t="shared" si="1"/>
        <v>0</v>
      </c>
    </row>
    <row r="78" spans="1:10" x14ac:dyDescent="0.25">
      <c r="A78" s="11">
        <v>240352</v>
      </c>
      <c r="B78" s="11">
        <v>0</v>
      </c>
      <c r="C78" s="12" t="s">
        <v>84</v>
      </c>
      <c r="D78" s="13">
        <v>6500544</v>
      </c>
      <c r="E78" s="13">
        <v>0</v>
      </c>
      <c r="F78" s="13">
        <v>0</v>
      </c>
      <c r="G78" s="13">
        <v>2080917</v>
      </c>
      <c r="H78" s="13">
        <v>4419627</v>
      </c>
      <c r="I78" s="13">
        <v>0</v>
      </c>
      <c r="J78">
        <f t="shared" si="1"/>
        <v>0</v>
      </c>
    </row>
    <row r="79" spans="1:10" x14ac:dyDescent="0.25">
      <c r="A79" s="11">
        <v>240353</v>
      </c>
      <c r="B79" s="11">
        <v>0</v>
      </c>
      <c r="C79" s="12" t="s">
        <v>85</v>
      </c>
      <c r="D79" s="13">
        <v>3823846</v>
      </c>
      <c r="E79" s="13">
        <v>0</v>
      </c>
      <c r="F79" s="13">
        <v>0</v>
      </c>
      <c r="G79" s="13">
        <v>3823846</v>
      </c>
      <c r="H79" s="13">
        <v>0</v>
      </c>
      <c r="I79" s="13">
        <v>0</v>
      </c>
      <c r="J79">
        <f t="shared" si="1"/>
        <v>0</v>
      </c>
    </row>
    <row r="80" spans="1:10" x14ac:dyDescent="0.25">
      <c r="A80" s="11">
        <v>240354</v>
      </c>
      <c r="B80" s="11">
        <v>0</v>
      </c>
      <c r="C80" s="12" t="s">
        <v>86</v>
      </c>
      <c r="D80" s="13">
        <v>2719542</v>
      </c>
      <c r="E80" s="13">
        <v>0</v>
      </c>
      <c r="F80" s="13">
        <v>3</v>
      </c>
      <c r="G80" s="13">
        <v>2719545</v>
      </c>
      <c r="H80" s="13">
        <v>0</v>
      </c>
      <c r="I80" s="13">
        <v>0</v>
      </c>
      <c r="J80">
        <f t="shared" si="1"/>
        <v>0</v>
      </c>
    </row>
    <row r="81" spans="1:10" x14ac:dyDescent="0.25">
      <c r="A81" s="11">
        <v>240355</v>
      </c>
      <c r="B81" s="11">
        <v>0</v>
      </c>
      <c r="C81" s="12" t="s">
        <v>87</v>
      </c>
      <c r="D81" s="13">
        <v>1733646</v>
      </c>
      <c r="E81" s="13">
        <v>0</v>
      </c>
      <c r="F81" s="13">
        <v>3</v>
      </c>
      <c r="G81" s="13">
        <v>1733649</v>
      </c>
      <c r="H81" s="13">
        <v>0</v>
      </c>
      <c r="I81" s="13">
        <v>0</v>
      </c>
      <c r="J81">
        <f t="shared" si="1"/>
        <v>0</v>
      </c>
    </row>
    <row r="82" spans="1:10" x14ac:dyDescent="0.25">
      <c r="A82" s="11">
        <v>240358</v>
      </c>
      <c r="B82" s="11">
        <v>0</v>
      </c>
      <c r="C82" s="12" t="s">
        <v>88</v>
      </c>
      <c r="D82" s="13">
        <v>4588616</v>
      </c>
      <c r="E82" s="13">
        <v>0</v>
      </c>
      <c r="F82" s="13">
        <v>3</v>
      </c>
      <c r="G82" s="13">
        <v>4588619</v>
      </c>
      <c r="H82" s="13">
        <v>0</v>
      </c>
      <c r="I82" s="13">
        <v>0</v>
      </c>
      <c r="J82">
        <f t="shared" si="1"/>
        <v>0</v>
      </c>
    </row>
    <row r="83" spans="1:10" s="25" customFormat="1" x14ac:dyDescent="0.25">
      <c r="A83" s="21">
        <v>240359</v>
      </c>
      <c r="B83" s="21">
        <v>0</v>
      </c>
      <c r="C83" s="23" t="s">
        <v>89</v>
      </c>
      <c r="D83" s="24">
        <v>0</v>
      </c>
      <c r="E83" s="24">
        <v>0</v>
      </c>
      <c r="F83" s="24">
        <v>1500000</v>
      </c>
      <c r="G83" s="24">
        <v>363843</v>
      </c>
      <c r="H83" s="24">
        <v>1136157</v>
      </c>
      <c r="I83" s="24">
        <v>0</v>
      </c>
      <c r="J83" s="25">
        <f t="shared" si="1"/>
        <v>0</v>
      </c>
    </row>
    <row r="84" spans="1:10" s="25" customFormat="1" x14ac:dyDescent="0.25">
      <c r="A84" s="21">
        <v>240360</v>
      </c>
      <c r="B84" s="21">
        <v>0</v>
      </c>
      <c r="C84" s="23" t="s">
        <v>90</v>
      </c>
      <c r="D84" s="24">
        <v>0</v>
      </c>
      <c r="E84" s="24">
        <v>0</v>
      </c>
      <c r="F84" s="24">
        <v>6900000</v>
      </c>
      <c r="G84" s="24">
        <v>1211216</v>
      </c>
      <c r="H84" s="24">
        <v>5688784</v>
      </c>
      <c r="I84" s="24">
        <v>0</v>
      </c>
      <c r="J84" s="25">
        <f t="shared" si="1"/>
        <v>0</v>
      </c>
    </row>
    <row r="85" spans="1:10" x14ac:dyDescent="0.25">
      <c r="A85" s="11">
        <v>240361</v>
      </c>
      <c r="B85" s="11">
        <v>0</v>
      </c>
      <c r="C85" s="12" t="s">
        <v>91</v>
      </c>
      <c r="D85" s="13">
        <v>2339796</v>
      </c>
      <c r="E85" s="13">
        <v>0</v>
      </c>
      <c r="F85" s="13">
        <v>7072245</v>
      </c>
      <c r="G85" s="13">
        <v>4729177</v>
      </c>
      <c r="H85" s="13">
        <v>4682864</v>
      </c>
      <c r="I85" s="13">
        <v>0</v>
      </c>
      <c r="J85">
        <f t="shared" si="1"/>
        <v>0</v>
      </c>
    </row>
    <row r="86" spans="1:10" x14ac:dyDescent="0.25">
      <c r="A86" s="11">
        <v>240362</v>
      </c>
      <c r="B86" s="11">
        <v>0</v>
      </c>
      <c r="C86" s="12" t="s">
        <v>92</v>
      </c>
      <c r="D86" s="13">
        <v>3823846</v>
      </c>
      <c r="E86" s="13">
        <v>0</v>
      </c>
      <c r="F86" s="13">
        <v>2</v>
      </c>
      <c r="G86" s="13">
        <v>3823848</v>
      </c>
      <c r="H86" s="13">
        <v>0</v>
      </c>
      <c r="I86" s="13">
        <v>0</v>
      </c>
      <c r="J86">
        <f t="shared" si="1"/>
        <v>0</v>
      </c>
    </row>
    <row r="87" spans="1:10" x14ac:dyDescent="0.25">
      <c r="A87" s="11">
        <v>240364</v>
      </c>
      <c r="B87" s="11">
        <v>0</v>
      </c>
      <c r="C87" s="12" t="s">
        <v>93</v>
      </c>
      <c r="D87" s="13">
        <v>2617558</v>
      </c>
      <c r="E87" s="13">
        <v>0</v>
      </c>
      <c r="F87" s="13">
        <v>0</v>
      </c>
      <c r="G87" s="13">
        <v>1282650</v>
      </c>
      <c r="H87" s="13">
        <v>1334908</v>
      </c>
      <c r="I87" s="13">
        <v>0</v>
      </c>
      <c r="J87">
        <f t="shared" si="1"/>
        <v>0</v>
      </c>
    </row>
    <row r="88" spans="1:10" x14ac:dyDescent="0.25">
      <c r="A88" s="11">
        <v>240365</v>
      </c>
      <c r="B88" s="11">
        <v>0</v>
      </c>
      <c r="C88" s="12" t="s">
        <v>94</v>
      </c>
      <c r="D88" s="13">
        <v>2719542</v>
      </c>
      <c r="E88" s="13">
        <v>0</v>
      </c>
      <c r="F88" s="13">
        <v>0</v>
      </c>
      <c r="G88" s="13">
        <v>1332625</v>
      </c>
      <c r="H88" s="13">
        <v>1386917</v>
      </c>
      <c r="I88" s="13">
        <v>0</v>
      </c>
      <c r="J88">
        <f t="shared" si="1"/>
        <v>0</v>
      </c>
    </row>
    <row r="89" spans="1:10" s="25" customFormat="1" x14ac:dyDescent="0.25">
      <c r="A89" s="21">
        <v>240368</v>
      </c>
      <c r="B89" s="21">
        <v>0</v>
      </c>
      <c r="C89" s="23" t="s">
        <v>95</v>
      </c>
      <c r="D89" s="24">
        <v>0</v>
      </c>
      <c r="E89" s="24">
        <v>0</v>
      </c>
      <c r="F89" s="24">
        <v>4500000</v>
      </c>
      <c r="G89" s="24">
        <v>1440514</v>
      </c>
      <c r="H89" s="24">
        <v>3059486</v>
      </c>
      <c r="I89" s="24">
        <v>0</v>
      </c>
      <c r="J89" s="25">
        <f t="shared" si="1"/>
        <v>0</v>
      </c>
    </row>
    <row r="90" spans="1:10" x14ac:dyDescent="0.25">
      <c r="A90" s="11">
        <v>240370</v>
      </c>
      <c r="B90" s="11">
        <v>0</v>
      </c>
      <c r="C90" s="12" t="s">
        <v>96</v>
      </c>
      <c r="D90" s="13">
        <v>3710071</v>
      </c>
      <c r="E90" s="13">
        <v>0</v>
      </c>
      <c r="F90" s="13">
        <v>0</v>
      </c>
      <c r="G90" s="13">
        <v>1090720</v>
      </c>
      <c r="H90" s="13">
        <v>2619351</v>
      </c>
      <c r="I90" s="13">
        <v>0</v>
      </c>
      <c r="J90">
        <f t="shared" si="1"/>
        <v>0</v>
      </c>
    </row>
    <row r="91" spans="1:10" x14ac:dyDescent="0.25">
      <c r="A91" s="11">
        <v>240372</v>
      </c>
      <c r="B91" s="11">
        <v>0</v>
      </c>
      <c r="C91" s="12" t="s">
        <v>97</v>
      </c>
      <c r="D91" s="13">
        <v>2867885</v>
      </c>
      <c r="E91" s="13">
        <v>0</v>
      </c>
      <c r="F91" s="13">
        <v>0</v>
      </c>
      <c r="G91" s="13">
        <v>918047</v>
      </c>
      <c r="H91" s="13">
        <v>1949838</v>
      </c>
      <c r="I91" s="13">
        <v>0</v>
      </c>
      <c r="J91">
        <f t="shared" si="1"/>
        <v>0</v>
      </c>
    </row>
    <row r="92" spans="1:10" s="25" customFormat="1" x14ac:dyDescent="0.25">
      <c r="A92" s="21">
        <v>240376</v>
      </c>
      <c r="B92" s="21">
        <v>0</v>
      </c>
      <c r="C92" s="23" t="s">
        <v>98</v>
      </c>
      <c r="D92" s="24">
        <v>0</v>
      </c>
      <c r="E92" s="24">
        <v>0</v>
      </c>
      <c r="F92" s="24">
        <v>4500000</v>
      </c>
      <c r="G92" s="24">
        <v>1058536</v>
      </c>
      <c r="H92" s="24">
        <v>3441464</v>
      </c>
      <c r="I92" s="24">
        <v>0</v>
      </c>
      <c r="J92" s="25">
        <f t="shared" si="1"/>
        <v>0</v>
      </c>
    </row>
    <row r="93" spans="1:10" s="25" customFormat="1" x14ac:dyDescent="0.25">
      <c r="A93" s="21">
        <v>240380</v>
      </c>
      <c r="B93" s="21">
        <v>0</v>
      </c>
      <c r="C93" s="23" t="s">
        <v>99</v>
      </c>
      <c r="D93" s="24">
        <v>0</v>
      </c>
      <c r="E93" s="24">
        <v>0</v>
      </c>
      <c r="F93" s="24">
        <v>6000000</v>
      </c>
      <c r="G93" s="24">
        <v>6000000</v>
      </c>
      <c r="H93" s="24">
        <v>0</v>
      </c>
      <c r="I93" s="24">
        <v>0</v>
      </c>
      <c r="J93" s="25">
        <f t="shared" si="1"/>
        <v>0</v>
      </c>
    </row>
    <row r="94" spans="1:10" s="25" customFormat="1" x14ac:dyDescent="0.25">
      <c r="A94" s="21">
        <v>240502</v>
      </c>
      <c r="B94" s="21">
        <v>0</v>
      </c>
      <c r="C94" s="23" t="s">
        <v>100</v>
      </c>
      <c r="D94" s="24">
        <v>0</v>
      </c>
      <c r="E94" s="24">
        <v>0</v>
      </c>
      <c r="F94" s="24">
        <v>5000000</v>
      </c>
      <c r="G94" s="24">
        <v>659146</v>
      </c>
      <c r="H94" s="24">
        <v>4340854</v>
      </c>
      <c r="I94" s="24">
        <v>0</v>
      </c>
      <c r="J94" s="25">
        <f t="shared" si="1"/>
        <v>0</v>
      </c>
    </row>
    <row r="95" spans="1:10" x14ac:dyDescent="0.25">
      <c r="A95" s="11">
        <v>240601</v>
      </c>
      <c r="B95" s="11">
        <v>0</v>
      </c>
      <c r="C95" s="12" t="s">
        <v>101</v>
      </c>
      <c r="D95" s="13">
        <v>6041677</v>
      </c>
      <c r="E95" s="13">
        <v>0</v>
      </c>
      <c r="F95" s="13">
        <v>0</v>
      </c>
      <c r="G95" s="13">
        <v>1934031</v>
      </c>
      <c r="H95" s="13">
        <v>4107646</v>
      </c>
      <c r="I95" s="13">
        <v>0</v>
      </c>
      <c r="J95">
        <f t="shared" si="1"/>
        <v>0</v>
      </c>
    </row>
    <row r="96" spans="1:10" x14ac:dyDescent="0.25">
      <c r="A96" s="11">
        <v>242034</v>
      </c>
      <c r="B96" s="11">
        <v>0</v>
      </c>
      <c r="C96" s="12" t="s">
        <v>102</v>
      </c>
      <c r="D96" s="13">
        <v>4079312</v>
      </c>
      <c r="E96" s="13">
        <v>0</v>
      </c>
      <c r="F96" s="13">
        <v>0</v>
      </c>
      <c r="G96" s="13">
        <v>1998938</v>
      </c>
      <c r="H96" s="13">
        <v>2080374</v>
      </c>
      <c r="I96" s="13">
        <v>0</v>
      </c>
      <c r="J96">
        <f t="shared" si="1"/>
        <v>0</v>
      </c>
    </row>
    <row r="97" spans="1:10" s="25" customFormat="1" x14ac:dyDescent="0.25">
      <c r="A97" s="21">
        <v>248000</v>
      </c>
      <c r="B97" s="21">
        <v>0</v>
      </c>
      <c r="C97" s="23" t="s">
        <v>103</v>
      </c>
      <c r="D97" s="24">
        <v>0</v>
      </c>
      <c r="E97" s="24">
        <v>0</v>
      </c>
      <c r="F97" s="24">
        <v>638888460</v>
      </c>
      <c r="G97" s="24">
        <v>0</v>
      </c>
      <c r="H97" s="24">
        <v>638888460</v>
      </c>
      <c r="I97" s="24">
        <v>0</v>
      </c>
      <c r="J97" s="25">
        <f t="shared" si="1"/>
        <v>0</v>
      </c>
    </row>
    <row r="98" spans="1:10" x14ac:dyDescent="0.25">
      <c r="A98" s="11">
        <v>248003</v>
      </c>
      <c r="B98" s="11">
        <v>0</v>
      </c>
      <c r="C98" s="12" t="s">
        <v>104</v>
      </c>
      <c r="D98" s="13">
        <v>71541665</v>
      </c>
      <c r="E98" s="13">
        <v>0</v>
      </c>
      <c r="F98" s="13">
        <v>0</v>
      </c>
      <c r="G98" s="13">
        <v>4769445</v>
      </c>
      <c r="H98" s="13">
        <v>66772220</v>
      </c>
      <c r="I98" s="13">
        <v>0</v>
      </c>
      <c r="J98">
        <f t="shared" si="1"/>
        <v>0</v>
      </c>
    </row>
    <row r="99" spans="1:10" x14ac:dyDescent="0.25">
      <c r="A99" s="11">
        <v>251001</v>
      </c>
      <c r="B99" s="11">
        <v>0</v>
      </c>
      <c r="C99" s="12" t="s">
        <v>105</v>
      </c>
      <c r="D99" s="13">
        <v>978048000</v>
      </c>
      <c r="E99" s="13">
        <v>0</v>
      </c>
      <c r="F99" s="13">
        <v>0</v>
      </c>
      <c r="G99" s="13">
        <v>0</v>
      </c>
      <c r="H99" s="13">
        <v>978048000</v>
      </c>
      <c r="I99" s="13">
        <v>0</v>
      </c>
      <c r="J99">
        <f t="shared" si="1"/>
        <v>0</v>
      </c>
    </row>
    <row r="100" spans="1:10" x14ac:dyDescent="0.25">
      <c r="A100" s="11">
        <v>251002</v>
      </c>
      <c r="B100" s="11">
        <v>0</v>
      </c>
      <c r="C100" s="12" t="s">
        <v>106</v>
      </c>
      <c r="D100" s="13">
        <v>6000000</v>
      </c>
      <c r="E100" s="13">
        <v>0</v>
      </c>
      <c r="F100" s="13">
        <v>0</v>
      </c>
      <c r="G100" s="13">
        <v>0</v>
      </c>
      <c r="H100" s="13">
        <v>6000000</v>
      </c>
      <c r="I100" s="13">
        <v>0</v>
      </c>
      <c r="J100">
        <f t="shared" si="1"/>
        <v>0</v>
      </c>
    </row>
    <row r="101" spans="1:10" x14ac:dyDescent="0.25">
      <c r="A101" s="11">
        <v>251003</v>
      </c>
      <c r="B101" s="11">
        <v>0</v>
      </c>
      <c r="C101" s="12" t="s">
        <v>107</v>
      </c>
      <c r="D101" s="13">
        <v>100000000</v>
      </c>
      <c r="E101" s="13">
        <v>0</v>
      </c>
      <c r="F101" s="13">
        <v>0</v>
      </c>
      <c r="G101" s="13">
        <v>0</v>
      </c>
      <c r="H101" s="13">
        <v>100000000</v>
      </c>
      <c r="I101" s="13">
        <v>0</v>
      </c>
      <c r="J101">
        <f t="shared" si="1"/>
        <v>0</v>
      </c>
    </row>
    <row r="102" spans="1:10" x14ac:dyDescent="0.25">
      <c r="A102" s="11">
        <v>251402</v>
      </c>
      <c r="B102" s="11">
        <v>0</v>
      </c>
      <c r="C102" s="12" t="s">
        <v>108</v>
      </c>
      <c r="D102" s="13">
        <v>675000000</v>
      </c>
      <c r="E102" s="13">
        <v>0</v>
      </c>
      <c r="F102" s="13">
        <v>0</v>
      </c>
      <c r="G102" s="13">
        <v>0</v>
      </c>
      <c r="H102" s="13">
        <v>675000000</v>
      </c>
      <c r="I102" s="13">
        <v>0</v>
      </c>
      <c r="J102">
        <f t="shared" si="1"/>
        <v>0</v>
      </c>
    </row>
    <row r="103" spans="1:10" x14ac:dyDescent="0.25">
      <c r="A103" s="11">
        <v>251403</v>
      </c>
      <c r="B103" s="11">
        <v>0</v>
      </c>
      <c r="C103" s="12" t="s">
        <v>109</v>
      </c>
      <c r="D103" s="13">
        <v>204450000</v>
      </c>
      <c r="E103" s="13">
        <v>0</v>
      </c>
      <c r="F103" s="13">
        <v>0</v>
      </c>
      <c r="G103" s="13">
        <v>0</v>
      </c>
      <c r="H103" s="13">
        <v>204450000</v>
      </c>
      <c r="I103" s="13">
        <v>0</v>
      </c>
      <c r="J103">
        <f t="shared" si="1"/>
        <v>0</v>
      </c>
    </row>
    <row r="104" spans="1:10" x14ac:dyDescent="0.25">
      <c r="A104" s="11">
        <v>251404</v>
      </c>
      <c r="B104" s="11">
        <v>0</v>
      </c>
      <c r="C104" s="12" t="s">
        <v>110</v>
      </c>
      <c r="D104" s="13">
        <v>474000000</v>
      </c>
      <c r="E104" s="13">
        <v>0</v>
      </c>
      <c r="F104" s="13">
        <v>0</v>
      </c>
      <c r="G104" s="13">
        <v>0</v>
      </c>
      <c r="H104" s="13">
        <v>474000000</v>
      </c>
      <c r="I104" s="13">
        <v>0</v>
      </c>
      <c r="J104">
        <f t="shared" si="1"/>
        <v>0</v>
      </c>
    </row>
    <row r="105" spans="1:10" x14ac:dyDescent="0.25">
      <c r="A105" s="11">
        <v>251405</v>
      </c>
      <c r="B105" s="11">
        <v>0</v>
      </c>
      <c r="C105" s="12" t="s">
        <v>111</v>
      </c>
      <c r="D105" s="13">
        <v>100000</v>
      </c>
      <c r="E105" s="13">
        <v>0</v>
      </c>
      <c r="F105" s="13">
        <v>0</v>
      </c>
      <c r="G105" s="13">
        <v>0</v>
      </c>
      <c r="H105" s="13">
        <v>100000</v>
      </c>
      <c r="I105" s="13">
        <v>0</v>
      </c>
      <c r="J105">
        <f t="shared" si="1"/>
        <v>0</v>
      </c>
    </row>
    <row r="106" spans="1:10" x14ac:dyDescent="0.25">
      <c r="A106" s="11">
        <v>251406</v>
      </c>
      <c r="B106" s="11">
        <v>0</v>
      </c>
      <c r="C106" s="12" t="s">
        <v>112</v>
      </c>
      <c r="D106" s="13">
        <v>150000000</v>
      </c>
      <c r="E106" s="13">
        <v>0</v>
      </c>
      <c r="F106" s="13">
        <v>8000000</v>
      </c>
      <c r="G106" s="13">
        <v>0</v>
      </c>
      <c r="H106" s="13">
        <v>158000000</v>
      </c>
      <c r="I106" s="13">
        <v>0</v>
      </c>
      <c r="J106">
        <f t="shared" si="1"/>
        <v>0</v>
      </c>
    </row>
    <row r="107" spans="1:10" x14ac:dyDescent="0.25">
      <c r="A107" s="11">
        <v>259002</v>
      </c>
      <c r="B107" s="11">
        <v>0</v>
      </c>
      <c r="C107" s="12" t="s">
        <v>113</v>
      </c>
      <c r="D107" s="13">
        <v>0</v>
      </c>
      <c r="E107" s="13">
        <v>6000000</v>
      </c>
      <c r="F107" s="13">
        <v>6000000</v>
      </c>
      <c r="G107" s="13">
        <v>644888460</v>
      </c>
      <c r="H107" s="13">
        <v>0</v>
      </c>
      <c r="I107" s="13">
        <v>644888460</v>
      </c>
      <c r="J107">
        <f t="shared" si="1"/>
        <v>1</v>
      </c>
    </row>
    <row r="108" spans="1:10" x14ac:dyDescent="0.25">
      <c r="A108" s="11">
        <v>260100</v>
      </c>
      <c r="B108" s="11">
        <v>0</v>
      </c>
      <c r="C108" s="12" t="s">
        <v>114</v>
      </c>
      <c r="D108" s="13">
        <v>6550000</v>
      </c>
      <c r="E108" s="13">
        <v>0</v>
      </c>
      <c r="F108" s="13">
        <v>200000</v>
      </c>
      <c r="G108" s="13">
        <v>0</v>
      </c>
      <c r="H108" s="13">
        <v>6750000</v>
      </c>
      <c r="I108" s="13">
        <v>0</v>
      </c>
      <c r="J108">
        <f t="shared" si="1"/>
        <v>0</v>
      </c>
    </row>
    <row r="109" spans="1:10" x14ac:dyDescent="0.25">
      <c r="A109" s="11">
        <v>260200</v>
      </c>
      <c r="B109" s="11">
        <v>0</v>
      </c>
      <c r="C109" s="12" t="s">
        <v>115</v>
      </c>
      <c r="D109" s="13">
        <v>6812274</v>
      </c>
      <c r="E109" s="13">
        <v>0</v>
      </c>
      <c r="F109" s="13">
        <v>310092</v>
      </c>
      <c r="G109" s="13">
        <v>0</v>
      </c>
      <c r="H109" s="13">
        <v>7122366</v>
      </c>
      <c r="I109" s="13">
        <v>0</v>
      </c>
      <c r="J109">
        <f t="shared" si="1"/>
        <v>0</v>
      </c>
    </row>
    <row r="110" spans="1:10" x14ac:dyDescent="0.25">
      <c r="A110" s="11">
        <v>260400</v>
      </c>
      <c r="B110" s="11">
        <v>0</v>
      </c>
      <c r="C110" s="12" t="s">
        <v>116</v>
      </c>
      <c r="D110" s="13">
        <v>19750000</v>
      </c>
      <c r="E110" s="13">
        <v>0</v>
      </c>
      <c r="F110" s="13">
        <v>0</v>
      </c>
      <c r="G110" s="13">
        <v>0</v>
      </c>
      <c r="H110" s="13">
        <v>19750000</v>
      </c>
      <c r="I110" s="13">
        <v>0</v>
      </c>
      <c r="J110">
        <f t="shared" si="1"/>
        <v>0</v>
      </c>
    </row>
    <row r="111" spans="1:10" x14ac:dyDescent="0.25">
      <c r="A111" s="11">
        <v>260700</v>
      </c>
      <c r="B111" s="11">
        <v>0</v>
      </c>
      <c r="C111" s="12" t="s">
        <v>117</v>
      </c>
      <c r="D111" s="13">
        <v>15966901</v>
      </c>
      <c r="E111" s="13">
        <v>0</v>
      </c>
      <c r="F111" s="13">
        <v>0</v>
      </c>
      <c r="G111" s="13">
        <v>0</v>
      </c>
      <c r="H111" s="13">
        <v>15966901</v>
      </c>
      <c r="I111" s="13">
        <v>0</v>
      </c>
      <c r="J111">
        <f t="shared" si="1"/>
        <v>0</v>
      </c>
    </row>
    <row r="112" spans="1:10" x14ac:dyDescent="0.25">
      <c r="A112" s="11">
        <v>260800</v>
      </c>
      <c r="B112" s="11">
        <v>0</v>
      </c>
      <c r="C112" s="12" t="s">
        <v>118</v>
      </c>
      <c r="D112" s="13">
        <v>6575000</v>
      </c>
      <c r="E112" s="13">
        <v>0</v>
      </c>
      <c r="F112" s="13">
        <v>0</v>
      </c>
      <c r="G112" s="13">
        <v>0</v>
      </c>
      <c r="H112" s="13">
        <v>6575000</v>
      </c>
      <c r="I112" s="13">
        <v>0</v>
      </c>
      <c r="J112">
        <f t="shared" si="1"/>
        <v>0</v>
      </c>
    </row>
    <row r="113" spans="1:10" x14ac:dyDescent="0.25">
      <c r="A113" s="11">
        <v>261000</v>
      </c>
      <c r="B113" s="11">
        <v>0</v>
      </c>
      <c r="C113" s="12" t="s">
        <v>119</v>
      </c>
      <c r="D113" s="13">
        <v>52078543</v>
      </c>
      <c r="E113" s="13">
        <v>0</v>
      </c>
      <c r="F113" s="13">
        <v>7290090</v>
      </c>
      <c r="G113" s="13">
        <v>0</v>
      </c>
      <c r="H113" s="13">
        <v>59368633</v>
      </c>
      <c r="I113" s="13">
        <v>0</v>
      </c>
      <c r="J113">
        <f t="shared" si="1"/>
        <v>0</v>
      </c>
    </row>
    <row r="114" spans="1:10" x14ac:dyDescent="0.25">
      <c r="A114" s="11">
        <v>320000</v>
      </c>
      <c r="B114" s="11">
        <v>0</v>
      </c>
      <c r="C114" s="12" t="s">
        <v>120</v>
      </c>
      <c r="D114" s="13">
        <v>0</v>
      </c>
      <c r="E114" s="13">
        <v>2403429369</v>
      </c>
      <c r="F114" s="13">
        <v>2403429369</v>
      </c>
      <c r="G114" s="13">
        <v>2922209854</v>
      </c>
      <c r="H114" s="13">
        <v>0</v>
      </c>
      <c r="I114" s="13">
        <v>2922209854</v>
      </c>
      <c r="J114">
        <f t="shared" si="1"/>
        <v>1</v>
      </c>
    </row>
    <row r="115" spans="1:10" x14ac:dyDescent="0.25">
      <c r="A115" s="11">
        <v>320010</v>
      </c>
      <c r="B115" s="11">
        <v>0</v>
      </c>
      <c r="C115" s="12" t="s">
        <v>121</v>
      </c>
      <c r="D115" s="13">
        <v>0</v>
      </c>
      <c r="E115" s="13">
        <v>9033028</v>
      </c>
      <c r="F115" s="13">
        <v>9033028</v>
      </c>
      <c r="G115" s="13">
        <v>0</v>
      </c>
      <c r="H115" s="13">
        <v>0</v>
      </c>
      <c r="I115" s="13">
        <v>0</v>
      </c>
      <c r="J115">
        <v>1</v>
      </c>
    </row>
    <row r="116" spans="1:10" x14ac:dyDescent="0.25">
      <c r="A116" s="11">
        <v>325000</v>
      </c>
      <c r="B116" s="11">
        <v>0</v>
      </c>
      <c r="C116" s="12" t="s">
        <v>122</v>
      </c>
      <c r="D116" s="13">
        <v>0</v>
      </c>
      <c r="E116" s="13">
        <v>11266532116</v>
      </c>
      <c r="F116" s="13">
        <v>11266532116</v>
      </c>
      <c r="G116" s="13">
        <v>10847002967</v>
      </c>
      <c r="H116" s="13">
        <v>0</v>
      </c>
      <c r="I116" s="13">
        <v>10847002967</v>
      </c>
      <c r="J116">
        <f t="shared" si="1"/>
        <v>1</v>
      </c>
    </row>
    <row r="117" spans="1:10" x14ac:dyDescent="0.25">
      <c r="A117" s="11">
        <v>325010</v>
      </c>
      <c r="B117" s="11">
        <v>0</v>
      </c>
      <c r="C117" s="12" t="s">
        <v>123</v>
      </c>
      <c r="D117" s="13">
        <v>0</v>
      </c>
      <c r="E117" s="13">
        <v>818552444</v>
      </c>
      <c r="F117" s="13">
        <v>818552444</v>
      </c>
      <c r="G117" s="13">
        <v>674323893</v>
      </c>
      <c r="H117" s="13">
        <v>0</v>
      </c>
      <c r="I117" s="13">
        <v>674323893</v>
      </c>
      <c r="J117">
        <f t="shared" si="1"/>
        <v>1</v>
      </c>
    </row>
    <row r="118" spans="1:10" x14ac:dyDescent="0.25">
      <c r="A118" s="11">
        <v>325100</v>
      </c>
      <c r="B118" s="11">
        <v>0</v>
      </c>
      <c r="C118" s="12" t="s">
        <v>124</v>
      </c>
      <c r="D118" s="13">
        <v>0</v>
      </c>
      <c r="E118" s="13">
        <v>2608303000</v>
      </c>
      <c r="F118" s="13">
        <v>2608303000</v>
      </c>
      <c r="G118" s="13">
        <v>2416903000</v>
      </c>
      <c r="H118" s="13">
        <v>0</v>
      </c>
      <c r="I118" s="13">
        <v>2416903000</v>
      </c>
      <c r="J118">
        <f t="shared" si="1"/>
        <v>1</v>
      </c>
    </row>
    <row r="119" spans="1:10" x14ac:dyDescent="0.25">
      <c r="A119" s="11">
        <v>392000</v>
      </c>
      <c r="B119" s="11">
        <v>0</v>
      </c>
      <c r="C119" s="12" t="s">
        <v>125</v>
      </c>
      <c r="D119" s="13">
        <v>270832550</v>
      </c>
      <c r="E119" s="13">
        <v>0</v>
      </c>
      <c r="F119" s="13">
        <v>294223423</v>
      </c>
      <c r="G119" s="13">
        <v>270832550</v>
      </c>
      <c r="H119" s="13">
        <v>294223423</v>
      </c>
      <c r="I119" s="13">
        <v>0</v>
      </c>
      <c r="J119">
        <f t="shared" si="1"/>
        <v>0</v>
      </c>
    </row>
    <row r="120" spans="1:10" x14ac:dyDescent="0.25">
      <c r="A120" s="11">
        <v>392500</v>
      </c>
      <c r="B120" s="11">
        <v>0</v>
      </c>
      <c r="C120" s="12" t="s">
        <v>126</v>
      </c>
      <c r="D120" s="13">
        <v>3508952273</v>
      </c>
      <c r="E120" s="13">
        <v>0</v>
      </c>
      <c r="F120" s="13">
        <v>2409321486</v>
      </c>
      <c r="G120" s="13">
        <v>3508952273</v>
      </c>
      <c r="H120" s="13">
        <v>2409321486</v>
      </c>
      <c r="I120" s="13">
        <v>0</v>
      </c>
      <c r="J120">
        <f t="shared" si="1"/>
        <v>0</v>
      </c>
    </row>
    <row r="121" spans="1:10" x14ac:dyDescent="0.25">
      <c r="A121" s="11">
        <v>401100</v>
      </c>
      <c r="B121" s="11">
        <v>2001</v>
      </c>
      <c r="C121" s="12" t="s">
        <v>127</v>
      </c>
      <c r="D121" s="13">
        <v>0</v>
      </c>
      <c r="E121" s="13">
        <v>0</v>
      </c>
      <c r="F121" s="13">
        <v>459006</v>
      </c>
      <c r="G121" s="13">
        <v>18392223</v>
      </c>
      <c r="H121" s="13">
        <v>0</v>
      </c>
      <c r="I121" s="13">
        <v>17933217</v>
      </c>
      <c r="J121">
        <f t="shared" si="1"/>
        <v>1</v>
      </c>
    </row>
    <row r="122" spans="1:10" x14ac:dyDescent="0.25">
      <c r="A122" s="11">
        <v>401100</v>
      </c>
      <c r="B122" s="11">
        <v>2002</v>
      </c>
      <c r="C122" s="12" t="s">
        <v>128</v>
      </c>
      <c r="D122" s="13">
        <v>5647056</v>
      </c>
      <c r="E122" s="13">
        <v>0</v>
      </c>
      <c r="F122" s="13">
        <v>0</v>
      </c>
      <c r="G122" s="13">
        <v>5647056</v>
      </c>
      <c r="H122" s="13">
        <v>0</v>
      </c>
      <c r="I122" s="13">
        <v>0</v>
      </c>
      <c r="J122">
        <f t="shared" si="1"/>
        <v>0</v>
      </c>
    </row>
    <row r="123" spans="1:10" x14ac:dyDescent="0.25">
      <c r="A123" s="11">
        <v>401100</v>
      </c>
      <c r="B123" s="11">
        <v>2003</v>
      </c>
      <c r="C123" s="12" t="s">
        <v>129</v>
      </c>
      <c r="D123" s="13">
        <v>0</v>
      </c>
      <c r="E123" s="13">
        <v>4337436</v>
      </c>
      <c r="F123" s="13">
        <v>66139920</v>
      </c>
      <c r="G123" s="13">
        <v>81963110</v>
      </c>
      <c r="H123" s="13">
        <v>0</v>
      </c>
      <c r="I123" s="13">
        <v>20160626</v>
      </c>
      <c r="J123">
        <f t="shared" si="1"/>
        <v>1</v>
      </c>
    </row>
    <row r="124" spans="1:10" s="25" customFormat="1" x14ac:dyDescent="0.25">
      <c r="A124" s="21">
        <v>401100</v>
      </c>
      <c r="B124" s="21">
        <v>2005</v>
      </c>
      <c r="C124" s="23" t="s">
        <v>130</v>
      </c>
      <c r="D124" s="24">
        <v>0</v>
      </c>
      <c r="E124" s="24">
        <v>0</v>
      </c>
      <c r="F124" s="24">
        <v>2666553</v>
      </c>
      <c r="G124" s="24">
        <v>2666553</v>
      </c>
      <c r="H124" s="24">
        <v>0</v>
      </c>
      <c r="I124" s="24">
        <v>0</v>
      </c>
      <c r="J124" s="25">
        <f t="shared" si="1"/>
        <v>0</v>
      </c>
    </row>
    <row r="125" spans="1:10" x14ac:dyDescent="0.25">
      <c r="A125" s="11">
        <v>401100</v>
      </c>
      <c r="B125" s="11">
        <v>2010</v>
      </c>
      <c r="C125" s="12" t="s">
        <v>131</v>
      </c>
      <c r="D125" s="13">
        <v>0</v>
      </c>
      <c r="E125" s="13">
        <v>0</v>
      </c>
      <c r="F125" s="13">
        <v>52217665</v>
      </c>
      <c r="G125" s="13">
        <v>57009469</v>
      </c>
      <c r="H125" s="13">
        <v>0</v>
      </c>
      <c r="I125" s="13">
        <v>4791804</v>
      </c>
      <c r="J125">
        <f t="shared" si="1"/>
        <v>1</v>
      </c>
    </row>
    <row r="126" spans="1:10" x14ac:dyDescent="0.25">
      <c r="A126" s="11">
        <v>401100</v>
      </c>
      <c r="B126" s="11">
        <v>2014</v>
      </c>
      <c r="C126" s="12" t="s">
        <v>132</v>
      </c>
      <c r="D126" s="13">
        <v>0</v>
      </c>
      <c r="E126" s="13">
        <v>230060460</v>
      </c>
      <c r="F126" s="13">
        <v>461010762</v>
      </c>
      <c r="G126" s="13">
        <v>251571258</v>
      </c>
      <c r="H126" s="13">
        <v>0</v>
      </c>
      <c r="I126" s="13">
        <v>20620956</v>
      </c>
      <c r="J126">
        <f t="shared" si="1"/>
        <v>1</v>
      </c>
    </row>
    <row r="127" spans="1:10" x14ac:dyDescent="0.25">
      <c r="A127" s="11">
        <v>401100</v>
      </c>
      <c r="B127" s="11">
        <v>2015</v>
      </c>
      <c r="C127" s="12" t="s">
        <v>133</v>
      </c>
      <c r="D127" s="13">
        <v>236257</v>
      </c>
      <c r="E127" s="13">
        <v>0</v>
      </c>
      <c r="F127" s="13">
        <v>0</v>
      </c>
      <c r="G127" s="13">
        <v>0</v>
      </c>
      <c r="H127" s="13">
        <v>236257</v>
      </c>
      <c r="I127" s="13">
        <v>0</v>
      </c>
      <c r="J127">
        <f t="shared" si="1"/>
        <v>0</v>
      </c>
    </row>
    <row r="128" spans="1:10" x14ac:dyDescent="0.25">
      <c r="A128" s="11">
        <v>401100</v>
      </c>
      <c r="B128" s="11">
        <v>2102</v>
      </c>
      <c r="C128" s="12" t="s">
        <v>134</v>
      </c>
      <c r="D128" s="13">
        <v>0</v>
      </c>
      <c r="E128" s="13">
        <v>1575600</v>
      </c>
      <c r="F128" s="13">
        <v>0</v>
      </c>
      <c r="G128" s="13">
        <v>0</v>
      </c>
      <c r="H128" s="13">
        <v>0</v>
      </c>
      <c r="I128" s="13">
        <v>1575600</v>
      </c>
      <c r="J128">
        <f t="shared" ref="J128:J150" si="2">IF((D128+F128-E128-G128)&gt;=0,0,1)</f>
        <v>1</v>
      </c>
    </row>
    <row r="129" spans="1:10" x14ac:dyDescent="0.25">
      <c r="A129" s="11">
        <v>401100</v>
      </c>
      <c r="B129" s="11">
        <v>2103</v>
      </c>
      <c r="C129" s="12" t="s">
        <v>135</v>
      </c>
      <c r="D129" s="13">
        <v>0</v>
      </c>
      <c r="E129" s="13">
        <v>2603159</v>
      </c>
      <c r="F129" s="13">
        <v>282769450</v>
      </c>
      <c r="G129" s="13">
        <v>390504884</v>
      </c>
      <c r="H129" s="13">
        <v>0</v>
      </c>
      <c r="I129" s="13">
        <v>110338593</v>
      </c>
      <c r="J129">
        <f t="shared" si="2"/>
        <v>1</v>
      </c>
    </row>
    <row r="130" spans="1:10" x14ac:dyDescent="0.25">
      <c r="A130" s="11">
        <v>401100</v>
      </c>
      <c r="B130" s="11">
        <v>2104</v>
      </c>
      <c r="C130" s="12" t="s">
        <v>136</v>
      </c>
      <c r="D130" s="13">
        <v>0</v>
      </c>
      <c r="E130" s="13">
        <v>624563</v>
      </c>
      <c r="F130" s="13">
        <v>0</v>
      </c>
      <c r="G130" s="13">
        <v>0</v>
      </c>
      <c r="H130" s="13">
        <v>0</v>
      </c>
      <c r="I130" s="13">
        <v>624563</v>
      </c>
      <c r="J130">
        <f t="shared" si="2"/>
        <v>1</v>
      </c>
    </row>
    <row r="131" spans="1:10" x14ac:dyDescent="0.25">
      <c r="A131" s="11">
        <v>401100</v>
      </c>
      <c r="B131" s="11">
        <v>2112</v>
      </c>
      <c r="C131" s="12" t="s">
        <v>137</v>
      </c>
      <c r="D131" s="13">
        <v>0</v>
      </c>
      <c r="E131" s="13">
        <v>1697199</v>
      </c>
      <c r="F131" s="13">
        <v>87307554</v>
      </c>
      <c r="G131" s="13">
        <v>94778347</v>
      </c>
      <c r="H131" s="13">
        <v>0</v>
      </c>
      <c r="I131" s="13">
        <v>9167992</v>
      </c>
      <c r="J131">
        <f t="shared" si="2"/>
        <v>1</v>
      </c>
    </row>
    <row r="132" spans="1:10" x14ac:dyDescent="0.25">
      <c r="A132" s="11">
        <v>401100</v>
      </c>
      <c r="B132" s="11">
        <v>2117</v>
      </c>
      <c r="C132" s="12" t="s">
        <v>138</v>
      </c>
      <c r="D132" s="13">
        <v>0</v>
      </c>
      <c r="E132" s="13">
        <v>2951806</v>
      </c>
      <c r="F132" s="13">
        <v>0</v>
      </c>
      <c r="G132" s="13">
        <v>0</v>
      </c>
      <c r="H132" s="13">
        <v>0</v>
      </c>
      <c r="I132" s="13">
        <v>2951806</v>
      </c>
      <c r="J132">
        <f t="shared" si="2"/>
        <v>1</v>
      </c>
    </row>
    <row r="133" spans="1:10" x14ac:dyDescent="0.25">
      <c r="A133" s="11">
        <v>401100</v>
      </c>
      <c r="B133" s="11">
        <v>2122</v>
      </c>
      <c r="C133" s="12" t="s">
        <v>139</v>
      </c>
      <c r="D133" s="13">
        <v>0</v>
      </c>
      <c r="E133" s="13">
        <v>0</v>
      </c>
      <c r="F133" s="13">
        <v>752</v>
      </c>
      <c r="G133" s="13">
        <v>31912047</v>
      </c>
      <c r="H133" s="13">
        <v>0</v>
      </c>
      <c r="I133" s="13">
        <v>31911295</v>
      </c>
      <c r="J133">
        <f t="shared" si="2"/>
        <v>1</v>
      </c>
    </row>
    <row r="134" spans="1:10" x14ac:dyDescent="0.25">
      <c r="A134" s="11">
        <v>401100</v>
      </c>
      <c r="B134" s="11">
        <v>2139</v>
      </c>
      <c r="C134" s="12" t="s">
        <v>140</v>
      </c>
      <c r="D134" s="13">
        <v>528221</v>
      </c>
      <c r="E134" s="13">
        <v>0</v>
      </c>
      <c r="F134" s="13">
        <v>0</v>
      </c>
      <c r="G134" s="13">
        <v>0</v>
      </c>
      <c r="H134" s="13">
        <v>528221</v>
      </c>
      <c r="I134" s="13">
        <v>0</v>
      </c>
      <c r="J134">
        <f t="shared" si="2"/>
        <v>0</v>
      </c>
    </row>
    <row r="135" spans="1:10" x14ac:dyDescent="0.25">
      <c r="A135" s="11">
        <v>401100</v>
      </c>
      <c r="B135" s="11">
        <v>2149</v>
      </c>
      <c r="C135" s="12" t="s">
        <v>141</v>
      </c>
      <c r="D135" s="13">
        <v>303886</v>
      </c>
      <c r="E135" s="13">
        <v>0</v>
      </c>
      <c r="F135" s="13">
        <v>0</v>
      </c>
      <c r="G135" s="13">
        <v>0</v>
      </c>
      <c r="H135" s="13">
        <v>303886</v>
      </c>
      <c r="I135" s="13">
        <v>0</v>
      </c>
      <c r="J135">
        <f t="shared" si="2"/>
        <v>0</v>
      </c>
    </row>
    <row r="136" spans="1:10" x14ac:dyDescent="0.25">
      <c r="A136" s="11">
        <v>401100</v>
      </c>
      <c r="B136" s="11">
        <v>2150</v>
      </c>
      <c r="C136" s="12" t="s">
        <v>142</v>
      </c>
      <c r="D136" s="13">
        <v>1002904</v>
      </c>
      <c r="E136" s="13">
        <v>0</v>
      </c>
      <c r="F136" s="13">
        <v>0</v>
      </c>
      <c r="G136" s="13">
        <v>0</v>
      </c>
      <c r="H136" s="13">
        <v>1002904</v>
      </c>
      <c r="I136" s="13">
        <v>0</v>
      </c>
      <c r="J136">
        <f t="shared" si="2"/>
        <v>0</v>
      </c>
    </row>
    <row r="137" spans="1:10" x14ac:dyDescent="0.25">
      <c r="A137" s="11">
        <v>401100</v>
      </c>
      <c r="B137" s="11">
        <v>2166</v>
      </c>
      <c r="C137" s="12" t="s">
        <v>143</v>
      </c>
      <c r="D137" s="13">
        <v>555747</v>
      </c>
      <c r="E137" s="13">
        <v>0</v>
      </c>
      <c r="F137" s="13">
        <v>0</v>
      </c>
      <c r="G137" s="13">
        <v>0</v>
      </c>
      <c r="H137" s="13">
        <v>555747</v>
      </c>
      <c r="I137" s="13">
        <v>0</v>
      </c>
      <c r="J137">
        <f t="shared" si="2"/>
        <v>0</v>
      </c>
    </row>
    <row r="138" spans="1:10" s="25" customFormat="1" x14ac:dyDescent="0.25">
      <c r="A138" s="21">
        <v>401100</v>
      </c>
      <c r="B138" s="21">
        <v>2167</v>
      </c>
      <c r="C138" s="23" t="s">
        <v>144</v>
      </c>
      <c r="D138" s="24">
        <v>0</v>
      </c>
      <c r="E138" s="24">
        <v>0</v>
      </c>
      <c r="F138" s="24">
        <v>174000</v>
      </c>
      <c r="G138" s="24">
        <v>174000</v>
      </c>
      <c r="H138" s="24">
        <v>0</v>
      </c>
      <c r="I138" s="24">
        <v>0</v>
      </c>
      <c r="J138" s="25">
        <f t="shared" si="2"/>
        <v>0</v>
      </c>
    </row>
    <row r="139" spans="1:10" x14ac:dyDescent="0.25">
      <c r="A139" s="11">
        <v>401100</v>
      </c>
      <c r="B139" s="11">
        <v>2168</v>
      </c>
      <c r="C139" s="12" t="s">
        <v>145</v>
      </c>
      <c r="D139" s="13">
        <v>2262508</v>
      </c>
      <c r="E139" s="13">
        <v>0</v>
      </c>
      <c r="F139" s="13">
        <v>0</v>
      </c>
      <c r="G139" s="13">
        <v>0</v>
      </c>
      <c r="H139" s="13">
        <v>2262508</v>
      </c>
      <c r="I139" s="13">
        <v>0</v>
      </c>
      <c r="J139">
        <f t="shared" si="2"/>
        <v>0</v>
      </c>
    </row>
    <row r="140" spans="1:10" x14ac:dyDescent="0.25">
      <c r="A140" s="11">
        <v>401100</v>
      </c>
      <c r="B140" s="11">
        <v>2169</v>
      </c>
      <c r="C140" s="12" t="s">
        <v>146</v>
      </c>
      <c r="D140" s="13">
        <v>0</v>
      </c>
      <c r="E140" s="13">
        <v>0</v>
      </c>
      <c r="F140" s="13">
        <v>26166817</v>
      </c>
      <c r="G140" s="13">
        <v>26166819</v>
      </c>
      <c r="H140" s="13">
        <v>0</v>
      </c>
      <c r="I140" s="13">
        <v>2</v>
      </c>
      <c r="J140">
        <f t="shared" si="2"/>
        <v>1</v>
      </c>
    </row>
    <row r="141" spans="1:10" x14ac:dyDescent="0.25">
      <c r="A141" s="11">
        <v>401100</v>
      </c>
      <c r="B141" s="11">
        <v>2208</v>
      </c>
      <c r="C141" s="12" t="s">
        <v>147</v>
      </c>
      <c r="D141" s="13">
        <v>0</v>
      </c>
      <c r="E141" s="13">
        <v>0</v>
      </c>
      <c r="F141" s="13">
        <v>6344952</v>
      </c>
      <c r="G141" s="13">
        <v>6351888</v>
      </c>
      <c r="H141" s="13">
        <v>0</v>
      </c>
      <c r="I141" s="13">
        <v>6936</v>
      </c>
      <c r="J141">
        <f t="shared" si="2"/>
        <v>1</v>
      </c>
    </row>
    <row r="142" spans="1:10" x14ac:dyDescent="0.25">
      <c r="A142" s="11">
        <v>401100</v>
      </c>
      <c r="B142" s="11">
        <v>2210</v>
      </c>
      <c r="C142" s="12" t="s">
        <v>148</v>
      </c>
      <c r="D142" s="13">
        <v>0</v>
      </c>
      <c r="E142" s="13">
        <v>4543968</v>
      </c>
      <c r="F142" s="13">
        <v>0</v>
      </c>
      <c r="G142" s="13">
        <v>0</v>
      </c>
      <c r="H142" s="13">
        <v>0</v>
      </c>
      <c r="I142" s="13">
        <v>4543968</v>
      </c>
      <c r="J142">
        <f t="shared" si="2"/>
        <v>1</v>
      </c>
    </row>
    <row r="143" spans="1:10" x14ac:dyDescent="0.25">
      <c r="A143" s="11">
        <v>401100</v>
      </c>
      <c r="B143" s="11">
        <v>2295</v>
      </c>
      <c r="C143" s="12" t="s">
        <v>149</v>
      </c>
      <c r="D143" s="13">
        <v>0</v>
      </c>
      <c r="E143" s="13">
        <v>4327797</v>
      </c>
      <c r="F143" s="13">
        <v>0</v>
      </c>
      <c r="G143" s="13">
        <v>0</v>
      </c>
      <c r="H143" s="13">
        <v>0</v>
      </c>
      <c r="I143" s="13">
        <v>4327797</v>
      </c>
      <c r="J143">
        <f t="shared" si="2"/>
        <v>1</v>
      </c>
    </row>
    <row r="144" spans="1:10" x14ac:dyDescent="0.25">
      <c r="A144" s="11">
        <v>401100</v>
      </c>
      <c r="B144" s="11">
        <v>2474</v>
      </c>
      <c r="C144" s="12" t="s">
        <v>150</v>
      </c>
      <c r="D144" s="13">
        <v>0</v>
      </c>
      <c r="E144" s="13">
        <v>0</v>
      </c>
      <c r="F144" s="13">
        <v>107077277</v>
      </c>
      <c r="G144" s="13">
        <v>145071230</v>
      </c>
      <c r="H144" s="13">
        <v>0</v>
      </c>
      <c r="I144" s="13">
        <v>37993953</v>
      </c>
      <c r="J144">
        <f t="shared" si="2"/>
        <v>1</v>
      </c>
    </row>
    <row r="145" spans="1:10" x14ac:dyDescent="0.25">
      <c r="A145" s="11">
        <v>401100</v>
      </c>
      <c r="B145" s="11">
        <v>2475</v>
      </c>
      <c r="C145" s="12" t="s">
        <v>151</v>
      </c>
      <c r="D145" s="13">
        <v>0</v>
      </c>
      <c r="E145" s="13">
        <v>0</v>
      </c>
      <c r="F145" s="13">
        <v>250073680</v>
      </c>
      <c r="G145" s="13">
        <v>256789670</v>
      </c>
      <c r="H145" s="13">
        <v>0</v>
      </c>
      <c r="I145" s="13">
        <v>6715990</v>
      </c>
      <c r="J145">
        <f t="shared" si="2"/>
        <v>1</v>
      </c>
    </row>
    <row r="146" spans="1:10" x14ac:dyDescent="0.25">
      <c r="A146" s="11">
        <v>401100</v>
      </c>
      <c r="B146" s="11">
        <v>2476</v>
      </c>
      <c r="C146" s="12" t="s">
        <v>152</v>
      </c>
      <c r="D146" s="13">
        <v>0</v>
      </c>
      <c r="E146" s="13">
        <v>0</v>
      </c>
      <c r="F146" s="13">
        <v>13894492</v>
      </c>
      <c r="G146" s="13">
        <v>25386337</v>
      </c>
      <c r="H146" s="13">
        <v>0</v>
      </c>
      <c r="I146" s="13">
        <v>11491845</v>
      </c>
      <c r="J146">
        <f t="shared" si="2"/>
        <v>1</v>
      </c>
    </row>
    <row r="147" spans="1:10" x14ac:dyDescent="0.25">
      <c r="A147" s="11">
        <v>401100</v>
      </c>
      <c r="B147" s="11">
        <v>2477</v>
      </c>
      <c r="C147" s="12" t="s">
        <v>153</v>
      </c>
      <c r="D147" s="13">
        <v>0</v>
      </c>
      <c r="E147" s="13">
        <v>0</v>
      </c>
      <c r="F147" s="13">
        <v>13894492</v>
      </c>
      <c r="G147" s="13">
        <v>25386337</v>
      </c>
      <c r="H147" s="13">
        <v>0</v>
      </c>
      <c r="I147" s="13">
        <v>11491845</v>
      </c>
      <c r="J147">
        <f t="shared" si="2"/>
        <v>1</v>
      </c>
    </row>
    <row r="148" spans="1:10" x14ac:dyDescent="0.25">
      <c r="A148" s="11">
        <v>401100</v>
      </c>
      <c r="B148" s="11">
        <v>2478</v>
      </c>
      <c r="C148" s="12" t="s">
        <v>154</v>
      </c>
      <c r="D148" s="13">
        <v>0</v>
      </c>
      <c r="E148" s="13">
        <v>0</v>
      </c>
      <c r="F148" s="13">
        <v>29870676</v>
      </c>
      <c r="G148" s="13">
        <v>53101982</v>
      </c>
      <c r="H148" s="13">
        <v>0</v>
      </c>
      <c r="I148" s="13">
        <v>23231306</v>
      </c>
      <c r="J148">
        <f t="shared" si="2"/>
        <v>1</v>
      </c>
    </row>
    <row r="149" spans="1:10" x14ac:dyDescent="0.25">
      <c r="A149" s="11">
        <v>401100</v>
      </c>
      <c r="B149" s="11">
        <v>2486</v>
      </c>
      <c r="C149" s="12" t="s">
        <v>155</v>
      </c>
      <c r="D149" s="13">
        <v>0</v>
      </c>
      <c r="E149" s="13">
        <v>7832735</v>
      </c>
      <c r="F149" s="13">
        <v>0</v>
      </c>
      <c r="G149" s="13">
        <v>0</v>
      </c>
      <c r="H149" s="13">
        <v>0</v>
      </c>
      <c r="I149" s="13">
        <v>7832735</v>
      </c>
      <c r="J149">
        <f t="shared" si="2"/>
        <v>1</v>
      </c>
    </row>
    <row r="150" spans="1:10" x14ac:dyDescent="0.25">
      <c r="A150" s="11">
        <v>401100</v>
      </c>
      <c r="B150" s="11">
        <v>2491</v>
      </c>
      <c r="C150" s="12" t="s">
        <v>156</v>
      </c>
      <c r="D150" s="13">
        <v>0</v>
      </c>
      <c r="E150" s="13">
        <v>465881</v>
      </c>
      <c r="F150" s="13">
        <v>0</v>
      </c>
      <c r="G150" s="13">
        <v>0</v>
      </c>
      <c r="H150" s="13">
        <v>0</v>
      </c>
      <c r="I150" s="13">
        <v>465881</v>
      </c>
      <c r="J150">
        <f t="shared" si="2"/>
        <v>1</v>
      </c>
    </row>
    <row r="151" spans="1:10" x14ac:dyDescent="0.25">
      <c r="A151" s="11">
        <v>401100</v>
      </c>
      <c r="B151" s="11">
        <v>2567</v>
      </c>
      <c r="C151" s="12" t="s">
        <v>157</v>
      </c>
      <c r="D151" s="13">
        <v>0</v>
      </c>
      <c r="E151" s="13">
        <v>0</v>
      </c>
      <c r="F151" s="13">
        <v>6033864</v>
      </c>
      <c r="G151" s="13">
        <v>6033864</v>
      </c>
      <c r="H151" s="13">
        <v>0</v>
      </c>
      <c r="I151" s="13">
        <v>0</v>
      </c>
      <c r="J151" s="14">
        <f>IF((D151+F151-E151-G151)&gt;0,0,1)</f>
        <v>1</v>
      </c>
    </row>
    <row r="152" spans="1:10" x14ac:dyDescent="0.25">
      <c r="A152" s="11">
        <v>401100</v>
      </c>
      <c r="B152" s="11">
        <v>2586</v>
      </c>
      <c r="C152" s="12" t="s">
        <v>158</v>
      </c>
      <c r="D152" s="13">
        <v>0</v>
      </c>
      <c r="E152" s="13">
        <v>122247926</v>
      </c>
      <c r="F152" s="13">
        <v>0</v>
      </c>
      <c r="G152" s="13">
        <v>0</v>
      </c>
      <c r="H152" s="13">
        <v>0</v>
      </c>
      <c r="I152" s="13">
        <v>122247926</v>
      </c>
      <c r="J152">
        <f t="shared" ref="J152:J215" si="3">IF((D152+F152-E152-G152)&gt;=0,0,1)</f>
        <v>1</v>
      </c>
    </row>
    <row r="153" spans="1:10" x14ac:dyDescent="0.25">
      <c r="A153" s="11">
        <v>401100</v>
      </c>
      <c r="B153" s="11">
        <v>2599</v>
      </c>
      <c r="C153" s="12" t="s">
        <v>159</v>
      </c>
      <c r="D153" s="13">
        <v>0</v>
      </c>
      <c r="E153" s="13">
        <v>5159225</v>
      </c>
      <c r="F153" s="13">
        <v>229503</v>
      </c>
      <c r="G153" s="13">
        <v>29886388</v>
      </c>
      <c r="H153" s="13">
        <v>0</v>
      </c>
      <c r="I153" s="13">
        <v>34816110</v>
      </c>
      <c r="J153">
        <f t="shared" si="3"/>
        <v>1</v>
      </c>
    </row>
    <row r="154" spans="1:10" s="25" customFormat="1" x14ac:dyDescent="0.25">
      <c r="A154" s="21">
        <v>401190</v>
      </c>
      <c r="B154" s="21">
        <v>2001</v>
      </c>
      <c r="C154" s="23" t="s">
        <v>127</v>
      </c>
      <c r="D154" s="24">
        <v>0</v>
      </c>
      <c r="E154" s="24">
        <v>0</v>
      </c>
      <c r="F154" s="24">
        <v>4485164</v>
      </c>
      <c r="G154" s="24">
        <v>126227</v>
      </c>
      <c r="H154" s="24">
        <v>4358937</v>
      </c>
      <c r="I154" s="24">
        <v>0</v>
      </c>
      <c r="J154" s="25">
        <f t="shared" si="3"/>
        <v>0</v>
      </c>
    </row>
    <row r="155" spans="1:10" x14ac:dyDescent="0.25">
      <c r="A155" s="11">
        <v>401190</v>
      </c>
      <c r="B155" s="11">
        <v>2002</v>
      </c>
      <c r="C155" s="12" t="s">
        <v>128</v>
      </c>
      <c r="D155" s="13">
        <v>0</v>
      </c>
      <c r="E155" s="13">
        <v>879539</v>
      </c>
      <c r="F155" s="13">
        <v>879539</v>
      </c>
      <c r="G155" s="13">
        <v>0</v>
      </c>
      <c r="H155" s="13">
        <v>0</v>
      </c>
      <c r="I155" s="13">
        <v>0</v>
      </c>
      <c r="J155">
        <f>IF((D155+F155-E155-G155)&gt;0,0,1)</f>
        <v>1</v>
      </c>
    </row>
    <row r="156" spans="1:10" x14ac:dyDescent="0.25">
      <c r="A156" s="11">
        <v>401190</v>
      </c>
      <c r="B156" s="11">
        <v>2003</v>
      </c>
      <c r="C156" s="12" t="s">
        <v>129</v>
      </c>
      <c r="D156" s="13">
        <v>979552</v>
      </c>
      <c r="E156" s="13">
        <v>0</v>
      </c>
      <c r="F156" s="13">
        <v>11872424</v>
      </c>
      <c r="G156" s="13">
        <v>9158446</v>
      </c>
      <c r="H156" s="13">
        <v>3693530</v>
      </c>
      <c r="I156" s="13">
        <v>0</v>
      </c>
      <c r="J156">
        <f t="shared" si="3"/>
        <v>0</v>
      </c>
    </row>
    <row r="157" spans="1:10" s="25" customFormat="1" x14ac:dyDescent="0.25">
      <c r="A157" s="21">
        <v>401190</v>
      </c>
      <c r="B157" s="21">
        <v>2005</v>
      </c>
      <c r="C157" s="23" t="s">
        <v>130</v>
      </c>
      <c r="D157" s="24">
        <v>0</v>
      </c>
      <c r="E157" s="24">
        <v>0</v>
      </c>
      <c r="F157" s="24">
        <v>666638</v>
      </c>
      <c r="G157" s="24">
        <v>666638</v>
      </c>
      <c r="H157" s="24">
        <v>0</v>
      </c>
      <c r="I157" s="24">
        <v>0</v>
      </c>
      <c r="J157" s="25">
        <f t="shared" si="3"/>
        <v>0</v>
      </c>
    </row>
    <row r="158" spans="1:10" s="25" customFormat="1" x14ac:dyDescent="0.25">
      <c r="A158" s="21">
        <v>401190</v>
      </c>
      <c r="B158" s="21">
        <v>2010</v>
      </c>
      <c r="C158" s="23" t="s">
        <v>160</v>
      </c>
      <c r="D158" s="24">
        <v>0</v>
      </c>
      <c r="E158" s="24">
        <v>0</v>
      </c>
      <c r="F158" s="24">
        <v>14484031</v>
      </c>
      <c r="G158" s="24">
        <v>14462467</v>
      </c>
      <c r="H158" s="24">
        <v>21564</v>
      </c>
      <c r="I158" s="24">
        <v>0</v>
      </c>
      <c r="J158" s="25">
        <f t="shared" si="3"/>
        <v>0</v>
      </c>
    </row>
    <row r="159" spans="1:10" x14ac:dyDescent="0.25">
      <c r="A159" s="11">
        <v>401190</v>
      </c>
      <c r="B159" s="11">
        <v>2014</v>
      </c>
      <c r="C159" s="12" t="s">
        <v>132</v>
      </c>
      <c r="D159" s="13">
        <v>53182477</v>
      </c>
      <c r="E159" s="13">
        <v>0</v>
      </c>
      <c r="F159" s="13">
        <v>56244745</v>
      </c>
      <c r="G159" s="13">
        <v>105523069</v>
      </c>
      <c r="H159" s="13">
        <v>3904153</v>
      </c>
      <c r="I159" s="13">
        <v>0</v>
      </c>
      <c r="J159">
        <f t="shared" si="3"/>
        <v>0</v>
      </c>
    </row>
    <row r="160" spans="1:10" x14ac:dyDescent="0.25">
      <c r="A160" s="11">
        <v>401190</v>
      </c>
      <c r="B160" s="11">
        <v>2015</v>
      </c>
      <c r="C160" s="12" t="s">
        <v>161</v>
      </c>
      <c r="D160" s="13">
        <v>0</v>
      </c>
      <c r="E160" s="13">
        <v>236257</v>
      </c>
      <c r="F160" s="13">
        <v>0</v>
      </c>
      <c r="G160" s="13">
        <v>0</v>
      </c>
      <c r="H160" s="13">
        <v>0</v>
      </c>
      <c r="I160" s="13">
        <v>236257</v>
      </c>
      <c r="J160">
        <f t="shared" si="3"/>
        <v>1</v>
      </c>
    </row>
    <row r="161" spans="1:10" x14ac:dyDescent="0.25">
      <c r="A161" s="11">
        <v>401190</v>
      </c>
      <c r="B161" s="11">
        <v>2102</v>
      </c>
      <c r="C161" s="12" t="s">
        <v>134</v>
      </c>
      <c r="D161" s="13">
        <v>1260480</v>
      </c>
      <c r="E161" s="13">
        <v>0</v>
      </c>
      <c r="F161" s="13">
        <v>0</v>
      </c>
      <c r="G161" s="13">
        <v>0</v>
      </c>
      <c r="H161" s="13">
        <v>1260480</v>
      </c>
      <c r="I161" s="13">
        <v>0</v>
      </c>
      <c r="J161">
        <f t="shared" si="3"/>
        <v>0</v>
      </c>
    </row>
    <row r="162" spans="1:10" x14ac:dyDescent="0.25">
      <c r="A162" s="11">
        <v>401190</v>
      </c>
      <c r="B162" s="11">
        <v>2103</v>
      </c>
      <c r="C162" s="12" t="s">
        <v>135</v>
      </c>
      <c r="D162" s="13">
        <v>1628099</v>
      </c>
      <c r="E162" s="13">
        <v>0</v>
      </c>
      <c r="F162" s="13">
        <v>55499409</v>
      </c>
      <c r="G162" s="13">
        <v>38335459</v>
      </c>
      <c r="H162" s="13">
        <v>18792049</v>
      </c>
      <c r="I162" s="13">
        <v>0</v>
      </c>
      <c r="J162">
        <f t="shared" si="3"/>
        <v>0</v>
      </c>
    </row>
    <row r="163" spans="1:10" x14ac:dyDescent="0.25">
      <c r="A163" s="11">
        <v>401190</v>
      </c>
      <c r="B163" s="11">
        <v>2104</v>
      </c>
      <c r="C163" s="12" t="s">
        <v>136</v>
      </c>
      <c r="D163" s="13">
        <v>138341</v>
      </c>
      <c r="E163" s="13">
        <v>0</v>
      </c>
      <c r="F163" s="13">
        <v>0</v>
      </c>
      <c r="G163" s="13">
        <v>0</v>
      </c>
      <c r="H163" s="13">
        <v>138341</v>
      </c>
      <c r="I163" s="13">
        <v>0</v>
      </c>
      <c r="J163">
        <f t="shared" si="3"/>
        <v>0</v>
      </c>
    </row>
    <row r="164" spans="1:10" x14ac:dyDescent="0.25">
      <c r="A164" s="11">
        <v>401190</v>
      </c>
      <c r="B164" s="11">
        <v>2112</v>
      </c>
      <c r="C164" s="12" t="s">
        <v>137</v>
      </c>
      <c r="D164" s="13">
        <v>518234</v>
      </c>
      <c r="E164" s="13">
        <v>0</v>
      </c>
      <c r="F164" s="13">
        <v>29182728</v>
      </c>
      <c r="G164" s="13">
        <v>26818801</v>
      </c>
      <c r="H164" s="13">
        <v>2882161</v>
      </c>
      <c r="I164" s="13">
        <v>0</v>
      </c>
      <c r="J164">
        <f t="shared" si="3"/>
        <v>0</v>
      </c>
    </row>
    <row r="165" spans="1:10" x14ac:dyDescent="0.25">
      <c r="A165" s="11">
        <v>401190</v>
      </c>
      <c r="B165" s="11">
        <v>2117</v>
      </c>
      <c r="C165" s="12" t="s">
        <v>138</v>
      </c>
      <c r="D165" s="13">
        <v>541165</v>
      </c>
      <c r="E165" s="13">
        <v>0</v>
      </c>
      <c r="F165" s="13">
        <v>0</v>
      </c>
      <c r="G165" s="13">
        <v>0</v>
      </c>
      <c r="H165" s="13">
        <v>541165</v>
      </c>
      <c r="I165" s="13">
        <v>0</v>
      </c>
      <c r="J165">
        <f t="shared" si="3"/>
        <v>0</v>
      </c>
    </row>
    <row r="166" spans="1:10" s="25" customFormat="1" x14ac:dyDescent="0.25">
      <c r="A166" s="21">
        <v>401190</v>
      </c>
      <c r="B166" s="21">
        <v>2122</v>
      </c>
      <c r="C166" s="23" t="s">
        <v>139</v>
      </c>
      <c r="D166" s="24">
        <v>0</v>
      </c>
      <c r="E166" s="24">
        <v>0</v>
      </c>
      <c r="F166" s="24">
        <v>9886261</v>
      </c>
      <c r="G166" s="24">
        <v>236</v>
      </c>
      <c r="H166" s="24">
        <v>9886025</v>
      </c>
      <c r="I166" s="24">
        <v>0</v>
      </c>
      <c r="J166" s="25">
        <f t="shared" si="3"/>
        <v>0</v>
      </c>
    </row>
    <row r="167" spans="1:10" x14ac:dyDescent="0.25">
      <c r="A167" s="11">
        <v>401190</v>
      </c>
      <c r="B167" s="11">
        <v>2149</v>
      </c>
      <c r="C167" s="12" t="s">
        <v>141</v>
      </c>
      <c r="D167" s="13">
        <v>0</v>
      </c>
      <c r="E167" s="13">
        <v>91166</v>
      </c>
      <c r="F167" s="13">
        <v>0</v>
      </c>
      <c r="G167" s="13">
        <v>0</v>
      </c>
      <c r="H167" s="13">
        <v>0</v>
      </c>
      <c r="I167" s="13">
        <v>91166</v>
      </c>
      <c r="J167">
        <f t="shared" si="3"/>
        <v>1</v>
      </c>
    </row>
    <row r="168" spans="1:10" x14ac:dyDescent="0.25">
      <c r="A168" s="11">
        <v>401190</v>
      </c>
      <c r="B168" s="11">
        <v>2150</v>
      </c>
      <c r="C168" s="12" t="s">
        <v>142</v>
      </c>
      <c r="D168" s="13">
        <v>0</v>
      </c>
      <c r="E168" s="13">
        <v>106360</v>
      </c>
      <c r="F168" s="13">
        <v>0</v>
      </c>
      <c r="G168" s="13">
        <v>0</v>
      </c>
      <c r="H168" s="13">
        <v>0</v>
      </c>
      <c r="I168" s="13">
        <v>106360</v>
      </c>
      <c r="J168">
        <f t="shared" si="3"/>
        <v>1</v>
      </c>
    </row>
    <row r="169" spans="1:10" s="25" customFormat="1" x14ac:dyDescent="0.25">
      <c r="A169" s="21">
        <v>401190</v>
      </c>
      <c r="B169" s="21">
        <v>2167</v>
      </c>
      <c r="C169" s="23" t="s">
        <v>144</v>
      </c>
      <c r="D169" s="24">
        <v>0</v>
      </c>
      <c r="E169" s="24">
        <v>0</v>
      </c>
      <c r="F169" s="24">
        <v>45000</v>
      </c>
      <c r="G169" s="24">
        <v>45000</v>
      </c>
      <c r="H169" s="24">
        <v>0</v>
      </c>
      <c r="I169" s="24">
        <v>0</v>
      </c>
      <c r="J169" s="25">
        <f t="shared" si="3"/>
        <v>0</v>
      </c>
    </row>
    <row r="170" spans="1:10" x14ac:dyDescent="0.25">
      <c r="A170" s="11">
        <v>401190</v>
      </c>
      <c r="B170" s="11">
        <v>2168</v>
      </c>
      <c r="C170" s="12" t="s">
        <v>162</v>
      </c>
      <c r="D170" s="13">
        <v>0</v>
      </c>
      <c r="E170" s="13">
        <v>565627</v>
      </c>
      <c r="F170" s="13">
        <v>0</v>
      </c>
      <c r="G170" s="13">
        <v>0</v>
      </c>
      <c r="H170" s="13">
        <v>0</v>
      </c>
      <c r="I170" s="13">
        <v>565627</v>
      </c>
      <c r="J170">
        <f t="shared" si="3"/>
        <v>1</v>
      </c>
    </row>
    <row r="171" spans="1:10" s="25" customFormat="1" x14ac:dyDescent="0.25">
      <c r="A171" s="21">
        <v>401190</v>
      </c>
      <c r="B171" s="21">
        <v>2169</v>
      </c>
      <c r="C171" s="23" t="s">
        <v>163</v>
      </c>
      <c r="D171" s="24">
        <v>0</v>
      </c>
      <c r="E171" s="24">
        <v>0</v>
      </c>
      <c r="F171" s="24">
        <v>7588378</v>
      </c>
      <c r="G171" s="24">
        <v>7588377</v>
      </c>
      <c r="H171" s="24">
        <v>1</v>
      </c>
      <c r="I171" s="24">
        <v>0</v>
      </c>
      <c r="J171" s="25">
        <f t="shared" si="3"/>
        <v>0</v>
      </c>
    </row>
    <row r="172" spans="1:10" s="25" customFormat="1" x14ac:dyDescent="0.25">
      <c r="A172" s="21">
        <v>401190</v>
      </c>
      <c r="B172" s="21">
        <v>2208</v>
      </c>
      <c r="C172" s="23" t="s">
        <v>147</v>
      </c>
      <c r="D172" s="24">
        <v>0</v>
      </c>
      <c r="E172" s="24">
        <v>0</v>
      </c>
      <c r="F172" s="24">
        <v>1111581</v>
      </c>
      <c r="G172" s="24">
        <v>1110367</v>
      </c>
      <c r="H172" s="24">
        <v>1214</v>
      </c>
      <c r="I172" s="24">
        <v>0</v>
      </c>
      <c r="J172" s="25">
        <f t="shared" si="3"/>
        <v>0</v>
      </c>
    </row>
    <row r="173" spans="1:10" x14ac:dyDescent="0.25">
      <c r="A173" s="11">
        <v>401190</v>
      </c>
      <c r="B173" s="11">
        <v>2210</v>
      </c>
      <c r="C173" s="12" t="s">
        <v>148</v>
      </c>
      <c r="D173" s="13">
        <v>1476790</v>
      </c>
      <c r="E173" s="13">
        <v>0</v>
      </c>
      <c r="F173" s="13">
        <v>0</v>
      </c>
      <c r="G173" s="13">
        <v>0</v>
      </c>
      <c r="H173" s="13">
        <v>1476790</v>
      </c>
      <c r="I173" s="13">
        <v>0</v>
      </c>
      <c r="J173">
        <f t="shared" si="3"/>
        <v>0</v>
      </c>
    </row>
    <row r="174" spans="1:10" x14ac:dyDescent="0.25">
      <c r="A174" s="11">
        <v>401190</v>
      </c>
      <c r="B174" s="11">
        <v>2295</v>
      </c>
      <c r="C174" s="12" t="s">
        <v>164</v>
      </c>
      <c r="D174" s="13">
        <v>1168505</v>
      </c>
      <c r="E174" s="13">
        <v>0</v>
      </c>
      <c r="F174" s="13">
        <v>0</v>
      </c>
      <c r="G174" s="13">
        <v>0</v>
      </c>
      <c r="H174" s="13">
        <v>1168505</v>
      </c>
      <c r="I174" s="13">
        <v>0</v>
      </c>
      <c r="J174">
        <f t="shared" si="3"/>
        <v>0</v>
      </c>
    </row>
    <row r="175" spans="1:10" s="25" customFormat="1" x14ac:dyDescent="0.25">
      <c r="A175" s="21">
        <v>401190</v>
      </c>
      <c r="B175" s="21">
        <v>2474</v>
      </c>
      <c r="C175" s="23" t="s">
        <v>165</v>
      </c>
      <c r="D175" s="24">
        <v>0</v>
      </c>
      <c r="E175" s="24">
        <v>0</v>
      </c>
      <c r="F175" s="24">
        <v>43300974</v>
      </c>
      <c r="G175" s="24">
        <v>32000931</v>
      </c>
      <c r="H175" s="24">
        <v>11300043</v>
      </c>
      <c r="I175" s="24">
        <v>0</v>
      </c>
      <c r="J175" s="25">
        <f t="shared" si="3"/>
        <v>0</v>
      </c>
    </row>
    <row r="176" spans="1:10" s="25" customFormat="1" x14ac:dyDescent="0.25">
      <c r="A176" s="21">
        <v>401190</v>
      </c>
      <c r="B176" s="21">
        <v>2475</v>
      </c>
      <c r="C176" s="23" t="s">
        <v>166</v>
      </c>
      <c r="D176" s="24">
        <v>0</v>
      </c>
      <c r="E176" s="24">
        <v>0</v>
      </c>
      <c r="F176" s="24">
        <v>25543007</v>
      </c>
      <c r="G176" s="24">
        <v>24669582</v>
      </c>
      <c r="H176" s="24">
        <v>873425</v>
      </c>
      <c r="I176" s="24">
        <v>0</v>
      </c>
      <c r="J176" s="25">
        <f t="shared" si="3"/>
        <v>0</v>
      </c>
    </row>
    <row r="177" spans="1:10" s="25" customFormat="1" x14ac:dyDescent="0.25">
      <c r="A177" s="21">
        <v>401190</v>
      </c>
      <c r="B177" s="21">
        <v>2476</v>
      </c>
      <c r="C177" s="23" t="s">
        <v>167</v>
      </c>
      <c r="D177" s="24">
        <v>0</v>
      </c>
      <c r="E177" s="24">
        <v>0</v>
      </c>
      <c r="F177" s="24">
        <v>7996696</v>
      </c>
      <c r="G177" s="24">
        <v>4376765</v>
      </c>
      <c r="H177" s="24">
        <v>3619931</v>
      </c>
      <c r="I177" s="24">
        <v>0</v>
      </c>
      <c r="J177" s="25">
        <f t="shared" si="3"/>
        <v>0</v>
      </c>
    </row>
    <row r="178" spans="1:10" s="25" customFormat="1" x14ac:dyDescent="0.25">
      <c r="A178" s="21">
        <v>401190</v>
      </c>
      <c r="B178" s="21">
        <v>2477</v>
      </c>
      <c r="C178" s="23" t="s">
        <v>168</v>
      </c>
      <c r="D178" s="24">
        <v>0</v>
      </c>
      <c r="E178" s="24">
        <v>0</v>
      </c>
      <c r="F178" s="24">
        <v>7996696</v>
      </c>
      <c r="G178" s="24">
        <v>4376765</v>
      </c>
      <c r="H178" s="24">
        <v>3619931</v>
      </c>
      <c r="I178" s="24">
        <v>0</v>
      </c>
      <c r="J178" s="25">
        <f t="shared" si="3"/>
        <v>0</v>
      </c>
    </row>
    <row r="179" spans="1:10" s="25" customFormat="1" x14ac:dyDescent="0.25">
      <c r="A179" s="21">
        <v>401190</v>
      </c>
      <c r="B179" s="21">
        <v>2478</v>
      </c>
      <c r="C179" s="23" t="s">
        <v>169</v>
      </c>
      <c r="D179" s="24">
        <v>0</v>
      </c>
      <c r="E179" s="24">
        <v>0</v>
      </c>
      <c r="F179" s="24">
        <v>16727125</v>
      </c>
      <c r="G179" s="24">
        <v>9409263</v>
      </c>
      <c r="H179" s="24">
        <v>7317862</v>
      </c>
      <c r="I179" s="24">
        <v>0</v>
      </c>
      <c r="J179" s="25">
        <f t="shared" si="3"/>
        <v>0</v>
      </c>
    </row>
    <row r="180" spans="1:10" x14ac:dyDescent="0.25">
      <c r="A180" s="11">
        <v>401190</v>
      </c>
      <c r="B180" s="11">
        <v>2486</v>
      </c>
      <c r="C180" s="12" t="s">
        <v>170</v>
      </c>
      <c r="D180" s="13">
        <v>6270153</v>
      </c>
      <c r="E180" s="13">
        <v>0</v>
      </c>
      <c r="F180" s="13">
        <v>0</v>
      </c>
      <c r="G180" s="13">
        <v>0</v>
      </c>
      <c r="H180" s="13">
        <v>6270153</v>
      </c>
      <c r="I180" s="13">
        <v>0</v>
      </c>
      <c r="J180">
        <f t="shared" si="3"/>
        <v>0</v>
      </c>
    </row>
    <row r="181" spans="1:10" x14ac:dyDescent="0.25">
      <c r="A181" s="11">
        <v>401190</v>
      </c>
      <c r="B181" s="11">
        <v>2491</v>
      </c>
      <c r="C181" s="12" t="s">
        <v>171</v>
      </c>
      <c r="D181" s="13">
        <v>128117</v>
      </c>
      <c r="E181" s="13">
        <v>0</v>
      </c>
      <c r="F181" s="13">
        <v>0</v>
      </c>
      <c r="G181" s="13">
        <v>0</v>
      </c>
      <c r="H181" s="13">
        <v>128117</v>
      </c>
      <c r="I181" s="13">
        <v>0</v>
      </c>
      <c r="J181" s="14">
        <f t="shared" si="3"/>
        <v>0</v>
      </c>
    </row>
    <row r="182" spans="1:10" s="25" customFormat="1" x14ac:dyDescent="0.25">
      <c r="A182" s="21">
        <v>401190</v>
      </c>
      <c r="B182" s="21">
        <v>2567</v>
      </c>
      <c r="C182" s="23" t="s">
        <v>172</v>
      </c>
      <c r="D182" s="24">
        <v>0</v>
      </c>
      <c r="E182" s="24">
        <v>0</v>
      </c>
      <c r="F182" s="24">
        <v>386167</v>
      </c>
      <c r="G182" s="24">
        <v>386167</v>
      </c>
      <c r="H182" s="24">
        <v>0</v>
      </c>
      <c r="I182" s="24">
        <v>0</v>
      </c>
      <c r="J182" s="26">
        <f t="shared" si="3"/>
        <v>0</v>
      </c>
    </row>
    <row r="183" spans="1:10" x14ac:dyDescent="0.25">
      <c r="A183" s="11">
        <v>401190</v>
      </c>
      <c r="B183" s="11">
        <v>2586</v>
      </c>
      <c r="C183" s="12" t="s">
        <v>173</v>
      </c>
      <c r="D183" s="13">
        <v>31747786</v>
      </c>
      <c r="E183" s="13">
        <v>0</v>
      </c>
      <c r="F183" s="13">
        <v>0</v>
      </c>
      <c r="G183" s="13">
        <v>0</v>
      </c>
      <c r="H183" s="13">
        <v>31747786</v>
      </c>
      <c r="I183" s="13">
        <v>0</v>
      </c>
      <c r="J183">
        <f t="shared" si="3"/>
        <v>0</v>
      </c>
    </row>
    <row r="184" spans="1:10" x14ac:dyDescent="0.25">
      <c r="A184" s="11">
        <v>401190</v>
      </c>
      <c r="B184" s="11">
        <v>2599</v>
      </c>
      <c r="C184" s="12" t="s">
        <v>174</v>
      </c>
      <c r="D184" s="13">
        <v>1496175</v>
      </c>
      <c r="E184" s="13">
        <v>0</v>
      </c>
      <c r="F184" s="13">
        <v>9268654</v>
      </c>
      <c r="G184" s="13">
        <v>72293</v>
      </c>
      <c r="H184" s="13">
        <v>10692536</v>
      </c>
      <c r="I184" s="13">
        <v>0</v>
      </c>
      <c r="J184">
        <f t="shared" si="3"/>
        <v>0</v>
      </c>
    </row>
    <row r="185" spans="1:10" x14ac:dyDescent="0.25">
      <c r="A185" s="11">
        <v>401200</v>
      </c>
      <c r="B185" s="11">
        <v>2001</v>
      </c>
      <c r="C185" s="12" t="s">
        <v>127</v>
      </c>
      <c r="D185" s="13">
        <v>121922306</v>
      </c>
      <c r="E185" s="13">
        <v>0</v>
      </c>
      <c r="F185" s="13">
        <v>1937093</v>
      </c>
      <c r="G185" s="13">
        <v>96425679</v>
      </c>
      <c r="H185" s="13">
        <v>27433720</v>
      </c>
      <c r="I185" s="13">
        <v>0</v>
      </c>
      <c r="J185">
        <f t="shared" si="3"/>
        <v>0</v>
      </c>
    </row>
    <row r="186" spans="1:10" x14ac:dyDescent="0.25">
      <c r="A186" s="11">
        <v>401200</v>
      </c>
      <c r="B186" s="11">
        <v>2002</v>
      </c>
      <c r="C186" s="12" t="s">
        <v>128</v>
      </c>
      <c r="D186" s="13">
        <v>26754452</v>
      </c>
      <c r="E186" s="13">
        <v>0</v>
      </c>
      <c r="F186" s="13">
        <v>25492220</v>
      </c>
      <c r="G186" s="13">
        <v>51413675</v>
      </c>
      <c r="H186" s="13">
        <v>832997</v>
      </c>
      <c r="I186" s="13">
        <v>0</v>
      </c>
      <c r="J186">
        <f t="shared" si="3"/>
        <v>0</v>
      </c>
    </row>
    <row r="187" spans="1:10" x14ac:dyDescent="0.25">
      <c r="A187" s="11">
        <v>401200</v>
      </c>
      <c r="B187" s="11">
        <v>2003</v>
      </c>
      <c r="C187" s="12" t="s">
        <v>129</v>
      </c>
      <c r="D187" s="13">
        <v>175709</v>
      </c>
      <c r="E187" s="13">
        <v>0</v>
      </c>
      <c r="F187" s="13">
        <v>3018127</v>
      </c>
      <c r="G187" s="13">
        <v>175709</v>
      </c>
      <c r="H187" s="13">
        <v>3018127</v>
      </c>
      <c r="I187" s="13">
        <v>0</v>
      </c>
      <c r="J187">
        <f t="shared" si="3"/>
        <v>0</v>
      </c>
    </row>
    <row r="188" spans="1:10" x14ac:dyDescent="0.25">
      <c r="A188" s="11">
        <v>401200</v>
      </c>
      <c r="B188" s="11">
        <v>2004</v>
      </c>
      <c r="C188" s="12" t="s">
        <v>175</v>
      </c>
      <c r="D188" s="13">
        <v>158557</v>
      </c>
      <c r="E188" s="13">
        <v>0</v>
      </c>
      <c r="F188" s="13">
        <v>107116</v>
      </c>
      <c r="G188" s="13">
        <v>265673</v>
      </c>
      <c r="H188" s="13">
        <v>0</v>
      </c>
      <c r="I188" s="13">
        <v>0</v>
      </c>
      <c r="J188">
        <f t="shared" si="3"/>
        <v>0</v>
      </c>
    </row>
    <row r="189" spans="1:10" x14ac:dyDescent="0.25">
      <c r="A189" s="11">
        <v>401200</v>
      </c>
      <c r="B189" s="11">
        <v>2010</v>
      </c>
      <c r="C189" s="12" t="s">
        <v>176</v>
      </c>
      <c r="D189" s="13">
        <v>25696873</v>
      </c>
      <c r="E189" s="13">
        <v>0</v>
      </c>
      <c r="F189" s="13">
        <v>44428558</v>
      </c>
      <c r="G189" s="13">
        <v>34203806</v>
      </c>
      <c r="H189" s="13">
        <v>35921625</v>
      </c>
      <c r="I189" s="13">
        <v>0</v>
      </c>
      <c r="J189">
        <f t="shared" si="3"/>
        <v>0</v>
      </c>
    </row>
    <row r="190" spans="1:10" s="26" customFormat="1" x14ac:dyDescent="0.25">
      <c r="A190" s="21">
        <v>401200</v>
      </c>
      <c r="B190" s="21">
        <v>2014</v>
      </c>
      <c r="C190" s="23" t="s">
        <v>177</v>
      </c>
      <c r="D190" s="24">
        <v>0</v>
      </c>
      <c r="E190" s="24">
        <v>0</v>
      </c>
      <c r="F190" s="24">
        <v>36926219</v>
      </c>
      <c r="G190" s="24">
        <v>36926219</v>
      </c>
      <c r="H190" s="24">
        <v>0</v>
      </c>
      <c r="I190" s="24">
        <v>0</v>
      </c>
      <c r="J190" s="25">
        <f t="shared" si="3"/>
        <v>0</v>
      </c>
    </row>
    <row r="191" spans="1:10" s="25" customFormat="1" x14ac:dyDescent="0.25">
      <c r="A191" s="21">
        <v>401200</v>
      </c>
      <c r="B191" s="21">
        <v>2015</v>
      </c>
      <c r="C191" s="23" t="s">
        <v>178</v>
      </c>
      <c r="D191" s="24">
        <v>0</v>
      </c>
      <c r="E191" s="24">
        <v>0</v>
      </c>
      <c r="F191" s="24">
        <v>368976</v>
      </c>
      <c r="G191" s="24">
        <v>0</v>
      </c>
      <c r="H191" s="24">
        <v>368976</v>
      </c>
      <c r="I191" s="24">
        <v>0</v>
      </c>
      <c r="J191" s="25">
        <f t="shared" si="3"/>
        <v>0</v>
      </c>
    </row>
    <row r="192" spans="1:10" x14ac:dyDescent="0.25">
      <c r="A192" s="11">
        <v>401200</v>
      </c>
      <c r="B192" s="11">
        <v>2102</v>
      </c>
      <c r="C192" s="12" t="s">
        <v>134</v>
      </c>
      <c r="D192" s="13">
        <v>1809000</v>
      </c>
      <c r="E192" s="13">
        <v>0</v>
      </c>
      <c r="F192" s="13">
        <v>150000</v>
      </c>
      <c r="G192" s="13">
        <v>0</v>
      </c>
      <c r="H192" s="13">
        <v>1959000</v>
      </c>
      <c r="I192" s="13">
        <v>0</v>
      </c>
      <c r="J192">
        <f t="shared" si="3"/>
        <v>0</v>
      </c>
    </row>
    <row r="193" spans="1:10" x14ac:dyDescent="0.25">
      <c r="A193" s="11">
        <v>401200</v>
      </c>
      <c r="B193" s="11">
        <v>2103</v>
      </c>
      <c r="C193" s="12" t="s">
        <v>135</v>
      </c>
      <c r="D193" s="13">
        <v>13040220</v>
      </c>
      <c r="E193" s="13">
        <v>0</v>
      </c>
      <c r="F193" s="13">
        <v>3238592</v>
      </c>
      <c r="G193" s="13">
        <v>15206478</v>
      </c>
      <c r="H193" s="13">
        <v>1072334</v>
      </c>
      <c r="I193" s="13">
        <v>0</v>
      </c>
      <c r="J193">
        <f t="shared" si="3"/>
        <v>0</v>
      </c>
    </row>
    <row r="194" spans="1:10" x14ac:dyDescent="0.25">
      <c r="A194" s="11">
        <v>401200</v>
      </c>
      <c r="B194" s="11">
        <v>2104</v>
      </c>
      <c r="C194" s="12" t="s">
        <v>136</v>
      </c>
      <c r="D194" s="13">
        <v>2548231</v>
      </c>
      <c r="E194" s="13">
        <v>0</v>
      </c>
      <c r="F194" s="13">
        <v>0</v>
      </c>
      <c r="G194" s="13">
        <v>0</v>
      </c>
      <c r="H194" s="13">
        <v>2548231</v>
      </c>
      <c r="I194" s="13">
        <v>0</v>
      </c>
      <c r="J194">
        <f t="shared" si="3"/>
        <v>0</v>
      </c>
    </row>
    <row r="195" spans="1:10" x14ac:dyDescent="0.25">
      <c r="A195" s="11">
        <v>401200</v>
      </c>
      <c r="B195" s="11">
        <v>2110</v>
      </c>
      <c r="C195" s="12" t="s">
        <v>179</v>
      </c>
      <c r="D195" s="13">
        <v>313711</v>
      </c>
      <c r="E195" s="13">
        <v>0</v>
      </c>
      <c r="F195" s="13">
        <v>0</v>
      </c>
      <c r="G195" s="13">
        <v>0</v>
      </c>
      <c r="H195" s="13">
        <v>313711</v>
      </c>
      <c r="I195" s="13">
        <v>0</v>
      </c>
      <c r="J195">
        <f t="shared" si="3"/>
        <v>0</v>
      </c>
    </row>
    <row r="196" spans="1:10" x14ac:dyDescent="0.25">
      <c r="A196" s="11">
        <v>401200</v>
      </c>
      <c r="B196" s="11">
        <v>2112</v>
      </c>
      <c r="C196" s="12" t="s">
        <v>137</v>
      </c>
      <c r="D196" s="13">
        <v>17083288</v>
      </c>
      <c r="E196" s="13">
        <v>0</v>
      </c>
      <c r="F196" s="13">
        <v>34103959</v>
      </c>
      <c r="G196" s="13">
        <v>48640220</v>
      </c>
      <c r="H196" s="13">
        <v>2547027</v>
      </c>
      <c r="I196" s="13">
        <v>0</v>
      </c>
      <c r="J196">
        <f t="shared" si="3"/>
        <v>0</v>
      </c>
    </row>
    <row r="197" spans="1:10" x14ac:dyDescent="0.25">
      <c r="A197" s="11">
        <v>401200</v>
      </c>
      <c r="B197" s="11">
        <v>2122</v>
      </c>
      <c r="C197" s="12" t="s">
        <v>139</v>
      </c>
      <c r="D197" s="13">
        <v>7744547</v>
      </c>
      <c r="E197" s="13">
        <v>0</v>
      </c>
      <c r="F197" s="13">
        <v>817998</v>
      </c>
      <c r="G197" s="13">
        <v>103248</v>
      </c>
      <c r="H197" s="13">
        <v>8459297</v>
      </c>
      <c r="I197" s="13">
        <v>0</v>
      </c>
      <c r="J197">
        <f t="shared" si="3"/>
        <v>0</v>
      </c>
    </row>
    <row r="198" spans="1:10" x14ac:dyDescent="0.25">
      <c r="A198" s="11">
        <v>401200</v>
      </c>
      <c r="B198" s="11">
        <v>2142</v>
      </c>
      <c r="C198" s="12" t="s">
        <v>180</v>
      </c>
      <c r="D198" s="13">
        <v>5658442</v>
      </c>
      <c r="E198" s="13">
        <v>0</v>
      </c>
      <c r="F198" s="13">
        <v>0</v>
      </c>
      <c r="G198" s="13">
        <v>0</v>
      </c>
      <c r="H198" s="13">
        <v>5658442</v>
      </c>
      <c r="I198" s="13">
        <v>0</v>
      </c>
      <c r="J198">
        <f t="shared" si="3"/>
        <v>0</v>
      </c>
    </row>
    <row r="199" spans="1:10" x14ac:dyDescent="0.25">
      <c r="A199" s="11">
        <v>401200</v>
      </c>
      <c r="B199" s="11">
        <v>2149</v>
      </c>
      <c r="C199" s="12" t="s">
        <v>141</v>
      </c>
      <c r="D199" s="13">
        <v>701594</v>
      </c>
      <c r="E199" s="13">
        <v>0</v>
      </c>
      <c r="F199" s="13">
        <v>0</v>
      </c>
      <c r="G199" s="13">
        <v>0</v>
      </c>
      <c r="H199" s="13">
        <v>701594</v>
      </c>
      <c r="I199" s="13">
        <v>0</v>
      </c>
      <c r="J199">
        <f t="shared" si="3"/>
        <v>0</v>
      </c>
    </row>
    <row r="200" spans="1:10" x14ac:dyDescent="0.25">
      <c r="A200" s="11">
        <v>401200</v>
      </c>
      <c r="B200" s="11">
        <v>2150</v>
      </c>
      <c r="C200" s="12" t="s">
        <v>142</v>
      </c>
      <c r="D200" s="13">
        <v>1561101</v>
      </c>
      <c r="E200" s="13">
        <v>0</v>
      </c>
      <c r="F200" s="13">
        <v>0</v>
      </c>
      <c r="G200" s="13">
        <v>0</v>
      </c>
      <c r="H200" s="13">
        <v>1561101</v>
      </c>
      <c r="I200" s="13">
        <v>0</v>
      </c>
      <c r="J200">
        <f t="shared" si="3"/>
        <v>0</v>
      </c>
    </row>
    <row r="201" spans="1:10" x14ac:dyDescent="0.25">
      <c r="A201" s="11">
        <v>401200</v>
      </c>
      <c r="B201" s="11">
        <v>2166</v>
      </c>
      <c r="C201" s="12" t="s">
        <v>181</v>
      </c>
      <c r="D201" s="13">
        <v>748627</v>
      </c>
      <c r="E201" s="13">
        <v>0</v>
      </c>
      <c r="F201" s="13">
        <v>0</v>
      </c>
      <c r="G201" s="13">
        <v>0</v>
      </c>
      <c r="H201" s="13">
        <v>748627</v>
      </c>
      <c r="I201" s="13">
        <v>0</v>
      </c>
      <c r="J201">
        <f t="shared" si="3"/>
        <v>0</v>
      </c>
    </row>
    <row r="202" spans="1:10" x14ac:dyDescent="0.25">
      <c r="A202" s="11">
        <v>401200</v>
      </c>
      <c r="B202" s="11">
        <v>2168</v>
      </c>
      <c r="C202" s="12" t="s">
        <v>182</v>
      </c>
      <c r="D202" s="13">
        <v>0</v>
      </c>
      <c r="E202" s="13">
        <v>65100</v>
      </c>
      <c r="F202" s="13">
        <v>0</v>
      </c>
      <c r="G202" s="13">
        <v>0</v>
      </c>
      <c r="H202" s="13">
        <v>0</v>
      </c>
      <c r="I202" s="13">
        <v>65100</v>
      </c>
      <c r="J202">
        <f t="shared" si="3"/>
        <v>1</v>
      </c>
    </row>
    <row r="203" spans="1:10" s="25" customFormat="1" x14ac:dyDescent="0.25">
      <c r="A203" s="21">
        <v>401200</v>
      </c>
      <c r="B203" s="21">
        <v>2169</v>
      </c>
      <c r="C203" s="23" t="s">
        <v>183</v>
      </c>
      <c r="D203" s="24">
        <v>0</v>
      </c>
      <c r="E203" s="24">
        <v>0</v>
      </c>
      <c r="F203" s="24">
        <v>1286814</v>
      </c>
      <c r="G203" s="24">
        <v>1286814</v>
      </c>
      <c r="H203" s="24">
        <v>0</v>
      </c>
      <c r="I203" s="24">
        <v>0</v>
      </c>
      <c r="J203" s="25">
        <f t="shared" si="3"/>
        <v>0</v>
      </c>
    </row>
    <row r="204" spans="1:10" x14ac:dyDescent="0.25">
      <c r="A204" s="11">
        <v>401200</v>
      </c>
      <c r="B204" s="11">
        <v>2171</v>
      </c>
      <c r="C204" s="12" t="s">
        <v>184</v>
      </c>
      <c r="D204" s="13">
        <v>363549</v>
      </c>
      <c r="E204" s="13">
        <v>0</v>
      </c>
      <c r="F204" s="13">
        <v>0</v>
      </c>
      <c r="G204" s="13">
        <v>0</v>
      </c>
      <c r="H204" s="13">
        <v>363549</v>
      </c>
      <c r="I204" s="13">
        <v>0</v>
      </c>
      <c r="J204">
        <f t="shared" si="3"/>
        <v>0</v>
      </c>
    </row>
    <row r="205" spans="1:10" x14ac:dyDescent="0.25">
      <c r="A205" s="11">
        <v>401200</v>
      </c>
      <c r="B205" s="11">
        <v>2203</v>
      </c>
      <c r="C205" s="12" t="s">
        <v>185</v>
      </c>
      <c r="D205" s="13">
        <v>29667312</v>
      </c>
      <c r="E205" s="13">
        <v>0</v>
      </c>
      <c r="F205" s="13">
        <v>0</v>
      </c>
      <c r="G205" s="13">
        <v>0</v>
      </c>
      <c r="H205" s="13">
        <v>29667312</v>
      </c>
      <c r="I205" s="13">
        <v>0</v>
      </c>
      <c r="J205">
        <f t="shared" si="3"/>
        <v>0</v>
      </c>
    </row>
    <row r="206" spans="1:10" x14ac:dyDescent="0.25">
      <c r="A206" s="11">
        <v>401200</v>
      </c>
      <c r="B206" s="11">
        <v>2210</v>
      </c>
      <c r="C206" s="12" t="s">
        <v>148</v>
      </c>
      <c r="D206" s="13">
        <v>4686690</v>
      </c>
      <c r="E206" s="13">
        <v>0</v>
      </c>
      <c r="F206" s="13">
        <v>0</v>
      </c>
      <c r="G206" s="13">
        <v>0</v>
      </c>
      <c r="H206" s="13">
        <v>4686690</v>
      </c>
      <c r="I206" s="13">
        <v>0</v>
      </c>
      <c r="J206">
        <f t="shared" si="3"/>
        <v>0</v>
      </c>
    </row>
    <row r="207" spans="1:10" s="25" customFormat="1" x14ac:dyDescent="0.25">
      <c r="A207" s="21">
        <v>401200</v>
      </c>
      <c r="B207" s="21">
        <v>2295</v>
      </c>
      <c r="C207" s="23" t="s">
        <v>186</v>
      </c>
      <c r="D207" s="24">
        <v>0</v>
      </c>
      <c r="E207" s="24">
        <v>0</v>
      </c>
      <c r="F207" s="24">
        <v>60217</v>
      </c>
      <c r="G207" s="24">
        <v>60217</v>
      </c>
      <c r="H207" s="24">
        <v>0</v>
      </c>
      <c r="I207" s="24">
        <v>0</v>
      </c>
      <c r="J207" s="25">
        <f t="shared" si="3"/>
        <v>0</v>
      </c>
    </row>
    <row r="208" spans="1:10" s="25" customFormat="1" x14ac:dyDescent="0.25">
      <c r="A208" s="21">
        <v>401200</v>
      </c>
      <c r="B208" s="21">
        <v>2474</v>
      </c>
      <c r="C208" s="23" t="s">
        <v>187</v>
      </c>
      <c r="D208" s="24">
        <v>0</v>
      </c>
      <c r="E208" s="24">
        <v>0</v>
      </c>
      <c r="F208" s="24">
        <v>6486305</v>
      </c>
      <c r="G208" s="24">
        <v>1838607</v>
      </c>
      <c r="H208" s="24">
        <v>4647698</v>
      </c>
      <c r="I208" s="24">
        <v>0</v>
      </c>
      <c r="J208" s="25">
        <f t="shared" si="3"/>
        <v>0</v>
      </c>
    </row>
    <row r="209" spans="1:10" x14ac:dyDescent="0.25">
      <c r="A209" s="11">
        <v>401200</v>
      </c>
      <c r="B209" s="11">
        <v>2586</v>
      </c>
      <c r="C209" s="12" t="s">
        <v>188</v>
      </c>
      <c r="D209" s="13">
        <v>6559570</v>
      </c>
      <c r="E209" s="13">
        <v>0</v>
      </c>
      <c r="F209" s="13">
        <v>0</v>
      </c>
      <c r="G209" s="13">
        <v>0</v>
      </c>
      <c r="H209" s="13">
        <v>6559570</v>
      </c>
      <c r="I209" s="13">
        <v>0</v>
      </c>
      <c r="J209">
        <f t="shared" si="3"/>
        <v>0</v>
      </c>
    </row>
    <row r="210" spans="1:10" x14ac:dyDescent="0.25">
      <c r="A210" s="11">
        <v>401200</v>
      </c>
      <c r="B210" s="11">
        <v>2599</v>
      </c>
      <c r="C210" s="12" t="s">
        <v>189</v>
      </c>
      <c r="D210" s="13">
        <v>4284135</v>
      </c>
      <c r="E210" s="13">
        <v>0</v>
      </c>
      <c r="F210" s="13">
        <v>2554039</v>
      </c>
      <c r="G210" s="13">
        <v>88277</v>
      </c>
      <c r="H210" s="13">
        <v>6749897</v>
      </c>
      <c r="I210" s="13">
        <v>0</v>
      </c>
      <c r="J210">
        <f t="shared" si="3"/>
        <v>0</v>
      </c>
    </row>
    <row r="211" spans="1:10" s="25" customFormat="1" x14ac:dyDescent="0.25">
      <c r="A211" s="21">
        <v>401300</v>
      </c>
      <c r="B211" s="21">
        <v>2056</v>
      </c>
      <c r="C211" s="23" t="s">
        <v>190</v>
      </c>
      <c r="D211" s="24">
        <v>0</v>
      </c>
      <c r="E211" s="24">
        <v>0</v>
      </c>
      <c r="F211" s="24">
        <v>27381609</v>
      </c>
      <c r="G211" s="24">
        <v>27381609</v>
      </c>
      <c r="H211" s="24">
        <v>0</v>
      </c>
      <c r="I211" s="24">
        <v>0</v>
      </c>
      <c r="J211" s="25">
        <f t="shared" si="3"/>
        <v>0</v>
      </c>
    </row>
    <row r="212" spans="1:10" s="25" customFormat="1" x14ac:dyDescent="0.25">
      <c r="A212" s="21">
        <v>401300</v>
      </c>
      <c r="B212" s="21">
        <v>2058</v>
      </c>
      <c r="C212" s="23" t="s">
        <v>191</v>
      </c>
      <c r="D212" s="24">
        <v>0</v>
      </c>
      <c r="E212" s="24">
        <v>0</v>
      </c>
      <c r="F212" s="24">
        <v>17916656</v>
      </c>
      <c r="G212" s="24">
        <v>17916656</v>
      </c>
      <c r="H212" s="24">
        <v>0</v>
      </c>
      <c r="I212" s="24">
        <v>0</v>
      </c>
      <c r="J212" s="25">
        <f t="shared" si="3"/>
        <v>0</v>
      </c>
    </row>
    <row r="213" spans="1:10" s="25" customFormat="1" x14ac:dyDescent="0.25">
      <c r="A213" s="21">
        <v>401300</v>
      </c>
      <c r="B213" s="21">
        <v>2060</v>
      </c>
      <c r="C213" s="23" t="s">
        <v>192</v>
      </c>
      <c r="D213" s="24">
        <v>0</v>
      </c>
      <c r="E213" s="24">
        <v>0</v>
      </c>
      <c r="F213" s="24">
        <v>7292628</v>
      </c>
      <c r="G213" s="24">
        <v>7292628</v>
      </c>
      <c r="H213" s="24">
        <v>0</v>
      </c>
      <c r="I213" s="24">
        <v>0</v>
      </c>
      <c r="J213" s="25">
        <f t="shared" si="3"/>
        <v>0</v>
      </c>
    </row>
    <row r="214" spans="1:10" s="25" customFormat="1" x14ac:dyDescent="0.25">
      <c r="A214" s="21">
        <v>401300</v>
      </c>
      <c r="B214" s="21">
        <v>2480</v>
      </c>
      <c r="C214" s="23" t="s">
        <v>193</v>
      </c>
      <c r="D214" s="24">
        <v>0</v>
      </c>
      <c r="E214" s="24">
        <v>0</v>
      </c>
      <c r="F214" s="24">
        <v>54116027</v>
      </c>
      <c r="G214" s="24">
        <v>54116027</v>
      </c>
      <c r="H214" s="24">
        <v>0</v>
      </c>
      <c r="I214" s="24">
        <v>0</v>
      </c>
      <c r="J214" s="25">
        <f t="shared" si="3"/>
        <v>0</v>
      </c>
    </row>
    <row r="215" spans="1:10" s="25" customFormat="1" x14ac:dyDescent="0.25">
      <c r="A215" s="21">
        <v>401300</v>
      </c>
      <c r="B215" s="21">
        <v>2481</v>
      </c>
      <c r="C215" s="23" t="s">
        <v>194</v>
      </c>
      <c r="D215" s="24">
        <v>0</v>
      </c>
      <c r="E215" s="24">
        <v>0</v>
      </c>
      <c r="F215" s="24">
        <v>2778826</v>
      </c>
      <c r="G215" s="24">
        <v>2778826</v>
      </c>
      <c r="H215" s="24">
        <v>0</v>
      </c>
      <c r="I215" s="24">
        <v>0</v>
      </c>
      <c r="J215" s="25">
        <f t="shared" si="3"/>
        <v>0</v>
      </c>
    </row>
    <row r="216" spans="1:10" s="25" customFormat="1" x14ac:dyDescent="0.25">
      <c r="A216" s="21">
        <v>401300</v>
      </c>
      <c r="B216" s="21">
        <v>2500</v>
      </c>
      <c r="C216" s="23" t="s">
        <v>195</v>
      </c>
      <c r="D216" s="24">
        <v>0</v>
      </c>
      <c r="E216" s="24">
        <v>0</v>
      </c>
      <c r="F216" s="24">
        <v>21450752</v>
      </c>
      <c r="G216" s="24">
        <v>21450752</v>
      </c>
      <c r="H216" s="24">
        <v>0</v>
      </c>
      <c r="I216" s="24">
        <v>0</v>
      </c>
      <c r="J216" s="25">
        <f t="shared" ref="J216:J229" si="4">IF((D216+F216-E216-G216)&gt;=0,0,1)</f>
        <v>0</v>
      </c>
    </row>
    <row r="217" spans="1:10" s="25" customFormat="1" x14ac:dyDescent="0.25">
      <c r="A217" s="21">
        <v>401300</v>
      </c>
      <c r="B217" s="21">
        <v>2506</v>
      </c>
      <c r="C217" s="23" t="s">
        <v>196</v>
      </c>
      <c r="D217" s="24">
        <v>0</v>
      </c>
      <c r="E217" s="24">
        <v>0</v>
      </c>
      <c r="F217" s="24">
        <v>5361042</v>
      </c>
      <c r="G217" s="24">
        <v>5361042</v>
      </c>
      <c r="H217" s="24">
        <v>0</v>
      </c>
      <c r="I217" s="24">
        <v>0</v>
      </c>
      <c r="J217" s="25">
        <f t="shared" si="4"/>
        <v>0</v>
      </c>
    </row>
    <row r="218" spans="1:10" s="25" customFormat="1" x14ac:dyDescent="0.25">
      <c r="A218" s="21">
        <v>401300</v>
      </c>
      <c r="B218" s="21">
        <v>2507</v>
      </c>
      <c r="C218" s="23" t="s">
        <v>197</v>
      </c>
      <c r="D218" s="24">
        <v>0</v>
      </c>
      <c r="E218" s="24">
        <v>0</v>
      </c>
      <c r="F218" s="24">
        <v>67027600</v>
      </c>
      <c r="G218" s="24">
        <v>67027600</v>
      </c>
      <c r="H218" s="24">
        <v>0</v>
      </c>
      <c r="I218" s="24">
        <v>0</v>
      </c>
      <c r="J218" s="25">
        <f t="shared" si="4"/>
        <v>0</v>
      </c>
    </row>
    <row r="219" spans="1:10" s="25" customFormat="1" x14ac:dyDescent="0.25">
      <c r="A219" s="21">
        <v>401300</v>
      </c>
      <c r="B219" s="21">
        <v>2510</v>
      </c>
      <c r="C219" s="23" t="s">
        <v>198</v>
      </c>
      <c r="D219" s="24">
        <v>0</v>
      </c>
      <c r="E219" s="24">
        <v>0</v>
      </c>
      <c r="F219" s="24">
        <v>22545290</v>
      </c>
      <c r="G219" s="24">
        <v>22545290</v>
      </c>
      <c r="H219" s="24">
        <v>0</v>
      </c>
      <c r="I219" s="24">
        <v>0</v>
      </c>
      <c r="J219" s="25">
        <f t="shared" si="4"/>
        <v>0</v>
      </c>
    </row>
    <row r="220" spans="1:10" s="25" customFormat="1" x14ac:dyDescent="0.25">
      <c r="A220" s="21">
        <v>401300</v>
      </c>
      <c r="B220" s="21">
        <v>2511</v>
      </c>
      <c r="C220" s="23" t="s">
        <v>197</v>
      </c>
      <c r="D220" s="24">
        <v>0</v>
      </c>
      <c r="E220" s="24">
        <v>0</v>
      </c>
      <c r="F220" s="24">
        <v>13125000</v>
      </c>
      <c r="G220" s="24">
        <v>13125000</v>
      </c>
      <c r="H220" s="24">
        <v>0</v>
      </c>
      <c r="I220" s="24">
        <v>0</v>
      </c>
      <c r="J220" s="25">
        <f t="shared" si="4"/>
        <v>0</v>
      </c>
    </row>
    <row r="221" spans="1:10" s="25" customFormat="1" x14ac:dyDescent="0.25">
      <c r="A221" s="21">
        <v>401390</v>
      </c>
      <c r="B221" s="21">
        <v>2056</v>
      </c>
      <c r="C221" s="23" t="s">
        <v>199</v>
      </c>
      <c r="D221" s="24">
        <v>0</v>
      </c>
      <c r="E221" s="24">
        <v>0</v>
      </c>
      <c r="F221" s="24">
        <v>8060838</v>
      </c>
      <c r="G221" s="24">
        <v>8060838</v>
      </c>
      <c r="H221" s="24">
        <v>0</v>
      </c>
      <c r="I221" s="24">
        <v>0</v>
      </c>
      <c r="J221" s="25">
        <f t="shared" si="4"/>
        <v>0</v>
      </c>
    </row>
    <row r="222" spans="1:10" s="25" customFormat="1" x14ac:dyDescent="0.25">
      <c r="A222" s="21">
        <v>401390</v>
      </c>
      <c r="B222" s="21">
        <v>2058</v>
      </c>
      <c r="C222" s="23" t="s">
        <v>200</v>
      </c>
      <c r="D222" s="24">
        <v>0</v>
      </c>
      <c r="E222" s="24">
        <v>0</v>
      </c>
      <c r="F222" s="24">
        <v>4031248</v>
      </c>
      <c r="G222" s="24">
        <v>4031248</v>
      </c>
      <c r="H222" s="24">
        <v>0</v>
      </c>
      <c r="I222" s="24">
        <v>0</v>
      </c>
      <c r="J222" s="25">
        <f t="shared" si="4"/>
        <v>0</v>
      </c>
    </row>
    <row r="223" spans="1:10" s="25" customFormat="1" x14ac:dyDescent="0.25">
      <c r="A223" s="21">
        <v>401390</v>
      </c>
      <c r="B223" s="21">
        <v>2060</v>
      </c>
      <c r="C223" s="23" t="s">
        <v>201</v>
      </c>
      <c r="D223" s="24">
        <v>0</v>
      </c>
      <c r="E223" s="24">
        <v>0</v>
      </c>
      <c r="F223" s="24">
        <v>3844929</v>
      </c>
      <c r="G223" s="24">
        <v>3844929</v>
      </c>
      <c r="H223" s="24">
        <v>0</v>
      </c>
      <c r="I223" s="24">
        <v>0</v>
      </c>
      <c r="J223" s="25">
        <f t="shared" si="4"/>
        <v>0</v>
      </c>
    </row>
    <row r="224" spans="1:10" s="25" customFormat="1" x14ac:dyDescent="0.25">
      <c r="A224" s="21">
        <v>401390</v>
      </c>
      <c r="B224" s="21">
        <v>2065</v>
      </c>
      <c r="C224" s="23" t="s">
        <v>202</v>
      </c>
      <c r="D224" s="24">
        <v>0</v>
      </c>
      <c r="E224" s="24">
        <v>0</v>
      </c>
      <c r="F224" s="24">
        <v>717776</v>
      </c>
      <c r="G224" s="24">
        <v>717776</v>
      </c>
      <c r="H224" s="24">
        <v>0</v>
      </c>
      <c r="I224" s="24">
        <v>0</v>
      </c>
      <c r="J224" s="25">
        <f t="shared" si="4"/>
        <v>0</v>
      </c>
    </row>
    <row r="225" spans="1:10" s="25" customFormat="1" x14ac:dyDescent="0.25">
      <c r="A225" s="21">
        <v>401390</v>
      </c>
      <c r="B225" s="21">
        <v>2480</v>
      </c>
      <c r="C225" s="23" t="s">
        <v>203</v>
      </c>
      <c r="D225" s="24">
        <v>0</v>
      </c>
      <c r="E225" s="24">
        <v>0</v>
      </c>
      <c r="F225" s="24">
        <v>14881907</v>
      </c>
      <c r="G225" s="24">
        <v>14881907</v>
      </c>
      <c r="H225" s="24">
        <v>0</v>
      </c>
      <c r="I225" s="24">
        <v>0</v>
      </c>
      <c r="J225" s="25">
        <f t="shared" si="4"/>
        <v>0</v>
      </c>
    </row>
    <row r="226" spans="1:10" s="25" customFormat="1" x14ac:dyDescent="0.25">
      <c r="A226" s="21">
        <v>401390</v>
      </c>
      <c r="B226" s="21">
        <v>2500</v>
      </c>
      <c r="C226" s="23" t="s">
        <v>204</v>
      </c>
      <c r="D226" s="24">
        <v>0</v>
      </c>
      <c r="E226" s="24">
        <v>0</v>
      </c>
      <c r="F226" s="24">
        <v>5485102</v>
      </c>
      <c r="G226" s="24">
        <v>5485102</v>
      </c>
      <c r="H226" s="24">
        <v>0</v>
      </c>
      <c r="I226" s="24">
        <v>0</v>
      </c>
      <c r="J226" s="25">
        <f t="shared" si="4"/>
        <v>0</v>
      </c>
    </row>
    <row r="227" spans="1:10" s="25" customFormat="1" x14ac:dyDescent="0.25">
      <c r="A227" s="21">
        <v>401390</v>
      </c>
      <c r="B227" s="21">
        <v>2506</v>
      </c>
      <c r="C227" s="23" t="s">
        <v>205</v>
      </c>
      <c r="D227" s="24">
        <v>0</v>
      </c>
      <c r="E227" s="24">
        <v>0</v>
      </c>
      <c r="F227" s="24">
        <v>575215</v>
      </c>
      <c r="G227" s="24">
        <v>575215</v>
      </c>
      <c r="H227" s="24">
        <v>0</v>
      </c>
      <c r="I227" s="24">
        <v>0</v>
      </c>
      <c r="J227" s="25">
        <f t="shared" si="4"/>
        <v>0</v>
      </c>
    </row>
    <row r="228" spans="1:10" s="25" customFormat="1" x14ac:dyDescent="0.25">
      <c r="A228" s="21">
        <v>401390</v>
      </c>
      <c r="B228" s="21">
        <v>2507</v>
      </c>
      <c r="C228" s="23" t="s">
        <v>206</v>
      </c>
      <c r="D228" s="24">
        <v>0</v>
      </c>
      <c r="E228" s="24">
        <v>0</v>
      </c>
      <c r="F228" s="24">
        <v>20108280</v>
      </c>
      <c r="G228" s="24">
        <v>20108280</v>
      </c>
      <c r="H228" s="24">
        <v>0</v>
      </c>
      <c r="I228" s="24">
        <v>0</v>
      </c>
      <c r="J228" s="25">
        <f t="shared" si="4"/>
        <v>0</v>
      </c>
    </row>
    <row r="229" spans="1:10" s="25" customFormat="1" x14ac:dyDescent="0.25">
      <c r="A229" s="21">
        <v>401390</v>
      </c>
      <c r="B229" s="21">
        <v>2510</v>
      </c>
      <c r="C229" s="23" t="s">
        <v>207</v>
      </c>
      <c r="D229" s="24">
        <v>0</v>
      </c>
      <c r="E229" s="24">
        <v>0</v>
      </c>
      <c r="F229" s="24">
        <v>2254529</v>
      </c>
      <c r="G229" s="24">
        <v>2254529</v>
      </c>
      <c r="H229" s="24">
        <v>0</v>
      </c>
      <c r="I229" s="24">
        <v>0</v>
      </c>
      <c r="J229" s="25">
        <f t="shared" si="4"/>
        <v>0</v>
      </c>
    </row>
    <row r="230" spans="1:10" x14ac:dyDescent="0.25">
      <c r="A230" s="11">
        <v>401390</v>
      </c>
      <c r="B230" s="11">
        <v>2511</v>
      </c>
      <c r="C230" s="12" t="s">
        <v>206</v>
      </c>
      <c r="D230" s="13">
        <v>0</v>
      </c>
      <c r="E230" s="13">
        <v>0</v>
      </c>
      <c r="F230" s="13">
        <v>3018750</v>
      </c>
      <c r="G230" s="13">
        <v>3018750</v>
      </c>
      <c r="H230" s="13">
        <v>0</v>
      </c>
      <c r="I230" s="13">
        <v>0</v>
      </c>
      <c r="J230" s="15">
        <f>IF((D230+F230-E230-G230)&gt;0,0,1)</f>
        <v>1</v>
      </c>
    </row>
    <row r="231" spans="1:10" x14ac:dyDescent="0.25">
      <c r="A231" s="11">
        <v>401400</v>
      </c>
      <c r="B231" s="11">
        <v>2503</v>
      </c>
      <c r="C231" s="12" t="s">
        <v>208</v>
      </c>
      <c r="D231" s="13">
        <v>0</v>
      </c>
      <c r="E231" s="13">
        <v>0</v>
      </c>
      <c r="F231" s="13">
        <v>1352400</v>
      </c>
      <c r="G231" s="13">
        <v>1352400</v>
      </c>
      <c r="H231" s="13">
        <v>0</v>
      </c>
      <c r="I231" s="13">
        <v>0</v>
      </c>
      <c r="J231" s="15">
        <f>IF((D231+F231-E231-G231)&gt;0,0,1)</f>
        <v>1</v>
      </c>
    </row>
    <row r="232" spans="1:10" x14ac:dyDescent="0.25">
      <c r="A232" s="11">
        <v>401400</v>
      </c>
      <c r="B232" s="11">
        <v>2507</v>
      </c>
      <c r="C232" s="12" t="s">
        <v>209</v>
      </c>
      <c r="D232" s="13">
        <v>0</v>
      </c>
      <c r="E232" s="13">
        <v>0</v>
      </c>
      <c r="F232" s="13">
        <v>9638204</v>
      </c>
      <c r="G232" s="13">
        <v>9638204</v>
      </c>
      <c r="H232" s="13">
        <v>0</v>
      </c>
      <c r="I232" s="13">
        <v>0</v>
      </c>
      <c r="J232" s="15">
        <f>IF((D232+F232-E232-G232)&gt;0,0,1)</f>
        <v>1</v>
      </c>
    </row>
    <row r="233" spans="1:10" s="25" customFormat="1" x14ac:dyDescent="0.25">
      <c r="A233" s="21">
        <v>401400</v>
      </c>
      <c r="B233" s="21">
        <v>2508</v>
      </c>
      <c r="C233" s="23" t="s">
        <v>210</v>
      </c>
      <c r="D233" s="24">
        <v>0</v>
      </c>
      <c r="E233" s="24">
        <v>0</v>
      </c>
      <c r="F233" s="24">
        <v>1581862</v>
      </c>
      <c r="G233" s="24">
        <v>1581862</v>
      </c>
      <c r="H233" s="24">
        <v>0</v>
      </c>
      <c r="I233" s="24">
        <v>0</v>
      </c>
      <c r="J233" s="25">
        <f>IF((D233+F233-E233-G233)&gt;=0,0,1)</f>
        <v>0</v>
      </c>
    </row>
    <row r="234" spans="1:10" x14ac:dyDescent="0.25">
      <c r="A234" s="11">
        <v>401400</v>
      </c>
      <c r="B234" s="11">
        <v>2510</v>
      </c>
      <c r="C234" s="12" t="s">
        <v>211</v>
      </c>
      <c r="D234" s="13">
        <v>0</v>
      </c>
      <c r="E234" s="13">
        <v>0</v>
      </c>
      <c r="F234" s="13">
        <v>11692323</v>
      </c>
      <c r="G234" s="13">
        <v>11692323</v>
      </c>
      <c r="H234" s="13">
        <v>0</v>
      </c>
      <c r="I234" s="13">
        <v>0</v>
      </c>
      <c r="J234" s="15">
        <f>IF((D234+F234-E234-G234)&gt;0,0,1)</f>
        <v>1</v>
      </c>
    </row>
    <row r="235" spans="1:10" s="14" customFormat="1" x14ac:dyDescent="0.25">
      <c r="A235" s="11">
        <v>402210</v>
      </c>
      <c r="B235" s="11">
        <v>2010</v>
      </c>
      <c r="C235" s="12" t="s">
        <v>212</v>
      </c>
      <c r="D235" s="13">
        <v>0</v>
      </c>
      <c r="E235" s="13">
        <v>0</v>
      </c>
      <c r="F235" s="13">
        <v>351757307</v>
      </c>
      <c r="G235" s="13">
        <f>733954565-360812523</f>
        <v>373142042</v>
      </c>
      <c r="H235" s="13">
        <v>0</v>
      </c>
      <c r="I235" s="13">
        <f>E235+G235-D235-F235</f>
        <v>21384735</v>
      </c>
      <c r="J235" s="15">
        <v>1</v>
      </c>
    </row>
    <row r="236" spans="1:10" x14ac:dyDescent="0.25">
      <c r="A236" s="11">
        <v>402210</v>
      </c>
      <c r="B236" s="11">
        <v>2010</v>
      </c>
      <c r="C236" s="12" t="s">
        <v>212</v>
      </c>
      <c r="D236" s="13">
        <v>360812523</v>
      </c>
      <c r="E236" s="13">
        <v>0</v>
      </c>
      <c r="F236" s="13">
        <v>0</v>
      </c>
      <c r="G236" s="13">
        <v>360812523</v>
      </c>
      <c r="H236" s="13">
        <f>D236+F236-G236-E236</f>
        <v>0</v>
      </c>
      <c r="I236" s="13">
        <v>0</v>
      </c>
      <c r="J236" s="15">
        <v>0</v>
      </c>
    </row>
    <row r="237" spans="1:10" s="14" customFormat="1" x14ac:dyDescent="0.25">
      <c r="A237" s="11">
        <v>402210</v>
      </c>
      <c r="B237" s="11">
        <v>2103</v>
      </c>
      <c r="C237" s="12" t="s">
        <v>213</v>
      </c>
      <c r="D237" s="13">
        <v>0</v>
      </c>
      <c r="E237" s="13">
        <v>0</v>
      </c>
      <c r="F237" s="13">
        <v>99423925</v>
      </c>
      <c r="G237" s="13">
        <f>153319794-48169101</f>
        <v>105150693</v>
      </c>
      <c r="H237" s="13">
        <v>0</v>
      </c>
      <c r="I237" s="13">
        <f>E237+G237-D237-F237</f>
        <v>5726768</v>
      </c>
      <c r="J237" s="15">
        <v>1</v>
      </c>
    </row>
    <row r="238" spans="1:10" s="14" customFormat="1" x14ac:dyDescent="0.25">
      <c r="A238" s="11">
        <v>402210</v>
      </c>
      <c r="B238" s="11">
        <v>2103</v>
      </c>
      <c r="C238" s="12" t="s">
        <v>213</v>
      </c>
      <c r="D238" s="13">
        <v>48169101</v>
      </c>
      <c r="E238" s="13">
        <v>0</v>
      </c>
      <c r="F238" s="13">
        <v>0</v>
      </c>
      <c r="G238" s="13">
        <v>48169101</v>
      </c>
      <c r="H238" s="13">
        <f>D238+F238-G238-E238</f>
        <v>0</v>
      </c>
      <c r="I238" s="13">
        <v>0</v>
      </c>
      <c r="J238" s="15">
        <v>0</v>
      </c>
    </row>
    <row r="239" spans="1:10" s="14" customFormat="1" x14ac:dyDescent="0.25">
      <c r="A239" s="11">
        <v>402210</v>
      </c>
      <c r="B239" s="11">
        <v>2112</v>
      </c>
      <c r="C239" s="12" t="s">
        <v>214</v>
      </c>
      <c r="D239" s="13">
        <v>0</v>
      </c>
      <c r="E239" s="13">
        <v>0</v>
      </c>
      <c r="F239" s="13">
        <v>132023862</v>
      </c>
      <c r="G239" s="13">
        <f>209056841-72253650</f>
        <v>136803191</v>
      </c>
      <c r="H239" s="13">
        <v>0</v>
      </c>
      <c r="I239" s="13">
        <f>E239+G239-D239-F239</f>
        <v>4779329</v>
      </c>
      <c r="J239">
        <v>1</v>
      </c>
    </row>
    <row r="240" spans="1:10" s="14" customFormat="1" x14ac:dyDescent="0.25">
      <c r="A240" s="11">
        <v>402210</v>
      </c>
      <c r="B240" s="11">
        <v>2112</v>
      </c>
      <c r="C240" s="12" t="s">
        <v>214</v>
      </c>
      <c r="D240" s="13">
        <v>72253650</v>
      </c>
      <c r="E240" s="13">
        <v>0</v>
      </c>
      <c r="F240" s="13">
        <v>0</v>
      </c>
      <c r="G240" s="13">
        <v>72253650</v>
      </c>
      <c r="H240" s="13">
        <f>D240+F240-G240-E240</f>
        <v>0</v>
      </c>
      <c r="I240" s="13">
        <v>0</v>
      </c>
      <c r="J240">
        <v>0</v>
      </c>
    </row>
    <row r="241" spans="1:10" s="14" customFormat="1" x14ac:dyDescent="0.25">
      <c r="A241" s="11">
        <v>402211</v>
      </c>
      <c r="B241" s="11">
        <v>2010</v>
      </c>
      <c r="C241" s="12" t="s">
        <v>215</v>
      </c>
      <c r="D241" s="13">
        <v>0</v>
      </c>
      <c r="E241" s="13">
        <v>0</v>
      </c>
      <c r="F241" s="13">
        <v>1339461258</v>
      </c>
      <c r="G241" s="13">
        <f>1592427573-22089434</f>
        <v>1570338139</v>
      </c>
      <c r="H241" s="13">
        <v>0</v>
      </c>
      <c r="I241" s="13">
        <f>E241+G241-D241-F241</f>
        <v>230876881</v>
      </c>
      <c r="J241">
        <v>1</v>
      </c>
    </row>
    <row r="242" spans="1:10" x14ac:dyDescent="0.25">
      <c r="A242" s="11">
        <v>402211</v>
      </c>
      <c r="B242" s="11">
        <v>2010</v>
      </c>
      <c r="C242" s="12" t="s">
        <v>215</v>
      </c>
      <c r="D242" s="13">
        <v>22089434</v>
      </c>
      <c r="E242" s="13">
        <v>0</v>
      </c>
      <c r="F242" s="13">
        <v>0</v>
      </c>
      <c r="G242" s="13">
        <v>22089434</v>
      </c>
      <c r="H242" s="13">
        <f>D242+F242-G242-E242</f>
        <v>0</v>
      </c>
      <c r="I242" s="13">
        <v>0</v>
      </c>
      <c r="J242">
        <v>0</v>
      </c>
    </row>
    <row r="243" spans="1:10" x14ac:dyDescent="0.25">
      <c r="A243" s="11">
        <v>402212</v>
      </c>
      <c r="B243" s="11">
        <v>2009</v>
      </c>
      <c r="C243" s="12" t="s">
        <v>216</v>
      </c>
      <c r="D243" s="13">
        <v>0</v>
      </c>
      <c r="E243" s="13">
        <v>6489247</v>
      </c>
      <c r="F243" s="13">
        <v>6489247</v>
      </c>
      <c r="G243" s="13">
        <v>0</v>
      </c>
      <c r="H243" s="13">
        <v>0</v>
      </c>
      <c r="I243" s="13">
        <f>E243+G243-D243-F243</f>
        <v>0</v>
      </c>
      <c r="J243">
        <v>1</v>
      </c>
    </row>
    <row r="244" spans="1:10" x14ac:dyDescent="0.25">
      <c r="A244" s="11">
        <v>402212</v>
      </c>
      <c r="B244" s="11">
        <v>2010</v>
      </c>
      <c r="C244" s="12" t="s">
        <v>217</v>
      </c>
      <c r="D244" s="13">
        <v>0</v>
      </c>
      <c r="E244" s="13">
        <v>26847724</v>
      </c>
      <c r="F244" s="13">
        <v>29793656</v>
      </c>
      <c r="G244" s="13">
        <v>11783729</v>
      </c>
      <c r="H244" s="13">
        <v>0</v>
      </c>
      <c r="I244" s="13">
        <v>8837797</v>
      </c>
      <c r="J244" s="15">
        <f>IF((D244+F244-E244-G244)&gt;0,0,1)</f>
        <v>1</v>
      </c>
    </row>
    <row r="245" spans="1:10" x14ac:dyDescent="0.25">
      <c r="A245" s="11">
        <v>402212</v>
      </c>
      <c r="B245" s="11">
        <v>2103</v>
      </c>
      <c r="C245" s="12" t="s">
        <v>218</v>
      </c>
      <c r="D245" s="13">
        <v>0</v>
      </c>
      <c r="E245" s="13">
        <v>2083561</v>
      </c>
      <c r="F245" s="13">
        <v>15251667</v>
      </c>
      <c r="G245" s="13">
        <v>55523715</v>
      </c>
      <c r="H245" s="13">
        <v>0</v>
      </c>
      <c r="I245" s="13">
        <v>42355609</v>
      </c>
      <c r="J245" s="15">
        <f>IF((D245+F245-E245-G245)&gt;0,0,1)</f>
        <v>1</v>
      </c>
    </row>
    <row r="246" spans="1:10" s="14" customFormat="1" x14ac:dyDescent="0.25">
      <c r="A246" s="11">
        <v>402212</v>
      </c>
      <c r="B246" s="11">
        <v>2112</v>
      </c>
      <c r="C246" s="12" t="s">
        <v>219</v>
      </c>
      <c r="D246" s="13">
        <v>0</v>
      </c>
      <c r="E246" s="13">
        <v>6250682</v>
      </c>
      <c r="F246" s="13">
        <v>9188136</v>
      </c>
      <c r="G246" s="13">
        <v>11749816</v>
      </c>
      <c r="H246" s="13">
        <v>0</v>
      </c>
      <c r="I246" s="13">
        <v>8812362</v>
      </c>
      <c r="J246">
        <f>IF((D246+F246-E246-G246)&gt;=0,0,1)</f>
        <v>1</v>
      </c>
    </row>
    <row r="247" spans="1:10" s="26" customFormat="1" x14ac:dyDescent="0.25">
      <c r="A247" s="21">
        <v>402212</v>
      </c>
      <c r="B247" s="21">
        <v>2009</v>
      </c>
      <c r="C247" s="23" t="s">
        <v>216</v>
      </c>
      <c r="D247" s="24">
        <v>0</v>
      </c>
      <c r="E247" s="24">
        <v>0</v>
      </c>
      <c r="F247" s="24">
        <f>7214401-6489247</f>
        <v>725154</v>
      </c>
      <c r="G247" s="24">
        <v>181288</v>
      </c>
      <c r="H247" s="24">
        <f>D247+F247-G247-E247</f>
        <v>543866</v>
      </c>
      <c r="I247" s="24">
        <v>0</v>
      </c>
      <c r="J247" s="25">
        <v>0</v>
      </c>
    </row>
    <row r="248" spans="1:10" x14ac:dyDescent="0.25">
      <c r="A248" s="11">
        <v>402220</v>
      </c>
      <c r="B248" s="11">
        <v>2009</v>
      </c>
      <c r="C248" s="12" t="s">
        <v>220</v>
      </c>
      <c r="D248" s="13">
        <v>0</v>
      </c>
      <c r="E248" s="13">
        <v>1185907</v>
      </c>
      <c r="F248" s="13">
        <v>1185907</v>
      </c>
      <c r="G248" s="13">
        <v>0</v>
      </c>
      <c r="H248" s="13">
        <v>0</v>
      </c>
      <c r="I248" s="13">
        <f>E248+G248-D248-F248</f>
        <v>0</v>
      </c>
      <c r="J248">
        <v>1</v>
      </c>
    </row>
    <row r="249" spans="1:10" s="25" customFormat="1" x14ac:dyDescent="0.25">
      <c r="A249" s="21">
        <v>402220</v>
      </c>
      <c r="B249" s="21">
        <v>2009</v>
      </c>
      <c r="C249" s="23" t="s">
        <v>220</v>
      </c>
      <c r="D249" s="24">
        <v>0</v>
      </c>
      <c r="E249" s="24">
        <v>0</v>
      </c>
      <c r="F249" s="24">
        <f>8176270-1185907</f>
        <v>6990363</v>
      </c>
      <c r="G249" s="24">
        <v>6481972</v>
      </c>
      <c r="H249" s="24">
        <f>D249+F249-G249-E249</f>
        <v>508391</v>
      </c>
      <c r="I249" s="24">
        <v>0</v>
      </c>
      <c r="J249" s="25">
        <v>0</v>
      </c>
    </row>
    <row r="250" spans="1:10" x14ac:dyDescent="0.25">
      <c r="A250" s="11">
        <v>402220</v>
      </c>
      <c r="B250" s="11">
        <v>2103</v>
      </c>
      <c r="C250" s="12" t="s">
        <v>221</v>
      </c>
      <c r="D250" s="13">
        <v>0</v>
      </c>
      <c r="E250" s="13">
        <v>158121</v>
      </c>
      <c r="F250" s="13">
        <v>158121</v>
      </c>
      <c r="G250" s="13">
        <v>0</v>
      </c>
      <c r="H250" s="13">
        <v>0</v>
      </c>
      <c r="I250" s="13">
        <f>E250+G250-D250-F250</f>
        <v>0</v>
      </c>
      <c r="J250">
        <v>1</v>
      </c>
    </row>
    <row r="251" spans="1:10" s="26" customFormat="1" x14ac:dyDescent="0.25">
      <c r="A251" s="21">
        <v>402220</v>
      </c>
      <c r="B251" s="21">
        <v>2103</v>
      </c>
      <c r="C251" s="23" t="s">
        <v>221</v>
      </c>
      <c r="D251" s="24">
        <v>0</v>
      </c>
      <c r="E251" s="24">
        <v>0</v>
      </c>
      <c r="F251" s="24">
        <f>1090169-158121</f>
        <v>932048</v>
      </c>
      <c r="G251" s="24">
        <v>864263</v>
      </c>
      <c r="H251" s="24">
        <f>D251+F251-G251-E251</f>
        <v>67785</v>
      </c>
      <c r="I251" s="24">
        <v>0</v>
      </c>
      <c r="J251" s="25">
        <v>0</v>
      </c>
    </row>
    <row r="252" spans="1:10" x14ac:dyDescent="0.25">
      <c r="A252" s="11">
        <v>402220</v>
      </c>
      <c r="B252" s="11">
        <v>2112</v>
      </c>
      <c r="C252" s="12" t="s">
        <v>222</v>
      </c>
      <c r="D252" s="13">
        <v>0</v>
      </c>
      <c r="E252" s="13">
        <v>237182</v>
      </c>
      <c r="F252" s="13">
        <v>237182</v>
      </c>
      <c r="G252" s="13">
        <v>0</v>
      </c>
      <c r="H252" s="13">
        <v>0</v>
      </c>
      <c r="I252" s="13">
        <f>E252+G252-D252-F252</f>
        <v>0</v>
      </c>
      <c r="J252">
        <v>1</v>
      </c>
    </row>
    <row r="253" spans="1:10" s="14" customFormat="1" x14ac:dyDescent="0.25">
      <c r="A253" s="11">
        <v>402221</v>
      </c>
      <c r="B253" s="11">
        <v>2009</v>
      </c>
      <c r="C253" s="12" t="s">
        <v>223</v>
      </c>
      <c r="D253" s="13">
        <v>0</v>
      </c>
      <c r="E253" s="13">
        <v>0</v>
      </c>
      <c r="F253" s="13">
        <v>2185003838</v>
      </c>
      <c r="G253" s="13">
        <v>2185003838</v>
      </c>
      <c r="H253" s="13">
        <v>0</v>
      </c>
      <c r="I253" s="13">
        <v>0</v>
      </c>
      <c r="J253" s="15">
        <f>IF((D253+F253-E253-G253)&gt;0,0,1)</f>
        <v>1</v>
      </c>
    </row>
    <row r="254" spans="1:10" s="26" customFormat="1" x14ac:dyDescent="0.25">
      <c r="A254" s="21">
        <v>402220</v>
      </c>
      <c r="B254" s="21">
        <v>2112</v>
      </c>
      <c r="C254" s="23" t="s">
        <v>222</v>
      </c>
      <c r="D254" s="24">
        <v>0</v>
      </c>
      <c r="E254" s="24">
        <v>0</v>
      </c>
      <c r="F254" s="24">
        <f>1635255-237182</f>
        <v>1398073</v>
      </c>
      <c r="G254" s="24">
        <v>1296395</v>
      </c>
      <c r="H254" s="24">
        <f>D254+F254-G254-E254</f>
        <v>101678</v>
      </c>
      <c r="I254" s="24">
        <v>0</v>
      </c>
      <c r="J254" s="25">
        <v>0</v>
      </c>
    </row>
    <row r="255" spans="1:10" x14ac:dyDescent="0.25">
      <c r="A255" s="11">
        <v>402221</v>
      </c>
      <c r="B255" s="11">
        <v>2010</v>
      </c>
      <c r="C255" s="12" t="s">
        <v>224</v>
      </c>
      <c r="D255" s="13">
        <v>0</v>
      </c>
      <c r="E255" s="13">
        <v>0</v>
      </c>
      <c r="F255" s="13">
        <v>788878838</v>
      </c>
      <c r="G255" s="13">
        <f>2656960845-1260835845</f>
        <v>1396125000</v>
      </c>
      <c r="H255" s="13">
        <v>0</v>
      </c>
      <c r="I255" s="13">
        <f>E255+G255-D255-F255</f>
        <v>607246162</v>
      </c>
      <c r="J255" s="15">
        <v>1</v>
      </c>
    </row>
    <row r="256" spans="1:10" x14ac:dyDescent="0.25">
      <c r="A256" s="11">
        <v>402221</v>
      </c>
      <c r="B256" s="11">
        <v>2010</v>
      </c>
      <c r="C256" s="12" t="s">
        <v>224</v>
      </c>
      <c r="D256" s="13">
        <v>1260835845</v>
      </c>
      <c r="E256" s="13">
        <v>0</v>
      </c>
      <c r="F256" s="13">
        <v>0</v>
      </c>
      <c r="G256" s="13">
        <v>1260835845</v>
      </c>
      <c r="H256" s="13">
        <f>D256+F256-G256-E256</f>
        <v>0</v>
      </c>
      <c r="I256" s="13">
        <v>0</v>
      </c>
      <c r="J256" s="15">
        <v>0</v>
      </c>
    </row>
    <row r="257" spans="1:10" x14ac:dyDescent="0.25">
      <c r="A257" s="11">
        <v>402221</v>
      </c>
      <c r="B257" s="11">
        <v>2103</v>
      </c>
      <c r="C257" s="12" t="s">
        <v>225</v>
      </c>
      <c r="D257" s="13">
        <v>0</v>
      </c>
      <c r="E257" s="13">
        <v>0</v>
      </c>
      <c r="F257" s="13">
        <v>262245927</v>
      </c>
      <c r="G257" s="13">
        <f>534335941-169419497</f>
        <v>364916444</v>
      </c>
      <c r="H257" s="13">
        <v>0</v>
      </c>
      <c r="I257" s="13">
        <f>E257+G257-D257-F257</f>
        <v>102670517</v>
      </c>
      <c r="J257" s="15">
        <v>1</v>
      </c>
    </row>
    <row r="258" spans="1:10" x14ac:dyDescent="0.25">
      <c r="A258" s="11">
        <v>402221</v>
      </c>
      <c r="B258" s="11">
        <v>2103</v>
      </c>
      <c r="C258" s="12" t="s">
        <v>225</v>
      </c>
      <c r="D258" s="13">
        <v>169419497</v>
      </c>
      <c r="E258" s="13">
        <v>0</v>
      </c>
      <c r="F258" s="13">
        <v>0</v>
      </c>
      <c r="G258" s="13">
        <v>169419497</v>
      </c>
      <c r="H258" s="13">
        <f>D258+F258-G258-E258</f>
        <v>0</v>
      </c>
      <c r="I258" s="13">
        <v>0</v>
      </c>
      <c r="J258" s="15">
        <v>0</v>
      </c>
    </row>
    <row r="259" spans="1:10" x14ac:dyDescent="0.25">
      <c r="A259" s="11">
        <v>402221</v>
      </c>
      <c r="B259" s="11">
        <v>2112</v>
      </c>
      <c r="C259" s="12" t="s">
        <v>226</v>
      </c>
      <c r="D259" s="13">
        <v>0</v>
      </c>
      <c r="E259" s="13">
        <v>0</v>
      </c>
      <c r="F259" s="13">
        <v>342032814</v>
      </c>
      <c r="G259" s="13">
        <f>722068567-254129245</f>
        <v>467939322</v>
      </c>
      <c r="H259" s="13">
        <v>0</v>
      </c>
      <c r="I259" s="13">
        <f>E259+G259-D259-F259</f>
        <v>125906508</v>
      </c>
      <c r="J259">
        <v>1</v>
      </c>
    </row>
    <row r="260" spans="1:10" x14ac:dyDescent="0.25">
      <c r="A260" s="11">
        <v>402222</v>
      </c>
      <c r="B260" s="11">
        <v>2010</v>
      </c>
      <c r="C260" s="12" t="s">
        <v>227</v>
      </c>
      <c r="D260" s="13">
        <v>0</v>
      </c>
      <c r="E260" s="13">
        <v>4437943</v>
      </c>
      <c r="F260" s="13">
        <v>4437943</v>
      </c>
      <c r="G260" s="13">
        <v>0</v>
      </c>
      <c r="H260" s="13">
        <v>0</v>
      </c>
      <c r="I260" s="13">
        <v>0</v>
      </c>
      <c r="J260">
        <f>IF((D260+F260-E260-G260)&gt;0,0,1)</f>
        <v>1</v>
      </c>
    </row>
    <row r="261" spans="1:10" s="14" customFormat="1" x14ac:dyDescent="0.25">
      <c r="A261" s="11">
        <v>402222</v>
      </c>
      <c r="B261" s="11">
        <v>2103</v>
      </c>
      <c r="C261" s="12" t="s">
        <v>228</v>
      </c>
      <c r="D261" s="13">
        <v>0</v>
      </c>
      <c r="E261" s="13">
        <v>537933</v>
      </c>
      <c r="F261" s="13">
        <v>17758933</v>
      </c>
      <c r="G261" s="13">
        <v>19852484</v>
      </c>
      <c r="H261" s="13">
        <v>0</v>
      </c>
      <c r="I261" s="13">
        <v>2631484</v>
      </c>
      <c r="J261">
        <f t="shared" ref="J261:J265" si="5">IF((D261+F261-E261-G261)&gt;=0,0,1)</f>
        <v>1</v>
      </c>
    </row>
    <row r="262" spans="1:10" x14ac:dyDescent="0.25">
      <c r="A262" s="11">
        <v>402222</v>
      </c>
      <c r="B262" s="11">
        <v>2112</v>
      </c>
      <c r="C262" s="12" t="s">
        <v>229</v>
      </c>
      <c r="D262" s="13">
        <v>0</v>
      </c>
      <c r="E262" s="13">
        <v>806899</v>
      </c>
      <c r="F262" s="13">
        <v>21027899</v>
      </c>
      <c r="G262" s="13">
        <v>20679420</v>
      </c>
      <c r="H262" s="13">
        <v>0</v>
      </c>
      <c r="I262" s="13">
        <v>458420</v>
      </c>
      <c r="J262">
        <f t="shared" si="5"/>
        <v>1</v>
      </c>
    </row>
    <row r="263" spans="1:10" x14ac:dyDescent="0.25">
      <c r="A263" s="11">
        <v>402223</v>
      </c>
      <c r="B263" s="11">
        <v>2010</v>
      </c>
      <c r="C263" s="12" t="s">
        <v>230</v>
      </c>
      <c r="D263" s="13">
        <v>890139673</v>
      </c>
      <c r="E263" s="13">
        <v>0</v>
      </c>
      <c r="F263" s="13">
        <v>4264270326</v>
      </c>
      <c r="G263" s="13">
        <v>4939538074</v>
      </c>
      <c r="H263" s="13">
        <v>214871925</v>
      </c>
      <c r="I263" s="13">
        <v>0</v>
      </c>
      <c r="J263">
        <f t="shared" si="5"/>
        <v>0</v>
      </c>
    </row>
    <row r="264" spans="1:10" s="26" customFormat="1" x14ac:dyDescent="0.25">
      <c r="A264" s="21">
        <v>402225</v>
      </c>
      <c r="B264" s="21">
        <v>2103</v>
      </c>
      <c r="C264" s="23" t="s">
        <v>231</v>
      </c>
      <c r="D264" s="24">
        <v>0</v>
      </c>
      <c r="E264" s="24">
        <v>0</v>
      </c>
      <c r="F264" s="24">
        <v>25831500</v>
      </c>
      <c r="G264" s="24">
        <v>25831500</v>
      </c>
      <c r="H264" s="24">
        <v>0</v>
      </c>
      <c r="I264" s="24">
        <v>0</v>
      </c>
      <c r="J264" s="25">
        <f t="shared" si="5"/>
        <v>0</v>
      </c>
    </row>
    <row r="265" spans="1:10" s="25" customFormat="1" x14ac:dyDescent="0.25">
      <c r="A265" s="21">
        <v>402225</v>
      </c>
      <c r="B265" s="21">
        <v>2112</v>
      </c>
      <c r="C265" s="23" t="s">
        <v>232</v>
      </c>
      <c r="D265" s="24">
        <v>0</v>
      </c>
      <c r="E265" s="24">
        <v>0</v>
      </c>
      <c r="F265" s="24">
        <v>30331500</v>
      </c>
      <c r="G265" s="24">
        <v>30331500</v>
      </c>
      <c r="H265" s="24">
        <v>0</v>
      </c>
      <c r="I265" s="24">
        <v>0</v>
      </c>
      <c r="J265" s="25">
        <f t="shared" si="5"/>
        <v>0</v>
      </c>
    </row>
    <row r="266" spans="1:10" x14ac:dyDescent="0.25">
      <c r="A266" s="11">
        <v>402230</v>
      </c>
      <c r="B266" s="11">
        <v>2009</v>
      </c>
      <c r="C266" s="12" t="s">
        <v>233</v>
      </c>
      <c r="D266" s="13">
        <v>0</v>
      </c>
      <c r="E266" s="13">
        <v>7379912</v>
      </c>
      <c r="F266" s="13">
        <v>157355552</v>
      </c>
      <c r="G266" s="13">
        <v>172408759</v>
      </c>
      <c r="H266" s="13">
        <v>0</v>
      </c>
      <c r="I266" s="13">
        <v>22433119</v>
      </c>
      <c r="J266" s="15">
        <f>IF((D266+F266-E266-G266)&gt;0,0,1)</f>
        <v>1</v>
      </c>
    </row>
    <row r="267" spans="1:10" s="14" customFormat="1" x14ac:dyDescent="0.25">
      <c r="A267" s="11">
        <v>402230</v>
      </c>
      <c r="B267" s="11">
        <v>2010</v>
      </c>
      <c r="C267" s="12" t="s">
        <v>234</v>
      </c>
      <c r="D267" s="13">
        <v>0</v>
      </c>
      <c r="E267" s="13">
        <v>4310680</v>
      </c>
      <c r="F267" s="13">
        <v>4310680</v>
      </c>
      <c r="G267" s="13">
        <v>0</v>
      </c>
      <c r="H267" s="13">
        <v>0</v>
      </c>
      <c r="I267" s="13">
        <v>0</v>
      </c>
      <c r="J267" s="15">
        <f>IF((D267+F267-E267-G267)&gt;0,0,1)</f>
        <v>1</v>
      </c>
    </row>
    <row r="268" spans="1:10" x14ac:dyDescent="0.25">
      <c r="A268" s="11">
        <v>402230</v>
      </c>
      <c r="B268" s="11">
        <v>2103</v>
      </c>
      <c r="C268" s="12" t="s">
        <v>235</v>
      </c>
      <c r="D268" s="13">
        <v>0</v>
      </c>
      <c r="E268" s="13">
        <v>1541701</v>
      </c>
      <c r="F268" s="13">
        <v>67877097</v>
      </c>
      <c r="G268" s="13">
        <v>73699283</v>
      </c>
      <c r="H268" s="13">
        <v>0</v>
      </c>
      <c r="I268" s="13">
        <v>7363887</v>
      </c>
      <c r="J268">
        <f>IF((D268+F268-E268-G268)&gt;=0,0,1)</f>
        <v>1</v>
      </c>
    </row>
    <row r="269" spans="1:10" s="14" customFormat="1" x14ac:dyDescent="0.25">
      <c r="A269" s="11">
        <v>402230</v>
      </c>
      <c r="B269" s="11">
        <v>2112</v>
      </c>
      <c r="C269" s="12" t="s">
        <v>236</v>
      </c>
      <c r="D269" s="13">
        <v>0</v>
      </c>
      <c r="E269" s="13">
        <v>2312549</v>
      </c>
      <c r="F269" s="13">
        <v>86947817</v>
      </c>
      <c r="G269" s="13">
        <v>89929966</v>
      </c>
      <c r="H269" s="13">
        <v>0</v>
      </c>
      <c r="I269" s="13">
        <v>5294698</v>
      </c>
      <c r="J269">
        <f>IF((D269+F269-E269-G269)&gt;=0,0,1)</f>
        <v>1</v>
      </c>
    </row>
    <row r="270" spans="1:10" s="14" customFormat="1" x14ac:dyDescent="0.25">
      <c r="A270" s="11">
        <v>402230</v>
      </c>
      <c r="B270" s="11">
        <v>2251</v>
      </c>
      <c r="C270" s="12" t="s">
        <v>237</v>
      </c>
      <c r="D270" s="13">
        <v>0</v>
      </c>
      <c r="E270" s="13">
        <v>264036</v>
      </c>
      <c r="F270" s="13">
        <v>5536489</v>
      </c>
      <c r="G270" s="13">
        <v>5534399</v>
      </c>
      <c r="H270" s="13">
        <v>0</v>
      </c>
      <c r="I270" s="13">
        <v>261946</v>
      </c>
      <c r="J270">
        <f>IF((D270+F270-E270-G270)&gt;=0,0,1)</f>
        <v>1</v>
      </c>
    </row>
    <row r="271" spans="1:10" x14ac:dyDescent="0.25">
      <c r="A271" s="11">
        <v>402231</v>
      </c>
      <c r="B271" s="11">
        <v>2010</v>
      </c>
      <c r="C271" s="12" t="s">
        <v>238</v>
      </c>
      <c r="D271" s="13">
        <v>188767695</v>
      </c>
      <c r="E271" s="13">
        <v>0</v>
      </c>
      <c r="F271" s="13">
        <v>1310549819</v>
      </c>
      <c r="G271" s="13">
        <v>1415269491</v>
      </c>
      <c r="H271" s="13">
        <v>84048023</v>
      </c>
      <c r="I271" s="13">
        <v>0</v>
      </c>
      <c r="J271">
        <f>IF((D271+F271-E271-G271)&gt;=0,0,1)</f>
        <v>0</v>
      </c>
    </row>
    <row r="272" spans="1:10" x14ac:dyDescent="0.25">
      <c r="A272" s="11">
        <v>402232</v>
      </c>
      <c r="B272" s="11">
        <v>2010</v>
      </c>
      <c r="C272" s="12" t="s">
        <v>239</v>
      </c>
      <c r="D272" s="13">
        <v>19830952</v>
      </c>
      <c r="E272" s="13">
        <v>0</v>
      </c>
      <c r="F272" s="13">
        <v>98965264</v>
      </c>
      <c r="G272" s="13">
        <v>117611052</v>
      </c>
      <c r="H272" s="13">
        <v>1185164</v>
      </c>
      <c r="I272" s="13">
        <v>0</v>
      </c>
      <c r="J272" s="15">
        <f>IF((D272+F272-E272-G272)&gt;0,0,1)</f>
        <v>0</v>
      </c>
    </row>
    <row r="273" spans="1:10" x14ac:dyDescent="0.25">
      <c r="A273" s="11">
        <v>402240</v>
      </c>
      <c r="B273" s="11">
        <v>2010</v>
      </c>
      <c r="C273" s="12" t="s">
        <v>240</v>
      </c>
      <c r="D273" s="13">
        <v>14817001</v>
      </c>
      <c r="E273" s="13">
        <v>0</v>
      </c>
      <c r="F273" s="13">
        <v>98461042</v>
      </c>
      <c r="G273" s="13">
        <v>14817001</v>
      </c>
      <c r="H273" s="13">
        <v>98461042</v>
      </c>
      <c r="I273" s="13">
        <v>0</v>
      </c>
      <c r="J273">
        <f>IF((D273+F273-E273-G273)&gt;=0,0,1)</f>
        <v>0</v>
      </c>
    </row>
    <row r="274" spans="1:10" x14ac:dyDescent="0.25">
      <c r="A274" s="11">
        <v>402241</v>
      </c>
      <c r="B274" s="11">
        <v>2103</v>
      </c>
      <c r="C274" s="12" t="s">
        <v>241</v>
      </c>
      <c r="D274" s="13">
        <v>0</v>
      </c>
      <c r="E274" s="13">
        <v>0</v>
      </c>
      <c r="F274" s="13">
        <v>19804150</v>
      </c>
      <c r="G274" s="13">
        <v>19804150</v>
      </c>
      <c r="H274" s="13">
        <v>0</v>
      </c>
      <c r="I274" s="13">
        <v>0</v>
      </c>
      <c r="J274" s="15">
        <f>IF((D274+F274-E274-G274)&gt;0,0,1)</f>
        <v>1</v>
      </c>
    </row>
    <row r="275" spans="1:10" x14ac:dyDescent="0.25">
      <c r="A275" s="11">
        <v>402241</v>
      </c>
      <c r="B275" s="11">
        <v>2112</v>
      </c>
      <c r="C275" s="12" t="s">
        <v>242</v>
      </c>
      <c r="D275" s="13">
        <v>0</v>
      </c>
      <c r="E275" s="13">
        <v>0</v>
      </c>
      <c r="F275" s="13">
        <v>23254150</v>
      </c>
      <c r="G275" s="13">
        <v>23254150</v>
      </c>
      <c r="H275" s="13">
        <v>0</v>
      </c>
      <c r="I275" s="13">
        <v>0</v>
      </c>
      <c r="J275" s="15">
        <f>IF((D275+F275-E275-G275)&gt;0,0,1)</f>
        <v>1</v>
      </c>
    </row>
    <row r="276" spans="1:10" x14ac:dyDescent="0.25">
      <c r="A276" s="11">
        <v>402250</v>
      </c>
      <c r="B276" s="11">
        <v>2132</v>
      </c>
      <c r="C276" s="12" t="s">
        <v>243</v>
      </c>
      <c r="D276" s="13">
        <v>0</v>
      </c>
      <c r="E276" s="13">
        <v>2809582</v>
      </c>
      <c r="F276" s="13">
        <v>83083347</v>
      </c>
      <c r="G276" s="13">
        <v>83083347</v>
      </c>
      <c r="H276" s="13">
        <v>0</v>
      </c>
      <c r="I276" s="13">
        <v>2809582</v>
      </c>
      <c r="J276">
        <f t="shared" ref="J276:J293" si="6">IF((D276+F276-E276-G276)&gt;=0,0,1)</f>
        <v>1</v>
      </c>
    </row>
    <row r="277" spans="1:10" x14ac:dyDescent="0.25">
      <c r="A277" s="11">
        <v>402252</v>
      </c>
      <c r="B277" s="11">
        <v>2002</v>
      </c>
      <c r="C277" s="12" t="s">
        <v>244</v>
      </c>
      <c r="D277" s="13">
        <v>0</v>
      </c>
      <c r="E277" s="13">
        <v>100342</v>
      </c>
      <c r="F277" s="13">
        <v>2967255</v>
      </c>
      <c r="G277" s="13">
        <v>2967255</v>
      </c>
      <c r="H277" s="13">
        <v>0</v>
      </c>
      <c r="I277" s="13">
        <v>100342</v>
      </c>
      <c r="J277">
        <f t="shared" si="6"/>
        <v>1</v>
      </c>
    </row>
    <row r="278" spans="1:10" x14ac:dyDescent="0.25">
      <c r="A278" s="11">
        <v>402252</v>
      </c>
      <c r="B278" s="11">
        <v>2050</v>
      </c>
      <c r="C278" s="12" t="s">
        <v>245</v>
      </c>
      <c r="D278" s="13">
        <v>0</v>
      </c>
      <c r="E278" s="13">
        <v>64218</v>
      </c>
      <c r="F278" s="13">
        <v>917412</v>
      </c>
      <c r="G278" s="13">
        <v>949521</v>
      </c>
      <c r="H278" s="13">
        <v>0</v>
      </c>
      <c r="I278" s="13">
        <v>96327</v>
      </c>
      <c r="J278">
        <f t="shared" si="6"/>
        <v>1</v>
      </c>
    </row>
    <row r="279" spans="1:10" x14ac:dyDescent="0.25">
      <c r="A279" s="11">
        <v>402252</v>
      </c>
      <c r="B279" s="11">
        <v>2132</v>
      </c>
      <c r="C279" s="12" t="s">
        <v>246</v>
      </c>
      <c r="D279" s="13">
        <v>0</v>
      </c>
      <c r="E279" s="13">
        <v>200684</v>
      </c>
      <c r="F279" s="13">
        <v>5934510</v>
      </c>
      <c r="G279" s="13">
        <v>5934509</v>
      </c>
      <c r="H279" s="13">
        <v>0</v>
      </c>
      <c r="I279" s="13">
        <v>200683</v>
      </c>
      <c r="J279">
        <f t="shared" si="6"/>
        <v>1</v>
      </c>
    </row>
    <row r="280" spans="1:10" x14ac:dyDescent="0.25">
      <c r="A280" s="11">
        <v>402221</v>
      </c>
      <c r="B280" s="11">
        <v>2112</v>
      </c>
      <c r="C280" s="12" t="s">
        <v>226</v>
      </c>
      <c r="D280" s="13">
        <v>254129245</v>
      </c>
      <c r="E280" s="13">
        <v>0</v>
      </c>
      <c r="F280" s="13">
        <v>0</v>
      </c>
      <c r="G280" s="13">
        <v>254129245</v>
      </c>
      <c r="H280" s="13">
        <f>D280+F280-G280-E280</f>
        <v>0</v>
      </c>
      <c r="I280" s="13">
        <v>0</v>
      </c>
      <c r="J280">
        <v>0</v>
      </c>
    </row>
    <row r="281" spans="1:10" x14ac:dyDescent="0.25">
      <c r="A281" s="11">
        <v>402260</v>
      </c>
      <c r="B281" s="11">
        <v>2010</v>
      </c>
      <c r="C281" s="12" t="s">
        <v>247</v>
      </c>
      <c r="D281" s="13">
        <v>0</v>
      </c>
      <c r="E281" s="13">
        <v>0</v>
      </c>
      <c r="F281" s="13">
        <v>54374643</v>
      </c>
      <c r="G281" s="13">
        <f>150608931-92429917</f>
        <v>58179014</v>
      </c>
      <c r="H281" s="13">
        <v>0</v>
      </c>
      <c r="I281" s="13">
        <f>E281+G281-D281-F281</f>
        <v>3804371</v>
      </c>
      <c r="J281">
        <v>1</v>
      </c>
    </row>
    <row r="282" spans="1:10" x14ac:dyDescent="0.25">
      <c r="A282" s="11">
        <v>402260</v>
      </c>
      <c r="B282" s="11">
        <v>2110</v>
      </c>
      <c r="C282" s="12" t="s">
        <v>248</v>
      </c>
      <c r="D282" s="13">
        <v>0</v>
      </c>
      <c r="E282" s="13">
        <v>90280</v>
      </c>
      <c r="F282" s="13">
        <v>0</v>
      </c>
      <c r="G282" s="13">
        <v>0</v>
      </c>
      <c r="H282" s="13">
        <v>0</v>
      </c>
      <c r="I282" s="13">
        <v>90280</v>
      </c>
      <c r="J282">
        <f t="shared" si="6"/>
        <v>1</v>
      </c>
    </row>
    <row r="283" spans="1:10" x14ac:dyDescent="0.25">
      <c r="A283" s="11">
        <v>402260</v>
      </c>
      <c r="B283" s="11">
        <v>2010</v>
      </c>
      <c r="C283" s="12" t="s">
        <v>247</v>
      </c>
      <c r="D283" s="13">
        <v>92429917</v>
      </c>
      <c r="E283" s="13">
        <v>0</v>
      </c>
      <c r="F283" s="13">
        <v>0</v>
      </c>
      <c r="G283" s="13">
        <v>92429917</v>
      </c>
      <c r="H283" s="13">
        <f>D283+F283-G283-E283</f>
        <v>0</v>
      </c>
      <c r="I283" s="13">
        <v>0</v>
      </c>
      <c r="J283">
        <v>0</v>
      </c>
    </row>
    <row r="284" spans="1:10" x14ac:dyDescent="0.25">
      <c r="A284" s="11">
        <v>402261</v>
      </c>
      <c r="B284" s="11">
        <v>2009</v>
      </c>
      <c r="C284" s="12" t="s">
        <v>249</v>
      </c>
      <c r="D284" s="13">
        <v>0</v>
      </c>
      <c r="E284" s="13">
        <v>8236604</v>
      </c>
      <c r="F284" s="13">
        <v>8236604</v>
      </c>
      <c r="G284" s="13">
        <v>0</v>
      </c>
      <c r="H284" s="13">
        <v>0</v>
      </c>
      <c r="I284" s="13">
        <f>E284+G284-D284-F284</f>
        <v>0</v>
      </c>
      <c r="J284">
        <v>1</v>
      </c>
    </row>
    <row r="285" spans="1:10" x14ac:dyDescent="0.25">
      <c r="A285" s="11">
        <v>402261</v>
      </c>
      <c r="B285" s="11">
        <v>2010</v>
      </c>
      <c r="C285" s="12" t="s">
        <v>250</v>
      </c>
      <c r="D285" s="13">
        <v>5612607</v>
      </c>
      <c r="E285" s="13">
        <v>0</v>
      </c>
      <c r="F285" s="13">
        <v>55512410</v>
      </c>
      <c r="G285" s="13">
        <v>43264562</v>
      </c>
      <c r="H285" s="13">
        <v>17860455</v>
      </c>
      <c r="I285" s="13">
        <v>0</v>
      </c>
      <c r="J285">
        <f t="shared" si="6"/>
        <v>0</v>
      </c>
    </row>
    <row r="286" spans="1:10" x14ac:dyDescent="0.25">
      <c r="A286" s="11">
        <v>402261</v>
      </c>
      <c r="B286" s="11">
        <v>2103</v>
      </c>
      <c r="C286" s="12" t="s">
        <v>251</v>
      </c>
      <c r="D286" s="13">
        <v>0</v>
      </c>
      <c r="E286" s="13">
        <v>164000</v>
      </c>
      <c r="F286" s="13">
        <v>66997812</v>
      </c>
      <c r="G286" s="13">
        <v>92217570</v>
      </c>
      <c r="H286" s="13">
        <v>0</v>
      </c>
      <c r="I286" s="13">
        <v>25383758</v>
      </c>
      <c r="J286">
        <f t="shared" si="6"/>
        <v>1</v>
      </c>
    </row>
    <row r="287" spans="1:10" s="14" customFormat="1" x14ac:dyDescent="0.25">
      <c r="A287" s="11">
        <v>402261</v>
      </c>
      <c r="B287" s="11">
        <v>2112</v>
      </c>
      <c r="C287" s="12" t="s">
        <v>252</v>
      </c>
      <c r="D287" s="13">
        <v>0</v>
      </c>
      <c r="E287" s="13">
        <v>492000</v>
      </c>
      <c r="F287" s="13">
        <v>22827399</v>
      </c>
      <c r="G287" s="13">
        <v>23451632</v>
      </c>
      <c r="H287" s="13">
        <v>0</v>
      </c>
      <c r="I287" s="13">
        <v>1116233</v>
      </c>
      <c r="J287">
        <f t="shared" si="6"/>
        <v>1</v>
      </c>
    </row>
    <row r="288" spans="1:10" s="26" customFormat="1" x14ac:dyDescent="0.25">
      <c r="A288" s="21">
        <v>402262</v>
      </c>
      <c r="B288" s="21">
        <v>2103</v>
      </c>
      <c r="C288" s="23" t="s">
        <v>253</v>
      </c>
      <c r="D288" s="24">
        <v>0</v>
      </c>
      <c r="E288" s="24">
        <v>0</v>
      </c>
      <c r="F288" s="24">
        <v>6027350</v>
      </c>
      <c r="G288" s="24">
        <v>6027350</v>
      </c>
      <c r="H288" s="24">
        <v>0</v>
      </c>
      <c r="I288" s="24">
        <v>0</v>
      </c>
      <c r="J288" s="25">
        <f t="shared" si="6"/>
        <v>0</v>
      </c>
    </row>
    <row r="289" spans="1:10" s="25" customFormat="1" x14ac:dyDescent="0.25">
      <c r="A289" s="21">
        <v>402262</v>
      </c>
      <c r="B289" s="21">
        <v>2112</v>
      </c>
      <c r="C289" s="23" t="s">
        <v>254</v>
      </c>
      <c r="D289" s="24">
        <v>0</v>
      </c>
      <c r="E289" s="24">
        <v>0</v>
      </c>
      <c r="F289" s="24">
        <v>7077350</v>
      </c>
      <c r="G289" s="24">
        <v>7077350</v>
      </c>
      <c r="H289" s="24">
        <v>0</v>
      </c>
      <c r="I289" s="24">
        <v>0</v>
      </c>
      <c r="J289" s="25">
        <f t="shared" si="6"/>
        <v>0</v>
      </c>
    </row>
    <row r="290" spans="1:10" x14ac:dyDescent="0.25">
      <c r="A290" s="11">
        <v>402300</v>
      </c>
      <c r="B290" s="11">
        <v>2010</v>
      </c>
      <c r="C290" s="12" t="s">
        <v>255</v>
      </c>
      <c r="D290" s="13">
        <v>0</v>
      </c>
      <c r="E290" s="13">
        <v>146242055</v>
      </c>
      <c r="F290" s="13">
        <v>146242055</v>
      </c>
      <c r="G290" s="13">
        <v>212904090</v>
      </c>
      <c r="H290" s="13">
        <v>0</v>
      </c>
      <c r="I290" s="13">
        <v>212904090</v>
      </c>
      <c r="J290">
        <f t="shared" si="6"/>
        <v>1</v>
      </c>
    </row>
    <row r="291" spans="1:10" s="25" customFormat="1" x14ac:dyDescent="0.25">
      <c r="A291" s="21">
        <v>402261</v>
      </c>
      <c r="B291" s="21">
        <v>2009</v>
      </c>
      <c r="C291" s="23" t="s">
        <v>249</v>
      </c>
      <c r="D291" s="24">
        <v>0</v>
      </c>
      <c r="E291" s="24">
        <v>0</v>
      </c>
      <c r="F291" s="24">
        <f>14329763-8236604</f>
        <v>6093159</v>
      </c>
      <c r="G291" s="24">
        <v>5737967</v>
      </c>
      <c r="H291" s="24">
        <f>D291+F291-G291-E291</f>
        <v>355192</v>
      </c>
      <c r="I291" s="24">
        <v>0</v>
      </c>
      <c r="J291" s="25">
        <v>0</v>
      </c>
    </row>
    <row r="292" spans="1:10" x14ac:dyDescent="0.25">
      <c r="A292" s="11">
        <v>402301</v>
      </c>
      <c r="B292" s="11">
        <v>2010</v>
      </c>
      <c r="C292" s="12" t="s">
        <v>256</v>
      </c>
      <c r="D292" s="13">
        <v>0</v>
      </c>
      <c r="E292" s="13">
        <v>0</v>
      </c>
      <c r="F292" s="13">
        <v>0</v>
      </c>
      <c r="G292" s="13">
        <f>9308526-6902082</f>
        <v>2406444</v>
      </c>
      <c r="H292" s="13">
        <v>0</v>
      </c>
      <c r="I292" s="13">
        <f>E292+G292-D292-F292</f>
        <v>2406444</v>
      </c>
      <c r="J292">
        <v>1</v>
      </c>
    </row>
    <row r="293" spans="1:10" x14ac:dyDescent="0.25">
      <c r="A293" s="11">
        <v>402302</v>
      </c>
      <c r="B293" s="11">
        <v>2010</v>
      </c>
      <c r="C293" s="12" t="s">
        <v>257</v>
      </c>
      <c r="D293" s="13">
        <v>0</v>
      </c>
      <c r="E293" s="13">
        <v>837478100</v>
      </c>
      <c r="F293" s="13">
        <v>837478100</v>
      </c>
      <c r="G293" s="13">
        <v>309563568</v>
      </c>
      <c r="H293" s="13">
        <v>0</v>
      </c>
      <c r="I293" s="13">
        <v>309563568</v>
      </c>
      <c r="J293">
        <f t="shared" si="6"/>
        <v>1</v>
      </c>
    </row>
    <row r="294" spans="1:10" x14ac:dyDescent="0.25">
      <c r="A294" s="11">
        <v>402303</v>
      </c>
      <c r="B294" s="11">
        <v>2010</v>
      </c>
      <c r="C294" s="12" t="s">
        <v>258</v>
      </c>
      <c r="D294" s="13">
        <v>0</v>
      </c>
      <c r="E294" s="13">
        <v>130724843</v>
      </c>
      <c r="F294" s="13">
        <v>132042429</v>
      </c>
      <c r="G294" s="13">
        <v>91574530</v>
      </c>
      <c r="H294" s="13">
        <v>0</v>
      </c>
      <c r="I294" s="13">
        <v>90256944</v>
      </c>
      <c r="J294" s="14">
        <f>IF((D294+F294-E294-G294)&gt;0,0,1)</f>
        <v>1</v>
      </c>
    </row>
    <row r="295" spans="1:10" x14ac:dyDescent="0.25">
      <c r="A295" s="11">
        <v>402304</v>
      </c>
      <c r="B295" s="11">
        <v>2010</v>
      </c>
      <c r="C295" s="12" t="s">
        <v>259</v>
      </c>
      <c r="D295" s="13">
        <v>0</v>
      </c>
      <c r="E295" s="13">
        <v>28943752</v>
      </c>
      <c r="F295" s="13">
        <v>28943752</v>
      </c>
      <c r="G295" s="13">
        <v>36514302</v>
      </c>
      <c r="H295" s="13">
        <v>0</v>
      </c>
      <c r="I295" s="13">
        <v>36514302</v>
      </c>
      <c r="J295" s="14">
        <f t="shared" ref="J295:J359" si="7">IF((D295+F295-E295-G295)&gt;=0,0,1)</f>
        <v>1</v>
      </c>
    </row>
    <row r="296" spans="1:10" x14ac:dyDescent="0.25">
      <c r="A296" s="11">
        <v>402305</v>
      </c>
      <c r="B296" s="11">
        <v>2010</v>
      </c>
      <c r="C296" s="12" t="s">
        <v>260</v>
      </c>
      <c r="D296" s="13">
        <v>0</v>
      </c>
      <c r="E296" s="13">
        <v>76048395</v>
      </c>
      <c r="F296" s="13">
        <v>76048395</v>
      </c>
      <c r="G296" s="13">
        <v>51171941</v>
      </c>
      <c r="H296" s="13">
        <v>0</v>
      </c>
      <c r="I296" s="13">
        <v>51171941</v>
      </c>
      <c r="J296" s="14">
        <f t="shared" si="7"/>
        <v>1</v>
      </c>
    </row>
    <row r="297" spans="1:10" s="25" customFormat="1" x14ac:dyDescent="0.25">
      <c r="A297" s="21">
        <v>403001</v>
      </c>
      <c r="B297" s="21">
        <v>0</v>
      </c>
      <c r="C297" s="23" t="s">
        <v>261</v>
      </c>
      <c r="D297" s="24">
        <v>0</v>
      </c>
      <c r="E297" s="24">
        <v>0</v>
      </c>
      <c r="F297" s="24">
        <v>10064280</v>
      </c>
      <c r="G297" s="24">
        <v>10064280</v>
      </c>
      <c r="H297" s="24">
        <v>0</v>
      </c>
      <c r="I297" s="24">
        <v>0</v>
      </c>
      <c r="J297" s="26">
        <f t="shared" si="7"/>
        <v>0</v>
      </c>
    </row>
    <row r="298" spans="1:10" s="25" customFormat="1" x14ac:dyDescent="0.25">
      <c r="A298" s="21">
        <v>403004</v>
      </c>
      <c r="B298" s="21">
        <v>0</v>
      </c>
      <c r="C298" s="23" t="s">
        <v>262</v>
      </c>
      <c r="D298" s="24">
        <v>0</v>
      </c>
      <c r="E298" s="24">
        <v>0</v>
      </c>
      <c r="F298" s="24">
        <v>52107151</v>
      </c>
      <c r="G298" s="24">
        <v>52107151</v>
      </c>
      <c r="H298" s="24">
        <v>0</v>
      </c>
      <c r="I298" s="24">
        <v>0</v>
      </c>
      <c r="J298" s="25">
        <f t="shared" si="7"/>
        <v>0</v>
      </c>
    </row>
    <row r="299" spans="1:10" s="25" customFormat="1" x14ac:dyDescent="0.25">
      <c r="A299" s="21">
        <v>403006</v>
      </c>
      <c r="B299" s="21">
        <v>0</v>
      </c>
      <c r="C299" s="23" t="s">
        <v>263</v>
      </c>
      <c r="D299" s="24">
        <v>0</v>
      </c>
      <c r="E299" s="24">
        <v>0</v>
      </c>
      <c r="F299" s="24">
        <v>10698046</v>
      </c>
      <c r="G299" s="24">
        <v>10698046</v>
      </c>
      <c r="H299" s="24">
        <v>0</v>
      </c>
      <c r="I299" s="24">
        <v>0</v>
      </c>
      <c r="J299" s="25">
        <f t="shared" si="7"/>
        <v>0</v>
      </c>
    </row>
    <row r="300" spans="1:10" s="25" customFormat="1" x14ac:dyDescent="0.25">
      <c r="A300" s="21">
        <v>403009</v>
      </c>
      <c r="B300" s="21">
        <v>0</v>
      </c>
      <c r="C300" s="23" t="s">
        <v>264</v>
      </c>
      <c r="D300" s="24">
        <v>0</v>
      </c>
      <c r="E300" s="24">
        <v>0</v>
      </c>
      <c r="F300" s="24">
        <v>1200</v>
      </c>
      <c r="G300" s="24">
        <v>1200</v>
      </c>
      <c r="H300" s="24">
        <v>0</v>
      </c>
      <c r="I300" s="24">
        <v>0</v>
      </c>
      <c r="J300" s="25">
        <f t="shared" si="7"/>
        <v>0</v>
      </c>
    </row>
    <row r="301" spans="1:10" s="25" customFormat="1" x14ac:dyDescent="0.25">
      <c r="A301" s="21">
        <v>403010</v>
      </c>
      <c r="B301" s="21">
        <v>0</v>
      </c>
      <c r="C301" s="23" t="s">
        <v>265</v>
      </c>
      <c r="D301" s="24">
        <v>0</v>
      </c>
      <c r="E301" s="24">
        <v>0</v>
      </c>
      <c r="F301" s="24">
        <v>25696040</v>
      </c>
      <c r="G301" s="24">
        <v>25696040</v>
      </c>
      <c r="H301" s="24">
        <v>0</v>
      </c>
      <c r="I301" s="24">
        <v>0</v>
      </c>
      <c r="J301" s="25">
        <f t="shared" si="7"/>
        <v>0</v>
      </c>
    </row>
    <row r="302" spans="1:10" s="25" customFormat="1" x14ac:dyDescent="0.25">
      <c r="A302" s="21">
        <v>403011</v>
      </c>
      <c r="B302" s="21">
        <v>0</v>
      </c>
      <c r="C302" s="23" t="s">
        <v>266</v>
      </c>
      <c r="D302" s="24">
        <v>0</v>
      </c>
      <c r="E302" s="24">
        <v>0</v>
      </c>
      <c r="F302" s="24">
        <v>9516868</v>
      </c>
      <c r="G302" s="24">
        <v>9516868</v>
      </c>
      <c r="H302" s="24">
        <v>0</v>
      </c>
      <c r="I302" s="24">
        <v>0</v>
      </c>
      <c r="J302" s="25">
        <f t="shared" si="7"/>
        <v>0</v>
      </c>
    </row>
    <row r="303" spans="1:10" s="25" customFormat="1" x14ac:dyDescent="0.25">
      <c r="A303" s="21">
        <v>403013</v>
      </c>
      <c r="B303" s="21">
        <v>0</v>
      </c>
      <c r="C303" s="23" t="s">
        <v>267</v>
      </c>
      <c r="D303" s="24">
        <v>0</v>
      </c>
      <c r="E303" s="24">
        <v>0</v>
      </c>
      <c r="F303" s="24">
        <v>2000000</v>
      </c>
      <c r="G303" s="24">
        <v>2000000</v>
      </c>
      <c r="H303" s="24">
        <v>0</v>
      </c>
      <c r="I303" s="24">
        <v>0</v>
      </c>
      <c r="J303" s="25">
        <f t="shared" si="7"/>
        <v>0</v>
      </c>
    </row>
    <row r="304" spans="1:10" x14ac:dyDescent="0.25">
      <c r="A304" s="11">
        <v>403016</v>
      </c>
      <c r="B304" s="11">
        <v>0</v>
      </c>
      <c r="C304" s="12" t="s">
        <v>268</v>
      </c>
      <c r="D304" s="13">
        <v>0</v>
      </c>
      <c r="E304" s="13">
        <v>719956</v>
      </c>
      <c r="F304" s="13">
        <v>66595467</v>
      </c>
      <c r="G304" s="13">
        <v>65875511</v>
      </c>
      <c r="H304" s="13">
        <v>0</v>
      </c>
      <c r="I304" s="13">
        <v>0</v>
      </c>
      <c r="J304">
        <f>IF((D304+F304-E304-G304)&gt;0,0,1)</f>
        <v>1</v>
      </c>
    </row>
    <row r="305" spans="1:10" x14ac:dyDescent="0.25">
      <c r="A305" s="11">
        <v>402301</v>
      </c>
      <c r="B305" s="11">
        <v>2010</v>
      </c>
      <c r="C305" s="12" t="s">
        <v>256</v>
      </c>
      <c r="D305" s="13">
        <v>6902082</v>
      </c>
      <c r="E305" s="13">
        <v>0</v>
      </c>
      <c r="F305" s="13">
        <v>0</v>
      </c>
      <c r="G305" s="13">
        <v>6902082</v>
      </c>
      <c r="H305" s="13">
        <f>D305+F305-G305-E305</f>
        <v>0</v>
      </c>
      <c r="I305" s="13">
        <v>0</v>
      </c>
      <c r="J305">
        <v>0</v>
      </c>
    </row>
    <row r="306" spans="1:10" x14ac:dyDescent="0.25">
      <c r="A306" s="11">
        <v>403017</v>
      </c>
      <c r="B306" s="11">
        <v>0</v>
      </c>
      <c r="C306" s="12" t="s">
        <v>269</v>
      </c>
      <c r="D306" s="13">
        <v>4000000</v>
      </c>
      <c r="E306" s="13">
        <v>0</v>
      </c>
      <c r="F306" s="13">
        <v>119028599</v>
      </c>
      <c r="G306" s="13">
        <v>121124132</v>
      </c>
      <c r="H306" s="13">
        <v>1904467</v>
      </c>
      <c r="I306" s="13">
        <v>0</v>
      </c>
      <c r="J306">
        <v>0</v>
      </c>
    </row>
    <row r="307" spans="1:10" s="25" customFormat="1" x14ac:dyDescent="0.25">
      <c r="A307" s="21">
        <v>403020</v>
      </c>
      <c r="B307" s="21">
        <v>0</v>
      </c>
      <c r="C307" s="23" t="s">
        <v>270</v>
      </c>
      <c r="D307" s="24">
        <v>0</v>
      </c>
      <c r="E307" s="24">
        <v>0</v>
      </c>
      <c r="F307" s="24">
        <v>3804075</v>
      </c>
      <c r="G307" s="24">
        <v>3804075</v>
      </c>
      <c r="H307" s="24">
        <v>0</v>
      </c>
      <c r="I307" s="24">
        <v>0</v>
      </c>
      <c r="J307" s="25">
        <f t="shared" si="7"/>
        <v>0</v>
      </c>
    </row>
    <row r="308" spans="1:10" s="25" customFormat="1" x14ac:dyDescent="0.25">
      <c r="A308" s="21">
        <v>403021</v>
      </c>
      <c r="B308" s="21">
        <v>0</v>
      </c>
      <c r="C308" s="23" t="s">
        <v>271</v>
      </c>
      <c r="D308" s="24">
        <v>0</v>
      </c>
      <c r="E308" s="24">
        <v>0</v>
      </c>
      <c r="F308" s="24">
        <v>5671001</v>
      </c>
      <c r="G308" s="24">
        <v>5671001</v>
      </c>
      <c r="H308" s="24">
        <v>0</v>
      </c>
      <c r="I308" s="24">
        <v>0</v>
      </c>
      <c r="J308" s="25">
        <f t="shared" si="7"/>
        <v>0</v>
      </c>
    </row>
    <row r="309" spans="1:10" s="25" customFormat="1" x14ac:dyDescent="0.25">
      <c r="A309" s="21">
        <v>403022</v>
      </c>
      <c r="B309" s="21">
        <v>0</v>
      </c>
      <c r="C309" s="23" t="s">
        <v>272</v>
      </c>
      <c r="D309" s="24">
        <v>0</v>
      </c>
      <c r="E309" s="24">
        <v>0</v>
      </c>
      <c r="F309" s="24">
        <v>47223</v>
      </c>
      <c r="G309" s="24">
        <v>47223</v>
      </c>
      <c r="H309" s="24">
        <v>0</v>
      </c>
      <c r="I309" s="24">
        <v>0</v>
      </c>
      <c r="J309" s="25">
        <f t="shared" si="7"/>
        <v>0</v>
      </c>
    </row>
    <row r="310" spans="1:10" s="25" customFormat="1" x14ac:dyDescent="0.25">
      <c r="A310" s="21">
        <v>403024</v>
      </c>
      <c r="B310" s="21">
        <v>0</v>
      </c>
      <c r="C310" s="23" t="s">
        <v>273</v>
      </c>
      <c r="D310" s="24">
        <v>0</v>
      </c>
      <c r="E310" s="24">
        <v>0</v>
      </c>
      <c r="F310" s="24">
        <v>295250</v>
      </c>
      <c r="G310" s="24">
        <v>295250</v>
      </c>
      <c r="H310" s="24">
        <v>0</v>
      </c>
      <c r="I310" s="24">
        <v>0</v>
      </c>
      <c r="J310" s="25">
        <f t="shared" si="7"/>
        <v>0</v>
      </c>
    </row>
    <row r="311" spans="1:10" s="25" customFormat="1" x14ac:dyDescent="0.25">
      <c r="A311" s="21">
        <v>403025</v>
      </c>
      <c r="B311" s="21">
        <v>0</v>
      </c>
      <c r="C311" s="23" t="s">
        <v>274</v>
      </c>
      <c r="D311" s="24">
        <v>0</v>
      </c>
      <c r="E311" s="24">
        <v>0</v>
      </c>
      <c r="F311" s="24">
        <v>379310</v>
      </c>
      <c r="G311" s="24">
        <v>379310</v>
      </c>
      <c r="H311" s="24">
        <v>0</v>
      </c>
      <c r="I311" s="24">
        <v>0</v>
      </c>
      <c r="J311" s="25">
        <f t="shared" si="7"/>
        <v>0</v>
      </c>
    </row>
    <row r="312" spans="1:10" x14ac:dyDescent="0.25">
      <c r="A312" s="11">
        <v>403027</v>
      </c>
      <c r="B312" s="11">
        <v>0</v>
      </c>
      <c r="C312" s="12" t="s">
        <v>275</v>
      </c>
      <c r="D312" s="13">
        <v>0</v>
      </c>
      <c r="E312" s="13">
        <v>587340</v>
      </c>
      <c r="F312" s="13">
        <v>9155142</v>
      </c>
      <c r="G312" s="13">
        <v>8567802</v>
      </c>
      <c r="H312" s="13">
        <v>0</v>
      </c>
      <c r="I312" s="13">
        <v>0</v>
      </c>
      <c r="J312">
        <f>IF((D312+F312-E312-G312)&gt;0,0,1)</f>
        <v>1</v>
      </c>
    </row>
    <row r="313" spans="1:10" s="25" customFormat="1" x14ac:dyDescent="0.25">
      <c r="A313" s="21">
        <v>403028</v>
      </c>
      <c r="B313" s="21">
        <v>0</v>
      </c>
      <c r="C313" s="23" t="s">
        <v>276</v>
      </c>
      <c r="D313" s="24">
        <v>0</v>
      </c>
      <c r="E313" s="24">
        <v>0</v>
      </c>
      <c r="F313" s="24">
        <v>1732904</v>
      </c>
      <c r="G313" s="24">
        <v>1732904</v>
      </c>
      <c r="H313" s="24">
        <v>0</v>
      </c>
      <c r="I313" s="24">
        <v>0</v>
      </c>
      <c r="J313" s="25">
        <f t="shared" si="7"/>
        <v>0</v>
      </c>
    </row>
    <row r="314" spans="1:10" s="25" customFormat="1" x14ac:dyDescent="0.25">
      <c r="A314" s="21">
        <v>403030</v>
      </c>
      <c r="B314" s="21">
        <v>0</v>
      </c>
      <c r="C314" s="23" t="s">
        <v>277</v>
      </c>
      <c r="D314" s="24">
        <v>0</v>
      </c>
      <c r="E314" s="24">
        <v>0</v>
      </c>
      <c r="F314" s="24">
        <v>25194483</v>
      </c>
      <c r="G314" s="24">
        <v>25194483</v>
      </c>
      <c r="H314" s="24">
        <v>0</v>
      </c>
      <c r="I314" s="24">
        <v>0</v>
      </c>
      <c r="J314" s="25">
        <f t="shared" si="7"/>
        <v>0</v>
      </c>
    </row>
    <row r="315" spans="1:10" s="25" customFormat="1" x14ac:dyDescent="0.25">
      <c r="A315" s="21">
        <v>403036</v>
      </c>
      <c r="B315" s="21">
        <v>0</v>
      </c>
      <c r="C315" s="23" t="s">
        <v>278</v>
      </c>
      <c r="D315" s="24">
        <v>0</v>
      </c>
      <c r="E315" s="24">
        <v>0</v>
      </c>
      <c r="F315" s="24">
        <v>5098357</v>
      </c>
      <c r="G315" s="24">
        <v>5098357</v>
      </c>
      <c r="H315" s="24">
        <v>0</v>
      </c>
      <c r="I315" s="24">
        <v>0</v>
      </c>
      <c r="J315" s="25">
        <f t="shared" si="7"/>
        <v>0</v>
      </c>
    </row>
    <row r="316" spans="1:10" s="25" customFormat="1" x14ac:dyDescent="0.25">
      <c r="A316" s="21">
        <v>403038</v>
      </c>
      <c r="B316" s="21">
        <v>0</v>
      </c>
      <c r="C316" s="23" t="s">
        <v>279</v>
      </c>
      <c r="D316" s="24">
        <v>0</v>
      </c>
      <c r="E316" s="24">
        <v>0</v>
      </c>
      <c r="F316" s="24">
        <v>995738</v>
      </c>
      <c r="G316" s="24">
        <v>995738</v>
      </c>
      <c r="H316" s="24">
        <v>0</v>
      </c>
      <c r="I316" s="24">
        <v>0</v>
      </c>
      <c r="J316" s="25">
        <f t="shared" si="7"/>
        <v>0</v>
      </c>
    </row>
    <row r="317" spans="1:10" s="25" customFormat="1" x14ac:dyDescent="0.25">
      <c r="A317" s="21">
        <v>403045</v>
      </c>
      <c r="B317" s="21">
        <v>0</v>
      </c>
      <c r="C317" s="23" t="s">
        <v>280</v>
      </c>
      <c r="D317" s="24">
        <v>0</v>
      </c>
      <c r="E317" s="24">
        <v>0</v>
      </c>
      <c r="F317" s="24">
        <v>50983347</v>
      </c>
      <c r="G317" s="24">
        <v>50983347</v>
      </c>
      <c r="H317" s="24">
        <v>0</v>
      </c>
      <c r="I317" s="24">
        <v>0</v>
      </c>
      <c r="J317" s="25">
        <f t="shared" si="7"/>
        <v>0</v>
      </c>
    </row>
    <row r="318" spans="1:10" x14ac:dyDescent="0.25">
      <c r="A318" s="11">
        <v>403047</v>
      </c>
      <c r="B318" s="11">
        <v>0</v>
      </c>
      <c r="C318" s="12" t="s">
        <v>281</v>
      </c>
      <c r="D318" s="13">
        <v>123425</v>
      </c>
      <c r="E318" s="13">
        <v>0</v>
      </c>
      <c r="F318" s="13">
        <v>4830877</v>
      </c>
      <c r="G318" s="13">
        <v>4954302</v>
      </c>
      <c r="H318" s="13">
        <v>0</v>
      </c>
      <c r="I318" s="13">
        <v>0</v>
      </c>
      <c r="J318">
        <f t="shared" si="7"/>
        <v>0</v>
      </c>
    </row>
    <row r="319" spans="1:10" s="25" customFormat="1" x14ac:dyDescent="0.25">
      <c r="A319" s="21">
        <v>403049</v>
      </c>
      <c r="B319" s="21">
        <v>0</v>
      </c>
      <c r="C319" s="23" t="s">
        <v>282</v>
      </c>
      <c r="D319" s="24">
        <v>0</v>
      </c>
      <c r="E319" s="24">
        <v>0</v>
      </c>
      <c r="F319" s="24">
        <v>482300</v>
      </c>
      <c r="G319" s="24">
        <v>482300</v>
      </c>
      <c r="H319" s="24">
        <v>0</v>
      </c>
      <c r="I319" s="24">
        <v>0</v>
      </c>
      <c r="J319" s="25">
        <f t="shared" si="7"/>
        <v>0</v>
      </c>
    </row>
    <row r="320" spans="1:10" s="25" customFormat="1" x14ac:dyDescent="0.25">
      <c r="A320" s="21">
        <v>403050</v>
      </c>
      <c r="B320" s="21">
        <v>0</v>
      </c>
      <c r="C320" s="23" t="s">
        <v>283</v>
      </c>
      <c r="D320" s="24">
        <v>0</v>
      </c>
      <c r="E320" s="24">
        <v>0</v>
      </c>
      <c r="F320" s="24">
        <v>879310</v>
      </c>
      <c r="G320" s="24">
        <v>879310</v>
      </c>
      <c r="H320" s="24">
        <v>0</v>
      </c>
      <c r="I320" s="24">
        <v>0</v>
      </c>
      <c r="J320" s="25">
        <f t="shared" si="7"/>
        <v>0</v>
      </c>
    </row>
    <row r="321" spans="1:10" s="25" customFormat="1" x14ac:dyDescent="0.25">
      <c r="A321" s="21">
        <v>403051</v>
      </c>
      <c r="B321" s="21">
        <v>0</v>
      </c>
      <c r="C321" s="23" t="s">
        <v>284</v>
      </c>
      <c r="D321" s="24">
        <v>0</v>
      </c>
      <c r="E321" s="24">
        <v>0</v>
      </c>
      <c r="F321" s="24">
        <v>5734171</v>
      </c>
      <c r="G321" s="24">
        <v>533131</v>
      </c>
      <c r="H321" s="24">
        <v>5201040</v>
      </c>
      <c r="I321" s="24">
        <v>0</v>
      </c>
      <c r="J321" s="25">
        <f t="shared" si="7"/>
        <v>0</v>
      </c>
    </row>
    <row r="322" spans="1:10" s="25" customFormat="1" x14ac:dyDescent="0.25">
      <c r="A322" s="21">
        <v>403055</v>
      </c>
      <c r="B322" s="21">
        <v>0</v>
      </c>
      <c r="C322" s="23" t="s">
        <v>285</v>
      </c>
      <c r="D322" s="24">
        <v>0</v>
      </c>
      <c r="E322" s="24">
        <v>0</v>
      </c>
      <c r="F322" s="24">
        <v>12450070</v>
      </c>
      <c r="G322" s="24">
        <v>12450070</v>
      </c>
      <c r="H322" s="24">
        <v>0</v>
      </c>
      <c r="I322" s="24">
        <v>0</v>
      </c>
      <c r="J322" s="25">
        <f t="shared" si="7"/>
        <v>0</v>
      </c>
    </row>
    <row r="323" spans="1:10" s="25" customFormat="1" x14ac:dyDescent="0.25">
      <c r="A323" s="21">
        <v>403056</v>
      </c>
      <c r="B323" s="21">
        <v>0</v>
      </c>
      <c r="C323" s="23" t="s">
        <v>286</v>
      </c>
      <c r="D323" s="24">
        <v>0</v>
      </c>
      <c r="E323" s="24">
        <v>0</v>
      </c>
      <c r="F323" s="24">
        <v>22352000</v>
      </c>
      <c r="G323" s="24">
        <v>22352000</v>
      </c>
      <c r="H323" s="24">
        <v>0</v>
      </c>
      <c r="I323" s="24">
        <v>0</v>
      </c>
      <c r="J323" s="25">
        <f t="shared" si="7"/>
        <v>0</v>
      </c>
    </row>
    <row r="324" spans="1:10" s="25" customFormat="1" x14ac:dyDescent="0.25">
      <c r="A324" s="21">
        <v>403057</v>
      </c>
      <c r="B324" s="21">
        <v>0</v>
      </c>
      <c r="C324" s="23" t="s">
        <v>287</v>
      </c>
      <c r="D324" s="24">
        <v>0</v>
      </c>
      <c r="E324" s="24">
        <v>0</v>
      </c>
      <c r="F324" s="24">
        <v>97289</v>
      </c>
      <c r="G324" s="24">
        <v>97289</v>
      </c>
      <c r="H324" s="24">
        <v>0</v>
      </c>
      <c r="I324" s="24">
        <v>0</v>
      </c>
      <c r="J324" s="25">
        <f t="shared" si="7"/>
        <v>0</v>
      </c>
    </row>
    <row r="325" spans="1:10" s="25" customFormat="1" x14ac:dyDescent="0.25">
      <c r="A325" s="21">
        <v>403061</v>
      </c>
      <c r="B325" s="21">
        <v>0</v>
      </c>
      <c r="C325" s="23" t="s">
        <v>288</v>
      </c>
      <c r="D325" s="24">
        <v>0</v>
      </c>
      <c r="E325" s="24">
        <v>0</v>
      </c>
      <c r="F325" s="24">
        <v>617460</v>
      </c>
      <c r="G325" s="24">
        <v>617460</v>
      </c>
      <c r="H325" s="24">
        <v>0</v>
      </c>
      <c r="I325" s="24">
        <v>0</v>
      </c>
      <c r="J325" s="25">
        <f t="shared" si="7"/>
        <v>0</v>
      </c>
    </row>
    <row r="326" spans="1:10" s="25" customFormat="1" x14ac:dyDescent="0.25">
      <c r="A326" s="21">
        <v>403062</v>
      </c>
      <c r="B326" s="21">
        <v>0</v>
      </c>
      <c r="C326" s="23" t="s">
        <v>289</v>
      </c>
      <c r="D326" s="24">
        <v>0</v>
      </c>
      <c r="E326" s="24">
        <v>0</v>
      </c>
      <c r="F326" s="24">
        <v>562350</v>
      </c>
      <c r="G326" s="24">
        <v>562350</v>
      </c>
      <c r="H326" s="24">
        <v>0</v>
      </c>
      <c r="I326" s="24">
        <v>0</v>
      </c>
      <c r="J326" s="25">
        <f t="shared" si="7"/>
        <v>0</v>
      </c>
    </row>
    <row r="327" spans="1:10" s="25" customFormat="1" x14ac:dyDescent="0.25">
      <c r="A327" s="21">
        <v>403069</v>
      </c>
      <c r="B327" s="21">
        <v>0</v>
      </c>
      <c r="C327" s="23" t="s">
        <v>290</v>
      </c>
      <c r="D327" s="24">
        <v>0</v>
      </c>
      <c r="E327" s="24">
        <v>0</v>
      </c>
      <c r="F327" s="24">
        <v>1900000</v>
      </c>
      <c r="G327" s="24">
        <v>1900000</v>
      </c>
      <c r="H327" s="24">
        <v>0</v>
      </c>
      <c r="I327" s="24">
        <v>0</v>
      </c>
      <c r="J327" s="25">
        <f t="shared" si="7"/>
        <v>0</v>
      </c>
    </row>
    <row r="328" spans="1:10" s="25" customFormat="1" x14ac:dyDescent="0.25">
      <c r="A328" s="21">
        <v>403071</v>
      </c>
      <c r="B328" s="21">
        <v>0</v>
      </c>
      <c r="C328" s="23" t="s">
        <v>291</v>
      </c>
      <c r="D328" s="24">
        <v>0</v>
      </c>
      <c r="E328" s="24">
        <v>0</v>
      </c>
      <c r="F328" s="24">
        <v>11665650</v>
      </c>
      <c r="G328" s="24">
        <v>11665650</v>
      </c>
      <c r="H328" s="24">
        <v>0</v>
      </c>
      <c r="I328" s="24">
        <v>0</v>
      </c>
      <c r="J328" s="25">
        <f t="shared" si="7"/>
        <v>0</v>
      </c>
    </row>
    <row r="329" spans="1:10" s="25" customFormat="1" x14ac:dyDescent="0.25">
      <c r="A329" s="21">
        <v>403072</v>
      </c>
      <c r="B329" s="21">
        <v>0</v>
      </c>
      <c r="C329" s="23" t="s">
        <v>292</v>
      </c>
      <c r="D329" s="24">
        <v>0</v>
      </c>
      <c r="E329" s="24">
        <v>0</v>
      </c>
      <c r="F329" s="24">
        <v>25566479</v>
      </c>
      <c r="G329" s="24">
        <v>25566479</v>
      </c>
      <c r="H329" s="24">
        <v>0</v>
      </c>
      <c r="I329" s="24">
        <v>0</v>
      </c>
      <c r="J329" s="25">
        <f t="shared" si="7"/>
        <v>0</v>
      </c>
    </row>
    <row r="330" spans="1:10" s="25" customFormat="1" x14ac:dyDescent="0.25">
      <c r="A330" s="21">
        <v>403079</v>
      </c>
      <c r="B330" s="21">
        <v>0</v>
      </c>
      <c r="C330" s="23" t="s">
        <v>293</v>
      </c>
      <c r="D330" s="24">
        <v>0</v>
      </c>
      <c r="E330" s="24">
        <v>0</v>
      </c>
      <c r="F330" s="24">
        <v>1557336</v>
      </c>
      <c r="G330" s="24">
        <v>1557336</v>
      </c>
      <c r="H330" s="24">
        <v>0</v>
      </c>
      <c r="I330" s="24">
        <v>0</v>
      </c>
      <c r="J330" s="25">
        <f t="shared" si="7"/>
        <v>0</v>
      </c>
    </row>
    <row r="331" spans="1:10" s="25" customFormat="1" x14ac:dyDescent="0.25">
      <c r="A331" s="21">
        <v>403088</v>
      </c>
      <c r="B331" s="21">
        <v>0</v>
      </c>
      <c r="C331" s="23" t="s">
        <v>294</v>
      </c>
      <c r="D331" s="24">
        <v>0</v>
      </c>
      <c r="E331" s="24">
        <v>0</v>
      </c>
      <c r="F331" s="24">
        <v>2526908</v>
      </c>
      <c r="G331" s="24">
        <v>2526908</v>
      </c>
      <c r="H331" s="24">
        <v>0</v>
      </c>
      <c r="I331" s="24">
        <v>0</v>
      </c>
      <c r="J331" s="25">
        <f t="shared" si="7"/>
        <v>0</v>
      </c>
    </row>
    <row r="332" spans="1:10" s="25" customFormat="1" x14ac:dyDescent="0.25">
      <c r="A332" s="21">
        <v>403089</v>
      </c>
      <c r="B332" s="21">
        <v>0</v>
      </c>
      <c r="C332" s="23" t="s">
        <v>295</v>
      </c>
      <c r="D332" s="24">
        <v>0</v>
      </c>
      <c r="E332" s="24">
        <v>0</v>
      </c>
      <c r="F332" s="24">
        <v>68175545</v>
      </c>
      <c r="G332" s="24">
        <v>68175545</v>
      </c>
      <c r="H332" s="24">
        <v>0</v>
      </c>
      <c r="I332" s="24">
        <v>0</v>
      </c>
      <c r="J332" s="25">
        <f t="shared" si="7"/>
        <v>0</v>
      </c>
    </row>
    <row r="333" spans="1:10" s="25" customFormat="1" x14ac:dyDescent="0.25">
      <c r="A333" s="21">
        <v>403090</v>
      </c>
      <c r="B333" s="21">
        <v>0</v>
      </c>
      <c r="C333" s="23" t="s">
        <v>296</v>
      </c>
      <c r="D333" s="24">
        <v>0</v>
      </c>
      <c r="E333" s="24">
        <v>0</v>
      </c>
      <c r="F333" s="24">
        <v>11846321</v>
      </c>
      <c r="G333" s="24">
        <v>11846321</v>
      </c>
      <c r="H333" s="24">
        <v>0</v>
      </c>
      <c r="I333" s="24">
        <v>0</v>
      </c>
      <c r="J333" s="25">
        <f t="shared" si="7"/>
        <v>0</v>
      </c>
    </row>
    <row r="334" spans="1:10" s="25" customFormat="1" x14ac:dyDescent="0.25">
      <c r="A334" s="21">
        <v>403092</v>
      </c>
      <c r="B334" s="21">
        <v>0</v>
      </c>
      <c r="C334" s="23" t="s">
        <v>297</v>
      </c>
      <c r="D334" s="24">
        <v>0</v>
      </c>
      <c r="E334" s="24">
        <v>0</v>
      </c>
      <c r="F334" s="24">
        <v>23700039</v>
      </c>
      <c r="G334" s="24">
        <v>23700039</v>
      </c>
      <c r="H334" s="24">
        <v>0</v>
      </c>
      <c r="I334" s="24">
        <v>0</v>
      </c>
      <c r="J334" s="25">
        <f t="shared" si="7"/>
        <v>0</v>
      </c>
    </row>
    <row r="335" spans="1:10" s="25" customFormat="1" x14ac:dyDescent="0.25">
      <c r="A335" s="21">
        <v>403093</v>
      </c>
      <c r="B335" s="21">
        <v>0</v>
      </c>
      <c r="C335" s="23" t="s">
        <v>298</v>
      </c>
      <c r="D335" s="24">
        <v>0</v>
      </c>
      <c r="E335" s="24">
        <v>0</v>
      </c>
      <c r="F335" s="24">
        <v>254897</v>
      </c>
      <c r="G335" s="24">
        <v>254897</v>
      </c>
      <c r="H335" s="24">
        <v>0</v>
      </c>
      <c r="I335" s="24">
        <v>0</v>
      </c>
      <c r="J335" s="25">
        <f t="shared" si="7"/>
        <v>0</v>
      </c>
    </row>
    <row r="336" spans="1:10" x14ac:dyDescent="0.25">
      <c r="A336" s="11">
        <v>403099</v>
      </c>
      <c r="B336" s="11">
        <v>0</v>
      </c>
      <c r="C336" s="12" t="s">
        <v>299</v>
      </c>
      <c r="D336" s="13">
        <v>38649219</v>
      </c>
      <c r="E336" s="13">
        <v>0</v>
      </c>
      <c r="F336" s="13">
        <v>112303662</v>
      </c>
      <c r="G336" s="13">
        <v>144773097</v>
      </c>
      <c r="H336" s="13">
        <v>6179784</v>
      </c>
      <c r="I336" s="13">
        <v>0</v>
      </c>
      <c r="J336">
        <f t="shared" si="7"/>
        <v>0</v>
      </c>
    </row>
    <row r="337" spans="1:10" s="25" customFormat="1" x14ac:dyDescent="0.25">
      <c r="A337" s="21">
        <v>403103</v>
      </c>
      <c r="B337" s="21">
        <v>0</v>
      </c>
      <c r="C337" s="23" t="s">
        <v>300</v>
      </c>
      <c r="D337" s="24">
        <v>0</v>
      </c>
      <c r="E337" s="24">
        <v>0</v>
      </c>
      <c r="F337" s="24">
        <v>10084768</v>
      </c>
      <c r="G337" s="24">
        <v>6188091</v>
      </c>
      <c r="H337" s="24">
        <v>3896677</v>
      </c>
      <c r="I337" s="24">
        <v>0</v>
      </c>
      <c r="J337" s="25">
        <f t="shared" si="7"/>
        <v>0</v>
      </c>
    </row>
    <row r="338" spans="1:10" s="25" customFormat="1" x14ac:dyDescent="0.25">
      <c r="A338" s="21">
        <v>403108</v>
      </c>
      <c r="B338" s="21">
        <v>0</v>
      </c>
      <c r="C338" s="23" t="s">
        <v>301</v>
      </c>
      <c r="D338" s="24">
        <v>0</v>
      </c>
      <c r="E338" s="24">
        <v>0</v>
      </c>
      <c r="F338" s="24">
        <v>623422</v>
      </c>
      <c r="G338" s="24">
        <v>623422</v>
      </c>
      <c r="H338" s="24">
        <v>0</v>
      </c>
      <c r="I338" s="24">
        <v>0</v>
      </c>
      <c r="J338" s="25">
        <f t="shared" si="7"/>
        <v>0</v>
      </c>
    </row>
    <row r="339" spans="1:10" s="25" customFormat="1" x14ac:dyDescent="0.25">
      <c r="A339" s="21">
        <v>403113</v>
      </c>
      <c r="B339" s="21">
        <v>0</v>
      </c>
      <c r="C339" s="23" t="s">
        <v>302</v>
      </c>
      <c r="D339" s="24">
        <v>0</v>
      </c>
      <c r="E339" s="24">
        <v>0</v>
      </c>
      <c r="F339" s="24">
        <v>15075</v>
      </c>
      <c r="G339" s="24">
        <v>15075</v>
      </c>
      <c r="H339" s="24">
        <v>0</v>
      </c>
      <c r="I339" s="24">
        <v>0</v>
      </c>
      <c r="J339" s="25">
        <f t="shared" si="7"/>
        <v>0</v>
      </c>
    </row>
    <row r="340" spans="1:10" s="25" customFormat="1" x14ac:dyDescent="0.25">
      <c r="A340" s="21">
        <v>403116</v>
      </c>
      <c r="B340" s="21">
        <v>0</v>
      </c>
      <c r="C340" s="23" t="s">
        <v>303</v>
      </c>
      <c r="D340" s="24">
        <v>0</v>
      </c>
      <c r="E340" s="24">
        <v>0</v>
      </c>
      <c r="F340" s="24">
        <v>144000</v>
      </c>
      <c r="G340" s="24">
        <v>144000</v>
      </c>
      <c r="H340" s="24">
        <v>0</v>
      </c>
      <c r="I340" s="24">
        <v>0</v>
      </c>
      <c r="J340" s="25">
        <f t="shared" si="7"/>
        <v>0</v>
      </c>
    </row>
    <row r="341" spans="1:10" s="25" customFormat="1" x14ac:dyDescent="0.25">
      <c r="A341" s="21">
        <v>403120</v>
      </c>
      <c r="B341" s="21">
        <v>0</v>
      </c>
      <c r="C341" s="23" t="s">
        <v>304</v>
      </c>
      <c r="D341" s="24">
        <v>0</v>
      </c>
      <c r="E341" s="24">
        <v>0</v>
      </c>
      <c r="F341" s="24">
        <v>6398106</v>
      </c>
      <c r="G341" s="24">
        <v>6398106</v>
      </c>
      <c r="H341" s="24">
        <v>0</v>
      </c>
      <c r="I341" s="24">
        <v>0</v>
      </c>
      <c r="J341" s="25">
        <f t="shared" si="7"/>
        <v>0</v>
      </c>
    </row>
    <row r="342" spans="1:10" x14ac:dyDescent="0.25">
      <c r="A342" s="11">
        <v>403121</v>
      </c>
      <c r="B342" s="11">
        <v>0</v>
      </c>
      <c r="C342" s="12" t="s">
        <v>305</v>
      </c>
      <c r="D342" s="13">
        <v>2569006</v>
      </c>
      <c r="E342" s="13">
        <v>0</v>
      </c>
      <c r="F342" s="13">
        <v>9305810</v>
      </c>
      <c r="G342" s="13">
        <v>11874816</v>
      </c>
      <c r="H342" s="13">
        <v>0</v>
      </c>
      <c r="I342" s="13">
        <v>0</v>
      </c>
      <c r="J342">
        <f t="shared" si="7"/>
        <v>0</v>
      </c>
    </row>
    <row r="343" spans="1:10" x14ac:dyDescent="0.25">
      <c r="A343" s="11">
        <v>403126</v>
      </c>
      <c r="B343" s="11">
        <v>0</v>
      </c>
      <c r="C343" s="12" t="s">
        <v>306</v>
      </c>
      <c r="D343" s="13">
        <v>3850000</v>
      </c>
      <c r="E343" s="13">
        <v>0</v>
      </c>
      <c r="F343" s="13">
        <v>42120743</v>
      </c>
      <c r="G343" s="13">
        <v>45970743</v>
      </c>
      <c r="H343" s="13">
        <v>0</v>
      </c>
      <c r="I343" s="13">
        <v>0</v>
      </c>
      <c r="J343">
        <f t="shared" si="7"/>
        <v>0</v>
      </c>
    </row>
    <row r="344" spans="1:10" s="25" customFormat="1" x14ac:dyDescent="0.25">
      <c r="A344" s="21">
        <v>403127</v>
      </c>
      <c r="B344" s="21">
        <v>0</v>
      </c>
      <c r="C344" s="23" t="s">
        <v>307</v>
      </c>
      <c r="D344" s="24">
        <v>0</v>
      </c>
      <c r="E344" s="24">
        <v>0</v>
      </c>
      <c r="F344" s="24">
        <v>12277965</v>
      </c>
      <c r="G344" s="24">
        <v>12277965</v>
      </c>
      <c r="H344" s="24">
        <v>0</v>
      </c>
      <c r="I344" s="24">
        <v>0</v>
      </c>
      <c r="J344" s="25">
        <f t="shared" si="7"/>
        <v>0</v>
      </c>
    </row>
    <row r="345" spans="1:10" s="25" customFormat="1" x14ac:dyDescent="0.25">
      <c r="A345" s="21">
        <v>403129</v>
      </c>
      <c r="B345" s="21">
        <v>0</v>
      </c>
      <c r="C345" s="23" t="s">
        <v>308</v>
      </c>
      <c r="D345" s="24">
        <v>0</v>
      </c>
      <c r="E345" s="24">
        <v>0</v>
      </c>
      <c r="F345" s="24">
        <v>13847603</v>
      </c>
      <c r="G345" s="24">
        <v>13847603</v>
      </c>
      <c r="H345" s="24">
        <v>0</v>
      </c>
      <c r="I345" s="24">
        <v>0</v>
      </c>
      <c r="J345" s="25">
        <f t="shared" si="7"/>
        <v>0</v>
      </c>
    </row>
    <row r="346" spans="1:10" x14ac:dyDescent="0.25">
      <c r="A346" s="11">
        <v>403130</v>
      </c>
      <c r="B346" s="11">
        <v>0</v>
      </c>
      <c r="C346" s="12" t="s">
        <v>309</v>
      </c>
      <c r="D346" s="13">
        <v>342000</v>
      </c>
      <c r="E346" s="13">
        <v>0</v>
      </c>
      <c r="F346" s="13">
        <v>13969783</v>
      </c>
      <c r="G346" s="13">
        <v>14155633</v>
      </c>
      <c r="H346" s="13">
        <v>156150</v>
      </c>
      <c r="I346" s="13">
        <v>0</v>
      </c>
      <c r="J346">
        <f t="shared" si="7"/>
        <v>0</v>
      </c>
    </row>
    <row r="347" spans="1:10" s="25" customFormat="1" x14ac:dyDescent="0.25">
      <c r="A347" s="21">
        <v>403136</v>
      </c>
      <c r="B347" s="21">
        <v>0</v>
      </c>
      <c r="C347" s="23" t="s">
        <v>310</v>
      </c>
      <c r="D347" s="24">
        <v>0</v>
      </c>
      <c r="E347" s="24">
        <v>0</v>
      </c>
      <c r="F347" s="24">
        <v>136839</v>
      </c>
      <c r="G347" s="24">
        <v>136839</v>
      </c>
      <c r="H347" s="24">
        <v>0</v>
      </c>
      <c r="I347" s="24">
        <v>0</v>
      </c>
      <c r="J347" s="25">
        <f t="shared" si="7"/>
        <v>0</v>
      </c>
    </row>
    <row r="348" spans="1:10" s="25" customFormat="1" x14ac:dyDescent="0.25">
      <c r="A348" s="21">
        <v>403142</v>
      </c>
      <c r="B348" s="21">
        <v>0</v>
      </c>
      <c r="C348" s="23" t="s">
        <v>311</v>
      </c>
      <c r="D348" s="24">
        <v>0</v>
      </c>
      <c r="E348" s="24">
        <v>0</v>
      </c>
      <c r="F348" s="24">
        <v>2915751</v>
      </c>
      <c r="G348" s="24">
        <v>2915751</v>
      </c>
      <c r="H348" s="24">
        <v>0</v>
      </c>
      <c r="I348" s="24">
        <v>0</v>
      </c>
      <c r="J348" s="25">
        <f t="shared" si="7"/>
        <v>0</v>
      </c>
    </row>
    <row r="349" spans="1:10" s="25" customFormat="1" x14ac:dyDescent="0.25">
      <c r="A349" s="21">
        <v>403144</v>
      </c>
      <c r="B349" s="21">
        <v>0</v>
      </c>
      <c r="C349" s="23" t="s">
        <v>312</v>
      </c>
      <c r="D349" s="24">
        <v>0</v>
      </c>
      <c r="E349" s="24">
        <v>0</v>
      </c>
      <c r="F349" s="24">
        <v>775000</v>
      </c>
      <c r="G349" s="24">
        <v>775000</v>
      </c>
      <c r="H349" s="24">
        <v>0</v>
      </c>
      <c r="I349" s="24">
        <v>0</v>
      </c>
      <c r="J349" s="25">
        <f t="shared" si="7"/>
        <v>0</v>
      </c>
    </row>
    <row r="350" spans="1:10" s="25" customFormat="1" x14ac:dyDescent="0.25">
      <c r="A350" s="21">
        <v>403146</v>
      </c>
      <c r="B350" s="21">
        <v>0</v>
      </c>
      <c r="C350" s="23" t="s">
        <v>313</v>
      </c>
      <c r="D350" s="24">
        <v>0</v>
      </c>
      <c r="E350" s="24">
        <v>0</v>
      </c>
      <c r="F350" s="24">
        <v>5932385</v>
      </c>
      <c r="G350" s="24">
        <v>5932385</v>
      </c>
      <c r="H350" s="24">
        <v>0</v>
      </c>
      <c r="I350" s="24">
        <v>0</v>
      </c>
      <c r="J350" s="25">
        <f t="shared" si="7"/>
        <v>0</v>
      </c>
    </row>
    <row r="351" spans="1:10" s="25" customFormat="1" x14ac:dyDescent="0.25">
      <c r="A351" s="21">
        <v>403148</v>
      </c>
      <c r="B351" s="21">
        <v>0</v>
      </c>
      <c r="C351" s="23" t="s">
        <v>314</v>
      </c>
      <c r="D351" s="24">
        <v>0</v>
      </c>
      <c r="E351" s="24">
        <v>0</v>
      </c>
      <c r="F351" s="24">
        <v>37739506</v>
      </c>
      <c r="G351" s="24">
        <v>37739506</v>
      </c>
      <c r="H351" s="24">
        <v>0</v>
      </c>
      <c r="I351" s="24">
        <v>0</v>
      </c>
      <c r="J351" s="25">
        <f t="shared" si="7"/>
        <v>0</v>
      </c>
    </row>
    <row r="352" spans="1:10" s="25" customFormat="1" x14ac:dyDescent="0.25">
      <c r="A352" s="21">
        <v>403153</v>
      </c>
      <c r="B352" s="21">
        <v>0</v>
      </c>
      <c r="C352" s="23" t="s">
        <v>315</v>
      </c>
      <c r="D352" s="24">
        <v>0</v>
      </c>
      <c r="E352" s="24">
        <v>0</v>
      </c>
      <c r="F352" s="24">
        <v>5258500</v>
      </c>
      <c r="G352" s="24">
        <v>5258500</v>
      </c>
      <c r="H352" s="24">
        <v>0</v>
      </c>
      <c r="I352" s="24">
        <v>0</v>
      </c>
      <c r="J352" s="25">
        <f t="shared" si="7"/>
        <v>0</v>
      </c>
    </row>
    <row r="353" spans="1:10" s="25" customFormat="1" x14ac:dyDescent="0.25">
      <c r="A353" s="21">
        <v>403156</v>
      </c>
      <c r="B353" s="21">
        <v>0</v>
      </c>
      <c r="C353" s="23" t="s">
        <v>316</v>
      </c>
      <c r="D353" s="24">
        <v>0</v>
      </c>
      <c r="E353" s="24">
        <v>0</v>
      </c>
      <c r="F353" s="24">
        <v>1624778</v>
      </c>
      <c r="G353" s="24">
        <v>1624778</v>
      </c>
      <c r="H353" s="24">
        <v>0</v>
      </c>
      <c r="I353" s="24">
        <v>0</v>
      </c>
      <c r="J353" s="25">
        <f t="shared" si="7"/>
        <v>0</v>
      </c>
    </row>
    <row r="354" spans="1:10" s="25" customFormat="1" x14ac:dyDescent="0.25">
      <c r="A354" s="21">
        <v>403157</v>
      </c>
      <c r="B354" s="21">
        <v>0</v>
      </c>
      <c r="C354" s="23" t="s">
        <v>317</v>
      </c>
      <c r="D354" s="24">
        <v>0</v>
      </c>
      <c r="E354" s="24">
        <v>0</v>
      </c>
      <c r="F354" s="24">
        <v>1621204</v>
      </c>
      <c r="G354" s="24">
        <v>1621204</v>
      </c>
      <c r="H354" s="24">
        <v>0</v>
      </c>
      <c r="I354" s="24">
        <v>0</v>
      </c>
      <c r="J354" s="25">
        <f t="shared" si="7"/>
        <v>0</v>
      </c>
    </row>
    <row r="355" spans="1:10" s="25" customFormat="1" x14ac:dyDescent="0.25">
      <c r="A355" s="21">
        <v>403158</v>
      </c>
      <c r="B355" s="21">
        <v>0</v>
      </c>
      <c r="C355" s="23" t="s">
        <v>318</v>
      </c>
      <c r="D355" s="24">
        <v>0</v>
      </c>
      <c r="E355" s="24">
        <v>0</v>
      </c>
      <c r="F355" s="24">
        <v>8065686</v>
      </c>
      <c r="G355" s="24">
        <v>8065686</v>
      </c>
      <c r="H355" s="24">
        <v>0</v>
      </c>
      <c r="I355" s="24">
        <v>0</v>
      </c>
      <c r="J355" s="25">
        <f t="shared" si="7"/>
        <v>0</v>
      </c>
    </row>
    <row r="356" spans="1:10" s="25" customFormat="1" x14ac:dyDescent="0.25">
      <c r="A356" s="21">
        <v>403174</v>
      </c>
      <c r="B356" s="21">
        <v>0</v>
      </c>
      <c r="C356" s="23" t="s">
        <v>319</v>
      </c>
      <c r="D356" s="24">
        <v>0</v>
      </c>
      <c r="E356" s="24">
        <v>0</v>
      </c>
      <c r="F356" s="24">
        <v>234779</v>
      </c>
      <c r="G356" s="24">
        <v>234779</v>
      </c>
      <c r="H356" s="24">
        <v>0</v>
      </c>
      <c r="I356" s="24">
        <v>0</v>
      </c>
      <c r="J356" s="25">
        <f t="shared" si="7"/>
        <v>0</v>
      </c>
    </row>
    <row r="357" spans="1:10" s="25" customFormat="1" x14ac:dyDescent="0.25">
      <c r="A357" s="21">
        <v>403187</v>
      </c>
      <c r="B357" s="21">
        <v>0</v>
      </c>
      <c r="C357" s="23" t="s">
        <v>320</v>
      </c>
      <c r="D357" s="24">
        <v>0</v>
      </c>
      <c r="E357" s="24">
        <v>0</v>
      </c>
      <c r="F357" s="24">
        <v>6406708</v>
      </c>
      <c r="G357" s="24">
        <v>6406708</v>
      </c>
      <c r="H357" s="24">
        <v>0</v>
      </c>
      <c r="I357" s="24">
        <v>0</v>
      </c>
      <c r="J357" s="25">
        <f t="shared" si="7"/>
        <v>0</v>
      </c>
    </row>
    <row r="358" spans="1:10" s="25" customFormat="1" x14ac:dyDescent="0.25">
      <c r="A358" s="21">
        <v>403193</v>
      </c>
      <c r="B358" s="21">
        <v>0</v>
      </c>
      <c r="C358" s="23" t="s">
        <v>321</v>
      </c>
      <c r="D358" s="24">
        <v>0</v>
      </c>
      <c r="E358" s="24">
        <v>0</v>
      </c>
      <c r="F358" s="24">
        <v>397390375</v>
      </c>
      <c r="G358" s="24">
        <v>397390375</v>
      </c>
      <c r="H358" s="24">
        <v>0</v>
      </c>
      <c r="I358" s="24">
        <v>0</v>
      </c>
      <c r="J358" s="25">
        <f t="shared" si="7"/>
        <v>0</v>
      </c>
    </row>
    <row r="359" spans="1:10" s="25" customFormat="1" x14ac:dyDescent="0.25">
      <c r="A359" s="21">
        <v>403212</v>
      </c>
      <c r="B359" s="21">
        <v>0</v>
      </c>
      <c r="C359" s="23" t="s">
        <v>322</v>
      </c>
      <c r="D359" s="24">
        <v>0</v>
      </c>
      <c r="E359" s="24">
        <v>0</v>
      </c>
      <c r="F359" s="24">
        <v>928958</v>
      </c>
      <c r="G359" s="24">
        <v>928958</v>
      </c>
      <c r="H359" s="24">
        <v>0</v>
      </c>
      <c r="I359" s="24">
        <v>0</v>
      </c>
      <c r="J359" s="25">
        <f t="shared" si="7"/>
        <v>0</v>
      </c>
    </row>
    <row r="360" spans="1:10" s="25" customFormat="1" x14ac:dyDescent="0.25">
      <c r="A360" s="21">
        <v>403215</v>
      </c>
      <c r="B360" s="21">
        <v>0</v>
      </c>
      <c r="C360" s="23" t="s">
        <v>323</v>
      </c>
      <c r="D360" s="24">
        <v>0</v>
      </c>
      <c r="E360" s="24">
        <v>0</v>
      </c>
      <c r="F360" s="24">
        <v>59076797</v>
      </c>
      <c r="G360" s="24">
        <v>59076797</v>
      </c>
      <c r="H360" s="24">
        <v>0</v>
      </c>
      <c r="I360" s="24">
        <v>0</v>
      </c>
      <c r="J360" s="25">
        <f t="shared" ref="J360:J374" si="8">IF((D360+F360-E360-G360)&gt;=0,0,1)</f>
        <v>0</v>
      </c>
    </row>
    <row r="361" spans="1:10" s="25" customFormat="1" x14ac:dyDescent="0.25">
      <c r="A361" s="21">
        <v>403227</v>
      </c>
      <c r="B361" s="21">
        <v>0</v>
      </c>
      <c r="C361" s="23" t="s">
        <v>324</v>
      </c>
      <c r="D361" s="24">
        <v>0</v>
      </c>
      <c r="E361" s="24">
        <v>0</v>
      </c>
      <c r="F361" s="24">
        <v>2832420</v>
      </c>
      <c r="G361" s="24">
        <v>2832420</v>
      </c>
      <c r="H361" s="24">
        <v>0</v>
      </c>
      <c r="I361" s="24">
        <v>0</v>
      </c>
      <c r="J361" s="25">
        <f t="shared" si="8"/>
        <v>0</v>
      </c>
    </row>
    <row r="362" spans="1:10" s="25" customFormat="1" x14ac:dyDescent="0.25">
      <c r="A362" s="21">
        <v>403228</v>
      </c>
      <c r="B362" s="21">
        <v>0</v>
      </c>
      <c r="C362" s="23" t="s">
        <v>325</v>
      </c>
      <c r="D362" s="24">
        <v>0</v>
      </c>
      <c r="E362" s="24">
        <v>0</v>
      </c>
      <c r="F362" s="24">
        <v>2280039</v>
      </c>
      <c r="G362" s="24">
        <v>2280039</v>
      </c>
      <c r="H362" s="24">
        <v>0</v>
      </c>
      <c r="I362" s="24">
        <v>0</v>
      </c>
      <c r="J362" s="25">
        <f t="shared" si="8"/>
        <v>0</v>
      </c>
    </row>
    <row r="363" spans="1:10" s="25" customFormat="1" x14ac:dyDescent="0.25">
      <c r="A363" s="21">
        <v>403232</v>
      </c>
      <c r="B363" s="21">
        <v>0</v>
      </c>
      <c r="C363" s="23" t="s">
        <v>326</v>
      </c>
      <c r="D363" s="24">
        <v>0</v>
      </c>
      <c r="E363" s="24">
        <v>0</v>
      </c>
      <c r="F363" s="24">
        <v>1799000</v>
      </c>
      <c r="G363" s="24">
        <v>1799000</v>
      </c>
      <c r="H363" s="24">
        <v>0</v>
      </c>
      <c r="I363" s="24">
        <v>0</v>
      </c>
      <c r="J363" s="25">
        <f t="shared" si="8"/>
        <v>0</v>
      </c>
    </row>
    <row r="364" spans="1:10" s="25" customFormat="1" x14ac:dyDescent="0.25">
      <c r="A364" s="21">
        <v>403233</v>
      </c>
      <c r="B364" s="21">
        <v>0</v>
      </c>
      <c r="C364" s="23" t="s">
        <v>327</v>
      </c>
      <c r="D364" s="24">
        <v>0</v>
      </c>
      <c r="E364" s="24">
        <v>0</v>
      </c>
      <c r="F364" s="24">
        <v>29582348</v>
      </c>
      <c r="G364" s="24">
        <v>29582348</v>
      </c>
      <c r="H364" s="24">
        <v>0</v>
      </c>
      <c r="I364" s="24">
        <v>0</v>
      </c>
      <c r="J364" s="25">
        <f t="shared" si="8"/>
        <v>0</v>
      </c>
    </row>
    <row r="365" spans="1:10" s="26" customFormat="1" x14ac:dyDescent="0.25">
      <c r="A365" s="21">
        <v>403238</v>
      </c>
      <c r="B365" s="21">
        <v>0</v>
      </c>
      <c r="C365" s="23" t="s">
        <v>328</v>
      </c>
      <c r="D365" s="24">
        <v>0</v>
      </c>
      <c r="E365" s="24">
        <v>0</v>
      </c>
      <c r="F365" s="24">
        <v>2817284</v>
      </c>
      <c r="G365" s="24">
        <v>2817284</v>
      </c>
      <c r="H365" s="24">
        <v>0</v>
      </c>
      <c r="I365" s="24">
        <v>0</v>
      </c>
      <c r="J365" s="25">
        <f t="shared" si="8"/>
        <v>0</v>
      </c>
    </row>
    <row r="366" spans="1:10" s="25" customFormat="1" x14ac:dyDescent="0.25">
      <c r="A366" s="21">
        <v>403239</v>
      </c>
      <c r="B366" s="21">
        <v>0</v>
      </c>
      <c r="C366" s="23" t="s">
        <v>329</v>
      </c>
      <c r="D366" s="24">
        <v>0</v>
      </c>
      <c r="E366" s="24">
        <v>0</v>
      </c>
      <c r="F366" s="24">
        <v>2179000</v>
      </c>
      <c r="G366" s="24">
        <v>1627000</v>
      </c>
      <c r="H366" s="24">
        <v>552000</v>
      </c>
      <c r="I366" s="24">
        <v>0</v>
      </c>
      <c r="J366" s="25">
        <f t="shared" si="8"/>
        <v>0</v>
      </c>
    </row>
    <row r="367" spans="1:10" s="25" customFormat="1" x14ac:dyDescent="0.25">
      <c r="A367" s="21">
        <v>403242</v>
      </c>
      <c r="B367" s="21">
        <v>0</v>
      </c>
      <c r="C367" s="23" t="s">
        <v>330</v>
      </c>
      <c r="D367" s="24">
        <v>0</v>
      </c>
      <c r="E367" s="24">
        <v>0</v>
      </c>
      <c r="F367" s="24">
        <v>451603</v>
      </c>
      <c r="G367" s="24">
        <v>451603</v>
      </c>
      <c r="H367" s="24">
        <v>0</v>
      </c>
      <c r="I367" s="24">
        <v>0</v>
      </c>
      <c r="J367" s="25">
        <f t="shared" si="8"/>
        <v>0</v>
      </c>
    </row>
    <row r="368" spans="1:10" s="25" customFormat="1" x14ac:dyDescent="0.25">
      <c r="A368" s="21">
        <v>403248</v>
      </c>
      <c r="B368" s="21">
        <v>0</v>
      </c>
      <c r="C368" s="23" t="s">
        <v>331</v>
      </c>
      <c r="D368" s="24">
        <v>0</v>
      </c>
      <c r="E368" s="24">
        <v>0</v>
      </c>
      <c r="F368" s="24">
        <v>902000</v>
      </c>
      <c r="G368" s="24">
        <v>902000</v>
      </c>
      <c r="H368" s="24">
        <v>0</v>
      </c>
      <c r="I368" s="24">
        <v>0</v>
      </c>
      <c r="J368" s="25">
        <f t="shared" si="8"/>
        <v>0</v>
      </c>
    </row>
    <row r="369" spans="1:10" s="25" customFormat="1" x14ac:dyDescent="0.25">
      <c r="A369" s="21">
        <v>403252</v>
      </c>
      <c r="B369" s="21">
        <v>0</v>
      </c>
      <c r="C369" s="23" t="s">
        <v>332</v>
      </c>
      <c r="D369" s="24">
        <v>0</v>
      </c>
      <c r="E369" s="24">
        <v>0</v>
      </c>
      <c r="F369" s="24">
        <v>250000</v>
      </c>
      <c r="G369" s="24">
        <v>250000</v>
      </c>
      <c r="H369" s="24">
        <v>0</v>
      </c>
      <c r="I369" s="24">
        <v>0</v>
      </c>
      <c r="J369" s="25">
        <f t="shared" si="8"/>
        <v>0</v>
      </c>
    </row>
    <row r="370" spans="1:10" s="25" customFormat="1" x14ac:dyDescent="0.25">
      <c r="A370" s="21">
        <v>403257</v>
      </c>
      <c r="B370" s="21">
        <v>0</v>
      </c>
      <c r="C370" s="23" t="s">
        <v>333</v>
      </c>
      <c r="D370" s="24">
        <v>0</v>
      </c>
      <c r="E370" s="24">
        <v>0</v>
      </c>
      <c r="F370" s="24">
        <v>32197</v>
      </c>
      <c r="G370" s="24">
        <v>32197</v>
      </c>
      <c r="H370" s="24">
        <v>0</v>
      </c>
      <c r="I370" s="24">
        <v>0</v>
      </c>
      <c r="J370" s="25">
        <f t="shared" si="8"/>
        <v>0</v>
      </c>
    </row>
    <row r="371" spans="1:10" s="25" customFormat="1" x14ac:dyDescent="0.25">
      <c r="A371" s="21">
        <v>403265</v>
      </c>
      <c r="B371" s="21">
        <v>0</v>
      </c>
      <c r="C371" s="23" t="s">
        <v>334</v>
      </c>
      <c r="D371" s="24">
        <v>0</v>
      </c>
      <c r="E371" s="24">
        <v>0</v>
      </c>
      <c r="F371" s="24">
        <v>1100000</v>
      </c>
      <c r="G371" s="24">
        <v>1100000</v>
      </c>
      <c r="H371" s="24">
        <v>0</v>
      </c>
      <c r="I371" s="24">
        <v>0</v>
      </c>
      <c r="J371" s="25">
        <f t="shared" si="8"/>
        <v>0</v>
      </c>
    </row>
    <row r="372" spans="1:10" s="25" customFormat="1" x14ac:dyDescent="0.25">
      <c r="A372" s="21">
        <v>403277</v>
      </c>
      <c r="B372" s="21">
        <v>0</v>
      </c>
      <c r="C372" s="23" t="s">
        <v>335</v>
      </c>
      <c r="D372" s="24">
        <v>0</v>
      </c>
      <c r="E372" s="24">
        <v>0</v>
      </c>
      <c r="F372" s="24">
        <v>221781</v>
      </c>
      <c r="G372" s="24">
        <v>221781</v>
      </c>
      <c r="H372" s="24">
        <v>0</v>
      </c>
      <c r="I372" s="24">
        <v>0</v>
      </c>
      <c r="J372" s="25">
        <f t="shared" si="8"/>
        <v>0</v>
      </c>
    </row>
    <row r="373" spans="1:10" s="25" customFormat="1" x14ac:dyDescent="0.25">
      <c r="A373" s="21">
        <v>403278</v>
      </c>
      <c r="B373" s="21">
        <v>0</v>
      </c>
      <c r="C373" s="23" t="s">
        <v>336</v>
      </c>
      <c r="D373" s="24">
        <v>0</v>
      </c>
      <c r="E373" s="24">
        <v>0</v>
      </c>
      <c r="F373" s="24">
        <v>1967625</v>
      </c>
      <c r="G373" s="24">
        <v>1967625</v>
      </c>
      <c r="H373" s="24">
        <v>0</v>
      </c>
      <c r="I373" s="24">
        <v>0</v>
      </c>
      <c r="J373" s="25">
        <f t="shared" si="8"/>
        <v>0</v>
      </c>
    </row>
    <row r="374" spans="1:10" s="25" customFormat="1" x14ac:dyDescent="0.25">
      <c r="A374" s="21">
        <v>403287</v>
      </c>
      <c r="B374" s="21">
        <v>0</v>
      </c>
      <c r="C374" s="23" t="s">
        <v>337</v>
      </c>
      <c r="D374" s="24">
        <v>0</v>
      </c>
      <c r="E374" s="24">
        <v>0</v>
      </c>
      <c r="F374" s="24">
        <v>9620000</v>
      </c>
      <c r="G374" s="24">
        <v>9620000</v>
      </c>
      <c r="H374" s="24">
        <v>0</v>
      </c>
      <c r="I374" s="24">
        <v>0</v>
      </c>
      <c r="J374" s="25">
        <f t="shared" si="8"/>
        <v>0</v>
      </c>
    </row>
    <row r="375" spans="1:10" x14ac:dyDescent="0.25">
      <c r="A375" s="11">
        <v>403288</v>
      </c>
      <c r="B375" s="11">
        <v>0</v>
      </c>
      <c r="C375" s="12" t="s">
        <v>338</v>
      </c>
      <c r="D375" s="13">
        <v>0</v>
      </c>
      <c r="E375" s="13">
        <v>0</v>
      </c>
      <c r="F375" s="13">
        <v>689265</v>
      </c>
      <c r="G375" s="13">
        <v>689265</v>
      </c>
      <c r="H375" s="13">
        <v>0</v>
      </c>
      <c r="I375" s="13">
        <v>0</v>
      </c>
      <c r="J375" s="14">
        <f>IF((D375+F375-E375-G375)&gt;0,0,1)</f>
        <v>1</v>
      </c>
    </row>
    <row r="376" spans="1:10" s="25" customFormat="1" x14ac:dyDescent="0.25">
      <c r="A376" s="21">
        <v>403289</v>
      </c>
      <c r="B376" s="21">
        <v>0</v>
      </c>
      <c r="C376" s="23" t="s">
        <v>339</v>
      </c>
      <c r="D376" s="24">
        <v>0</v>
      </c>
      <c r="E376" s="24">
        <v>0</v>
      </c>
      <c r="F376" s="24">
        <v>10127976</v>
      </c>
      <c r="G376" s="24">
        <v>10127976</v>
      </c>
      <c r="H376" s="24">
        <v>0</v>
      </c>
      <c r="I376" s="24">
        <v>0</v>
      </c>
      <c r="J376" s="25">
        <f t="shared" ref="J376:J439" si="9">IF((D376+F376-E376-G376)&gt;=0,0,1)</f>
        <v>0</v>
      </c>
    </row>
    <row r="377" spans="1:10" s="25" customFormat="1" x14ac:dyDescent="0.25">
      <c r="A377" s="21">
        <v>403290</v>
      </c>
      <c r="B377" s="21">
        <v>0</v>
      </c>
      <c r="C377" s="23" t="s">
        <v>340</v>
      </c>
      <c r="D377" s="24">
        <v>0</v>
      </c>
      <c r="E377" s="24">
        <v>0</v>
      </c>
      <c r="F377" s="24">
        <v>4611443</v>
      </c>
      <c r="G377" s="24">
        <v>4611443</v>
      </c>
      <c r="H377" s="24">
        <v>0</v>
      </c>
      <c r="I377" s="24">
        <v>0</v>
      </c>
      <c r="J377" s="25">
        <f t="shared" si="9"/>
        <v>0</v>
      </c>
    </row>
    <row r="378" spans="1:10" s="25" customFormat="1" x14ac:dyDescent="0.25">
      <c r="A378" s="21">
        <v>403291</v>
      </c>
      <c r="B378" s="21">
        <v>0</v>
      </c>
      <c r="C378" s="23" t="s">
        <v>341</v>
      </c>
      <c r="D378" s="24">
        <v>0</v>
      </c>
      <c r="E378" s="24">
        <v>0</v>
      </c>
      <c r="F378" s="24">
        <v>226575</v>
      </c>
      <c r="G378" s="24">
        <v>226575</v>
      </c>
      <c r="H378" s="24">
        <v>0</v>
      </c>
      <c r="I378" s="24">
        <v>0</v>
      </c>
      <c r="J378" s="25">
        <f t="shared" si="9"/>
        <v>0</v>
      </c>
    </row>
    <row r="379" spans="1:10" s="25" customFormat="1" x14ac:dyDescent="0.25">
      <c r="A379" s="21">
        <v>403296</v>
      </c>
      <c r="B379" s="21">
        <v>0</v>
      </c>
      <c r="C379" s="23" t="s">
        <v>342</v>
      </c>
      <c r="D379" s="24">
        <v>0</v>
      </c>
      <c r="E379" s="24">
        <v>0</v>
      </c>
      <c r="F379" s="24">
        <v>3454111</v>
      </c>
      <c r="G379" s="24">
        <v>3454111</v>
      </c>
      <c r="H379" s="24">
        <v>0</v>
      </c>
      <c r="I379" s="24">
        <v>0</v>
      </c>
      <c r="J379" s="25">
        <f t="shared" si="9"/>
        <v>0</v>
      </c>
    </row>
    <row r="380" spans="1:10" s="25" customFormat="1" x14ac:dyDescent="0.25">
      <c r="A380" s="21">
        <v>403298</v>
      </c>
      <c r="B380" s="21">
        <v>0</v>
      </c>
      <c r="C380" s="23" t="s">
        <v>343</v>
      </c>
      <c r="D380" s="24">
        <v>0</v>
      </c>
      <c r="E380" s="24">
        <v>0</v>
      </c>
      <c r="F380" s="24">
        <v>4291912</v>
      </c>
      <c r="G380" s="24">
        <v>4291912</v>
      </c>
      <c r="H380" s="24">
        <v>0</v>
      </c>
      <c r="I380" s="24">
        <v>0</v>
      </c>
      <c r="J380" s="25">
        <f t="shared" si="9"/>
        <v>0</v>
      </c>
    </row>
    <row r="381" spans="1:10" x14ac:dyDescent="0.25">
      <c r="A381" s="11">
        <v>403300</v>
      </c>
      <c r="B381" s="11">
        <v>0</v>
      </c>
      <c r="C381" s="12" t="s">
        <v>344</v>
      </c>
      <c r="D381" s="13">
        <v>23000</v>
      </c>
      <c r="E381" s="13">
        <v>0</v>
      </c>
      <c r="F381" s="13">
        <v>0</v>
      </c>
      <c r="G381" s="13">
        <v>23000</v>
      </c>
      <c r="H381" s="13">
        <v>0</v>
      </c>
      <c r="I381" s="13">
        <v>0</v>
      </c>
      <c r="J381">
        <f t="shared" si="9"/>
        <v>0</v>
      </c>
    </row>
    <row r="382" spans="1:10" x14ac:dyDescent="0.25">
      <c r="A382" s="11">
        <v>403321</v>
      </c>
      <c r="B382" s="11">
        <v>0</v>
      </c>
      <c r="C382" s="12" t="s">
        <v>345</v>
      </c>
      <c r="D382" s="13">
        <v>0</v>
      </c>
      <c r="E382" s="13">
        <v>1</v>
      </c>
      <c r="F382" s="13">
        <v>4297221</v>
      </c>
      <c r="G382" s="13">
        <v>4297220</v>
      </c>
      <c r="H382" s="13">
        <v>0</v>
      </c>
      <c r="I382" s="13">
        <v>0</v>
      </c>
      <c r="J382">
        <f>IF((D382+F382-E382-G382)&gt;0,0,1)</f>
        <v>1</v>
      </c>
    </row>
    <row r="383" spans="1:10" s="25" customFormat="1" x14ac:dyDescent="0.25">
      <c r="A383" s="21">
        <v>403323</v>
      </c>
      <c r="B383" s="21">
        <v>0</v>
      </c>
      <c r="C383" s="23" t="s">
        <v>346</v>
      </c>
      <c r="D383" s="24">
        <v>0</v>
      </c>
      <c r="E383" s="24">
        <v>0</v>
      </c>
      <c r="F383" s="24">
        <v>1800000</v>
      </c>
      <c r="G383" s="24">
        <v>1800000</v>
      </c>
      <c r="H383" s="24">
        <v>0</v>
      </c>
      <c r="I383" s="24">
        <v>0</v>
      </c>
      <c r="J383" s="25">
        <f t="shared" si="9"/>
        <v>0</v>
      </c>
    </row>
    <row r="384" spans="1:10" s="25" customFormat="1" x14ac:dyDescent="0.25">
      <c r="A384" s="21">
        <v>403330</v>
      </c>
      <c r="B384" s="21">
        <v>0</v>
      </c>
      <c r="C384" s="23" t="s">
        <v>347</v>
      </c>
      <c r="D384" s="24">
        <v>0</v>
      </c>
      <c r="E384" s="24">
        <v>0</v>
      </c>
      <c r="F384" s="24">
        <v>118000</v>
      </c>
      <c r="G384" s="24">
        <v>118000</v>
      </c>
      <c r="H384" s="24">
        <v>0</v>
      </c>
      <c r="I384" s="24">
        <v>0</v>
      </c>
      <c r="J384" s="25">
        <f t="shared" si="9"/>
        <v>0</v>
      </c>
    </row>
    <row r="385" spans="1:10" s="25" customFormat="1" x14ac:dyDescent="0.25">
      <c r="A385" s="21">
        <v>403331</v>
      </c>
      <c r="B385" s="21">
        <v>0</v>
      </c>
      <c r="C385" s="23" t="s">
        <v>348</v>
      </c>
      <c r="D385" s="24">
        <v>0</v>
      </c>
      <c r="E385" s="24">
        <v>0</v>
      </c>
      <c r="F385" s="24">
        <v>2475306</v>
      </c>
      <c r="G385" s="24">
        <v>2475306</v>
      </c>
      <c r="H385" s="24">
        <v>0</v>
      </c>
      <c r="I385" s="24">
        <v>0</v>
      </c>
      <c r="J385" s="25">
        <f t="shared" si="9"/>
        <v>0</v>
      </c>
    </row>
    <row r="386" spans="1:10" s="25" customFormat="1" x14ac:dyDescent="0.25">
      <c r="A386" s="21">
        <v>403338</v>
      </c>
      <c r="B386" s="21">
        <v>0</v>
      </c>
      <c r="C386" s="23" t="s">
        <v>349</v>
      </c>
      <c r="D386" s="24">
        <v>0</v>
      </c>
      <c r="E386" s="24">
        <v>0</v>
      </c>
      <c r="F386" s="24">
        <v>5243970</v>
      </c>
      <c r="G386" s="24">
        <v>5243970</v>
      </c>
      <c r="H386" s="24">
        <v>0</v>
      </c>
      <c r="I386" s="24">
        <v>0</v>
      </c>
      <c r="J386" s="25">
        <f t="shared" si="9"/>
        <v>0</v>
      </c>
    </row>
    <row r="387" spans="1:10" x14ac:dyDescent="0.25">
      <c r="A387" s="11">
        <v>403343</v>
      </c>
      <c r="B387" s="11">
        <v>0</v>
      </c>
      <c r="C387" s="12" t="s">
        <v>350</v>
      </c>
      <c r="D387" s="13">
        <v>0</v>
      </c>
      <c r="E387" s="13">
        <v>199564</v>
      </c>
      <c r="F387" s="13">
        <v>1125036</v>
      </c>
      <c r="G387" s="13">
        <v>925472</v>
      </c>
      <c r="H387" s="13">
        <v>0</v>
      </c>
      <c r="I387" s="13">
        <v>0</v>
      </c>
      <c r="J387">
        <f>IF((D387+F387-E387-G387)&gt;0,0,1)</f>
        <v>1</v>
      </c>
    </row>
    <row r="388" spans="1:10" s="25" customFormat="1" x14ac:dyDescent="0.25">
      <c r="A388" s="21">
        <v>403346</v>
      </c>
      <c r="B388" s="21">
        <v>0</v>
      </c>
      <c r="C388" s="23" t="s">
        <v>351</v>
      </c>
      <c r="D388" s="24">
        <v>0</v>
      </c>
      <c r="E388" s="24">
        <v>0</v>
      </c>
      <c r="F388" s="24">
        <v>2158723</v>
      </c>
      <c r="G388" s="24">
        <v>2158723</v>
      </c>
      <c r="H388" s="24">
        <v>0</v>
      </c>
      <c r="I388" s="24">
        <v>0</v>
      </c>
      <c r="J388" s="25">
        <f t="shared" si="9"/>
        <v>0</v>
      </c>
    </row>
    <row r="389" spans="1:10" x14ac:dyDescent="0.25">
      <c r="A389" s="11">
        <v>403349</v>
      </c>
      <c r="B389" s="11">
        <v>0</v>
      </c>
      <c r="C389" s="12" t="s">
        <v>352</v>
      </c>
      <c r="D389" s="13">
        <v>1250500</v>
      </c>
      <c r="E389" s="13">
        <v>0</v>
      </c>
      <c r="F389" s="13">
        <v>0</v>
      </c>
      <c r="G389" s="13">
        <v>0</v>
      </c>
      <c r="H389" s="13">
        <v>1250500</v>
      </c>
      <c r="I389" s="13">
        <v>0</v>
      </c>
      <c r="J389">
        <f t="shared" si="9"/>
        <v>0</v>
      </c>
    </row>
    <row r="390" spans="1:10" s="25" customFormat="1" x14ac:dyDescent="0.25">
      <c r="A390" s="21">
        <v>403352</v>
      </c>
      <c r="B390" s="21">
        <v>0</v>
      </c>
      <c r="C390" s="23" t="s">
        <v>353</v>
      </c>
      <c r="D390" s="24">
        <v>0</v>
      </c>
      <c r="E390" s="24">
        <v>0</v>
      </c>
      <c r="F390" s="24">
        <v>3250000</v>
      </c>
      <c r="G390" s="24">
        <v>3250000</v>
      </c>
      <c r="H390" s="24">
        <v>0</v>
      </c>
      <c r="I390" s="24">
        <v>0</v>
      </c>
      <c r="J390" s="25">
        <f t="shared" si="9"/>
        <v>0</v>
      </c>
    </row>
    <row r="391" spans="1:10" s="25" customFormat="1" x14ac:dyDescent="0.25">
      <c r="A391" s="21">
        <v>403365</v>
      </c>
      <c r="B391" s="21">
        <v>0</v>
      </c>
      <c r="C391" s="23" t="s">
        <v>354</v>
      </c>
      <c r="D391" s="24">
        <v>0</v>
      </c>
      <c r="E391" s="24">
        <v>0</v>
      </c>
      <c r="F391" s="24">
        <v>700000</v>
      </c>
      <c r="G391" s="24">
        <v>700000</v>
      </c>
      <c r="H391" s="24">
        <v>0</v>
      </c>
      <c r="I391" s="24">
        <v>0</v>
      </c>
      <c r="J391" s="25">
        <f t="shared" si="9"/>
        <v>0</v>
      </c>
    </row>
    <row r="392" spans="1:10" s="25" customFormat="1" x14ac:dyDescent="0.25">
      <c r="A392" s="21">
        <v>403383</v>
      </c>
      <c r="B392" s="21">
        <v>0</v>
      </c>
      <c r="C392" s="23" t="s">
        <v>355</v>
      </c>
      <c r="D392" s="24">
        <v>0</v>
      </c>
      <c r="E392" s="24">
        <v>0</v>
      </c>
      <c r="F392" s="24">
        <v>1665213</v>
      </c>
      <c r="G392" s="24">
        <v>1665213</v>
      </c>
      <c r="H392" s="24">
        <v>0</v>
      </c>
      <c r="I392" s="24">
        <v>0</v>
      </c>
      <c r="J392" s="25">
        <f t="shared" si="9"/>
        <v>0</v>
      </c>
    </row>
    <row r="393" spans="1:10" s="25" customFormat="1" x14ac:dyDescent="0.25">
      <c r="A393" s="21">
        <v>403384</v>
      </c>
      <c r="B393" s="21">
        <v>0</v>
      </c>
      <c r="C393" s="23" t="s">
        <v>356</v>
      </c>
      <c r="D393" s="24">
        <v>0</v>
      </c>
      <c r="E393" s="24">
        <v>0</v>
      </c>
      <c r="F393" s="24">
        <v>144000</v>
      </c>
      <c r="G393" s="24">
        <v>144000</v>
      </c>
      <c r="H393" s="24">
        <v>0</v>
      </c>
      <c r="I393" s="24">
        <v>0</v>
      </c>
      <c r="J393" s="25">
        <f t="shared" si="9"/>
        <v>0</v>
      </c>
    </row>
    <row r="394" spans="1:10" s="25" customFormat="1" x14ac:dyDescent="0.25">
      <c r="A394" s="21">
        <v>403392</v>
      </c>
      <c r="B394" s="21">
        <v>0</v>
      </c>
      <c r="C394" s="23" t="s">
        <v>357</v>
      </c>
      <c r="D394" s="24">
        <v>0</v>
      </c>
      <c r="E394" s="24">
        <v>0</v>
      </c>
      <c r="F394" s="24">
        <v>146550</v>
      </c>
      <c r="G394" s="24">
        <v>146550</v>
      </c>
      <c r="H394" s="24">
        <v>0</v>
      </c>
      <c r="I394" s="24">
        <v>0</v>
      </c>
      <c r="J394" s="25">
        <f t="shared" si="9"/>
        <v>0</v>
      </c>
    </row>
    <row r="395" spans="1:10" s="25" customFormat="1" x14ac:dyDescent="0.25">
      <c r="A395" s="21">
        <v>403395</v>
      </c>
      <c r="B395" s="21">
        <v>0</v>
      </c>
      <c r="C395" s="23" t="s">
        <v>358</v>
      </c>
      <c r="D395" s="24">
        <v>0</v>
      </c>
      <c r="E395" s="24">
        <v>0</v>
      </c>
      <c r="F395" s="24">
        <v>22502676</v>
      </c>
      <c r="G395" s="24">
        <v>22502676</v>
      </c>
      <c r="H395" s="24">
        <v>0</v>
      </c>
      <c r="I395" s="24">
        <v>0</v>
      </c>
      <c r="J395" s="25">
        <f t="shared" si="9"/>
        <v>0</v>
      </c>
    </row>
    <row r="396" spans="1:10" s="25" customFormat="1" x14ac:dyDescent="0.25">
      <c r="A396" s="21">
        <v>403396</v>
      </c>
      <c r="B396" s="21">
        <v>0</v>
      </c>
      <c r="C396" s="23" t="s">
        <v>359</v>
      </c>
      <c r="D396" s="24">
        <v>0</v>
      </c>
      <c r="E396" s="24">
        <v>0</v>
      </c>
      <c r="F396" s="24">
        <v>9643581</v>
      </c>
      <c r="G396" s="24">
        <v>9643581</v>
      </c>
      <c r="H396" s="24">
        <v>0</v>
      </c>
      <c r="I396" s="24">
        <v>0</v>
      </c>
      <c r="J396" s="25">
        <f t="shared" si="9"/>
        <v>0</v>
      </c>
    </row>
    <row r="397" spans="1:10" s="25" customFormat="1" x14ac:dyDescent="0.25">
      <c r="A397" s="21">
        <v>403403</v>
      </c>
      <c r="B397" s="21">
        <v>0</v>
      </c>
      <c r="C397" s="23" t="s">
        <v>360</v>
      </c>
      <c r="D397" s="24">
        <v>0</v>
      </c>
      <c r="E397" s="24">
        <v>0</v>
      </c>
      <c r="F397" s="24">
        <v>90000</v>
      </c>
      <c r="G397" s="24">
        <v>90000</v>
      </c>
      <c r="H397" s="24">
        <v>0</v>
      </c>
      <c r="I397" s="24">
        <v>0</v>
      </c>
      <c r="J397" s="25">
        <f t="shared" si="9"/>
        <v>0</v>
      </c>
    </row>
    <row r="398" spans="1:10" s="25" customFormat="1" x14ac:dyDescent="0.25">
      <c r="A398" s="21">
        <v>403414</v>
      </c>
      <c r="B398" s="21">
        <v>0</v>
      </c>
      <c r="C398" s="23" t="s">
        <v>361</v>
      </c>
      <c r="D398" s="24">
        <v>0</v>
      </c>
      <c r="E398" s="24">
        <v>0</v>
      </c>
      <c r="F398" s="24">
        <v>954000</v>
      </c>
      <c r="G398" s="24">
        <v>954000</v>
      </c>
      <c r="H398" s="24">
        <v>0</v>
      </c>
      <c r="I398" s="24">
        <v>0</v>
      </c>
      <c r="J398" s="25">
        <f t="shared" si="9"/>
        <v>0</v>
      </c>
    </row>
    <row r="399" spans="1:10" s="25" customFormat="1" x14ac:dyDescent="0.25">
      <c r="A399" s="21">
        <v>403415</v>
      </c>
      <c r="B399" s="21">
        <v>0</v>
      </c>
      <c r="C399" s="23" t="s">
        <v>362</v>
      </c>
      <c r="D399" s="24">
        <v>0</v>
      </c>
      <c r="E399" s="24">
        <v>0</v>
      </c>
      <c r="F399" s="24">
        <v>5435820</v>
      </c>
      <c r="G399" s="24">
        <v>5435820</v>
      </c>
      <c r="H399" s="24">
        <v>0</v>
      </c>
      <c r="I399" s="24">
        <v>0</v>
      </c>
      <c r="J399" s="25">
        <f t="shared" si="9"/>
        <v>0</v>
      </c>
    </row>
    <row r="400" spans="1:10" s="25" customFormat="1" x14ac:dyDescent="0.25">
      <c r="A400" s="21">
        <v>403420</v>
      </c>
      <c r="B400" s="21">
        <v>0</v>
      </c>
      <c r="C400" s="23" t="s">
        <v>363</v>
      </c>
      <c r="D400" s="24">
        <v>0</v>
      </c>
      <c r="E400" s="24">
        <v>0</v>
      </c>
      <c r="F400" s="24">
        <v>6000000</v>
      </c>
      <c r="G400" s="24">
        <v>6000000</v>
      </c>
      <c r="H400" s="24">
        <v>0</v>
      </c>
      <c r="I400" s="24">
        <v>0</v>
      </c>
      <c r="J400" s="25">
        <f t="shared" si="9"/>
        <v>0</v>
      </c>
    </row>
    <row r="401" spans="1:10" s="25" customFormat="1" x14ac:dyDescent="0.25">
      <c r="A401" s="21">
        <v>403422</v>
      </c>
      <c r="B401" s="21">
        <v>0</v>
      </c>
      <c r="C401" s="23" t="s">
        <v>364</v>
      </c>
      <c r="D401" s="24">
        <v>0</v>
      </c>
      <c r="E401" s="24">
        <v>0</v>
      </c>
      <c r="F401" s="24">
        <v>9356061</v>
      </c>
      <c r="G401" s="24">
        <v>9356061</v>
      </c>
      <c r="H401" s="24">
        <v>0</v>
      </c>
      <c r="I401" s="24">
        <v>0</v>
      </c>
      <c r="J401" s="25">
        <f t="shared" si="9"/>
        <v>0</v>
      </c>
    </row>
    <row r="402" spans="1:10" s="25" customFormat="1" x14ac:dyDescent="0.25">
      <c r="A402" s="21">
        <v>403437</v>
      </c>
      <c r="B402" s="21">
        <v>0</v>
      </c>
      <c r="C402" s="23" t="s">
        <v>365</v>
      </c>
      <c r="D402" s="24">
        <v>0</v>
      </c>
      <c r="E402" s="24">
        <v>0</v>
      </c>
      <c r="F402" s="24">
        <v>2350000</v>
      </c>
      <c r="G402" s="24">
        <v>2350000</v>
      </c>
      <c r="H402" s="24">
        <v>0</v>
      </c>
      <c r="I402" s="24">
        <v>0</v>
      </c>
      <c r="J402" s="25">
        <f t="shared" si="9"/>
        <v>0</v>
      </c>
    </row>
    <row r="403" spans="1:10" s="25" customFormat="1" x14ac:dyDescent="0.25">
      <c r="A403" s="21">
        <v>403446</v>
      </c>
      <c r="B403" s="21">
        <v>0</v>
      </c>
      <c r="C403" s="23" t="s">
        <v>366</v>
      </c>
      <c r="D403" s="24">
        <v>0</v>
      </c>
      <c r="E403" s="24">
        <v>0</v>
      </c>
      <c r="F403" s="24">
        <v>6931281</v>
      </c>
      <c r="G403" s="24">
        <v>6931281</v>
      </c>
      <c r="H403" s="24">
        <v>0</v>
      </c>
      <c r="I403" s="24">
        <v>0</v>
      </c>
      <c r="J403" s="25">
        <f t="shared" si="9"/>
        <v>0</v>
      </c>
    </row>
    <row r="404" spans="1:10" s="25" customFormat="1" x14ac:dyDescent="0.25">
      <c r="A404" s="21">
        <v>403447</v>
      </c>
      <c r="B404" s="21">
        <v>0</v>
      </c>
      <c r="C404" s="23" t="s">
        <v>367</v>
      </c>
      <c r="D404" s="24">
        <v>0</v>
      </c>
      <c r="E404" s="24">
        <v>0</v>
      </c>
      <c r="F404" s="24">
        <v>14808848</v>
      </c>
      <c r="G404" s="24">
        <v>13308848</v>
      </c>
      <c r="H404" s="24">
        <v>1500000</v>
      </c>
      <c r="I404" s="24">
        <v>0</v>
      </c>
      <c r="J404" s="25">
        <f t="shared" si="9"/>
        <v>0</v>
      </c>
    </row>
    <row r="405" spans="1:10" x14ac:dyDescent="0.25">
      <c r="A405" s="11">
        <v>403455</v>
      </c>
      <c r="B405" s="11">
        <v>0</v>
      </c>
      <c r="C405" s="12" t="s">
        <v>368</v>
      </c>
      <c r="D405" s="13">
        <v>2194929</v>
      </c>
      <c r="E405" s="13">
        <v>0</v>
      </c>
      <c r="F405" s="13">
        <v>3125099</v>
      </c>
      <c r="G405" s="13">
        <v>3125099</v>
      </c>
      <c r="H405" s="13">
        <v>2194929</v>
      </c>
      <c r="I405" s="13">
        <v>0</v>
      </c>
      <c r="J405">
        <f t="shared" si="9"/>
        <v>0</v>
      </c>
    </row>
    <row r="406" spans="1:10" x14ac:dyDescent="0.25">
      <c r="A406" s="11">
        <v>403462</v>
      </c>
      <c r="B406" s="11">
        <v>0</v>
      </c>
      <c r="C406" s="12" t="s">
        <v>369</v>
      </c>
      <c r="D406" s="13">
        <v>1297695</v>
      </c>
      <c r="E406" s="13">
        <v>0</v>
      </c>
      <c r="F406" s="13">
        <v>13154312</v>
      </c>
      <c r="G406" s="13">
        <v>14452007</v>
      </c>
      <c r="H406" s="13">
        <v>0</v>
      </c>
      <c r="I406" s="13">
        <v>0</v>
      </c>
      <c r="J406">
        <f t="shared" si="9"/>
        <v>0</v>
      </c>
    </row>
    <row r="407" spans="1:10" s="25" customFormat="1" x14ac:dyDescent="0.25">
      <c r="A407" s="21">
        <v>403464</v>
      </c>
      <c r="B407" s="21">
        <v>0</v>
      </c>
      <c r="C407" s="23" t="s">
        <v>370</v>
      </c>
      <c r="D407" s="24">
        <v>0</v>
      </c>
      <c r="E407" s="24">
        <v>0</v>
      </c>
      <c r="F407" s="24">
        <v>38072</v>
      </c>
      <c r="G407" s="24">
        <v>38072</v>
      </c>
      <c r="H407" s="24">
        <v>0</v>
      </c>
      <c r="I407" s="24">
        <v>0</v>
      </c>
      <c r="J407" s="25">
        <f t="shared" si="9"/>
        <v>0</v>
      </c>
    </row>
    <row r="408" spans="1:10" s="25" customFormat="1" x14ac:dyDescent="0.25">
      <c r="A408" s="21">
        <v>403465</v>
      </c>
      <c r="B408" s="21">
        <v>0</v>
      </c>
      <c r="C408" s="23" t="s">
        <v>371</v>
      </c>
      <c r="D408" s="24">
        <v>0</v>
      </c>
      <c r="E408" s="24">
        <v>0</v>
      </c>
      <c r="F408" s="24">
        <v>900000</v>
      </c>
      <c r="G408" s="24">
        <v>900000</v>
      </c>
      <c r="H408" s="24">
        <v>0</v>
      </c>
      <c r="I408" s="24">
        <v>0</v>
      </c>
      <c r="J408" s="25">
        <f t="shared" si="9"/>
        <v>0</v>
      </c>
    </row>
    <row r="409" spans="1:10" s="25" customFormat="1" x14ac:dyDescent="0.25">
      <c r="A409" s="21">
        <v>403469</v>
      </c>
      <c r="B409" s="21">
        <v>0</v>
      </c>
      <c r="C409" s="23" t="s">
        <v>372</v>
      </c>
      <c r="D409" s="24">
        <v>0</v>
      </c>
      <c r="E409" s="24">
        <v>0</v>
      </c>
      <c r="F409" s="24">
        <v>14114964</v>
      </c>
      <c r="G409" s="24">
        <v>14114964</v>
      </c>
      <c r="H409" s="24">
        <v>0</v>
      </c>
      <c r="I409" s="24">
        <v>0</v>
      </c>
      <c r="J409" s="25">
        <f t="shared" si="9"/>
        <v>0</v>
      </c>
    </row>
    <row r="410" spans="1:10" x14ac:dyDescent="0.25">
      <c r="A410" s="11">
        <v>403472</v>
      </c>
      <c r="B410" s="11">
        <v>0</v>
      </c>
      <c r="C410" s="12" t="s">
        <v>373</v>
      </c>
      <c r="D410" s="13">
        <v>0</v>
      </c>
      <c r="E410" s="13">
        <v>4537654</v>
      </c>
      <c r="F410" s="13">
        <v>427520</v>
      </c>
      <c r="G410" s="13">
        <v>427520</v>
      </c>
      <c r="H410" s="13">
        <v>0</v>
      </c>
      <c r="I410" s="13">
        <v>4537654</v>
      </c>
      <c r="J410">
        <f t="shared" si="9"/>
        <v>1</v>
      </c>
    </row>
    <row r="411" spans="1:10" s="25" customFormat="1" x14ac:dyDescent="0.25">
      <c r="A411" s="21">
        <v>403480</v>
      </c>
      <c r="B411" s="21">
        <v>0</v>
      </c>
      <c r="C411" s="23" t="s">
        <v>374</v>
      </c>
      <c r="D411" s="24">
        <v>0</v>
      </c>
      <c r="E411" s="24">
        <v>0</v>
      </c>
      <c r="F411" s="24">
        <v>298000</v>
      </c>
      <c r="G411" s="24">
        <v>298000</v>
      </c>
      <c r="H411" s="24">
        <v>0</v>
      </c>
      <c r="I411" s="24">
        <v>0</v>
      </c>
      <c r="J411" s="25">
        <f t="shared" si="9"/>
        <v>0</v>
      </c>
    </row>
    <row r="412" spans="1:10" s="25" customFormat="1" x14ac:dyDescent="0.25">
      <c r="A412" s="21">
        <v>403484</v>
      </c>
      <c r="B412" s="21">
        <v>0</v>
      </c>
      <c r="C412" s="23" t="s">
        <v>375</v>
      </c>
      <c r="D412" s="24">
        <v>0</v>
      </c>
      <c r="E412" s="24">
        <v>0</v>
      </c>
      <c r="F412" s="24">
        <v>3600000</v>
      </c>
      <c r="G412" s="24">
        <v>3600000</v>
      </c>
      <c r="H412" s="24">
        <v>0</v>
      </c>
      <c r="I412" s="24">
        <v>0</v>
      </c>
      <c r="J412" s="25">
        <f t="shared" si="9"/>
        <v>0</v>
      </c>
    </row>
    <row r="413" spans="1:10" s="25" customFormat="1" x14ac:dyDescent="0.25">
      <c r="A413" s="21">
        <v>403487</v>
      </c>
      <c r="B413" s="21">
        <v>0</v>
      </c>
      <c r="C413" s="23" t="s">
        <v>376</v>
      </c>
      <c r="D413" s="24">
        <v>0</v>
      </c>
      <c r="E413" s="24">
        <v>0</v>
      </c>
      <c r="F413" s="24">
        <v>51873</v>
      </c>
      <c r="G413" s="24">
        <v>51873</v>
      </c>
      <c r="H413" s="24">
        <v>0</v>
      </c>
      <c r="I413" s="24">
        <v>0</v>
      </c>
      <c r="J413" s="25">
        <f t="shared" si="9"/>
        <v>0</v>
      </c>
    </row>
    <row r="414" spans="1:10" s="25" customFormat="1" x14ac:dyDescent="0.25">
      <c r="A414" s="21">
        <v>403488</v>
      </c>
      <c r="B414" s="21">
        <v>0</v>
      </c>
      <c r="C414" s="23" t="s">
        <v>377</v>
      </c>
      <c r="D414" s="24">
        <v>0</v>
      </c>
      <c r="E414" s="24">
        <v>0</v>
      </c>
      <c r="F414" s="24">
        <v>8591229</v>
      </c>
      <c r="G414" s="24">
        <v>8591229</v>
      </c>
      <c r="H414" s="24">
        <v>0</v>
      </c>
      <c r="I414" s="24">
        <v>0</v>
      </c>
      <c r="J414" s="25">
        <f t="shared" si="9"/>
        <v>0</v>
      </c>
    </row>
    <row r="415" spans="1:10" s="25" customFormat="1" x14ac:dyDescent="0.25">
      <c r="A415" s="21">
        <v>403490</v>
      </c>
      <c r="B415" s="21">
        <v>0</v>
      </c>
      <c r="C415" s="23" t="s">
        <v>378</v>
      </c>
      <c r="D415" s="24">
        <v>0</v>
      </c>
      <c r="E415" s="24">
        <v>0</v>
      </c>
      <c r="F415" s="24">
        <v>19279327</v>
      </c>
      <c r="G415" s="24">
        <v>19279327</v>
      </c>
      <c r="H415" s="24">
        <v>0</v>
      </c>
      <c r="I415" s="24">
        <v>0</v>
      </c>
      <c r="J415" s="25">
        <f t="shared" si="9"/>
        <v>0</v>
      </c>
    </row>
    <row r="416" spans="1:10" x14ac:dyDescent="0.25">
      <c r="A416" s="11">
        <v>403491</v>
      </c>
      <c r="B416" s="11">
        <v>0</v>
      </c>
      <c r="C416" s="12" t="s">
        <v>379</v>
      </c>
      <c r="D416" s="13">
        <v>588880</v>
      </c>
      <c r="E416" s="13">
        <v>0</v>
      </c>
      <c r="F416" s="13">
        <v>0</v>
      </c>
      <c r="G416" s="13">
        <v>0</v>
      </c>
      <c r="H416" s="13">
        <v>588880</v>
      </c>
      <c r="I416" s="13">
        <v>0</v>
      </c>
      <c r="J416">
        <f t="shared" si="9"/>
        <v>0</v>
      </c>
    </row>
    <row r="417" spans="1:10" x14ac:dyDescent="0.25">
      <c r="A417" s="11">
        <v>403492</v>
      </c>
      <c r="B417" s="11">
        <v>0</v>
      </c>
      <c r="C417" s="12" t="s">
        <v>380</v>
      </c>
      <c r="D417" s="13">
        <v>161059</v>
      </c>
      <c r="E417" s="13">
        <v>0</v>
      </c>
      <c r="F417" s="13">
        <v>0</v>
      </c>
      <c r="G417" s="13">
        <v>161059</v>
      </c>
      <c r="H417" s="13">
        <v>0</v>
      </c>
      <c r="I417" s="13">
        <v>0</v>
      </c>
      <c r="J417">
        <f t="shared" si="9"/>
        <v>0</v>
      </c>
    </row>
    <row r="418" spans="1:10" s="25" customFormat="1" x14ac:dyDescent="0.25">
      <c r="A418" s="21">
        <v>403495</v>
      </c>
      <c r="B418" s="21">
        <v>0</v>
      </c>
      <c r="C418" s="23" t="s">
        <v>381</v>
      </c>
      <c r="D418" s="24">
        <v>0</v>
      </c>
      <c r="E418" s="24">
        <v>0</v>
      </c>
      <c r="F418" s="24">
        <v>7800000</v>
      </c>
      <c r="G418" s="24">
        <v>7800000</v>
      </c>
      <c r="H418" s="24">
        <v>0</v>
      </c>
      <c r="I418" s="24">
        <v>0</v>
      </c>
      <c r="J418" s="25">
        <f t="shared" si="9"/>
        <v>0</v>
      </c>
    </row>
    <row r="419" spans="1:10" s="25" customFormat="1" x14ac:dyDescent="0.25">
      <c r="A419" s="21">
        <v>403498</v>
      </c>
      <c r="B419" s="21">
        <v>0</v>
      </c>
      <c r="C419" s="23" t="s">
        <v>382</v>
      </c>
      <c r="D419" s="24">
        <v>0</v>
      </c>
      <c r="E419" s="24">
        <v>0</v>
      </c>
      <c r="F419" s="24">
        <v>3244074</v>
      </c>
      <c r="G419" s="24">
        <v>3244074</v>
      </c>
      <c r="H419" s="24">
        <v>0</v>
      </c>
      <c r="I419" s="24">
        <v>0</v>
      </c>
      <c r="J419" s="25">
        <f t="shared" si="9"/>
        <v>0</v>
      </c>
    </row>
    <row r="420" spans="1:10" s="25" customFormat="1" x14ac:dyDescent="0.25">
      <c r="A420" s="21">
        <v>403499</v>
      </c>
      <c r="B420" s="21">
        <v>0</v>
      </c>
      <c r="C420" s="23" t="s">
        <v>383</v>
      </c>
      <c r="D420" s="24">
        <v>0</v>
      </c>
      <c r="E420" s="24">
        <v>0</v>
      </c>
      <c r="F420" s="24">
        <v>1300000</v>
      </c>
      <c r="G420" s="24">
        <v>1300000</v>
      </c>
      <c r="H420" s="24">
        <v>0</v>
      </c>
      <c r="I420" s="24">
        <v>0</v>
      </c>
      <c r="J420" s="25">
        <f t="shared" si="9"/>
        <v>0</v>
      </c>
    </row>
    <row r="421" spans="1:10" s="25" customFormat="1" x14ac:dyDescent="0.25">
      <c r="A421" s="21">
        <v>403500</v>
      </c>
      <c r="B421" s="21">
        <v>0</v>
      </c>
      <c r="C421" s="23" t="s">
        <v>384</v>
      </c>
      <c r="D421" s="24">
        <v>0</v>
      </c>
      <c r="E421" s="24">
        <v>0</v>
      </c>
      <c r="F421" s="24">
        <v>8016184</v>
      </c>
      <c r="G421" s="24">
        <v>8016184</v>
      </c>
      <c r="H421" s="24">
        <v>0</v>
      </c>
      <c r="I421" s="24">
        <v>0</v>
      </c>
      <c r="J421" s="25">
        <f t="shared" si="9"/>
        <v>0</v>
      </c>
    </row>
    <row r="422" spans="1:10" x14ac:dyDescent="0.25">
      <c r="A422" s="11">
        <v>403504</v>
      </c>
      <c r="B422" s="11">
        <v>0</v>
      </c>
      <c r="C422" s="12" t="s">
        <v>385</v>
      </c>
      <c r="D422" s="13">
        <v>9353125</v>
      </c>
      <c r="E422" s="13">
        <v>0</v>
      </c>
      <c r="F422" s="13">
        <v>0</v>
      </c>
      <c r="G422" s="13">
        <v>9353125</v>
      </c>
      <c r="H422" s="13">
        <v>0</v>
      </c>
      <c r="I422" s="13">
        <v>0</v>
      </c>
      <c r="J422">
        <f t="shared" si="9"/>
        <v>0</v>
      </c>
    </row>
    <row r="423" spans="1:10" x14ac:dyDescent="0.25">
      <c r="A423" s="11">
        <v>403505</v>
      </c>
      <c r="B423" s="11">
        <v>0</v>
      </c>
      <c r="C423" s="12" t="s">
        <v>386</v>
      </c>
      <c r="D423" s="13">
        <v>1954800</v>
      </c>
      <c r="E423" s="13">
        <v>0</v>
      </c>
      <c r="F423" s="13">
        <v>21003023</v>
      </c>
      <c r="G423" s="13">
        <v>22957823</v>
      </c>
      <c r="H423" s="13">
        <v>0</v>
      </c>
      <c r="I423" s="13">
        <v>0</v>
      </c>
      <c r="J423">
        <f t="shared" si="9"/>
        <v>0</v>
      </c>
    </row>
    <row r="424" spans="1:10" s="25" customFormat="1" x14ac:dyDescent="0.25">
      <c r="A424" s="21">
        <v>403506</v>
      </c>
      <c r="B424" s="21">
        <v>0</v>
      </c>
      <c r="C424" s="23" t="s">
        <v>387</v>
      </c>
      <c r="D424" s="24">
        <v>0</v>
      </c>
      <c r="E424" s="24">
        <v>0</v>
      </c>
      <c r="F424" s="24">
        <v>566438</v>
      </c>
      <c r="G424" s="24">
        <v>566438</v>
      </c>
      <c r="H424" s="24">
        <v>0</v>
      </c>
      <c r="I424" s="24">
        <v>0</v>
      </c>
      <c r="J424" s="25">
        <f t="shared" si="9"/>
        <v>0</v>
      </c>
    </row>
    <row r="425" spans="1:10" s="25" customFormat="1" x14ac:dyDescent="0.25">
      <c r="A425" s="21">
        <v>403507</v>
      </c>
      <c r="B425" s="21">
        <v>0</v>
      </c>
      <c r="C425" s="23" t="s">
        <v>388</v>
      </c>
      <c r="D425" s="24">
        <v>0</v>
      </c>
      <c r="E425" s="24">
        <v>0</v>
      </c>
      <c r="F425" s="24">
        <v>300397</v>
      </c>
      <c r="G425" s="24">
        <v>300397</v>
      </c>
      <c r="H425" s="24">
        <v>0</v>
      </c>
      <c r="I425" s="24">
        <v>0</v>
      </c>
      <c r="J425" s="25">
        <f t="shared" si="9"/>
        <v>0</v>
      </c>
    </row>
    <row r="426" spans="1:10" x14ac:dyDescent="0.25">
      <c r="A426" s="11">
        <v>403508</v>
      </c>
      <c r="B426" s="11">
        <v>0</v>
      </c>
      <c r="C426" s="12" t="s">
        <v>389</v>
      </c>
      <c r="D426" s="13">
        <v>1376250</v>
      </c>
      <c r="E426" s="13">
        <v>0</v>
      </c>
      <c r="F426" s="13">
        <v>3881587</v>
      </c>
      <c r="G426" s="13">
        <v>5257837</v>
      </c>
      <c r="H426" s="13">
        <v>0</v>
      </c>
      <c r="I426" s="13">
        <v>0</v>
      </c>
      <c r="J426">
        <f t="shared" si="9"/>
        <v>0</v>
      </c>
    </row>
    <row r="427" spans="1:10" s="25" customFormat="1" x14ac:dyDescent="0.25">
      <c r="A427" s="21">
        <v>403509</v>
      </c>
      <c r="B427" s="21">
        <v>0</v>
      </c>
      <c r="C427" s="23" t="s">
        <v>390</v>
      </c>
      <c r="D427" s="24">
        <v>0</v>
      </c>
      <c r="E427" s="24">
        <v>0</v>
      </c>
      <c r="F427" s="24">
        <v>2755019</v>
      </c>
      <c r="G427" s="24">
        <v>2755019</v>
      </c>
      <c r="H427" s="24">
        <v>0</v>
      </c>
      <c r="I427" s="24">
        <v>0</v>
      </c>
      <c r="J427" s="25">
        <f t="shared" si="9"/>
        <v>0</v>
      </c>
    </row>
    <row r="428" spans="1:10" s="25" customFormat="1" x14ac:dyDescent="0.25">
      <c r="A428" s="21">
        <v>403511</v>
      </c>
      <c r="B428" s="21">
        <v>0</v>
      </c>
      <c r="C428" s="23" t="s">
        <v>391</v>
      </c>
      <c r="D428" s="24">
        <v>0</v>
      </c>
      <c r="E428" s="24">
        <v>0</v>
      </c>
      <c r="F428" s="24">
        <v>18055138</v>
      </c>
      <c r="G428" s="24">
        <v>18055138</v>
      </c>
      <c r="H428" s="24">
        <v>0</v>
      </c>
      <c r="I428" s="24">
        <v>0</v>
      </c>
      <c r="J428" s="25">
        <f t="shared" si="9"/>
        <v>0</v>
      </c>
    </row>
    <row r="429" spans="1:10" x14ac:dyDescent="0.25">
      <c r="A429" s="11">
        <v>403513</v>
      </c>
      <c r="B429" s="11">
        <v>0</v>
      </c>
      <c r="C429" s="12" t="s">
        <v>392</v>
      </c>
      <c r="D429" s="13">
        <v>500000</v>
      </c>
      <c r="E429" s="13">
        <v>0</v>
      </c>
      <c r="F429" s="13">
        <v>2146260</v>
      </c>
      <c r="G429" s="13">
        <v>0</v>
      </c>
      <c r="H429" s="13">
        <v>2646260</v>
      </c>
      <c r="I429" s="13">
        <v>0</v>
      </c>
      <c r="J429">
        <f t="shared" si="9"/>
        <v>0</v>
      </c>
    </row>
    <row r="430" spans="1:10" s="25" customFormat="1" x14ac:dyDescent="0.25">
      <c r="A430" s="21">
        <v>403515</v>
      </c>
      <c r="B430" s="21">
        <v>0</v>
      </c>
      <c r="C430" s="23" t="s">
        <v>393</v>
      </c>
      <c r="D430" s="24">
        <v>0</v>
      </c>
      <c r="E430" s="24">
        <v>0</v>
      </c>
      <c r="F430" s="24">
        <v>73434750</v>
      </c>
      <c r="G430" s="24">
        <v>73434750</v>
      </c>
      <c r="H430" s="24">
        <v>0</v>
      </c>
      <c r="I430" s="24">
        <v>0</v>
      </c>
      <c r="J430" s="25">
        <f t="shared" si="9"/>
        <v>0</v>
      </c>
    </row>
    <row r="431" spans="1:10" s="25" customFormat="1" x14ac:dyDescent="0.25">
      <c r="A431" s="21">
        <v>403516</v>
      </c>
      <c r="B431" s="21">
        <v>0</v>
      </c>
      <c r="C431" s="23" t="s">
        <v>394</v>
      </c>
      <c r="D431" s="24">
        <v>0</v>
      </c>
      <c r="E431" s="24">
        <v>0</v>
      </c>
      <c r="F431" s="24">
        <v>6332670</v>
      </c>
      <c r="G431" s="24">
        <v>6332670</v>
      </c>
      <c r="H431" s="24">
        <v>0</v>
      </c>
      <c r="I431" s="24">
        <v>0</v>
      </c>
      <c r="J431" s="25">
        <f t="shared" si="9"/>
        <v>0</v>
      </c>
    </row>
    <row r="432" spans="1:10" s="25" customFormat="1" x14ac:dyDescent="0.25">
      <c r="A432" s="21">
        <v>403517</v>
      </c>
      <c r="B432" s="21">
        <v>0</v>
      </c>
      <c r="C432" s="23" t="s">
        <v>395</v>
      </c>
      <c r="D432" s="24">
        <v>0</v>
      </c>
      <c r="E432" s="24">
        <v>0</v>
      </c>
      <c r="F432" s="24">
        <v>18679500</v>
      </c>
      <c r="G432" s="24">
        <v>18679500</v>
      </c>
      <c r="H432" s="24">
        <v>0</v>
      </c>
      <c r="I432" s="24">
        <v>0</v>
      </c>
      <c r="J432" s="25">
        <f t="shared" si="9"/>
        <v>0</v>
      </c>
    </row>
    <row r="433" spans="1:10" x14ac:dyDescent="0.25">
      <c r="A433" s="11">
        <v>403518</v>
      </c>
      <c r="B433" s="11">
        <v>0</v>
      </c>
      <c r="C433" s="12" t="s">
        <v>396</v>
      </c>
      <c r="D433" s="13">
        <v>700000</v>
      </c>
      <c r="E433" s="13">
        <v>0</v>
      </c>
      <c r="F433" s="13">
        <v>17544000</v>
      </c>
      <c r="G433" s="13">
        <v>18244000</v>
      </c>
      <c r="H433" s="13">
        <v>0</v>
      </c>
      <c r="I433" s="13">
        <v>0</v>
      </c>
      <c r="J433">
        <f t="shared" si="9"/>
        <v>0</v>
      </c>
    </row>
    <row r="434" spans="1:10" s="25" customFormat="1" x14ac:dyDescent="0.25">
      <c r="A434" s="21">
        <v>403519</v>
      </c>
      <c r="B434" s="21">
        <v>0</v>
      </c>
      <c r="C434" s="23" t="s">
        <v>397</v>
      </c>
      <c r="D434" s="24">
        <v>0</v>
      </c>
      <c r="E434" s="24">
        <v>0</v>
      </c>
      <c r="F434" s="24">
        <v>25585976</v>
      </c>
      <c r="G434" s="24">
        <v>25585976</v>
      </c>
      <c r="H434" s="24">
        <v>0</v>
      </c>
      <c r="I434" s="24">
        <v>0</v>
      </c>
      <c r="J434" s="25">
        <f t="shared" si="9"/>
        <v>0</v>
      </c>
    </row>
    <row r="435" spans="1:10" s="25" customFormat="1" x14ac:dyDescent="0.25">
      <c r="A435" s="21">
        <v>403520</v>
      </c>
      <c r="B435" s="21">
        <v>0</v>
      </c>
      <c r="C435" s="23" t="s">
        <v>398</v>
      </c>
      <c r="D435" s="24">
        <v>0</v>
      </c>
      <c r="E435" s="24">
        <v>0</v>
      </c>
      <c r="F435" s="24">
        <v>902000</v>
      </c>
      <c r="G435" s="24">
        <v>902000</v>
      </c>
      <c r="H435" s="24">
        <v>0</v>
      </c>
      <c r="I435" s="24">
        <v>0</v>
      </c>
      <c r="J435" s="25">
        <f t="shared" si="9"/>
        <v>0</v>
      </c>
    </row>
    <row r="436" spans="1:10" s="25" customFormat="1" x14ac:dyDescent="0.25">
      <c r="A436" s="21">
        <v>403521</v>
      </c>
      <c r="B436" s="21">
        <v>0</v>
      </c>
      <c r="C436" s="23" t="s">
        <v>399</v>
      </c>
      <c r="D436" s="24">
        <v>0</v>
      </c>
      <c r="E436" s="24">
        <v>0</v>
      </c>
      <c r="F436" s="24">
        <v>12601233</v>
      </c>
      <c r="G436" s="24">
        <v>12601233</v>
      </c>
      <c r="H436" s="24">
        <v>0</v>
      </c>
      <c r="I436" s="24">
        <v>0</v>
      </c>
      <c r="J436" s="25">
        <f t="shared" si="9"/>
        <v>0</v>
      </c>
    </row>
    <row r="437" spans="1:10" s="25" customFormat="1" x14ac:dyDescent="0.25">
      <c r="A437" s="21">
        <v>403522</v>
      </c>
      <c r="B437" s="21">
        <v>0</v>
      </c>
      <c r="C437" s="23" t="s">
        <v>400</v>
      </c>
      <c r="D437" s="24">
        <v>0</v>
      </c>
      <c r="E437" s="24">
        <v>0</v>
      </c>
      <c r="F437" s="24">
        <v>7607126</v>
      </c>
      <c r="G437" s="24">
        <v>7607126</v>
      </c>
      <c r="H437" s="24">
        <v>0</v>
      </c>
      <c r="I437" s="24">
        <v>0</v>
      </c>
      <c r="J437" s="25">
        <f t="shared" si="9"/>
        <v>0</v>
      </c>
    </row>
    <row r="438" spans="1:10" s="25" customFormat="1" x14ac:dyDescent="0.25">
      <c r="A438" s="21">
        <v>403523</v>
      </c>
      <c r="B438" s="21">
        <v>0</v>
      </c>
      <c r="C438" s="23" t="s">
        <v>401</v>
      </c>
      <c r="D438" s="24">
        <v>0</v>
      </c>
      <c r="E438" s="24">
        <v>0</v>
      </c>
      <c r="F438" s="24">
        <v>16635931</v>
      </c>
      <c r="G438" s="24">
        <v>16635931</v>
      </c>
      <c r="H438" s="24">
        <v>0</v>
      </c>
      <c r="I438" s="24">
        <v>0</v>
      </c>
      <c r="J438" s="25">
        <f t="shared" si="9"/>
        <v>0</v>
      </c>
    </row>
    <row r="439" spans="1:10" s="25" customFormat="1" x14ac:dyDescent="0.25">
      <c r="A439" s="21">
        <v>403524</v>
      </c>
      <c r="B439" s="21">
        <v>0</v>
      </c>
      <c r="C439" s="23" t="s">
        <v>402</v>
      </c>
      <c r="D439" s="24">
        <v>0</v>
      </c>
      <c r="E439" s="24">
        <v>0</v>
      </c>
      <c r="F439" s="24">
        <v>20079054</v>
      </c>
      <c r="G439" s="24">
        <v>20079054</v>
      </c>
      <c r="H439" s="24">
        <v>0</v>
      </c>
      <c r="I439" s="24">
        <v>0</v>
      </c>
      <c r="J439" s="25">
        <f t="shared" si="9"/>
        <v>0</v>
      </c>
    </row>
    <row r="440" spans="1:10" x14ac:dyDescent="0.25">
      <c r="A440" s="11">
        <v>406000</v>
      </c>
      <c r="B440" s="11">
        <v>7</v>
      </c>
      <c r="C440" s="12" t="s">
        <v>403</v>
      </c>
      <c r="D440" s="13">
        <v>11509675</v>
      </c>
      <c r="E440" s="13">
        <v>0</v>
      </c>
      <c r="F440" s="13">
        <v>0</v>
      </c>
      <c r="G440" s="13">
        <v>0</v>
      </c>
      <c r="H440" s="13">
        <v>11509675</v>
      </c>
      <c r="I440" s="13">
        <v>0</v>
      </c>
      <c r="J440">
        <f t="shared" ref="J440:J503" si="10">IF((D440+F440-E440-G440)&gt;=0,0,1)</f>
        <v>0</v>
      </c>
    </row>
    <row r="441" spans="1:10" s="25" customFormat="1" x14ac:dyDescent="0.25">
      <c r="A441" s="21">
        <v>406000</v>
      </c>
      <c r="B441" s="21">
        <v>15</v>
      </c>
      <c r="C441" s="23" t="s">
        <v>404</v>
      </c>
      <c r="D441" s="24">
        <v>0</v>
      </c>
      <c r="E441" s="24">
        <v>0</v>
      </c>
      <c r="F441" s="24">
        <v>13459123</v>
      </c>
      <c r="G441" s="24">
        <v>13459123</v>
      </c>
      <c r="H441" s="24">
        <v>0</v>
      </c>
      <c r="I441" s="24">
        <v>0</v>
      </c>
      <c r="J441" s="25">
        <f t="shared" si="10"/>
        <v>0</v>
      </c>
    </row>
    <row r="442" spans="1:10" s="25" customFormat="1" x14ac:dyDescent="0.25">
      <c r="A442" s="21">
        <v>406000</v>
      </c>
      <c r="B442" s="21">
        <v>21</v>
      </c>
      <c r="C442" s="23" t="s">
        <v>405</v>
      </c>
      <c r="D442" s="24">
        <v>0</v>
      </c>
      <c r="E442" s="24">
        <v>0</v>
      </c>
      <c r="F442" s="24">
        <v>14295931</v>
      </c>
      <c r="G442" s="24">
        <v>14295931</v>
      </c>
      <c r="H442" s="24">
        <v>0</v>
      </c>
      <c r="I442" s="24">
        <v>0</v>
      </c>
      <c r="J442" s="25">
        <f t="shared" si="10"/>
        <v>0</v>
      </c>
    </row>
    <row r="443" spans="1:10" x14ac:dyDescent="0.25">
      <c r="A443" s="11">
        <v>406000</v>
      </c>
      <c r="B443" s="11">
        <v>23</v>
      </c>
      <c r="C443" s="12" t="s">
        <v>406</v>
      </c>
      <c r="D443" s="13">
        <v>0</v>
      </c>
      <c r="E443" s="13">
        <v>500988</v>
      </c>
      <c r="F443" s="13">
        <v>45596056</v>
      </c>
      <c r="G443" s="13">
        <v>45095068</v>
      </c>
      <c r="H443" s="13">
        <v>0</v>
      </c>
      <c r="I443" s="13">
        <v>0</v>
      </c>
      <c r="J443">
        <f>IF((D443+F443-E443-G443)&gt;0,0,1)</f>
        <v>1</v>
      </c>
    </row>
    <row r="444" spans="1:10" s="25" customFormat="1" x14ac:dyDescent="0.25">
      <c r="A444" s="21">
        <v>406000</v>
      </c>
      <c r="B444" s="21">
        <v>24</v>
      </c>
      <c r="C444" s="23" t="s">
        <v>407</v>
      </c>
      <c r="D444" s="24">
        <v>0</v>
      </c>
      <c r="E444" s="24">
        <v>0</v>
      </c>
      <c r="F444" s="24">
        <v>1569757</v>
      </c>
      <c r="G444" s="24">
        <v>1569757</v>
      </c>
      <c r="H444" s="24">
        <v>0</v>
      </c>
      <c r="I444" s="24">
        <v>0</v>
      </c>
      <c r="J444" s="25">
        <f t="shared" si="10"/>
        <v>0</v>
      </c>
    </row>
    <row r="445" spans="1:10" s="25" customFormat="1" x14ac:dyDescent="0.25">
      <c r="A445" s="21">
        <v>406000</v>
      </c>
      <c r="B445" s="21">
        <v>25</v>
      </c>
      <c r="C445" s="23" t="s">
        <v>408</v>
      </c>
      <c r="D445" s="24">
        <v>0</v>
      </c>
      <c r="E445" s="24">
        <v>0</v>
      </c>
      <c r="F445" s="24">
        <v>39390</v>
      </c>
      <c r="G445" s="24">
        <v>39390</v>
      </c>
      <c r="H445" s="24">
        <v>0</v>
      </c>
      <c r="I445" s="24">
        <v>0</v>
      </c>
      <c r="J445" s="25">
        <f t="shared" si="10"/>
        <v>0</v>
      </c>
    </row>
    <row r="446" spans="1:10" s="25" customFormat="1" x14ac:dyDescent="0.25">
      <c r="A446" s="21">
        <v>406000</v>
      </c>
      <c r="B446" s="21">
        <v>26</v>
      </c>
      <c r="C446" s="23" t="s">
        <v>409</v>
      </c>
      <c r="D446" s="24">
        <v>0</v>
      </c>
      <c r="E446" s="24">
        <v>0</v>
      </c>
      <c r="F446" s="24">
        <v>39390</v>
      </c>
      <c r="G446" s="24">
        <v>39390</v>
      </c>
      <c r="H446" s="24">
        <v>0</v>
      </c>
      <c r="I446" s="24">
        <v>0</v>
      </c>
      <c r="J446" s="25">
        <f t="shared" si="10"/>
        <v>0</v>
      </c>
    </row>
    <row r="447" spans="1:10" x14ac:dyDescent="0.25">
      <c r="A447" s="11">
        <v>406000</v>
      </c>
      <c r="B447" s="11">
        <v>33</v>
      </c>
      <c r="C447" s="12" t="s">
        <v>410</v>
      </c>
      <c r="D447" s="13">
        <v>18000</v>
      </c>
      <c r="E447" s="13">
        <v>0</v>
      </c>
      <c r="F447" s="13">
        <v>2903163</v>
      </c>
      <c r="G447" s="13">
        <v>2753163</v>
      </c>
      <c r="H447" s="13">
        <v>168000</v>
      </c>
      <c r="I447" s="13">
        <v>0</v>
      </c>
      <c r="J447">
        <f t="shared" si="10"/>
        <v>0</v>
      </c>
    </row>
    <row r="448" spans="1:10" x14ac:dyDescent="0.25">
      <c r="A448" s="11">
        <v>406000</v>
      </c>
      <c r="B448" s="11">
        <v>999</v>
      </c>
      <c r="C448" s="12" t="s">
        <v>411</v>
      </c>
      <c r="D448" s="13">
        <v>8623918</v>
      </c>
      <c r="E448" s="13">
        <v>0</v>
      </c>
      <c r="F448" s="13">
        <v>12152625</v>
      </c>
      <c r="G448" s="13">
        <v>8295476</v>
      </c>
      <c r="H448" s="13">
        <v>12481067</v>
      </c>
      <c r="I448" s="13">
        <v>0</v>
      </c>
      <c r="J448">
        <f t="shared" si="10"/>
        <v>0</v>
      </c>
    </row>
    <row r="449" spans="1:10" s="25" customFormat="1" x14ac:dyDescent="0.25">
      <c r="A449" s="21">
        <v>407000</v>
      </c>
      <c r="B449" s="21">
        <v>7</v>
      </c>
      <c r="C449" s="23" t="s">
        <v>412</v>
      </c>
      <c r="D449" s="24">
        <v>0</v>
      </c>
      <c r="E449" s="24">
        <v>0</v>
      </c>
      <c r="F449" s="24">
        <v>124414769</v>
      </c>
      <c r="G449" s="24">
        <v>124414769</v>
      </c>
      <c r="H449" s="24">
        <v>0</v>
      </c>
      <c r="I449" s="24">
        <v>0</v>
      </c>
      <c r="J449" s="25">
        <f t="shared" si="10"/>
        <v>0</v>
      </c>
    </row>
    <row r="450" spans="1:10" s="25" customFormat="1" x14ac:dyDescent="0.25">
      <c r="A450" s="21">
        <v>407000</v>
      </c>
      <c r="B450" s="21">
        <v>21</v>
      </c>
      <c r="C450" s="23" t="s">
        <v>413</v>
      </c>
      <c r="D450" s="24">
        <v>0</v>
      </c>
      <c r="E450" s="24">
        <v>0</v>
      </c>
      <c r="F450" s="24">
        <v>59879103</v>
      </c>
      <c r="G450" s="24">
        <v>59879103</v>
      </c>
      <c r="H450" s="24">
        <v>0</v>
      </c>
      <c r="I450" s="24">
        <v>0</v>
      </c>
      <c r="J450" s="25">
        <f t="shared" si="10"/>
        <v>0</v>
      </c>
    </row>
    <row r="451" spans="1:10" s="25" customFormat="1" x14ac:dyDescent="0.25">
      <c r="A451" s="21">
        <v>407000</v>
      </c>
      <c r="B451" s="21">
        <v>23</v>
      </c>
      <c r="C451" s="23" t="s">
        <v>414</v>
      </c>
      <c r="D451" s="24">
        <v>0</v>
      </c>
      <c r="E451" s="24">
        <v>0</v>
      </c>
      <c r="F451" s="24">
        <v>2108406</v>
      </c>
      <c r="G451" s="24">
        <v>2108406</v>
      </c>
      <c r="H451" s="24">
        <v>0</v>
      </c>
      <c r="I451" s="24">
        <v>0</v>
      </c>
      <c r="J451" s="25">
        <f t="shared" si="10"/>
        <v>0</v>
      </c>
    </row>
    <row r="452" spans="1:10" s="25" customFormat="1" x14ac:dyDescent="0.25">
      <c r="A452" s="21">
        <v>407000</v>
      </c>
      <c r="B452" s="21">
        <v>24</v>
      </c>
      <c r="C452" s="23" t="s">
        <v>415</v>
      </c>
      <c r="D452" s="24">
        <v>0</v>
      </c>
      <c r="E452" s="24">
        <v>0</v>
      </c>
      <c r="F452" s="24">
        <v>6018900</v>
      </c>
      <c r="G452" s="24">
        <v>6018900</v>
      </c>
      <c r="H452" s="24">
        <v>0</v>
      </c>
      <c r="I452" s="24">
        <v>0</v>
      </c>
      <c r="J452" s="25">
        <f t="shared" si="10"/>
        <v>0</v>
      </c>
    </row>
    <row r="453" spans="1:10" s="25" customFormat="1" x14ac:dyDescent="0.25">
      <c r="A453" s="21">
        <v>407000</v>
      </c>
      <c r="B453" s="21">
        <v>999</v>
      </c>
      <c r="C453" s="23" t="s">
        <v>416</v>
      </c>
      <c r="D453" s="24">
        <v>0</v>
      </c>
      <c r="E453" s="24">
        <v>0</v>
      </c>
      <c r="F453" s="24">
        <v>179103292</v>
      </c>
      <c r="G453" s="24">
        <v>179103292</v>
      </c>
      <c r="H453" s="24">
        <v>0</v>
      </c>
      <c r="I453" s="24">
        <v>0</v>
      </c>
      <c r="J453" s="25">
        <f t="shared" si="10"/>
        <v>0</v>
      </c>
    </row>
    <row r="454" spans="1:10" s="25" customFormat="1" x14ac:dyDescent="0.25">
      <c r="A454" s="21">
        <v>408000</v>
      </c>
      <c r="B454" s="21">
        <v>7</v>
      </c>
      <c r="C454" s="23" t="s">
        <v>417</v>
      </c>
      <c r="D454" s="24">
        <v>0</v>
      </c>
      <c r="E454" s="24">
        <v>0</v>
      </c>
      <c r="F454" s="24">
        <v>3957579</v>
      </c>
      <c r="G454" s="24">
        <v>3957579</v>
      </c>
      <c r="H454" s="24">
        <v>0</v>
      </c>
      <c r="I454" s="24">
        <v>0</v>
      </c>
      <c r="J454" s="25">
        <f t="shared" si="10"/>
        <v>0</v>
      </c>
    </row>
    <row r="455" spans="1:10" s="25" customFormat="1" x14ac:dyDescent="0.25">
      <c r="A455" s="21">
        <v>408000</v>
      </c>
      <c r="B455" s="21">
        <v>15</v>
      </c>
      <c r="C455" s="23" t="s">
        <v>418</v>
      </c>
      <c r="D455" s="24">
        <v>0</v>
      </c>
      <c r="E455" s="24">
        <v>0</v>
      </c>
      <c r="F455" s="24">
        <v>132885496</v>
      </c>
      <c r="G455" s="24">
        <v>132885496</v>
      </c>
      <c r="H455" s="24">
        <v>0</v>
      </c>
      <c r="I455" s="24">
        <v>0</v>
      </c>
      <c r="J455" s="25">
        <f t="shared" si="10"/>
        <v>0</v>
      </c>
    </row>
    <row r="456" spans="1:10" s="25" customFormat="1" x14ac:dyDescent="0.25">
      <c r="A456" s="21">
        <v>408000</v>
      </c>
      <c r="B456" s="21">
        <v>21</v>
      </c>
      <c r="C456" s="23" t="s">
        <v>419</v>
      </c>
      <c r="D456" s="24">
        <v>0</v>
      </c>
      <c r="E456" s="24">
        <v>0</v>
      </c>
      <c r="F456" s="24">
        <v>25297978</v>
      </c>
      <c r="G456" s="24">
        <v>25297978</v>
      </c>
      <c r="H456" s="24">
        <v>0</v>
      </c>
      <c r="I456" s="24">
        <v>0</v>
      </c>
      <c r="J456" s="25">
        <f t="shared" si="10"/>
        <v>0</v>
      </c>
    </row>
    <row r="457" spans="1:10" s="25" customFormat="1" x14ac:dyDescent="0.25">
      <c r="A457" s="21">
        <v>408000</v>
      </c>
      <c r="B457" s="21">
        <v>23</v>
      </c>
      <c r="C457" s="23" t="s">
        <v>420</v>
      </c>
      <c r="D457" s="24">
        <v>0</v>
      </c>
      <c r="E457" s="24">
        <v>0</v>
      </c>
      <c r="F457" s="24">
        <v>155906832</v>
      </c>
      <c r="G457" s="24">
        <v>155906832</v>
      </c>
      <c r="H457" s="24">
        <v>0</v>
      </c>
      <c r="I457" s="24">
        <v>0</v>
      </c>
      <c r="J457" s="25">
        <f t="shared" si="10"/>
        <v>0</v>
      </c>
    </row>
    <row r="458" spans="1:10" s="25" customFormat="1" x14ac:dyDescent="0.25">
      <c r="A458" s="21">
        <v>408000</v>
      </c>
      <c r="B458" s="21">
        <v>24</v>
      </c>
      <c r="C458" s="23" t="s">
        <v>421</v>
      </c>
      <c r="D458" s="24">
        <v>0</v>
      </c>
      <c r="E458" s="24">
        <v>0</v>
      </c>
      <c r="F458" s="24">
        <v>20032020</v>
      </c>
      <c r="G458" s="24">
        <v>20032020</v>
      </c>
      <c r="H458" s="24">
        <v>0</v>
      </c>
      <c r="I458" s="24">
        <v>0</v>
      </c>
      <c r="J458" s="25">
        <f t="shared" si="10"/>
        <v>0</v>
      </c>
    </row>
    <row r="459" spans="1:10" s="25" customFormat="1" x14ac:dyDescent="0.25">
      <c r="A459" s="21">
        <v>408000</v>
      </c>
      <c r="B459" s="21">
        <v>25</v>
      </c>
      <c r="C459" s="23" t="s">
        <v>422</v>
      </c>
      <c r="D459" s="24">
        <v>0</v>
      </c>
      <c r="E459" s="24">
        <v>0</v>
      </c>
      <c r="F459" s="24">
        <v>2414114</v>
      </c>
      <c r="G459" s="24">
        <v>2414114</v>
      </c>
      <c r="H459" s="24">
        <v>0</v>
      </c>
      <c r="I459" s="24">
        <v>0</v>
      </c>
      <c r="J459" s="25">
        <f t="shared" si="10"/>
        <v>0</v>
      </c>
    </row>
    <row r="460" spans="1:10" s="25" customFormat="1" x14ac:dyDescent="0.25">
      <c r="A460" s="21">
        <v>408000</v>
      </c>
      <c r="B460" s="21">
        <v>26</v>
      </c>
      <c r="C460" s="23" t="s">
        <v>423</v>
      </c>
      <c r="D460" s="24">
        <v>0</v>
      </c>
      <c r="E460" s="24">
        <v>0</v>
      </c>
      <c r="F460" s="24">
        <v>2414114</v>
      </c>
      <c r="G460" s="24">
        <v>2414114</v>
      </c>
      <c r="H460" s="24">
        <v>0</v>
      </c>
      <c r="I460" s="24">
        <v>0</v>
      </c>
      <c r="J460" s="25">
        <f t="shared" si="10"/>
        <v>0</v>
      </c>
    </row>
    <row r="461" spans="1:10" s="25" customFormat="1" x14ac:dyDescent="0.25">
      <c r="A461" s="21">
        <v>408000</v>
      </c>
      <c r="B461" s="21">
        <v>30</v>
      </c>
      <c r="C461" s="23" t="s">
        <v>424</v>
      </c>
      <c r="D461" s="24">
        <v>0</v>
      </c>
      <c r="E461" s="24">
        <v>0</v>
      </c>
      <c r="F461" s="24">
        <v>2502748</v>
      </c>
      <c r="G461" s="24">
        <v>2502748</v>
      </c>
      <c r="H461" s="24">
        <v>0</v>
      </c>
      <c r="I461" s="24">
        <v>0</v>
      </c>
      <c r="J461" s="25">
        <f t="shared" si="10"/>
        <v>0</v>
      </c>
    </row>
    <row r="462" spans="1:10" s="25" customFormat="1" x14ac:dyDescent="0.25">
      <c r="A462" s="21">
        <v>408000</v>
      </c>
      <c r="B462" s="21">
        <v>33</v>
      </c>
      <c r="C462" s="23" t="s">
        <v>425</v>
      </c>
      <c r="D462" s="24">
        <v>0</v>
      </c>
      <c r="E462" s="24">
        <v>0</v>
      </c>
      <c r="F462" s="24">
        <v>3450959</v>
      </c>
      <c r="G462" s="24">
        <v>3450959</v>
      </c>
      <c r="H462" s="24">
        <v>0</v>
      </c>
      <c r="I462" s="24">
        <v>0</v>
      </c>
      <c r="J462" s="25">
        <f t="shared" si="10"/>
        <v>0</v>
      </c>
    </row>
    <row r="463" spans="1:10" s="25" customFormat="1" x14ac:dyDescent="0.25">
      <c r="A463" s="21">
        <v>408000</v>
      </c>
      <c r="B463" s="21">
        <v>999</v>
      </c>
      <c r="C463" s="23" t="s">
        <v>426</v>
      </c>
      <c r="D463" s="24">
        <v>0</v>
      </c>
      <c r="E463" s="24">
        <v>0</v>
      </c>
      <c r="F463" s="24">
        <v>140068850</v>
      </c>
      <c r="G463" s="24">
        <v>140068850</v>
      </c>
      <c r="H463" s="24">
        <v>0</v>
      </c>
      <c r="I463" s="24">
        <v>0</v>
      </c>
      <c r="J463" s="25">
        <f t="shared" si="10"/>
        <v>0</v>
      </c>
    </row>
    <row r="464" spans="1:10" s="25" customFormat="1" x14ac:dyDescent="0.25">
      <c r="A464" s="21">
        <v>408000</v>
      </c>
      <c r="B464" s="21">
        <v>2473</v>
      </c>
      <c r="C464" s="23" t="s">
        <v>427</v>
      </c>
      <c r="D464" s="24">
        <v>0</v>
      </c>
      <c r="E464" s="24">
        <v>0</v>
      </c>
      <c r="F464" s="24">
        <v>11553909</v>
      </c>
      <c r="G464" s="24">
        <v>11553909</v>
      </c>
      <c r="H464" s="24">
        <v>0</v>
      </c>
      <c r="I464" s="24">
        <v>0</v>
      </c>
      <c r="J464" s="25">
        <f t="shared" si="10"/>
        <v>0</v>
      </c>
    </row>
    <row r="465" spans="1:10" s="25" customFormat="1" x14ac:dyDescent="0.25">
      <c r="A465" s="21">
        <v>408000</v>
      </c>
      <c r="B465" s="21">
        <v>2479</v>
      </c>
      <c r="C465" s="23" t="s">
        <v>428</v>
      </c>
      <c r="D465" s="24">
        <v>0</v>
      </c>
      <c r="E465" s="24">
        <v>0</v>
      </c>
      <c r="F465" s="24">
        <v>31319977</v>
      </c>
      <c r="G465" s="24">
        <v>31319977</v>
      </c>
      <c r="H465" s="24">
        <v>0</v>
      </c>
      <c r="I465" s="24">
        <v>0</v>
      </c>
      <c r="J465" s="25">
        <f t="shared" si="10"/>
        <v>0</v>
      </c>
    </row>
    <row r="466" spans="1:10" s="25" customFormat="1" x14ac:dyDescent="0.25">
      <c r="A466" s="21">
        <v>408900</v>
      </c>
      <c r="B466" s="21">
        <v>7</v>
      </c>
      <c r="C466" s="23" t="s">
        <v>429</v>
      </c>
      <c r="D466" s="24">
        <v>0</v>
      </c>
      <c r="E466" s="24">
        <v>0</v>
      </c>
      <c r="F466" s="24">
        <v>176863</v>
      </c>
      <c r="G466" s="24">
        <v>176863</v>
      </c>
      <c r="H466" s="24">
        <v>0</v>
      </c>
      <c r="I466" s="24">
        <v>0</v>
      </c>
      <c r="J466" s="25">
        <f t="shared" si="10"/>
        <v>0</v>
      </c>
    </row>
    <row r="467" spans="1:10" s="25" customFormat="1" x14ac:dyDescent="0.25">
      <c r="A467" s="21">
        <v>408900</v>
      </c>
      <c r="B467" s="21">
        <v>15</v>
      </c>
      <c r="C467" s="23" t="s">
        <v>430</v>
      </c>
      <c r="D467" s="24">
        <v>0</v>
      </c>
      <c r="E467" s="24">
        <v>0</v>
      </c>
      <c r="F467" s="24">
        <v>29804195</v>
      </c>
      <c r="G467" s="24">
        <v>29804195</v>
      </c>
      <c r="H467" s="24">
        <v>0</v>
      </c>
      <c r="I467" s="24">
        <v>0</v>
      </c>
      <c r="J467" s="25">
        <f t="shared" si="10"/>
        <v>0</v>
      </c>
    </row>
    <row r="468" spans="1:10" s="25" customFormat="1" x14ac:dyDescent="0.25">
      <c r="A468" s="21">
        <v>408900</v>
      </c>
      <c r="B468" s="21">
        <v>21</v>
      </c>
      <c r="C468" s="23" t="s">
        <v>431</v>
      </c>
      <c r="D468" s="24">
        <v>0</v>
      </c>
      <c r="E468" s="24">
        <v>0</v>
      </c>
      <c r="F468" s="24">
        <v>1527604</v>
      </c>
      <c r="G468" s="24">
        <v>1527604</v>
      </c>
      <c r="H468" s="24">
        <v>0</v>
      </c>
      <c r="I468" s="24">
        <v>0</v>
      </c>
      <c r="J468" s="25">
        <f t="shared" si="10"/>
        <v>0</v>
      </c>
    </row>
    <row r="469" spans="1:10" s="25" customFormat="1" x14ac:dyDescent="0.25">
      <c r="A469" s="21">
        <v>408900</v>
      </c>
      <c r="B469" s="21">
        <v>23</v>
      </c>
      <c r="C469" s="23" t="s">
        <v>432</v>
      </c>
      <c r="D469" s="24">
        <v>0</v>
      </c>
      <c r="E469" s="24">
        <v>0</v>
      </c>
      <c r="F469" s="24">
        <v>33748072</v>
      </c>
      <c r="G469" s="24">
        <v>33748072</v>
      </c>
      <c r="H469" s="24">
        <v>0</v>
      </c>
      <c r="I469" s="24">
        <v>0</v>
      </c>
      <c r="J469" s="25">
        <f t="shared" si="10"/>
        <v>0</v>
      </c>
    </row>
    <row r="470" spans="1:10" s="25" customFormat="1" x14ac:dyDescent="0.25">
      <c r="A470" s="21">
        <v>408900</v>
      </c>
      <c r="B470" s="21">
        <v>30</v>
      </c>
      <c r="C470" s="23" t="s">
        <v>433</v>
      </c>
      <c r="D470" s="24">
        <v>0</v>
      </c>
      <c r="E470" s="24">
        <v>0</v>
      </c>
      <c r="F470" s="24">
        <v>563116</v>
      </c>
      <c r="G470" s="24">
        <v>563116</v>
      </c>
      <c r="H470" s="24">
        <v>0</v>
      </c>
      <c r="I470" s="24">
        <v>0</v>
      </c>
      <c r="J470" s="25">
        <f t="shared" si="10"/>
        <v>0</v>
      </c>
    </row>
    <row r="471" spans="1:10" s="25" customFormat="1" x14ac:dyDescent="0.25">
      <c r="A471" s="21">
        <v>408900</v>
      </c>
      <c r="B471" s="21">
        <v>33</v>
      </c>
      <c r="C471" s="23" t="s">
        <v>434</v>
      </c>
      <c r="D471" s="24">
        <v>0</v>
      </c>
      <c r="E471" s="24">
        <v>0</v>
      </c>
      <c r="F471" s="24">
        <v>862740</v>
      </c>
      <c r="G471" s="24">
        <v>862740</v>
      </c>
      <c r="H471" s="24">
        <v>0</v>
      </c>
      <c r="I471" s="24">
        <v>0</v>
      </c>
      <c r="J471" s="25">
        <f t="shared" si="10"/>
        <v>0</v>
      </c>
    </row>
    <row r="472" spans="1:10" s="25" customFormat="1" x14ac:dyDescent="0.25">
      <c r="A472" s="21">
        <v>408900</v>
      </c>
      <c r="B472" s="21">
        <v>2473</v>
      </c>
      <c r="C472" s="23" t="s">
        <v>435</v>
      </c>
      <c r="D472" s="24">
        <v>0</v>
      </c>
      <c r="E472" s="24">
        <v>0</v>
      </c>
      <c r="F472" s="24">
        <v>2599630</v>
      </c>
      <c r="G472" s="24">
        <v>2599630</v>
      </c>
      <c r="H472" s="24">
        <v>0</v>
      </c>
      <c r="I472" s="24">
        <v>0</v>
      </c>
      <c r="J472" s="25">
        <f t="shared" si="10"/>
        <v>0</v>
      </c>
    </row>
    <row r="473" spans="1:10" s="25" customFormat="1" x14ac:dyDescent="0.25">
      <c r="A473" s="21">
        <v>408900</v>
      </c>
      <c r="B473" s="21">
        <v>2479</v>
      </c>
      <c r="C473" s="23" t="s">
        <v>436</v>
      </c>
      <c r="D473" s="24">
        <v>0</v>
      </c>
      <c r="E473" s="24">
        <v>0</v>
      </c>
      <c r="F473" s="24">
        <v>3460386</v>
      </c>
      <c r="G473" s="24">
        <v>3460386</v>
      </c>
      <c r="H473" s="24">
        <v>0</v>
      </c>
      <c r="I473" s="24">
        <v>0</v>
      </c>
      <c r="J473" s="25">
        <f t="shared" si="10"/>
        <v>0</v>
      </c>
    </row>
    <row r="474" spans="1:10" x14ac:dyDescent="0.25">
      <c r="A474" s="11">
        <v>409001</v>
      </c>
      <c r="B474" s="11">
        <v>0</v>
      </c>
      <c r="C474" s="12" t="s">
        <v>437</v>
      </c>
      <c r="D474" s="13">
        <v>0</v>
      </c>
      <c r="E474" s="13">
        <v>11733106</v>
      </c>
      <c r="F474" s="13">
        <v>11733106</v>
      </c>
      <c r="G474" s="13">
        <v>11733106</v>
      </c>
      <c r="H474" s="13">
        <v>0</v>
      </c>
      <c r="I474" s="13">
        <v>11733106</v>
      </c>
      <c r="J474">
        <f t="shared" si="10"/>
        <v>1</v>
      </c>
    </row>
    <row r="475" spans="1:10" s="25" customFormat="1" x14ac:dyDescent="0.25">
      <c r="A475" s="21">
        <v>410000</v>
      </c>
      <c r="B475" s="21">
        <v>101</v>
      </c>
      <c r="C475" s="23" t="s">
        <v>438</v>
      </c>
      <c r="D475" s="24">
        <v>0</v>
      </c>
      <c r="E475" s="24">
        <v>0</v>
      </c>
      <c r="F475" s="24">
        <v>3023389422</v>
      </c>
      <c r="G475" s="24">
        <v>3023389422</v>
      </c>
      <c r="H475" s="24">
        <v>0</v>
      </c>
      <c r="I475" s="24">
        <v>0</v>
      </c>
      <c r="J475" s="25">
        <f t="shared" si="10"/>
        <v>0</v>
      </c>
    </row>
    <row r="476" spans="1:10" s="25" customFormat="1" x14ac:dyDescent="0.25">
      <c r="A476" s="21">
        <v>410000</v>
      </c>
      <c r="B476" s="21">
        <v>105</v>
      </c>
      <c r="C476" s="23" t="s">
        <v>439</v>
      </c>
      <c r="D476" s="24">
        <v>0</v>
      </c>
      <c r="E476" s="24">
        <v>0</v>
      </c>
      <c r="F476" s="24">
        <v>1752319470</v>
      </c>
      <c r="G476" s="24">
        <v>1752319470</v>
      </c>
      <c r="H476" s="24">
        <v>0</v>
      </c>
      <c r="I476" s="24">
        <v>0</v>
      </c>
      <c r="J476" s="25">
        <f t="shared" si="10"/>
        <v>0</v>
      </c>
    </row>
    <row r="477" spans="1:10" s="25" customFormat="1" x14ac:dyDescent="0.25">
      <c r="A477" s="21">
        <v>410000</v>
      </c>
      <c r="B477" s="21">
        <v>106</v>
      </c>
      <c r="C477" s="23" t="s">
        <v>440</v>
      </c>
      <c r="D477" s="24">
        <v>0</v>
      </c>
      <c r="E477" s="24">
        <v>0</v>
      </c>
      <c r="F477" s="24">
        <v>185991200</v>
      </c>
      <c r="G477" s="24">
        <v>185991200</v>
      </c>
      <c r="H477" s="24">
        <v>0</v>
      </c>
      <c r="I477" s="24">
        <v>0</v>
      </c>
      <c r="J477" s="25">
        <f t="shared" si="10"/>
        <v>0</v>
      </c>
    </row>
    <row r="478" spans="1:10" s="25" customFormat="1" x14ac:dyDescent="0.25">
      <c r="A478" s="21">
        <v>410000</v>
      </c>
      <c r="B478" s="21">
        <v>109</v>
      </c>
      <c r="C478" s="23" t="s">
        <v>441</v>
      </c>
      <c r="D478" s="24">
        <v>0</v>
      </c>
      <c r="E478" s="24">
        <v>0</v>
      </c>
      <c r="F478" s="24">
        <v>992975786</v>
      </c>
      <c r="G478" s="24">
        <v>992975786</v>
      </c>
      <c r="H478" s="24">
        <v>0</v>
      </c>
      <c r="I478" s="24">
        <v>0</v>
      </c>
      <c r="J478" s="25">
        <f t="shared" si="10"/>
        <v>0</v>
      </c>
    </row>
    <row r="479" spans="1:10" s="25" customFormat="1" x14ac:dyDescent="0.25">
      <c r="A479" s="21">
        <v>410000</v>
      </c>
      <c r="B479" s="21">
        <v>112</v>
      </c>
      <c r="C479" s="23" t="s">
        <v>442</v>
      </c>
      <c r="D479" s="24">
        <v>0</v>
      </c>
      <c r="E479" s="24">
        <v>0</v>
      </c>
      <c r="F479" s="24">
        <v>66701217</v>
      </c>
      <c r="G479" s="24">
        <v>66701217</v>
      </c>
      <c r="H479" s="24">
        <v>0</v>
      </c>
      <c r="I479" s="24">
        <v>0</v>
      </c>
      <c r="J479" s="25">
        <f t="shared" si="10"/>
        <v>0</v>
      </c>
    </row>
    <row r="480" spans="1:10" s="25" customFormat="1" x14ac:dyDescent="0.25">
      <c r="A480" s="21">
        <v>410000</v>
      </c>
      <c r="B480" s="21">
        <v>117</v>
      </c>
      <c r="C480" s="23" t="s">
        <v>443</v>
      </c>
      <c r="D480" s="24">
        <v>0</v>
      </c>
      <c r="E480" s="24">
        <v>0</v>
      </c>
      <c r="F480" s="24">
        <v>31483319</v>
      </c>
      <c r="G480" s="24">
        <v>31483319</v>
      </c>
      <c r="H480" s="24">
        <v>0</v>
      </c>
      <c r="I480" s="24">
        <v>0</v>
      </c>
      <c r="J480" s="25">
        <f t="shared" si="10"/>
        <v>0</v>
      </c>
    </row>
    <row r="481" spans="1:10" s="25" customFormat="1" x14ac:dyDescent="0.25">
      <c r="A481" s="21">
        <v>410000</v>
      </c>
      <c r="B481" s="21">
        <v>300</v>
      </c>
      <c r="C481" s="23" t="s">
        <v>444</v>
      </c>
      <c r="D481" s="24">
        <v>0</v>
      </c>
      <c r="E481" s="24">
        <v>0</v>
      </c>
      <c r="F481" s="24">
        <v>5208109405</v>
      </c>
      <c r="G481" s="24">
        <v>5208109405</v>
      </c>
      <c r="H481" s="24">
        <v>0</v>
      </c>
      <c r="I481" s="24">
        <v>0</v>
      </c>
      <c r="J481" s="25">
        <f t="shared" si="10"/>
        <v>0</v>
      </c>
    </row>
    <row r="482" spans="1:10" s="25" customFormat="1" x14ac:dyDescent="0.25">
      <c r="A482" s="21">
        <v>410000</v>
      </c>
      <c r="B482" s="21">
        <v>303</v>
      </c>
      <c r="C482" s="23" t="s">
        <v>445</v>
      </c>
      <c r="D482" s="24">
        <v>0</v>
      </c>
      <c r="E482" s="24">
        <v>0</v>
      </c>
      <c r="F482" s="24">
        <v>1946012750</v>
      </c>
      <c r="G482" s="24">
        <v>1946012750</v>
      </c>
      <c r="H482" s="24">
        <v>0</v>
      </c>
      <c r="I482" s="24">
        <v>0</v>
      </c>
      <c r="J482" s="25">
        <f t="shared" si="10"/>
        <v>0</v>
      </c>
    </row>
    <row r="483" spans="1:10" s="25" customFormat="1" x14ac:dyDescent="0.25">
      <c r="A483" s="21">
        <v>410000</v>
      </c>
      <c r="B483" s="21">
        <v>312</v>
      </c>
      <c r="C483" s="23" t="s">
        <v>446</v>
      </c>
      <c r="D483" s="24">
        <v>0</v>
      </c>
      <c r="E483" s="24">
        <v>0</v>
      </c>
      <c r="F483" s="24">
        <v>44427614</v>
      </c>
      <c r="G483" s="24">
        <v>44427614</v>
      </c>
      <c r="H483" s="24">
        <v>0</v>
      </c>
      <c r="I483" s="24">
        <v>0</v>
      </c>
      <c r="J483" s="25">
        <f t="shared" si="10"/>
        <v>0</v>
      </c>
    </row>
    <row r="484" spans="1:10" s="25" customFormat="1" x14ac:dyDescent="0.25">
      <c r="A484" s="21">
        <v>410000</v>
      </c>
      <c r="B484" s="21">
        <v>313</v>
      </c>
      <c r="C484" s="23" t="s">
        <v>447</v>
      </c>
      <c r="D484" s="24">
        <v>0</v>
      </c>
      <c r="E484" s="24">
        <v>0</v>
      </c>
      <c r="F484" s="24">
        <v>8362723</v>
      </c>
      <c r="G484" s="24">
        <v>8362723</v>
      </c>
      <c r="H484" s="24">
        <v>0</v>
      </c>
      <c r="I484" s="24">
        <v>0</v>
      </c>
      <c r="J484" s="25">
        <f t="shared" si="10"/>
        <v>0</v>
      </c>
    </row>
    <row r="485" spans="1:10" s="25" customFormat="1" x14ac:dyDescent="0.25">
      <c r="A485" s="21">
        <v>410000</v>
      </c>
      <c r="B485" s="21">
        <v>315</v>
      </c>
      <c r="C485" s="23" t="s">
        <v>448</v>
      </c>
      <c r="D485" s="24">
        <v>0</v>
      </c>
      <c r="E485" s="24">
        <v>0</v>
      </c>
      <c r="F485" s="24">
        <v>10139733</v>
      </c>
      <c r="G485" s="24">
        <v>10139733</v>
      </c>
      <c r="H485" s="24">
        <v>0</v>
      </c>
      <c r="I485" s="24">
        <v>0</v>
      </c>
      <c r="J485" s="25">
        <f t="shared" si="10"/>
        <v>0</v>
      </c>
    </row>
    <row r="486" spans="1:10" s="25" customFormat="1" x14ac:dyDescent="0.25">
      <c r="A486" s="21">
        <v>410000</v>
      </c>
      <c r="B486" s="21">
        <v>316</v>
      </c>
      <c r="C486" s="23" t="s">
        <v>449</v>
      </c>
      <c r="D486" s="24">
        <v>0</v>
      </c>
      <c r="E486" s="24">
        <v>0</v>
      </c>
      <c r="F486" s="24">
        <v>9337951</v>
      </c>
      <c r="G486" s="24">
        <v>9337951</v>
      </c>
      <c r="H486" s="24">
        <v>0</v>
      </c>
      <c r="I486" s="24">
        <v>0</v>
      </c>
      <c r="J486" s="25">
        <f t="shared" si="10"/>
        <v>0</v>
      </c>
    </row>
    <row r="487" spans="1:10" s="25" customFormat="1" x14ac:dyDescent="0.25">
      <c r="A487" s="21">
        <v>410000</v>
      </c>
      <c r="B487" s="21">
        <v>326</v>
      </c>
      <c r="C487" s="23" t="s">
        <v>450</v>
      </c>
      <c r="D487" s="24">
        <v>0</v>
      </c>
      <c r="E487" s="24">
        <v>0</v>
      </c>
      <c r="F487" s="24">
        <v>46125765</v>
      </c>
      <c r="G487" s="24">
        <v>46125765</v>
      </c>
      <c r="H487" s="24">
        <v>0</v>
      </c>
      <c r="I487" s="24">
        <v>0</v>
      </c>
      <c r="J487" s="25">
        <f t="shared" si="10"/>
        <v>0</v>
      </c>
    </row>
    <row r="488" spans="1:10" s="25" customFormat="1" x14ac:dyDescent="0.25">
      <c r="A488" s="21">
        <v>410000</v>
      </c>
      <c r="B488" s="21">
        <v>327</v>
      </c>
      <c r="C488" s="23" t="s">
        <v>451</v>
      </c>
      <c r="D488" s="24">
        <v>0</v>
      </c>
      <c r="E488" s="24">
        <v>0</v>
      </c>
      <c r="F488" s="24">
        <v>2755009</v>
      </c>
      <c r="G488" s="24">
        <v>2755009</v>
      </c>
      <c r="H488" s="24">
        <v>0</v>
      </c>
      <c r="I488" s="24">
        <v>0</v>
      </c>
      <c r="J488" s="25">
        <f t="shared" si="10"/>
        <v>0</v>
      </c>
    </row>
    <row r="489" spans="1:10" s="25" customFormat="1" x14ac:dyDescent="0.25">
      <c r="A489" s="21">
        <v>410000</v>
      </c>
      <c r="B489" s="21">
        <v>328</v>
      </c>
      <c r="C489" s="23" t="s">
        <v>452</v>
      </c>
      <c r="D489" s="24">
        <v>0</v>
      </c>
      <c r="E489" s="24">
        <v>0</v>
      </c>
      <c r="F489" s="24">
        <v>63394917</v>
      </c>
      <c r="G489" s="24">
        <v>63394917</v>
      </c>
      <c r="H489" s="24">
        <v>0</v>
      </c>
      <c r="I489" s="24">
        <v>0</v>
      </c>
      <c r="J489" s="25">
        <f t="shared" si="10"/>
        <v>0</v>
      </c>
    </row>
    <row r="490" spans="1:10" s="25" customFormat="1" x14ac:dyDescent="0.25">
      <c r="A490" s="21">
        <v>410000</v>
      </c>
      <c r="B490" s="21">
        <v>332</v>
      </c>
      <c r="C490" s="23" t="s">
        <v>453</v>
      </c>
      <c r="D490" s="24">
        <v>0</v>
      </c>
      <c r="E490" s="24">
        <v>0</v>
      </c>
      <c r="F490" s="24">
        <v>46311769</v>
      </c>
      <c r="G490" s="24">
        <v>46311769</v>
      </c>
      <c r="H490" s="24">
        <v>0</v>
      </c>
      <c r="I490" s="24">
        <v>0</v>
      </c>
      <c r="J490" s="25">
        <f t="shared" si="10"/>
        <v>0</v>
      </c>
    </row>
    <row r="491" spans="1:10" s="25" customFormat="1" x14ac:dyDescent="0.25">
      <c r="A491" s="21">
        <v>410000</v>
      </c>
      <c r="B491" s="21">
        <v>333</v>
      </c>
      <c r="C491" s="23" t="s">
        <v>454</v>
      </c>
      <c r="D491" s="24">
        <v>0</v>
      </c>
      <c r="E491" s="24">
        <v>0</v>
      </c>
      <c r="F491" s="24">
        <v>5468298</v>
      </c>
      <c r="G491" s="24">
        <v>5468298</v>
      </c>
      <c r="H491" s="24">
        <v>0</v>
      </c>
      <c r="I491" s="24">
        <v>0</v>
      </c>
      <c r="J491" s="25">
        <f t="shared" si="10"/>
        <v>0</v>
      </c>
    </row>
    <row r="492" spans="1:10" s="25" customFormat="1" x14ac:dyDescent="0.25">
      <c r="A492" s="21">
        <v>410000</v>
      </c>
      <c r="B492" s="21">
        <v>336</v>
      </c>
      <c r="C492" s="23" t="s">
        <v>455</v>
      </c>
      <c r="D492" s="24">
        <v>0</v>
      </c>
      <c r="E492" s="24">
        <v>0</v>
      </c>
      <c r="F492" s="24">
        <v>1024718272</v>
      </c>
      <c r="G492" s="24">
        <v>1024718272</v>
      </c>
      <c r="H492" s="24">
        <v>0</v>
      </c>
      <c r="I492" s="24">
        <v>0</v>
      </c>
      <c r="J492" s="25">
        <f t="shared" si="10"/>
        <v>0</v>
      </c>
    </row>
    <row r="493" spans="1:10" s="25" customFormat="1" x14ac:dyDescent="0.25">
      <c r="A493" s="21">
        <v>410000</v>
      </c>
      <c r="B493" s="21">
        <v>337</v>
      </c>
      <c r="C493" s="23" t="s">
        <v>456</v>
      </c>
      <c r="D493" s="24">
        <v>0</v>
      </c>
      <c r="E493" s="24">
        <v>0</v>
      </c>
      <c r="F493" s="24">
        <v>39524176</v>
      </c>
      <c r="G493" s="24">
        <v>39524176</v>
      </c>
      <c r="H493" s="24">
        <v>0</v>
      </c>
      <c r="I493" s="24">
        <v>0</v>
      </c>
      <c r="J493" s="25">
        <f t="shared" si="10"/>
        <v>0</v>
      </c>
    </row>
    <row r="494" spans="1:10" s="25" customFormat="1" x14ac:dyDescent="0.25">
      <c r="A494" s="21">
        <v>410000</v>
      </c>
      <c r="B494" s="21">
        <v>340</v>
      </c>
      <c r="C494" s="23" t="s">
        <v>457</v>
      </c>
      <c r="D494" s="24">
        <v>0</v>
      </c>
      <c r="E494" s="24">
        <v>0</v>
      </c>
      <c r="F494" s="24">
        <v>251844</v>
      </c>
      <c r="G494" s="24">
        <v>251844</v>
      </c>
      <c r="H494" s="24">
        <v>0</v>
      </c>
      <c r="I494" s="24">
        <v>0</v>
      </c>
      <c r="J494" s="25">
        <f t="shared" si="10"/>
        <v>0</v>
      </c>
    </row>
    <row r="495" spans="1:10" s="25" customFormat="1" x14ac:dyDescent="0.25">
      <c r="A495" s="21">
        <v>410000</v>
      </c>
      <c r="B495" s="21">
        <v>341</v>
      </c>
      <c r="C495" s="23" t="s">
        <v>458</v>
      </c>
      <c r="D495" s="24">
        <v>0</v>
      </c>
      <c r="E495" s="24">
        <v>0</v>
      </c>
      <c r="F495" s="24">
        <v>213148</v>
      </c>
      <c r="G495" s="24">
        <v>213148</v>
      </c>
      <c r="H495" s="24">
        <v>0</v>
      </c>
      <c r="I495" s="24">
        <v>0</v>
      </c>
      <c r="J495" s="25">
        <f t="shared" si="10"/>
        <v>0</v>
      </c>
    </row>
    <row r="496" spans="1:10" s="25" customFormat="1" x14ac:dyDescent="0.25">
      <c r="A496" s="21">
        <v>410000</v>
      </c>
      <c r="B496" s="21">
        <v>342</v>
      </c>
      <c r="C496" s="23" t="s">
        <v>459</v>
      </c>
      <c r="D496" s="24">
        <v>0</v>
      </c>
      <c r="E496" s="24">
        <v>0</v>
      </c>
      <c r="F496" s="24">
        <v>210486618</v>
      </c>
      <c r="G496" s="24">
        <v>210486618</v>
      </c>
      <c r="H496" s="24">
        <v>0</v>
      </c>
      <c r="I496" s="24">
        <v>0</v>
      </c>
      <c r="J496" s="25">
        <f t="shared" si="10"/>
        <v>0</v>
      </c>
    </row>
    <row r="497" spans="1:10" s="25" customFormat="1" x14ac:dyDescent="0.25">
      <c r="A497" s="21">
        <v>410000</v>
      </c>
      <c r="B497" s="21">
        <v>343</v>
      </c>
      <c r="C497" s="23" t="s">
        <v>460</v>
      </c>
      <c r="D497" s="24">
        <v>0</v>
      </c>
      <c r="E497" s="24">
        <v>0</v>
      </c>
      <c r="F497" s="24">
        <v>224892</v>
      </c>
      <c r="G497" s="24">
        <v>224892</v>
      </c>
      <c r="H497" s="24">
        <v>0</v>
      </c>
      <c r="I497" s="24">
        <v>0</v>
      </c>
      <c r="J497" s="25">
        <f t="shared" si="10"/>
        <v>0</v>
      </c>
    </row>
    <row r="498" spans="1:10" s="25" customFormat="1" x14ac:dyDescent="0.25">
      <c r="A498" s="21">
        <v>410000</v>
      </c>
      <c r="B498" s="21">
        <v>349</v>
      </c>
      <c r="C498" s="23" t="s">
        <v>461</v>
      </c>
      <c r="D498" s="24">
        <v>0</v>
      </c>
      <c r="E498" s="24">
        <v>0</v>
      </c>
      <c r="F498" s="24">
        <v>3000000</v>
      </c>
      <c r="G498" s="24">
        <v>3000000</v>
      </c>
      <c r="H498" s="24">
        <v>0</v>
      </c>
      <c r="I498" s="24">
        <v>0</v>
      </c>
      <c r="J498" s="25">
        <f t="shared" si="10"/>
        <v>0</v>
      </c>
    </row>
    <row r="499" spans="1:10" s="25" customFormat="1" x14ac:dyDescent="0.25">
      <c r="A499" s="21">
        <v>410000</v>
      </c>
      <c r="B499" s="21">
        <v>350</v>
      </c>
      <c r="C499" s="23" t="s">
        <v>462</v>
      </c>
      <c r="D499" s="24">
        <v>0</v>
      </c>
      <c r="E499" s="24">
        <v>0</v>
      </c>
      <c r="F499" s="24">
        <v>15693890</v>
      </c>
      <c r="G499" s="24">
        <v>15693890</v>
      </c>
      <c r="H499" s="24">
        <v>0</v>
      </c>
      <c r="I499" s="24">
        <v>0</v>
      </c>
      <c r="J499" s="25">
        <f t="shared" si="10"/>
        <v>0</v>
      </c>
    </row>
    <row r="500" spans="1:10" s="25" customFormat="1" x14ac:dyDescent="0.25">
      <c r="A500" s="21">
        <v>410000</v>
      </c>
      <c r="B500" s="21">
        <v>353</v>
      </c>
      <c r="C500" s="23" t="s">
        <v>463</v>
      </c>
      <c r="D500" s="24">
        <v>0</v>
      </c>
      <c r="E500" s="24">
        <v>0</v>
      </c>
      <c r="F500" s="24">
        <v>193930</v>
      </c>
      <c r="G500" s="24">
        <v>193930</v>
      </c>
      <c r="H500" s="24">
        <v>0</v>
      </c>
      <c r="I500" s="24">
        <v>0</v>
      </c>
      <c r="J500" s="25">
        <f t="shared" si="10"/>
        <v>0</v>
      </c>
    </row>
    <row r="501" spans="1:10" s="25" customFormat="1" x14ac:dyDescent="0.25">
      <c r="A501" s="21">
        <v>410000</v>
      </c>
      <c r="B501" s="21">
        <v>355</v>
      </c>
      <c r="C501" s="23" t="s">
        <v>464</v>
      </c>
      <c r="D501" s="24">
        <v>0</v>
      </c>
      <c r="E501" s="24">
        <v>0</v>
      </c>
      <c r="F501" s="24">
        <v>7297422</v>
      </c>
      <c r="G501" s="24">
        <v>7297422</v>
      </c>
      <c r="H501" s="24">
        <v>0</v>
      </c>
      <c r="I501" s="24">
        <v>0</v>
      </c>
      <c r="J501" s="25">
        <f t="shared" si="10"/>
        <v>0</v>
      </c>
    </row>
    <row r="502" spans="1:10" s="25" customFormat="1" x14ac:dyDescent="0.25">
      <c r="A502" s="21">
        <v>410000</v>
      </c>
      <c r="B502" s="21">
        <v>356</v>
      </c>
      <c r="C502" s="23" t="s">
        <v>465</v>
      </c>
      <c r="D502" s="24">
        <v>0</v>
      </c>
      <c r="E502" s="24">
        <v>0</v>
      </c>
      <c r="F502" s="24">
        <v>10152176</v>
      </c>
      <c r="G502" s="24">
        <v>10152176</v>
      </c>
      <c r="H502" s="24">
        <v>0</v>
      </c>
      <c r="I502" s="24">
        <v>0</v>
      </c>
      <c r="J502" s="25">
        <f t="shared" si="10"/>
        <v>0</v>
      </c>
    </row>
    <row r="503" spans="1:10" s="25" customFormat="1" x14ac:dyDescent="0.25">
      <c r="A503" s="21">
        <v>410000</v>
      </c>
      <c r="B503" s="21">
        <v>357</v>
      </c>
      <c r="C503" s="23" t="s">
        <v>466</v>
      </c>
      <c r="D503" s="24">
        <v>0</v>
      </c>
      <c r="E503" s="24">
        <v>0</v>
      </c>
      <c r="F503" s="24">
        <v>8823406</v>
      </c>
      <c r="G503" s="24">
        <v>8823406</v>
      </c>
      <c r="H503" s="24">
        <v>0</v>
      </c>
      <c r="I503" s="24">
        <v>0</v>
      </c>
      <c r="J503" s="25">
        <f t="shared" si="10"/>
        <v>0</v>
      </c>
    </row>
    <row r="504" spans="1:10" s="25" customFormat="1" x14ac:dyDescent="0.25">
      <c r="A504" s="21">
        <v>410000</v>
      </c>
      <c r="B504" s="21">
        <v>360</v>
      </c>
      <c r="C504" s="23" t="s">
        <v>467</v>
      </c>
      <c r="D504" s="24">
        <v>0</v>
      </c>
      <c r="E504" s="24">
        <v>0</v>
      </c>
      <c r="F504" s="24">
        <v>199135514</v>
      </c>
      <c r="G504" s="24">
        <v>199135514</v>
      </c>
      <c r="H504" s="24">
        <v>0</v>
      </c>
      <c r="I504" s="24">
        <v>0</v>
      </c>
      <c r="J504" s="25">
        <f t="shared" ref="J504:J567" si="11">IF((D504+F504-E504-G504)&gt;=0,0,1)</f>
        <v>0</v>
      </c>
    </row>
    <row r="505" spans="1:10" s="25" customFormat="1" x14ac:dyDescent="0.25">
      <c r="A505" s="21">
        <v>410000</v>
      </c>
      <c r="B505" s="21">
        <v>361</v>
      </c>
      <c r="C505" s="23" t="s">
        <v>468</v>
      </c>
      <c r="D505" s="24">
        <v>0</v>
      </c>
      <c r="E505" s="24">
        <v>0</v>
      </c>
      <c r="F505" s="24">
        <v>1688443</v>
      </c>
      <c r="G505" s="24">
        <v>1688443</v>
      </c>
      <c r="H505" s="24">
        <v>0</v>
      </c>
      <c r="I505" s="24">
        <v>0</v>
      </c>
      <c r="J505" s="25">
        <f t="shared" si="11"/>
        <v>0</v>
      </c>
    </row>
    <row r="506" spans="1:10" s="25" customFormat="1" x14ac:dyDescent="0.25">
      <c r="A506" s="21">
        <v>410000</v>
      </c>
      <c r="B506" s="21">
        <v>362</v>
      </c>
      <c r="C506" s="23" t="s">
        <v>469</v>
      </c>
      <c r="D506" s="24">
        <v>0</v>
      </c>
      <c r="E506" s="24">
        <v>0</v>
      </c>
      <c r="F506" s="24">
        <v>229109</v>
      </c>
      <c r="G506" s="24">
        <v>229109</v>
      </c>
      <c r="H506" s="24">
        <v>0</v>
      </c>
      <c r="I506" s="24">
        <v>0</v>
      </c>
      <c r="J506" s="25">
        <f t="shared" si="11"/>
        <v>0</v>
      </c>
    </row>
    <row r="507" spans="1:10" s="25" customFormat="1" x14ac:dyDescent="0.25">
      <c r="A507" s="21">
        <v>410000</v>
      </c>
      <c r="B507" s="21">
        <v>364</v>
      </c>
      <c r="C507" s="23" t="s">
        <v>470</v>
      </c>
      <c r="D507" s="24">
        <v>0</v>
      </c>
      <c r="E507" s="24">
        <v>0</v>
      </c>
      <c r="F507" s="24">
        <v>3998526</v>
      </c>
      <c r="G507" s="24">
        <v>3998526</v>
      </c>
      <c r="H507" s="24">
        <v>0</v>
      </c>
      <c r="I507" s="24">
        <v>0</v>
      </c>
      <c r="J507" s="25">
        <f t="shared" si="11"/>
        <v>0</v>
      </c>
    </row>
    <row r="508" spans="1:10" s="25" customFormat="1" x14ac:dyDescent="0.25">
      <c r="A508" s="21">
        <v>410000</v>
      </c>
      <c r="B508" s="21">
        <v>365</v>
      </c>
      <c r="C508" s="23" t="s">
        <v>471</v>
      </c>
      <c r="D508" s="24">
        <v>0</v>
      </c>
      <c r="E508" s="24">
        <v>0</v>
      </c>
      <c r="F508" s="24">
        <v>61215674</v>
      </c>
      <c r="G508" s="24">
        <v>61215674</v>
      </c>
      <c r="H508" s="24">
        <v>0</v>
      </c>
      <c r="I508" s="24">
        <v>0</v>
      </c>
      <c r="J508" s="25">
        <f t="shared" si="11"/>
        <v>0</v>
      </c>
    </row>
    <row r="509" spans="1:10" s="25" customFormat="1" x14ac:dyDescent="0.25">
      <c r="A509" s="21">
        <v>410000</v>
      </c>
      <c r="B509" s="21">
        <v>366</v>
      </c>
      <c r="C509" s="23" t="s">
        <v>472</v>
      </c>
      <c r="D509" s="24">
        <v>0</v>
      </c>
      <c r="E509" s="24">
        <v>0</v>
      </c>
      <c r="F509" s="24">
        <v>3816720</v>
      </c>
      <c r="G509" s="24">
        <v>3816720</v>
      </c>
      <c r="H509" s="24">
        <v>0</v>
      </c>
      <c r="I509" s="24">
        <v>0</v>
      </c>
      <c r="J509" s="25">
        <f t="shared" si="11"/>
        <v>0</v>
      </c>
    </row>
    <row r="510" spans="1:10" s="25" customFormat="1" x14ac:dyDescent="0.25">
      <c r="A510" s="21">
        <v>410000</v>
      </c>
      <c r="B510" s="21">
        <v>367</v>
      </c>
      <c r="C510" s="23" t="s">
        <v>473</v>
      </c>
      <c r="D510" s="24">
        <v>0</v>
      </c>
      <c r="E510" s="24">
        <v>0</v>
      </c>
      <c r="F510" s="24">
        <v>8204338</v>
      </c>
      <c r="G510" s="24">
        <v>8204338</v>
      </c>
      <c r="H510" s="24">
        <v>0</v>
      </c>
      <c r="I510" s="24">
        <v>0</v>
      </c>
      <c r="J510" s="25">
        <f t="shared" si="11"/>
        <v>0</v>
      </c>
    </row>
    <row r="511" spans="1:10" s="25" customFormat="1" x14ac:dyDescent="0.25">
      <c r="A511" s="21">
        <v>410000</v>
      </c>
      <c r="B511" s="21">
        <v>368</v>
      </c>
      <c r="C511" s="23" t="s">
        <v>474</v>
      </c>
      <c r="D511" s="24">
        <v>0</v>
      </c>
      <c r="E511" s="24">
        <v>0</v>
      </c>
      <c r="F511" s="24">
        <v>79904337</v>
      </c>
      <c r="G511" s="24">
        <v>79904337</v>
      </c>
      <c r="H511" s="24">
        <v>0</v>
      </c>
      <c r="I511" s="24">
        <v>0</v>
      </c>
      <c r="J511" s="25">
        <f t="shared" si="11"/>
        <v>0</v>
      </c>
    </row>
    <row r="512" spans="1:10" s="25" customFormat="1" x14ac:dyDescent="0.25">
      <c r="A512" s="21">
        <v>410000</v>
      </c>
      <c r="B512" s="21">
        <v>369</v>
      </c>
      <c r="C512" s="23" t="s">
        <v>475</v>
      </c>
      <c r="D512" s="24">
        <v>0</v>
      </c>
      <c r="E512" s="24">
        <v>0</v>
      </c>
      <c r="F512" s="24">
        <v>24851849</v>
      </c>
      <c r="G512" s="24">
        <v>24851849</v>
      </c>
      <c r="H512" s="24">
        <v>0</v>
      </c>
      <c r="I512" s="24">
        <v>0</v>
      </c>
      <c r="J512" s="25">
        <f t="shared" si="11"/>
        <v>0</v>
      </c>
    </row>
    <row r="513" spans="1:10" s="25" customFormat="1" x14ac:dyDescent="0.25">
      <c r="A513" s="21">
        <v>410000</v>
      </c>
      <c r="B513" s="21">
        <v>506</v>
      </c>
      <c r="C513" s="23" t="s">
        <v>476</v>
      </c>
      <c r="D513" s="24">
        <v>0</v>
      </c>
      <c r="E513" s="24">
        <v>0</v>
      </c>
      <c r="F513" s="24">
        <v>210624891</v>
      </c>
      <c r="G513" s="24">
        <v>210624891</v>
      </c>
      <c r="H513" s="24">
        <v>0</v>
      </c>
      <c r="I513" s="24">
        <v>0</v>
      </c>
      <c r="J513" s="25">
        <f t="shared" si="11"/>
        <v>0</v>
      </c>
    </row>
    <row r="514" spans="1:10" s="25" customFormat="1" x14ac:dyDescent="0.25">
      <c r="A514" s="21">
        <v>410000</v>
      </c>
      <c r="B514" s="21">
        <v>507</v>
      </c>
      <c r="C514" s="23" t="s">
        <v>477</v>
      </c>
      <c r="D514" s="24">
        <v>0</v>
      </c>
      <c r="E514" s="24">
        <v>0</v>
      </c>
      <c r="F514" s="24">
        <v>177233237</v>
      </c>
      <c r="G514" s="24">
        <v>177233237</v>
      </c>
      <c r="H514" s="24">
        <v>0</v>
      </c>
      <c r="I514" s="24">
        <v>0</v>
      </c>
      <c r="J514" s="25">
        <f t="shared" si="11"/>
        <v>0</v>
      </c>
    </row>
    <row r="515" spans="1:10" x14ac:dyDescent="0.25">
      <c r="A515" s="11">
        <v>410000</v>
      </c>
      <c r="B515" s="11">
        <v>509</v>
      </c>
      <c r="C515" s="12" t="s">
        <v>478</v>
      </c>
      <c r="D515" s="13">
        <v>0</v>
      </c>
      <c r="E515" s="13">
        <v>0</v>
      </c>
      <c r="F515" s="13">
        <v>1655573849</v>
      </c>
      <c r="G515" s="13">
        <v>1655573850</v>
      </c>
      <c r="H515" s="13">
        <v>0</v>
      </c>
      <c r="I515" s="13">
        <v>1</v>
      </c>
      <c r="J515">
        <f t="shared" si="11"/>
        <v>1</v>
      </c>
    </row>
    <row r="516" spans="1:10" s="25" customFormat="1" x14ac:dyDescent="0.25">
      <c r="A516" s="21">
        <v>410000</v>
      </c>
      <c r="B516" s="21">
        <v>510</v>
      </c>
      <c r="C516" s="23" t="s">
        <v>479</v>
      </c>
      <c r="D516" s="24">
        <v>0</v>
      </c>
      <c r="E516" s="24">
        <v>0</v>
      </c>
      <c r="F516" s="24">
        <v>577156487</v>
      </c>
      <c r="G516" s="24">
        <v>577156487</v>
      </c>
      <c r="H516" s="24">
        <v>0</v>
      </c>
      <c r="I516" s="24">
        <v>0</v>
      </c>
      <c r="J516" s="25">
        <f t="shared" si="11"/>
        <v>0</v>
      </c>
    </row>
    <row r="517" spans="1:10" s="25" customFormat="1" x14ac:dyDescent="0.25">
      <c r="A517" s="21">
        <v>410000</v>
      </c>
      <c r="B517" s="21">
        <v>511</v>
      </c>
      <c r="C517" s="23" t="s">
        <v>480</v>
      </c>
      <c r="D517" s="24">
        <v>0</v>
      </c>
      <c r="E517" s="24">
        <v>0</v>
      </c>
      <c r="F517" s="24">
        <v>73111093</v>
      </c>
      <c r="G517" s="24">
        <v>73111093</v>
      </c>
      <c r="H517" s="24">
        <v>0</v>
      </c>
      <c r="I517" s="24">
        <v>0</v>
      </c>
      <c r="J517" s="25">
        <f t="shared" si="11"/>
        <v>0</v>
      </c>
    </row>
    <row r="518" spans="1:10" s="25" customFormat="1" x14ac:dyDescent="0.25">
      <c r="A518" s="21">
        <v>410000</v>
      </c>
      <c r="B518" s="21">
        <v>702</v>
      </c>
      <c r="C518" s="23" t="s">
        <v>481</v>
      </c>
      <c r="D518" s="24">
        <v>0</v>
      </c>
      <c r="E518" s="24">
        <v>0</v>
      </c>
      <c r="F518" s="24">
        <v>996938538</v>
      </c>
      <c r="G518" s="24">
        <v>996938538</v>
      </c>
      <c r="H518" s="24">
        <v>0</v>
      </c>
      <c r="I518" s="24">
        <v>0</v>
      </c>
      <c r="J518" s="25">
        <f t="shared" si="11"/>
        <v>0</v>
      </c>
    </row>
    <row r="519" spans="1:10" s="25" customFormat="1" x14ac:dyDescent="0.25">
      <c r="A519" s="21">
        <v>410000</v>
      </c>
      <c r="B519" s="21">
        <v>901</v>
      </c>
      <c r="C519" s="23" t="s">
        <v>482</v>
      </c>
      <c r="D519" s="24">
        <v>0</v>
      </c>
      <c r="E519" s="24">
        <v>0</v>
      </c>
      <c r="F519" s="24">
        <v>567913</v>
      </c>
      <c r="G519" s="24">
        <v>567913</v>
      </c>
      <c r="H519" s="24">
        <v>0</v>
      </c>
      <c r="I519" s="24">
        <v>0</v>
      </c>
      <c r="J519" s="25">
        <f t="shared" si="11"/>
        <v>0</v>
      </c>
    </row>
    <row r="520" spans="1:10" s="25" customFormat="1" x14ac:dyDescent="0.25">
      <c r="A520" s="21">
        <v>410000</v>
      </c>
      <c r="B520" s="21">
        <v>906</v>
      </c>
      <c r="C520" s="23" t="s">
        <v>483</v>
      </c>
      <c r="D520" s="24">
        <v>0</v>
      </c>
      <c r="E520" s="24">
        <v>0</v>
      </c>
      <c r="F520" s="24">
        <v>27000</v>
      </c>
      <c r="G520" s="24">
        <v>27000</v>
      </c>
      <c r="H520" s="24">
        <v>0</v>
      </c>
      <c r="I520" s="24">
        <v>0</v>
      </c>
      <c r="J520" s="25">
        <f t="shared" si="11"/>
        <v>0</v>
      </c>
    </row>
    <row r="521" spans="1:10" s="25" customFormat="1" x14ac:dyDescent="0.25">
      <c r="A521" s="21">
        <v>410000</v>
      </c>
      <c r="B521" s="21">
        <v>908</v>
      </c>
      <c r="C521" s="23" t="s">
        <v>484</v>
      </c>
      <c r="D521" s="24">
        <v>0</v>
      </c>
      <c r="E521" s="24">
        <v>0</v>
      </c>
      <c r="F521" s="24">
        <v>151835</v>
      </c>
      <c r="G521" s="24">
        <v>151835</v>
      </c>
      <c r="H521" s="24">
        <v>0</v>
      </c>
      <c r="I521" s="24">
        <v>0</v>
      </c>
      <c r="J521" s="25">
        <f t="shared" si="11"/>
        <v>0</v>
      </c>
    </row>
    <row r="522" spans="1:10" s="25" customFormat="1" x14ac:dyDescent="0.25">
      <c r="A522" s="21">
        <v>410000</v>
      </c>
      <c r="B522" s="21">
        <v>913</v>
      </c>
      <c r="C522" s="23" t="s">
        <v>485</v>
      </c>
      <c r="D522" s="24">
        <v>0</v>
      </c>
      <c r="E522" s="24">
        <v>0</v>
      </c>
      <c r="F522" s="24">
        <v>1271972</v>
      </c>
      <c r="G522" s="24">
        <v>1271972</v>
      </c>
      <c r="H522" s="24">
        <v>0</v>
      </c>
      <c r="I522" s="24">
        <v>0</v>
      </c>
      <c r="J522" s="25">
        <f t="shared" si="11"/>
        <v>0</v>
      </c>
    </row>
    <row r="523" spans="1:10" s="25" customFormat="1" x14ac:dyDescent="0.25">
      <c r="A523" s="21">
        <v>410900</v>
      </c>
      <c r="B523" s="21">
        <v>101</v>
      </c>
      <c r="C523" s="23" t="s">
        <v>486</v>
      </c>
      <c r="D523" s="24">
        <v>0</v>
      </c>
      <c r="E523" s="24">
        <v>0</v>
      </c>
      <c r="F523" s="24">
        <v>2</v>
      </c>
      <c r="G523" s="24">
        <v>2</v>
      </c>
      <c r="H523" s="24">
        <v>0</v>
      </c>
      <c r="I523" s="24">
        <v>0</v>
      </c>
      <c r="J523" s="25">
        <f t="shared" si="11"/>
        <v>0</v>
      </c>
    </row>
    <row r="524" spans="1:10" s="25" customFormat="1" x14ac:dyDescent="0.25">
      <c r="A524" s="21">
        <v>410900</v>
      </c>
      <c r="B524" s="21">
        <v>105</v>
      </c>
      <c r="C524" s="23" t="s">
        <v>487</v>
      </c>
      <c r="D524" s="24">
        <v>0</v>
      </c>
      <c r="E524" s="24">
        <v>0</v>
      </c>
      <c r="F524" s="24">
        <v>126078</v>
      </c>
      <c r="G524" s="24">
        <v>126078</v>
      </c>
      <c r="H524" s="24">
        <v>0</v>
      </c>
      <c r="I524" s="24">
        <v>0</v>
      </c>
      <c r="J524" s="25">
        <f t="shared" si="11"/>
        <v>0</v>
      </c>
    </row>
    <row r="525" spans="1:10" s="25" customFormat="1" x14ac:dyDescent="0.25">
      <c r="A525" s="21">
        <v>410900</v>
      </c>
      <c r="B525" s="21">
        <v>109</v>
      </c>
      <c r="C525" s="23" t="s">
        <v>486</v>
      </c>
      <c r="D525" s="24">
        <v>0</v>
      </c>
      <c r="E525" s="24">
        <v>0</v>
      </c>
      <c r="F525" s="24">
        <v>10000</v>
      </c>
      <c r="G525" s="24">
        <v>10000</v>
      </c>
      <c r="H525" s="24">
        <v>0</v>
      </c>
      <c r="I525" s="24">
        <v>0</v>
      </c>
      <c r="J525" s="25">
        <f t="shared" si="11"/>
        <v>0</v>
      </c>
    </row>
    <row r="526" spans="1:10" s="25" customFormat="1" x14ac:dyDescent="0.25">
      <c r="A526" s="21">
        <v>410900</v>
      </c>
      <c r="B526" s="21">
        <v>117</v>
      </c>
      <c r="C526" s="23" t="s">
        <v>486</v>
      </c>
      <c r="D526" s="24">
        <v>0</v>
      </c>
      <c r="E526" s="24">
        <v>0</v>
      </c>
      <c r="F526" s="24">
        <v>2500</v>
      </c>
      <c r="G526" s="24">
        <v>2500</v>
      </c>
      <c r="H526" s="24">
        <v>0</v>
      </c>
      <c r="I526" s="24">
        <v>0</v>
      </c>
      <c r="J526" s="25">
        <f t="shared" si="11"/>
        <v>0</v>
      </c>
    </row>
    <row r="527" spans="1:10" x14ac:dyDescent="0.25">
      <c r="A527" s="11">
        <v>410900</v>
      </c>
      <c r="B527" s="11">
        <v>300</v>
      </c>
      <c r="C527" s="12" t="s">
        <v>488</v>
      </c>
      <c r="D527" s="13">
        <v>0</v>
      </c>
      <c r="E527" s="13">
        <v>44936629</v>
      </c>
      <c r="F527" s="13">
        <v>811408790</v>
      </c>
      <c r="G527" s="13">
        <v>863025100</v>
      </c>
      <c r="H527" s="13">
        <v>0</v>
      </c>
      <c r="I527" s="13">
        <v>96552939</v>
      </c>
      <c r="J527">
        <f t="shared" si="11"/>
        <v>1</v>
      </c>
    </row>
    <row r="528" spans="1:10" x14ac:dyDescent="0.25">
      <c r="A528" s="11">
        <v>410900</v>
      </c>
      <c r="B528" s="11">
        <v>303</v>
      </c>
      <c r="C528" s="12" t="s">
        <v>489</v>
      </c>
      <c r="D528" s="13">
        <v>0</v>
      </c>
      <c r="E528" s="13">
        <v>3007142</v>
      </c>
      <c r="F528" s="13">
        <v>285138263</v>
      </c>
      <c r="G528" s="13">
        <v>295249196</v>
      </c>
      <c r="H528" s="13">
        <v>0</v>
      </c>
      <c r="I528" s="13">
        <v>13118075</v>
      </c>
      <c r="J528">
        <f t="shared" si="11"/>
        <v>1</v>
      </c>
    </row>
    <row r="529" spans="1:10" s="25" customFormat="1" x14ac:dyDescent="0.25">
      <c r="A529" s="21">
        <v>410900</v>
      </c>
      <c r="B529" s="21">
        <v>312</v>
      </c>
      <c r="C529" s="23" t="s">
        <v>490</v>
      </c>
      <c r="D529" s="24">
        <v>0</v>
      </c>
      <c r="E529" s="24">
        <v>0</v>
      </c>
      <c r="F529" s="24">
        <v>7435219</v>
      </c>
      <c r="G529" s="24">
        <v>7435219</v>
      </c>
      <c r="H529" s="24">
        <v>0</v>
      </c>
      <c r="I529" s="24">
        <v>0</v>
      </c>
      <c r="J529" s="25">
        <f t="shared" si="11"/>
        <v>0</v>
      </c>
    </row>
    <row r="530" spans="1:10" s="25" customFormat="1" x14ac:dyDescent="0.25">
      <c r="A530" s="21">
        <v>410900</v>
      </c>
      <c r="B530" s="21">
        <v>313</v>
      </c>
      <c r="C530" s="23" t="s">
        <v>491</v>
      </c>
      <c r="D530" s="24">
        <v>0</v>
      </c>
      <c r="E530" s="24">
        <v>0</v>
      </c>
      <c r="F530" s="24">
        <v>1877512</v>
      </c>
      <c r="G530" s="24">
        <v>1877512</v>
      </c>
      <c r="H530" s="24">
        <v>0</v>
      </c>
      <c r="I530" s="24">
        <v>0</v>
      </c>
      <c r="J530" s="25">
        <f t="shared" si="11"/>
        <v>0</v>
      </c>
    </row>
    <row r="531" spans="1:10" s="25" customFormat="1" x14ac:dyDescent="0.25">
      <c r="A531" s="21">
        <v>410900</v>
      </c>
      <c r="B531" s="21">
        <v>315</v>
      </c>
      <c r="C531" s="23" t="s">
        <v>492</v>
      </c>
      <c r="D531" s="24">
        <v>0</v>
      </c>
      <c r="E531" s="24">
        <v>0</v>
      </c>
      <c r="F531" s="24">
        <v>1960712</v>
      </c>
      <c r="G531" s="24">
        <v>1960712</v>
      </c>
      <c r="H531" s="24">
        <v>0</v>
      </c>
      <c r="I531" s="24">
        <v>0</v>
      </c>
      <c r="J531" s="25">
        <f t="shared" si="11"/>
        <v>0</v>
      </c>
    </row>
    <row r="532" spans="1:10" s="25" customFormat="1" x14ac:dyDescent="0.25">
      <c r="A532" s="21">
        <v>410900</v>
      </c>
      <c r="B532" s="21">
        <v>316</v>
      </c>
      <c r="C532" s="23" t="s">
        <v>493</v>
      </c>
      <c r="D532" s="24">
        <v>0</v>
      </c>
      <c r="E532" s="24">
        <v>0</v>
      </c>
      <c r="F532" s="24">
        <v>1593767</v>
      </c>
      <c r="G532" s="24">
        <v>1593767</v>
      </c>
      <c r="H532" s="24">
        <v>0</v>
      </c>
      <c r="I532" s="24">
        <v>0</v>
      </c>
      <c r="J532" s="25">
        <f t="shared" si="11"/>
        <v>0</v>
      </c>
    </row>
    <row r="533" spans="1:10" s="25" customFormat="1" x14ac:dyDescent="0.25">
      <c r="A533" s="21">
        <v>410900</v>
      </c>
      <c r="B533" s="21">
        <v>326</v>
      </c>
      <c r="C533" s="23" t="s">
        <v>494</v>
      </c>
      <c r="D533" s="24">
        <v>0</v>
      </c>
      <c r="E533" s="24">
        <v>0</v>
      </c>
      <c r="F533" s="24">
        <v>9205554</v>
      </c>
      <c r="G533" s="24">
        <v>9205554</v>
      </c>
      <c r="H533" s="24">
        <v>0</v>
      </c>
      <c r="I533" s="24">
        <v>0</v>
      </c>
      <c r="J533" s="25">
        <f t="shared" si="11"/>
        <v>0</v>
      </c>
    </row>
    <row r="534" spans="1:10" s="25" customFormat="1" x14ac:dyDescent="0.25">
      <c r="A534" s="21">
        <v>410900</v>
      </c>
      <c r="B534" s="21">
        <v>327</v>
      </c>
      <c r="C534" s="23" t="s">
        <v>495</v>
      </c>
      <c r="D534" s="24">
        <v>0</v>
      </c>
      <c r="E534" s="24">
        <v>0</v>
      </c>
      <c r="F534" s="24">
        <v>582503</v>
      </c>
      <c r="G534" s="24">
        <v>582503</v>
      </c>
      <c r="H534" s="24">
        <v>0</v>
      </c>
      <c r="I534" s="24">
        <v>0</v>
      </c>
      <c r="J534" s="25">
        <f t="shared" si="11"/>
        <v>0</v>
      </c>
    </row>
    <row r="535" spans="1:10" s="25" customFormat="1" x14ac:dyDescent="0.25">
      <c r="A535" s="21">
        <v>410900</v>
      </c>
      <c r="B535" s="21">
        <v>328</v>
      </c>
      <c r="C535" s="23" t="s">
        <v>496</v>
      </c>
      <c r="D535" s="24">
        <v>0</v>
      </c>
      <c r="E535" s="24">
        <v>0</v>
      </c>
      <c r="F535" s="24">
        <v>10964816</v>
      </c>
      <c r="G535" s="24">
        <v>10964816</v>
      </c>
      <c r="H535" s="24">
        <v>0</v>
      </c>
      <c r="I535" s="24">
        <v>0</v>
      </c>
      <c r="J535" s="25">
        <f t="shared" si="11"/>
        <v>0</v>
      </c>
    </row>
    <row r="536" spans="1:10" s="25" customFormat="1" x14ac:dyDescent="0.25">
      <c r="A536" s="21">
        <v>410900</v>
      </c>
      <c r="B536" s="21">
        <v>332</v>
      </c>
      <c r="C536" s="23" t="s">
        <v>497</v>
      </c>
      <c r="D536" s="24">
        <v>0</v>
      </c>
      <c r="E536" s="24">
        <v>0</v>
      </c>
      <c r="F536" s="24">
        <v>8419235</v>
      </c>
      <c r="G536" s="24">
        <v>8419235</v>
      </c>
      <c r="H536" s="24">
        <v>0</v>
      </c>
      <c r="I536" s="24">
        <v>0</v>
      </c>
      <c r="J536" s="25">
        <f t="shared" si="11"/>
        <v>0</v>
      </c>
    </row>
    <row r="537" spans="1:10" s="25" customFormat="1" x14ac:dyDescent="0.25">
      <c r="A537" s="21">
        <v>410900</v>
      </c>
      <c r="B537" s="21">
        <v>333</v>
      </c>
      <c r="C537" s="23" t="s">
        <v>498</v>
      </c>
      <c r="D537" s="24">
        <v>0</v>
      </c>
      <c r="E537" s="24">
        <v>0</v>
      </c>
      <c r="F537" s="24">
        <v>777222</v>
      </c>
      <c r="G537" s="24">
        <v>777222</v>
      </c>
      <c r="H537" s="24">
        <v>0</v>
      </c>
      <c r="I537" s="24">
        <v>0</v>
      </c>
      <c r="J537" s="25">
        <f t="shared" si="11"/>
        <v>0</v>
      </c>
    </row>
    <row r="538" spans="1:10" x14ac:dyDescent="0.25">
      <c r="A538" s="11">
        <v>410900</v>
      </c>
      <c r="B538" s="11">
        <v>336</v>
      </c>
      <c r="C538" s="12" t="s">
        <v>499</v>
      </c>
      <c r="D538" s="13">
        <v>0</v>
      </c>
      <c r="E538" s="13">
        <v>98450458</v>
      </c>
      <c r="F538" s="13">
        <v>163211540</v>
      </c>
      <c r="G538" s="13">
        <v>137574659</v>
      </c>
      <c r="H538" s="13">
        <v>0</v>
      </c>
      <c r="I538" s="13">
        <v>72813577</v>
      </c>
      <c r="J538">
        <f t="shared" si="11"/>
        <v>1</v>
      </c>
    </row>
    <row r="539" spans="1:10" s="25" customFormat="1" x14ac:dyDescent="0.25">
      <c r="A539" s="21">
        <v>410900</v>
      </c>
      <c r="B539" s="21">
        <v>337</v>
      </c>
      <c r="C539" s="23" t="s">
        <v>500</v>
      </c>
      <c r="D539" s="24">
        <v>0</v>
      </c>
      <c r="E539" s="24">
        <v>0</v>
      </c>
      <c r="F539" s="24">
        <v>6353376</v>
      </c>
      <c r="G539" s="24">
        <v>6353376</v>
      </c>
      <c r="H539" s="24">
        <v>0</v>
      </c>
      <c r="I539" s="24">
        <v>0</v>
      </c>
      <c r="J539" s="25">
        <f t="shared" si="11"/>
        <v>0</v>
      </c>
    </row>
    <row r="540" spans="1:10" s="25" customFormat="1" x14ac:dyDescent="0.25">
      <c r="A540" s="21">
        <v>410900</v>
      </c>
      <c r="B540" s="21">
        <v>340</v>
      </c>
      <c r="C540" s="23" t="s">
        <v>501</v>
      </c>
      <c r="D540" s="24">
        <v>0</v>
      </c>
      <c r="E540" s="24">
        <v>0</v>
      </c>
      <c r="F540" s="24">
        <v>37786</v>
      </c>
      <c r="G540" s="24">
        <v>37786</v>
      </c>
      <c r="H540" s="24">
        <v>0</v>
      </c>
      <c r="I540" s="24">
        <v>0</v>
      </c>
      <c r="J540" s="25">
        <f t="shared" si="11"/>
        <v>0</v>
      </c>
    </row>
    <row r="541" spans="1:10" s="25" customFormat="1" x14ac:dyDescent="0.25">
      <c r="A541" s="21">
        <v>410900</v>
      </c>
      <c r="B541" s="21">
        <v>341</v>
      </c>
      <c r="C541" s="23" t="s">
        <v>502</v>
      </c>
      <c r="D541" s="24">
        <v>0</v>
      </c>
      <c r="E541" s="24">
        <v>0</v>
      </c>
      <c r="F541" s="24">
        <v>31406</v>
      </c>
      <c r="G541" s="24">
        <v>31406</v>
      </c>
      <c r="H541" s="24">
        <v>0</v>
      </c>
      <c r="I541" s="24">
        <v>0</v>
      </c>
      <c r="J541" s="25">
        <f t="shared" si="11"/>
        <v>0</v>
      </c>
    </row>
    <row r="542" spans="1:10" s="25" customFormat="1" x14ac:dyDescent="0.25">
      <c r="A542" s="21">
        <v>410900</v>
      </c>
      <c r="B542" s="21">
        <v>342</v>
      </c>
      <c r="C542" s="23" t="s">
        <v>503</v>
      </c>
      <c r="D542" s="24">
        <v>0</v>
      </c>
      <c r="E542" s="24">
        <v>0</v>
      </c>
      <c r="F542" s="24">
        <v>42358967</v>
      </c>
      <c r="G542" s="24">
        <v>42358967</v>
      </c>
      <c r="H542" s="24">
        <v>0</v>
      </c>
      <c r="I542" s="24">
        <v>0</v>
      </c>
      <c r="J542" s="25">
        <f t="shared" si="11"/>
        <v>0</v>
      </c>
    </row>
    <row r="543" spans="1:10" s="25" customFormat="1" x14ac:dyDescent="0.25">
      <c r="A543" s="21">
        <v>410900</v>
      </c>
      <c r="B543" s="21">
        <v>343</v>
      </c>
      <c r="C543" s="23" t="s">
        <v>504</v>
      </c>
      <c r="D543" s="24">
        <v>0</v>
      </c>
      <c r="E543" s="24">
        <v>0</v>
      </c>
      <c r="F543" s="24">
        <v>58582</v>
      </c>
      <c r="G543" s="24">
        <v>58582</v>
      </c>
      <c r="H543" s="24">
        <v>0</v>
      </c>
      <c r="I543" s="24">
        <v>0</v>
      </c>
      <c r="J543" s="25">
        <f t="shared" si="11"/>
        <v>0</v>
      </c>
    </row>
    <row r="544" spans="1:10" s="25" customFormat="1" x14ac:dyDescent="0.25">
      <c r="A544" s="21">
        <v>410900</v>
      </c>
      <c r="B544" s="21">
        <v>349</v>
      </c>
      <c r="C544" s="23" t="s">
        <v>505</v>
      </c>
      <c r="D544" s="24">
        <v>0</v>
      </c>
      <c r="E544" s="24">
        <v>0</v>
      </c>
      <c r="F544" s="24">
        <v>532752</v>
      </c>
      <c r="G544" s="24">
        <v>532752</v>
      </c>
      <c r="H544" s="24">
        <v>0</v>
      </c>
      <c r="I544" s="24">
        <v>0</v>
      </c>
      <c r="J544" s="25">
        <f t="shared" si="11"/>
        <v>0</v>
      </c>
    </row>
    <row r="545" spans="1:10" s="25" customFormat="1" x14ac:dyDescent="0.25">
      <c r="A545" s="21">
        <v>410900</v>
      </c>
      <c r="B545" s="21">
        <v>350</v>
      </c>
      <c r="C545" s="23" t="s">
        <v>506</v>
      </c>
      <c r="D545" s="24">
        <v>0</v>
      </c>
      <c r="E545" s="24">
        <v>0</v>
      </c>
      <c r="F545" s="24">
        <v>2313842</v>
      </c>
      <c r="G545" s="24">
        <v>2313842</v>
      </c>
      <c r="H545" s="24">
        <v>0</v>
      </c>
      <c r="I545" s="24">
        <v>0</v>
      </c>
      <c r="J545" s="25">
        <f t="shared" si="11"/>
        <v>0</v>
      </c>
    </row>
    <row r="546" spans="1:10" s="25" customFormat="1" x14ac:dyDescent="0.25">
      <c r="A546" s="21">
        <v>410900</v>
      </c>
      <c r="B546" s="21">
        <v>355</v>
      </c>
      <c r="C546" s="23" t="s">
        <v>507</v>
      </c>
      <c r="D546" s="24">
        <v>0</v>
      </c>
      <c r="E546" s="24">
        <v>0</v>
      </c>
      <c r="F546" s="24">
        <v>1482327</v>
      </c>
      <c r="G546" s="24">
        <v>1482327</v>
      </c>
      <c r="H546" s="24">
        <v>0</v>
      </c>
      <c r="I546" s="24">
        <v>0</v>
      </c>
      <c r="J546" s="25">
        <f t="shared" si="11"/>
        <v>0</v>
      </c>
    </row>
    <row r="547" spans="1:10" s="25" customFormat="1" x14ac:dyDescent="0.25">
      <c r="A547" s="21">
        <v>410900</v>
      </c>
      <c r="B547" s="21">
        <v>356</v>
      </c>
      <c r="C547" s="23" t="s">
        <v>508</v>
      </c>
      <c r="D547" s="24">
        <v>0</v>
      </c>
      <c r="E547" s="24">
        <v>0</v>
      </c>
      <c r="F547" s="24">
        <v>1510158</v>
      </c>
      <c r="G547" s="24">
        <v>1510158</v>
      </c>
      <c r="H547" s="24">
        <v>0</v>
      </c>
      <c r="I547" s="24">
        <v>0</v>
      </c>
      <c r="J547" s="25">
        <f t="shared" si="11"/>
        <v>0</v>
      </c>
    </row>
    <row r="548" spans="1:10" s="25" customFormat="1" x14ac:dyDescent="0.25">
      <c r="A548" s="21">
        <v>410900</v>
      </c>
      <c r="B548" s="21">
        <v>357</v>
      </c>
      <c r="C548" s="23" t="s">
        <v>509</v>
      </c>
      <c r="D548" s="24">
        <v>0</v>
      </c>
      <c r="E548" s="24">
        <v>0</v>
      </c>
      <c r="F548" s="24">
        <v>1308844</v>
      </c>
      <c r="G548" s="24">
        <v>1308844</v>
      </c>
      <c r="H548" s="24">
        <v>0</v>
      </c>
      <c r="I548" s="24">
        <v>0</v>
      </c>
      <c r="J548" s="25">
        <f t="shared" si="11"/>
        <v>0</v>
      </c>
    </row>
    <row r="549" spans="1:10" s="25" customFormat="1" x14ac:dyDescent="0.25">
      <c r="A549" s="21">
        <v>410900</v>
      </c>
      <c r="B549" s="21">
        <v>360</v>
      </c>
      <c r="C549" s="23" t="s">
        <v>510</v>
      </c>
      <c r="D549" s="24">
        <v>0</v>
      </c>
      <c r="E549" s="24">
        <v>0</v>
      </c>
      <c r="F549" s="24">
        <v>39286044</v>
      </c>
      <c r="G549" s="24">
        <v>39286044</v>
      </c>
      <c r="H549" s="24">
        <v>0</v>
      </c>
      <c r="I549" s="24">
        <v>0</v>
      </c>
      <c r="J549" s="25">
        <f t="shared" si="11"/>
        <v>0</v>
      </c>
    </row>
    <row r="550" spans="1:10" s="25" customFormat="1" x14ac:dyDescent="0.25">
      <c r="A550" s="21">
        <v>410900</v>
      </c>
      <c r="B550" s="21">
        <v>361</v>
      </c>
      <c r="C550" s="23" t="s">
        <v>511</v>
      </c>
      <c r="D550" s="24">
        <v>0</v>
      </c>
      <c r="E550" s="24">
        <v>0</v>
      </c>
      <c r="F550" s="24">
        <v>324082</v>
      </c>
      <c r="G550" s="24">
        <v>324082</v>
      </c>
      <c r="H550" s="24">
        <v>0</v>
      </c>
      <c r="I550" s="24">
        <v>0</v>
      </c>
      <c r="J550" s="25">
        <f t="shared" si="11"/>
        <v>0</v>
      </c>
    </row>
    <row r="551" spans="1:10" s="25" customFormat="1" x14ac:dyDescent="0.25">
      <c r="A551" s="21">
        <v>410900</v>
      </c>
      <c r="B551" s="21">
        <v>362</v>
      </c>
      <c r="C551" s="23" t="s">
        <v>512</v>
      </c>
      <c r="D551" s="24">
        <v>0</v>
      </c>
      <c r="E551" s="24">
        <v>0</v>
      </c>
      <c r="F551" s="24">
        <v>32509</v>
      </c>
      <c r="G551" s="24">
        <v>32509</v>
      </c>
      <c r="H551" s="24">
        <v>0</v>
      </c>
      <c r="I551" s="24">
        <v>0</v>
      </c>
      <c r="J551" s="25">
        <f t="shared" si="11"/>
        <v>0</v>
      </c>
    </row>
    <row r="552" spans="1:10" s="25" customFormat="1" x14ac:dyDescent="0.25">
      <c r="A552" s="21">
        <v>410900</v>
      </c>
      <c r="B552" s="21">
        <v>364</v>
      </c>
      <c r="C552" s="23" t="s">
        <v>513</v>
      </c>
      <c r="D552" s="24">
        <v>0</v>
      </c>
      <c r="E552" s="24">
        <v>0</v>
      </c>
      <c r="F552" s="24">
        <v>674385</v>
      </c>
      <c r="G552" s="24">
        <v>674385</v>
      </c>
      <c r="H552" s="24">
        <v>0</v>
      </c>
      <c r="I552" s="24">
        <v>0</v>
      </c>
      <c r="J552" s="25">
        <f t="shared" si="11"/>
        <v>0</v>
      </c>
    </row>
    <row r="553" spans="1:10" s="25" customFormat="1" x14ac:dyDescent="0.25">
      <c r="A553" s="21">
        <v>410900</v>
      </c>
      <c r="B553" s="21">
        <v>365</v>
      </c>
      <c r="C553" s="23" t="s">
        <v>514</v>
      </c>
      <c r="D553" s="24">
        <v>0</v>
      </c>
      <c r="E553" s="24">
        <v>0</v>
      </c>
      <c r="F553" s="24">
        <v>15987245</v>
      </c>
      <c r="G553" s="24">
        <v>15987245</v>
      </c>
      <c r="H553" s="24">
        <v>0</v>
      </c>
      <c r="I553" s="24">
        <v>0</v>
      </c>
      <c r="J553" s="25">
        <f t="shared" si="11"/>
        <v>0</v>
      </c>
    </row>
    <row r="554" spans="1:10" s="25" customFormat="1" x14ac:dyDescent="0.25">
      <c r="A554" s="21">
        <v>410900</v>
      </c>
      <c r="B554" s="21">
        <v>366</v>
      </c>
      <c r="C554" s="23" t="s">
        <v>515</v>
      </c>
      <c r="D554" s="24">
        <v>0</v>
      </c>
      <c r="E554" s="24">
        <v>0</v>
      </c>
      <c r="F554" s="24">
        <v>439428</v>
      </c>
      <c r="G554" s="24">
        <v>439428</v>
      </c>
      <c r="H554" s="24">
        <v>0</v>
      </c>
      <c r="I554" s="24">
        <v>0</v>
      </c>
      <c r="J554" s="25">
        <f t="shared" si="11"/>
        <v>0</v>
      </c>
    </row>
    <row r="555" spans="1:10" s="25" customFormat="1" x14ac:dyDescent="0.25">
      <c r="A555" s="21">
        <v>410900</v>
      </c>
      <c r="B555" s="21">
        <v>367</v>
      </c>
      <c r="C555" s="23" t="s">
        <v>516</v>
      </c>
      <c r="D555" s="24">
        <v>0</v>
      </c>
      <c r="E555" s="24">
        <v>0</v>
      </c>
      <c r="F555" s="24">
        <v>628509</v>
      </c>
      <c r="G555" s="24">
        <v>628509</v>
      </c>
      <c r="H555" s="24">
        <v>0</v>
      </c>
      <c r="I555" s="24">
        <v>0</v>
      </c>
      <c r="J555" s="25">
        <f t="shared" si="11"/>
        <v>0</v>
      </c>
    </row>
    <row r="556" spans="1:10" x14ac:dyDescent="0.25">
      <c r="A556" s="11">
        <v>410900</v>
      </c>
      <c r="B556" s="11">
        <v>368</v>
      </c>
      <c r="C556" s="12" t="s">
        <v>517</v>
      </c>
      <c r="D556" s="13">
        <v>0</v>
      </c>
      <c r="E556" s="13">
        <v>0</v>
      </c>
      <c r="F556" s="13">
        <v>9006347</v>
      </c>
      <c r="G556" s="13">
        <v>9057795</v>
      </c>
      <c r="H556" s="13">
        <v>0</v>
      </c>
      <c r="I556" s="13">
        <v>51448</v>
      </c>
      <c r="J556">
        <f t="shared" si="11"/>
        <v>1</v>
      </c>
    </row>
    <row r="557" spans="1:10" s="25" customFormat="1" x14ac:dyDescent="0.25">
      <c r="A557" s="21">
        <v>410900</v>
      </c>
      <c r="B557" s="21">
        <v>369</v>
      </c>
      <c r="C557" s="23" t="s">
        <v>518</v>
      </c>
      <c r="D557" s="24">
        <v>0</v>
      </c>
      <c r="E557" s="24">
        <v>0</v>
      </c>
      <c r="F557" s="24">
        <v>3547764</v>
      </c>
      <c r="G557" s="24">
        <v>3547764</v>
      </c>
      <c r="H557" s="24">
        <v>0</v>
      </c>
      <c r="I557" s="24">
        <v>0</v>
      </c>
      <c r="J557" s="25">
        <f t="shared" si="11"/>
        <v>0</v>
      </c>
    </row>
    <row r="558" spans="1:10" s="25" customFormat="1" x14ac:dyDescent="0.25">
      <c r="A558" s="21">
        <v>410900</v>
      </c>
      <c r="B558" s="21">
        <v>506</v>
      </c>
      <c r="C558" s="23" t="s">
        <v>519</v>
      </c>
      <c r="D558" s="24">
        <v>0</v>
      </c>
      <c r="E558" s="24">
        <v>0</v>
      </c>
      <c r="F558" s="24">
        <v>33231648</v>
      </c>
      <c r="G558" s="24">
        <v>33231648</v>
      </c>
      <c r="H558" s="24">
        <v>0</v>
      </c>
      <c r="I558" s="24">
        <v>0</v>
      </c>
      <c r="J558" s="25">
        <f t="shared" si="11"/>
        <v>0</v>
      </c>
    </row>
    <row r="559" spans="1:10" s="25" customFormat="1" x14ac:dyDescent="0.25">
      <c r="A559" s="21">
        <v>410900</v>
      </c>
      <c r="B559" s="21">
        <v>507</v>
      </c>
      <c r="C559" s="23" t="s">
        <v>520</v>
      </c>
      <c r="D559" s="24">
        <v>0</v>
      </c>
      <c r="E559" s="24">
        <v>0</v>
      </c>
      <c r="F559" s="24">
        <v>27775799</v>
      </c>
      <c r="G559" s="24">
        <v>27775799</v>
      </c>
      <c r="H559" s="24">
        <v>0</v>
      </c>
      <c r="I559" s="24">
        <v>0</v>
      </c>
      <c r="J559" s="25">
        <f t="shared" si="11"/>
        <v>0</v>
      </c>
    </row>
    <row r="560" spans="1:10" s="25" customFormat="1" x14ac:dyDescent="0.25">
      <c r="A560" s="21">
        <v>410900</v>
      </c>
      <c r="B560" s="21">
        <v>509</v>
      </c>
      <c r="C560" s="23" t="s">
        <v>521</v>
      </c>
      <c r="D560" s="24">
        <v>0</v>
      </c>
      <c r="E560" s="24">
        <v>0</v>
      </c>
      <c r="F560" s="24">
        <v>263618517</v>
      </c>
      <c r="G560" s="24">
        <v>263618517</v>
      </c>
      <c r="H560" s="24">
        <v>0</v>
      </c>
      <c r="I560" s="24">
        <v>0</v>
      </c>
      <c r="J560" s="25">
        <f t="shared" si="11"/>
        <v>0</v>
      </c>
    </row>
    <row r="561" spans="1:10" s="25" customFormat="1" x14ac:dyDescent="0.25">
      <c r="A561" s="21">
        <v>410900</v>
      </c>
      <c r="B561" s="21">
        <v>510</v>
      </c>
      <c r="C561" s="23" t="s">
        <v>522</v>
      </c>
      <c r="D561" s="24">
        <v>0</v>
      </c>
      <c r="E561" s="24">
        <v>0</v>
      </c>
      <c r="F561" s="24">
        <v>89689593</v>
      </c>
      <c r="G561" s="24">
        <v>89689593</v>
      </c>
      <c r="H561" s="24">
        <v>0</v>
      </c>
      <c r="I561" s="24">
        <v>0</v>
      </c>
      <c r="J561" s="25">
        <f t="shared" si="11"/>
        <v>0</v>
      </c>
    </row>
    <row r="562" spans="1:10" s="25" customFormat="1" x14ac:dyDescent="0.25">
      <c r="A562" s="21">
        <v>410900</v>
      </c>
      <c r="B562" s="21">
        <v>511</v>
      </c>
      <c r="C562" s="23" t="s">
        <v>523</v>
      </c>
      <c r="D562" s="24">
        <v>0</v>
      </c>
      <c r="E562" s="24">
        <v>0</v>
      </c>
      <c r="F562" s="24">
        <v>10994916</v>
      </c>
      <c r="G562" s="24">
        <v>10994916</v>
      </c>
      <c r="H562" s="24">
        <v>0</v>
      </c>
      <c r="I562" s="24">
        <v>0</v>
      </c>
      <c r="J562" s="25">
        <f t="shared" si="11"/>
        <v>0</v>
      </c>
    </row>
    <row r="563" spans="1:10" x14ac:dyDescent="0.25">
      <c r="A563" s="11">
        <v>410900</v>
      </c>
      <c r="B563" s="11">
        <v>702</v>
      </c>
      <c r="C563" s="12" t="s">
        <v>524</v>
      </c>
      <c r="D563" s="13">
        <v>0</v>
      </c>
      <c r="E563" s="13">
        <v>0</v>
      </c>
      <c r="F563" s="13">
        <v>88744308</v>
      </c>
      <c r="G563" s="13">
        <v>171204194</v>
      </c>
      <c r="H563" s="13">
        <v>0</v>
      </c>
      <c r="I563" s="13">
        <v>82459886</v>
      </c>
      <c r="J563">
        <f t="shared" si="11"/>
        <v>1</v>
      </c>
    </row>
    <row r="564" spans="1:10" s="25" customFormat="1" x14ac:dyDescent="0.25">
      <c r="A564" s="21">
        <v>410900</v>
      </c>
      <c r="B564" s="21">
        <v>901</v>
      </c>
      <c r="C564" s="23" t="s">
        <v>525</v>
      </c>
      <c r="D564" s="24">
        <v>0</v>
      </c>
      <c r="E564" s="24">
        <v>0</v>
      </c>
      <c r="F564" s="24">
        <v>54359</v>
      </c>
      <c r="G564" s="24">
        <v>54359</v>
      </c>
      <c r="H564" s="24">
        <v>0</v>
      </c>
      <c r="I564" s="24">
        <v>0</v>
      </c>
      <c r="J564" s="25">
        <f t="shared" si="11"/>
        <v>0</v>
      </c>
    </row>
    <row r="565" spans="1:10" s="25" customFormat="1" x14ac:dyDescent="0.25">
      <c r="A565" s="21">
        <v>410900</v>
      </c>
      <c r="B565" s="21">
        <v>906</v>
      </c>
      <c r="C565" s="23" t="s">
        <v>526</v>
      </c>
      <c r="D565" s="24">
        <v>0</v>
      </c>
      <c r="E565" s="24">
        <v>0</v>
      </c>
      <c r="F565" s="24">
        <v>2254</v>
      </c>
      <c r="G565" s="24">
        <v>2254</v>
      </c>
      <c r="H565" s="24">
        <v>0</v>
      </c>
      <c r="I565" s="24">
        <v>0</v>
      </c>
      <c r="J565" s="25">
        <f t="shared" si="11"/>
        <v>0</v>
      </c>
    </row>
    <row r="566" spans="1:10" s="25" customFormat="1" x14ac:dyDescent="0.25">
      <c r="A566" s="21">
        <v>410900</v>
      </c>
      <c r="B566" s="21">
        <v>908</v>
      </c>
      <c r="C566" s="23" t="s">
        <v>527</v>
      </c>
      <c r="D566" s="24">
        <v>0</v>
      </c>
      <c r="E566" s="24">
        <v>0</v>
      </c>
      <c r="F566" s="24">
        <v>14349</v>
      </c>
      <c r="G566" s="24">
        <v>14349</v>
      </c>
      <c r="H566" s="24">
        <v>0</v>
      </c>
      <c r="I566" s="24">
        <v>0</v>
      </c>
      <c r="J566" s="25">
        <f t="shared" si="11"/>
        <v>0</v>
      </c>
    </row>
    <row r="567" spans="1:10" s="25" customFormat="1" x14ac:dyDescent="0.25">
      <c r="A567" s="21">
        <v>410900</v>
      </c>
      <c r="B567" s="21">
        <v>913</v>
      </c>
      <c r="C567" s="23" t="s">
        <v>528</v>
      </c>
      <c r="D567" s="24">
        <v>0</v>
      </c>
      <c r="E567" s="24">
        <v>0</v>
      </c>
      <c r="F567" s="24">
        <v>146598</v>
      </c>
      <c r="G567" s="24">
        <v>146598</v>
      </c>
      <c r="H567" s="24">
        <v>0</v>
      </c>
      <c r="I567" s="24">
        <v>0</v>
      </c>
      <c r="J567" s="25">
        <f t="shared" si="11"/>
        <v>0</v>
      </c>
    </row>
    <row r="568" spans="1:10" s="25" customFormat="1" x14ac:dyDescent="0.25">
      <c r="A568" s="21">
        <v>416000</v>
      </c>
      <c r="B568" s="21">
        <v>105</v>
      </c>
      <c r="C568" s="23" t="s">
        <v>529</v>
      </c>
      <c r="D568" s="24">
        <v>0</v>
      </c>
      <c r="E568" s="24">
        <v>0</v>
      </c>
      <c r="F568" s="24">
        <v>108031587</v>
      </c>
      <c r="G568" s="24">
        <v>108031587</v>
      </c>
      <c r="H568" s="24">
        <v>0</v>
      </c>
      <c r="I568" s="24">
        <v>0</v>
      </c>
      <c r="J568" s="25">
        <f t="shared" ref="J568:J608" si="12">IF((D568+F568-E568-G568)&gt;=0,0,1)</f>
        <v>0</v>
      </c>
    </row>
    <row r="569" spans="1:10" x14ac:dyDescent="0.25">
      <c r="A569" s="11">
        <v>420059</v>
      </c>
      <c r="B569" s="11">
        <v>0</v>
      </c>
      <c r="C569" s="12" t="s">
        <v>530</v>
      </c>
      <c r="D569" s="13">
        <v>1400000</v>
      </c>
      <c r="E569" s="13">
        <v>0</v>
      </c>
      <c r="F569" s="13">
        <v>11279660</v>
      </c>
      <c r="G569" s="13">
        <v>12679660</v>
      </c>
      <c r="H569" s="13">
        <v>0</v>
      </c>
      <c r="I569" s="13">
        <v>0</v>
      </c>
      <c r="J569">
        <f t="shared" si="12"/>
        <v>0</v>
      </c>
    </row>
    <row r="570" spans="1:10" x14ac:dyDescent="0.25">
      <c r="A570" s="11">
        <v>420085</v>
      </c>
      <c r="B570" s="11">
        <v>0</v>
      </c>
      <c r="C570" s="12" t="s">
        <v>531</v>
      </c>
      <c r="D570" s="13">
        <v>0</v>
      </c>
      <c r="E570" s="13">
        <v>100000</v>
      </c>
      <c r="F570" s="13">
        <v>866330</v>
      </c>
      <c r="G570" s="13">
        <v>1147671</v>
      </c>
      <c r="H570" s="13">
        <v>0</v>
      </c>
      <c r="I570" s="13">
        <v>381341</v>
      </c>
      <c r="J570">
        <f t="shared" si="12"/>
        <v>1</v>
      </c>
    </row>
    <row r="571" spans="1:10" s="25" customFormat="1" x14ac:dyDescent="0.25">
      <c r="A571" s="21">
        <v>420107</v>
      </c>
      <c r="B571" s="21">
        <v>0</v>
      </c>
      <c r="C571" s="23" t="s">
        <v>532</v>
      </c>
      <c r="D571" s="24">
        <v>0</v>
      </c>
      <c r="E571" s="24">
        <v>0</v>
      </c>
      <c r="F571" s="24">
        <v>371693</v>
      </c>
      <c r="G571" s="24">
        <v>371693</v>
      </c>
      <c r="H571" s="24">
        <v>0</v>
      </c>
      <c r="I571" s="24">
        <v>0</v>
      </c>
      <c r="J571" s="25">
        <f t="shared" si="12"/>
        <v>0</v>
      </c>
    </row>
    <row r="572" spans="1:10" s="25" customFormat="1" x14ac:dyDescent="0.25">
      <c r="A572" s="21">
        <v>420146</v>
      </c>
      <c r="B572" s="21">
        <v>0</v>
      </c>
      <c r="C572" s="23" t="s">
        <v>533</v>
      </c>
      <c r="D572" s="24">
        <v>0</v>
      </c>
      <c r="E572" s="24">
        <v>0</v>
      </c>
      <c r="F572" s="24">
        <v>1305577</v>
      </c>
      <c r="G572" s="24">
        <v>1305577</v>
      </c>
      <c r="H572" s="24">
        <v>0</v>
      </c>
      <c r="I572" s="24">
        <v>0</v>
      </c>
      <c r="J572" s="25">
        <f t="shared" si="12"/>
        <v>0</v>
      </c>
    </row>
    <row r="573" spans="1:10" s="25" customFormat="1" x14ac:dyDescent="0.25">
      <c r="A573" s="21">
        <v>420202</v>
      </c>
      <c r="B573" s="21">
        <v>0</v>
      </c>
      <c r="C573" s="23" t="s">
        <v>67</v>
      </c>
      <c r="D573" s="24">
        <v>0</v>
      </c>
      <c r="E573" s="24">
        <v>0</v>
      </c>
      <c r="F573" s="24">
        <v>3620266</v>
      </c>
      <c r="G573" s="24">
        <v>3620266</v>
      </c>
      <c r="H573" s="24">
        <v>0</v>
      </c>
      <c r="I573" s="24">
        <v>0</v>
      </c>
      <c r="J573" s="25">
        <f t="shared" si="12"/>
        <v>0</v>
      </c>
    </row>
    <row r="574" spans="1:10" s="25" customFormat="1" x14ac:dyDescent="0.25">
      <c r="A574" s="21">
        <v>420222</v>
      </c>
      <c r="B574" s="21">
        <v>0</v>
      </c>
      <c r="C574" s="23" t="s">
        <v>68</v>
      </c>
      <c r="D574" s="24">
        <v>0</v>
      </c>
      <c r="E574" s="24">
        <v>0</v>
      </c>
      <c r="F574" s="24">
        <v>151265</v>
      </c>
      <c r="G574" s="24">
        <v>151265</v>
      </c>
      <c r="H574" s="24">
        <v>0</v>
      </c>
      <c r="I574" s="24">
        <v>0</v>
      </c>
      <c r="J574" s="25">
        <f t="shared" si="12"/>
        <v>0</v>
      </c>
    </row>
    <row r="575" spans="1:10" s="25" customFormat="1" x14ac:dyDescent="0.25">
      <c r="A575" s="21">
        <v>420228</v>
      </c>
      <c r="B575" s="21">
        <v>0</v>
      </c>
      <c r="C575" s="23" t="s">
        <v>534</v>
      </c>
      <c r="D575" s="24">
        <v>0</v>
      </c>
      <c r="E575" s="24">
        <v>0</v>
      </c>
      <c r="F575" s="24">
        <v>1426289</v>
      </c>
      <c r="G575" s="24">
        <v>1426289</v>
      </c>
      <c r="H575" s="24">
        <v>0</v>
      </c>
      <c r="I575" s="24">
        <v>0</v>
      </c>
      <c r="J575" s="25">
        <f t="shared" si="12"/>
        <v>0</v>
      </c>
    </row>
    <row r="576" spans="1:10" s="25" customFormat="1" x14ac:dyDescent="0.25">
      <c r="A576" s="21">
        <v>420235</v>
      </c>
      <c r="B576" s="21">
        <v>0</v>
      </c>
      <c r="C576" s="23" t="s">
        <v>535</v>
      </c>
      <c r="D576" s="24">
        <v>0</v>
      </c>
      <c r="E576" s="24">
        <v>0</v>
      </c>
      <c r="F576" s="24">
        <v>1009481</v>
      </c>
      <c r="G576" s="24">
        <v>1009481</v>
      </c>
      <c r="H576" s="24">
        <v>0</v>
      </c>
      <c r="I576" s="24">
        <v>0</v>
      </c>
      <c r="J576" s="25">
        <f t="shared" si="12"/>
        <v>0</v>
      </c>
    </row>
    <row r="577" spans="1:10" s="25" customFormat="1" x14ac:dyDescent="0.25">
      <c r="A577" s="21">
        <v>420243</v>
      </c>
      <c r="B577" s="21">
        <v>0</v>
      </c>
      <c r="C577" s="23" t="s">
        <v>536</v>
      </c>
      <c r="D577" s="24">
        <v>0</v>
      </c>
      <c r="E577" s="24">
        <v>0</v>
      </c>
      <c r="F577" s="24">
        <v>3495785</v>
      </c>
      <c r="G577" s="24">
        <v>3495785</v>
      </c>
      <c r="H577" s="24">
        <v>0</v>
      </c>
      <c r="I577" s="24">
        <v>0</v>
      </c>
      <c r="J577" s="25">
        <f t="shared" si="12"/>
        <v>0</v>
      </c>
    </row>
    <row r="578" spans="1:10" s="25" customFormat="1" x14ac:dyDescent="0.25">
      <c r="A578" s="21">
        <v>420269</v>
      </c>
      <c r="B578" s="21">
        <v>0</v>
      </c>
      <c r="C578" s="23" t="s">
        <v>70</v>
      </c>
      <c r="D578" s="24">
        <v>0</v>
      </c>
      <c r="E578" s="24">
        <v>0</v>
      </c>
      <c r="F578" s="24">
        <v>1897007</v>
      </c>
      <c r="G578" s="24">
        <v>1762887</v>
      </c>
      <c r="H578" s="24">
        <v>134120</v>
      </c>
      <c r="I578" s="24">
        <v>0</v>
      </c>
      <c r="J578" s="25">
        <f t="shared" si="12"/>
        <v>0</v>
      </c>
    </row>
    <row r="579" spans="1:10" s="25" customFormat="1" x14ac:dyDescent="0.25">
      <c r="A579" s="21">
        <v>420273</v>
      </c>
      <c r="B579" s="21">
        <v>0</v>
      </c>
      <c r="C579" s="23" t="s">
        <v>537</v>
      </c>
      <c r="D579" s="24">
        <v>0</v>
      </c>
      <c r="E579" s="24">
        <v>0</v>
      </c>
      <c r="F579" s="24">
        <v>641096</v>
      </c>
      <c r="G579" s="24">
        <v>641096</v>
      </c>
      <c r="H579" s="24">
        <v>0</v>
      </c>
      <c r="I579" s="24">
        <v>0</v>
      </c>
      <c r="J579" s="25">
        <f t="shared" si="12"/>
        <v>0</v>
      </c>
    </row>
    <row r="580" spans="1:10" s="25" customFormat="1" x14ac:dyDescent="0.25">
      <c r="A580" s="21">
        <v>420280</v>
      </c>
      <c r="B580" s="21">
        <v>0</v>
      </c>
      <c r="C580" s="23" t="s">
        <v>71</v>
      </c>
      <c r="D580" s="24">
        <v>0</v>
      </c>
      <c r="E580" s="24">
        <v>0</v>
      </c>
      <c r="F580" s="24">
        <v>4400357</v>
      </c>
      <c r="G580" s="24">
        <v>4400357</v>
      </c>
      <c r="H580" s="24">
        <v>0</v>
      </c>
      <c r="I580" s="24">
        <v>0</v>
      </c>
      <c r="J580" s="25">
        <f t="shared" si="12"/>
        <v>0</v>
      </c>
    </row>
    <row r="581" spans="1:10" s="25" customFormat="1" x14ac:dyDescent="0.25">
      <c r="A581" s="21">
        <v>420281</v>
      </c>
      <c r="B581" s="21">
        <v>0</v>
      </c>
      <c r="C581" s="23" t="s">
        <v>538</v>
      </c>
      <c r="D581" s="24">
        <v>0</v>
      </c>
      <c r="E581" s="24">
        <v>0</v>
      </c>
      <c r="F581" s="24">
        <v>845799</v>
      </c>
      <c r="G581" s="24">
        <v>845799</v>
      </c>
      <c r="H581" s="24">
        <v>0</v>
      </c>
      <c r="I581" s="24">
        <v>0</v>
      </c>
      <c r="J581" s="25">
        <f t="shared" si="12"/>
        <v>0</v>
      </c>
    </row>
    <row r="582" spans="1:10" s="25" customFormat="1" x14ac:dyDescent="0.25">
      <c r="A582" s="21">
        <v>420303</v>
      </c>
      <c r="B582" s="21">
        <v>0</v>
      </c>
      <c r="C582" s="23" t="s">
        <v>539</v>
      </c>
      <c r="D582" s="24">
        <v>0</v>
      </c>
      <c r="E582" s="24">
        <v>0</v>
      </c>
      <c r="F582" s="24">
        <v>10119</v>
      </c>
      <c r="G582" s="24">
        <v>10119</v>
      </c>
      <c r="H582" s="24">
        <v>0</v>
      </c>
      <c r="I582" s="24">
        <v>0</v>
      </c>
      <c r="J582" s="25">
        <f t="shared" si="12"/>
        <v>0</v>
      </c>
    </row>
    <row r="583" spans="1:10" s="25" customFormat="1" x14ac:dyDescent="0.25">
      <c r="A583" s="21">
        <v>420310</v>
      </c>
      <c r="B583" s="21">
        <v>0</v>
      </c>
      <c r="C583" s="23" t="s">
        <v>540</v>
      </c>
      <c r="D583" s="24">
        <v>0</v>
      </c>
      <c r="E583" s="24">
        <v>0</v>
      </c>
      <c r="F583" s="24">
        <v>3464445</v>
      </c>
      <c r="G583" s="24">
        <v>3464445</v>
      </c>
      <c r="H583" s="24">
        <v>0</v>
      </c>
      <c r="I583" s="24">
        <v>0</v>
      </c>
      <c r="J583" s="25">
        <f t="shared" si="12"/>
        <v>0</v>
      </c>
    </row>
    <row r="584" spans="1:10" s="25" customFormat="1" x14ac:dyDescent="0.25">
      <c r="A584" s="21">
        <v>420313</v>
      </c>
      <c r="B584" s="21">
        <v>0</v>
      </c>
      <c r="C584" s="23" t="s">
        <v>73</v>
      </c>
      <c r="D584" s="24">
        <v>0</v>
      </c>
      <c r="E584" s="24">
        <v>0</v>
      </c>
      <c r="F584" s="24">
        <v>6042860</v>
      </c>
      <c r="G584" s="24">
        <v>6042860</v>
      </c>
      <c r="H584" s="24">
        <v>0</v>
      </c>
      <c r="I584" s="24">
        <v>0</v>
      </c>
      <c r="J584" s="25">
        <f t="shared" si="12"/>
        <v>0</v>
      </c>
    </row>
    <row r="585" spans="1:10" s="25" customFormat="1" x14ac:dyDescent="0.25">
      <c r="A585" s="21">
        <v>420314</v>
      </c>
      <c r="B585" s="21">
        <v>0</v>
      </c>
      <c r="C585" s="23" t="s">
        <v>74</v>
      </c>
      <c r="D585" s="24">
        <v>0</v>
      </c>
      <c r="E585" s="24">
        <v>0</v>
      </c>
      <c r="F585" s="24">
        <v>2711383</v>
      </c>
      <c r="G585" s="24">
        <v>2711383</v>
      </c>
      <c r="H585" s="24">
        <v>0</v>
      </c>
      <c r="I585" s="24">
        <v>0</v>
      </c>
      <c r="J585" s="25">
        <f t="shared" si="12"/>
        <v>0</v>
      </c>
    </row>
    <row r="586" spans="1:10" s="25" customFormat="1" x14ac:dyDescent="0.25">
      <c r="A586" s="21">
        <v>420315</v>
      </c>
      <c r="B586" s="21">
        <v>0</v>
      </c>
      <c r="C586" s="23" t="s">
        <v>75</v>
      </c>
      <c r="D586" s="24">
        <v>0</v>
      </c>
      <c r="E586" s="24">
        <v>0</v>
      </c>
      <c r="F586" s="24">
        <v>1400689</v>
      </c>
      <c r="G586" s="24">
        <v>1400689</v>
      </c>
      <c r="H586" s="24">
        <v>0</v>
      </c>
      <c r="I586" s="24">
        <v>0</v>
      </c>
      <c r="J586" s="25">
        <f t="shared" si="12"/>
        <v>0</v>
      </c>
    </row>
    <row r="587" spans="1:10" s="25" customFormat="1" x14ac:dyDescent="0.25">
      <c r="A587" s="21">
        <v>420318</v>
      </c>
      <c r="B587" s="21">
        <v>0</v>
      </c>
      <c r="C587" s="23" t="s">
        <v>76</v>
      </c>
      <c r="D587" s="24">
        <v>0</v>
      </c>
      <c r="E587" s="24">
        <v>0</v>
      </c>
      <c r="F587" s="24">
        <v>2594218</v>
      </c>
      <c r="G587" s="24">
        <v>2594218</v>
      </c>
      <c r="H587" s="24">
        <v>0</v>
      </c>
      <c r="I587" s="24">
        <v>0</v>
      </c>
      <c r="J587" s="25">
        <f t="shared" si="12"/>
        <v>0</v>
      </c>
    </row>
    <row r="588" spans="1:10" s="25" customFormat="1" x14ac:dyDescent="0.25">
      <c r="A588" s="21">
        <v>420319</v>
      </c>
      <c r="B588" s="21">
        <v>0</v>
      </c>
      <c r="C588" s="23" t="s">
        <v>541</v>
      </c>
      <c r="D588" s="24">
        <v>0</v>
      </c>
      <c r="E588" s="24">
        <v>0</v>
      </c>
      <c r="F588" s="24">
        <v>1008799</v>
      </c>
      <c r="G588" s="24">
        <v>1008799</v>
      </c>
      <c r="H588" s="24">
        <v>0</v>
      </c>
      <c r="I588" s="24">
        <v>0</v>
      </c>
      <c r="J588" s="25">
        <f t="shared" si="12"/>
        <v>0</v>
      </c>
    </row>
    <row r="589" spans="1:10" s="25" customFormat="1" x14ac:dyDescent="0.25">
      <c r="A589" s="21">
        <v>420320</v>
      </c>
      <c r="B589" s="21">
        <v>0</v>
      </c>
      <c r="C589" s="23" t="s">
        <v>542</v>
      </c>
      <c r="D589" s="24">
        <v>0</v>
      </c>
      <c r="E589" s="24">
        <v>0</v>
      </c>
      <c r="F589" s="24">
        <v>3118202</v>
      </c>
      <c r="G589" s="24">
        <v>3118202</v>
      </c>
      <c r="H589" s="24">
        <v>0</v>
      </c>
      <c r="I589" s="24">
        <v>0</v>
      </c>
      <c r="J589" s="25">
        <f t="shared" si="12"/>
        <v>0</v>
      </c>
    </row>
    <row r="590" spans="1:10" s="25" customFormat="1" x14ac:dyDescent="0.25">
      <c r="A590" s="21">
        <v>420321</v>
      </c>
      <c r="B590" s="21">
        <v>0</v>
      </c>
      <c r="C590" s="23" t="s">
        <v>78</v>
      </c>
      <c r="D590" s="24">
        <v>0</v>
      </c>
      <c r="E590" s="24">
        <v>0</v>
      </c>
      <c r="F590" s="24">
        <v>3378375</v>
      </c>
      <c r="G590" s="24">
        <v>3378375</v>
      </c>
      <c r="H590" s="24">
        <v>0</v>
      </c>
      <c r="I590" s="24">
        <v>0</v>
      </c>
      <c r="J590" s="25">
        <f t="shared" si="12"/>
        <v>0</v>
      </c>
    </row>
    <row r="591" spans="1:10" s="25" customFormat="1" x14ac:dyDescent="0.25">
      <c r="A591" s="21">
        <v>420324</v>
      </c>
      <c r="B591" s="21">
        <v>0</v>
      </c>
      <c r="C591" s="23" t="s">
        <v>543</v>
      </c>
      <c r="D591" s="24">
        <v>0</v>
      </c>
      <c r="E591" s="24">
        <v>0</v>
      </c>
      <c r="F591" s="24">
        <v>3022784</v>
      </c>
      <c r="G591" s="24">
        <v>3022784</v>
      </c>
      <c r="H591" s="24">
        <v>0</v>
      </c>
      <c r="I591" s="24">
        <v>0</v>
      </c>
      <c r="J591" s="25">
        <f t="shared" si="12"/>
        <v>0</v>
      </c>
    </row>
    <row r="592" spans="1:10" s="25" customFormat="1" x14ac:dyDescent="0.25">
      <c r="A592" s="21">
        <v>420326</v>
      </c>
      <c r="B592" s="21">
        <v>0</v>
      </c>
      <c r="C592" s="23" t="s">
        <v>544</v>
      </c>
      <c r="D592" s="24">
        <v>0</v>
      </c>
      <c r="E592" s="24">
        <v>0</v>
      </c>
      <c r="F592" s="24">
        <v>963240</v>
      </c>
      <c r="G592" s="24">
        <v>963240</v>
      </c>
      <c r="H592" s="24">
        <v>0</v>
      </c>
      <c r="I592" s="24">
        <v>0</v>
      </c>
      <c r="J592" s="25">
        <f t="shared" si="12"/>
        <v>0</v>
      </c>
    </row>
    <row r="593" spans="1:10" s="25" customFormat="1" x14ac:dyDescent="0.25">
      <c r="A593" s="21">
        <v>420328</v>
      </c>
      <c r="B593" s="21">
        <v>0</v>
      </c>
      <c r="C593" s="23" t="s">
        <v>545</v>
      </c>
      <c r="D593" s="24">
        <v>0</v>
      </c>
      <c r="E593" s="24">
        <v>0</v>
      </c>
      <c r="F593" s="24">
        <v>1047950</v>
      </c>
      <c r="G593" s="24">
        <v>1047950</v>
      </c>
      <c r="H593" s="24">
        <v>0</v>
      </c>
      <c r="I593" s="24">
        <v>0</v>
      </c>
      <c r="J593" s="25">
        <f t="shared" si="12"/>
        <v>0</v>
      </c>
    </row>
    <row r="594" spans="1:10" s="25" customFormat="1" x14ac:dyDescent="0.25">
      <c r="A594" s="21">
        <v>420333</v>
      </c>
      <c r="B594" s="21">
        <v>0</v>
      </c>
      <c r="C594" s="23" t="s">
        <v>546</v>
      </c>
      <c r="D594" s="24">
        <v>0</v>
      </c>
      <c r="E594" s="24">
        <v>0</v>
      </c>
      <c r="F594" s="24">
        <v>1994184</v>
      </c>
      <c r="G594" s="24">
        <v>1994184</v>
      </c>
      <c r="H594" s="24">
        <v>0</v>
      </c>
      <c r="I594" s="24">
        <v>0</v>
      </c>
      <c r="J594" s="25">
        <f t="shared" si="12"/>
        <v>0</v>
      </c>
    </row>
    <row r="595" spans="1:10" s="25" customFormat="1" x14ac:dyDescent="0.25">
      <c r="A595" s="21">
        <v>420334</v>
      </c>
      <c r="B595" s="21">
        <v>0</v>
      </c>
      <c r="C595" s="23" t="s">
        <v>547</v>
      </c>
      <c r="D595" s="24">
        <v>0</v>
      </c>
      <c r="E595" s="24">
        <v>0</v>
      </c>
      <c r="F595" s="24">
        <v>5900477</v>
      </c>
      <c r="G595" s="24">
        <v>5900477</v>
      </c>
      <c r="H595" s="24">
        <v>0</v>
      </c>
      <c r="I595" s="24">
        <v>0</v>
      </c>
      <c r="J595" s="25">
        <f t="shared" si="12"/>
        <v>0</v>
      </c>
    </row>
    <row r="596" spans="1:10" x14ac:dyDescent="0.25">
      <c r="A596" s="11">
        <v>420335</v>
      </c>
      <c r="B596" s="11">
        <v>0</v>
      </c>
      <c r="C596" s="12" t="s">
        <v>81</v>
      </c>
      <c r="D596" s="13">
        <v>0</v>
      </c>
      <c r="E596" s="13">
        <v>0</v>
      </c>
      <c r="F596" s="13">
        <v>815135</v>
      </c>
      <c r="G596" s="13">
        <v>845667</v>
      </c>
      <c r="H596" s="13">
        <v>0</v>
      </c>
      <c r="I596" s="13">
        <v>30532</v>
      </c>
      <c r="J596">
        <f t="shared" si="12"/>
        <v>1</v>
      </c>
    </row>
    <row r="597" spans="1:10" s="25" customFormat="1" x14ac:dyDescent="0.25">
      <c r="A597" s="21">
        <v>420336</v>
      </c>
      <c r="B597" s="21">
        <v>0</v>
      </c>
      <c r="C597" s="23" t="s">
        <v>548</v>
      </c>
      <c r="D597" s="24">
        <v>0</v>
      </c>
      <c r="E597" s="24">
        <v>0</v>
      </c>
      <c r="F597" s="24">
        <v>766722</v>
      </c>
      <c r="G597" s="24">
        <v>766722</v>
      </c>
      <c r="H597" s="24">
        <v>0</v>
      </c>
      <c r="I597" s="24">
        <v>0</v>
      </c>
      <c r="J597" s="25">
        <f t="shared" si="12"/>
        <v>0</v>
      </c>
    </row>
    <row r="598" spans="1:10" s="25" customFormat="1" x14ac:dyDescent="0.25">
      <c r="A598" s="21">
        <v>420341</v>
      </c>
      <c r="B598" s="21">
        <v>0</v>
      </c>
      <c r="C598" s="23" t="s">
        <v>82</v>
      </c>
      <c r="D598" s="24">
        <v>0</v>
      </c>
      <c r="E598" s="24">
        <v>0</v>
      </c>
      <c r="F598" s="24">
        <v>1787519</v>
      </c>
      <c r="G598" s="24">
        <v>1787519</v>
      </c>
      <c r="H598" s="24">
        <v>0</v>
      </c>
      <c r="I598" s="24">
        <v>0</v>
      </c>
      <c r="J598" s="25">
        <f t="shared" si="12"/>
        <v>0</v>
      </c>
    </row>
    <row r="599" spans="1:10" s="25" customFormat="1" x14ac:dyDescent="0.25">
      <c r="A599" s="21">
        <v>420343</v>
      </c>
      <c r="B599" s="21">
        <v>0</v>
      </c>
      <c r="C599" s="23" t="s">
        <v>549</v>
      </c>
      <c r="D599" s="24">
        <v>0</v>
      </c>
      <c r="E599" s="24">
        <v>0</v>
      </c>
      <c r="F599" s="24">
        <v>650305</v>
      </c>
      <c r="G599" s="24">
        <v>650305</v>
      </c>
      <c r="H599" s="24">
        <v>0</v>
      </c>
      <c r="I599" s="24">
        <v>0</v>
      </c>
      <c r="J599" s="25">
        <f t="shared" si="12"/>
        <v>0</v>
      </c>
    </row>
    <row r="600" spans="1:10" s="25" customFormat="1" x14ac:dyDescent="0.25">
      <c r="A600" s="21">
        <v>420345</v>
      </c>
      <c r="B600" s="21">
        <v>0</v>
      </c>
      <c r="C600" s="23" t="s">
        <v>550</v>
      </c>
      <c r="D600" s="24">
        <v>0</v>
      </c>
      <c r="E600" s="24">
        <v>0</v>
      </c>
      <c r="F600" s="24">
        <v>1013326</v>
      </c>
      <c r="G600" s="24">
        <v>1013326</v>
      </c>
      <c r="H600" s="24">
        <v>0</v>
      </c>
      <c r="I600" s="24">
        <v>0</v>
      </c>
      <c r="J600" s="25">
        <f t="shared" si="12"/>
        <v>0</v>
      </c>
    </row>
    <row r="601" spans="1:10" s="25" customFormat="1" x14ac:dyDescent="0.25">
      <c r="A601" s="21">
        <v>420350</v>
      </c>
      <c r="B601" s="21">
        <v>0</v>
      </c>
      <c r="C601" s="23" t="s">
        <v>551</v>
      </c>
      <c r="D601" s="24">
        <v>0</v>
      </c>
      <c r="E601" s="24">
        <v>0</v>
      </c>
      <c r="F601" s="24">
        <v>716625</v>
      </c>
      <c r="G601" s="24">
        <v>716625</v>
      </c>
      <c r="H601" s="24">
        <v>0</v>
      </c>
      <c r="I601" s="24">
        <v>0</v>
      </c>
      <c r="J601" s="25">
        <f t="shared" si="12"/>
        <v>0</v>
      </c>
    </row>
    <row r="602" spans="1:10" s="26" customFormat="1" x14ac:dyDescent="0.25">
      <c r="A602" s="21">
        <v>420352</v>
      </c>
      <c r="B602" s="21">
        <v>0</v>
      </c>
      <c r="C602" s="23" t="s">
        <v>84</v>
      </c>
      <c r="D602" s="24">
        <v>0</v>
      </c>
      <c r="E602" s="24">
        <v>0</v>
      </c>
      <c r="F602" s="24">
        <v>4010918</v>
      </c>
      <c r="G602" s="24">
        <v>4010918</v>
      </c>
      <c r="H602" s="24">
        <v>0</v>
      </c>
      <c r="I602" s="24">
        <v>0</v>
      </c>
      <c r="J602" s="25">
        <f t="shared" si="12"/>
        <v>0</v>
      </c>
    </row>
    <row r="603" spans="1:10" s="26" customFormat="1" x14ac:dyDescent="0.25">
      <c r="A603" s="21">
        <v>420353</v>
      </c>
      <c r="B603" s="21">
        <v>0</v>
      </c>
      <c r="C603" s="23" t="s">
        <v>552</v>
      </c>
      <c r="D603" s="24">
        <v>0</v>
      </c>
      <c r="E603" s="24">
        <v>0</v>
      </c>
      <c r="F603" s="24">
        <v>2365640</v>
      </c>
      <c r="G603" s="24">
        <v>2365640</v>
      </c>
      <c r="H603" s="24">
        <v>0</v>
      </c>
      <c r="I603" s="24">
        <v>0</v>
      </c>
      <c r="J603" s="25">
        <f t="shared" si="12"/>
        <v>0</v>
      </c>
    </row>
    <row r="604" spans="1:10" s="26" customFormat="1" x14ac:dyDescent="0.25">
      <c r="A604" s="21">
        <v>420354</v>
      </c>
      <c r="B604" s="21">
        <v>0</v>
      </c>
      <c r="C604" s="23" t="s">
        <v>553</v>
      </c>
      <c r="D604" s="24">
        <v>0</v>
      </c>
      <c r="E604" s="24">
        <v>0</v>
      </c>
      <c r="F604" s="24">
        <v>1345713</v>
      </c>
      <c r="G604" s="24">
        <v>1345713</v>
      </c>
      <c r="H604" s="24">
        <v>0</v>
      </c>
      <c r="I604" s="24">
        <v>0</v>
      </c>
      <c r="J604" s="25">
        <f t="shared" si="12"/>
        <v>0</v>
      </c>
    </row>
    <row r="605" spans="1:10" x14ac:dyDescent="0.25">
      <c r="A605" s="11">
        <v>420355</v>
      </c>
      <c r="B605" s="11">
        <v>0</v>
      </c>
      <c r="C605" s="12" t="s">
        <v>87</v>
      </c>
      <c r="D605" s="13">
        <v>0</v>
      </c>
      <c r="E605" s="13">
        <v>0</v>
      </c>
      <c r="F605" s="13">
        <v>1293252</v>
      </c>
      <c r="G605" s="13">
        <v>1313138</v>
      </c>
      <c r="H605" s="13">
        <v>0</v>
      </c>
      <c r="I605" s="13">
        <v>19886</v>
      </c>
      <c r="J605">
        <f t="shared" si="12"/>
        <v>1</v>
      </c>
    </row>
    <row r="606" spans="1:10" s="25" customFormat="1" x14ac:dyDescent="0.25">
      <c r="A606" s="21">
        <v>420357</v>
      </c>
      <c r="B606" s="21">
        <v>0</v>
      </c>
      <c r="C606" s="23" t="s">
        <v>554</v>
      </c>
      <c r="D606" s="24">
        <v>0</v>
      </c>
      <c r="E606" s="24">
        <v>0</v>
      </c>
      <c r="F606" s="24">
        <v>2580261</v>
      </c>
      <c r="G606" s="24">
        <v>2580261</v>
      </c>
      <c r="H606" s="24">
        <v>0</v>
      </c>
      <c r="I606" s="24">
        <v>0</v>
      </c>
      <c r="J606" s="25">
        <f t="shared" si="12"/>
        <v>0</v>
      </c>
    </row>
    <row r="607" spans="1:10" s="25" customFormat="1" x14ac:dyDescent="0.25">
      <c r="A607" s="21">
        <v>420358</v>
      </c>
      <c r="B607" s="21">
        <v>0</v>
      </c>
      <c r="C607" s="23" t="s">
        <v>88</v>
      </c>
      <c r="D607" s="24">
        <v>0</v>
      </c>
      <c r="E607" s="24">
        <v>0</v>
      </c>
      <c r="F607" s="24">
        <v>1235700</v>
      </c>
      <c r="G607" s="24">
        <v>1235700</v>
      </c>
      <c r="H607" s="24">
        <v>0</v>
      </c>
      <c r="I607" s="24">
        <v>0</v>
      </c>
      <c r="J607" s="25">
        <f t="shared" si="12"/>
        <v>0</v>
      </c>
    </row>
    <row r="608" spans="1:10" x14ac:dyDescent="0.25">
      <c r="A608" s="11">
        <v>420359</v>
      </c>
      <c r="B608" s="11">
        <v>0</v>
      </c>
      <c r="C608" s="12" t="s">
        <v>89</v>
      </c>
      <c r="D608" s="13">
        <v>300000</v>
      </c>
      <c r="E608" s="13">
        <v>0</v>
      </c>
      <c r="F608" s="13">
        <v>4067555</v>
      </c>
      <c r="G608" s="13">
        <v>4367555</v>
      </c>
      <c r="H608" s="13">
        <v>0</v>
      </c>
      <c r="I608" s="13">
        <v>0</v>
      </c>
      <c r="J608">
        <f t="shared" si="12"/>
        <v>0</v>
      </c>
    </row>
    <row r="609" spans="1:10" s="25" customFormat="1" x14ac:dyDescent="0.25">
      <c r="A609" s="21">
        <v>420360</v>
      </c>
      <c r="B609" s="21">
        <v>0</v>
      </c>
      <c r="C609" s="23" t="s">
        <v>90</v>
      </c>
      <c r="D609" s="24">
        <v>0</v>
      </c>
      <c r="E609" s="24">
        <v>0</v>
      </c>
      <c r="F609" s="24">
        <v>827528</v>
      </c>
      <c r="G609" s="24">
        <v>658774</v>
      </c>
      <c r="H609" s="24">
        <v>168754</v>
      </c>
      <c r="I609" s="24">
        <v>0</v>
      </c>
      <c r="J609" s="26">
        <f>IF((D609+F609-E609-G609)&gt;0,0,1)</f>
        <v>0</v>
      </c>
    </row>
    <row r="610" spans="1:10" x14ac:dyDescent="0.25">
      <c r="A610" s="11">
        <v>420361</v>
      </c>
      <c r="B610" s="11">
        <v>0</v>
      </c>
      <c r="C610" s="12" t="s">
        <v>555</v>
      </c>
      <c r="D610" s="13">
        <v>0</v>
      </c>
      <c r="E610" s="13">
        <v>0</v>
      </c>
      <c r="F610" s="13">
        <v>2363647</v>
      </c>
      <c r="G610" s="13">
        <v>2363647</v>
      </c>
      <c r="H610" s="13">
        <v>0</v>
      </c>
      <c r="I610" s="13">
        <v>0</v>
      </c>
      <c r="J610" s="14">
        <f t="shared" ref="J610:J614" si="13">IF((D610+F610-E610-G610)&gt;0,0,1)</f>
        <v>1</v>
      </c>
    </row>
    <row r="611" spans="1:10" x14ac:dyDescent="0.25">
      <c r="A611" s="11">
        <v>420362</v>
      </c>
      <c r="B611" s="11">
        <v>0</v>
      </c>
      <c r="C611" s="12" t="s">
        <v>556</v>
      </c>
      <c r="D611" s="13">
        <v>0</v>
      </c>
      <c r="E611" s="13">
        <v>0</v>
      </c>
      <c r="F611" s="13">
        <v>1284101</v>
      </c>
      <c r="G611" s="13">
        <v>1284101</v>
      </c>
      <c r="H611" s="13">
        <v>0</v>
      </c>
      <c r="I611" s="13">
        <v>0</v>
      </c>
      <c r="J611" s="14">
        <f t="shared" si="13"/>
        <v>1</v>
      </c>
    </row>
    <row r="612" spans="1:10" x14ac:dyDescent="0.25">
      <c r="A612" s="11">
        <v>420364</v>
      </c>
      <c r="B612" s="11">
        <v>0</v>
      </c>
      <c r="C612" s="12" t="s">
        <v>93</v>
      </c>
      <c r="D612" s="13">
        <v>0</v>
      </c>
      <c r="E612" s="13">
        <v>0</v>
      </c>
      <c r="F612" s="13">
        <v>2116333</v>
      </c>
      <c r="G612" s="13">
        <v>2116333</v>
      </c>
      <c r="H612" s="13">
        <v>0</v>
      </c>
      <c r="I612" s="13">
        <v>0</v>
      </c>
      <c r="J612" s="14">
        <f t="shared" si="13"/>
        <v>1</v>
      </c>
    </row>
    <row r="613" spans="1:10" x14ac:dyDescent="0.25">
      <c r="A613" s="11">
        <v>420365</v>
      </c>
      <c r="B613" s="11">
        <v>0</v>
      </c>
      <c r="C613" s="12" t="s">
        <v>94</v>
      </c>
      <c r="D613" s="13">
        <v>13412</v>
      </c>
      <c r="E613" s="13">
        <v>0</v>
      </c>
      <c r="F613" s="13">
        <v>2783584</v>
      </c>
      <c r="G613" s="13">
        <v>2796996</v>
      </c>
      <c r="H613" s="13">
        <v>0</v>
      </c>
      <c r="I613" s="13">
        <v>0</v>
      </c>
      <c r="J613" s="14">
        <f>IF((D613+F613-E613-G613)&gt;=0,0,1)</f>
        <v>0</v>
      </c>
    </row>
    <row r="614" spans="1:10" x14ac:dyDescent="0.25">
      <c r="A614" s="11">
        <v>420366</v>
      </c>
      <c r="B614" s="11">
        <v>0</v>
      </c>
      <c r="C614" s="12" t="s">
        <v>557</v>
      </c>
      <c r="D614" s="13">
        <v>321418</v>
      </c>
      <c r="E614" s="13">
        <v>0</v>
      </c>
      <c r="F614" s="13">
        <v>3230527</v>
      </c>
      <c r="G614" s="13">
        <v>2730527</v>
      </c>
      <c r="H614" s="13">
        <v>821418</v>
      </c>
      <c r="I614" s="13">
        <v>0</v>
      </c>
      <c r="J614" s="14">
        <f t="shared" si="13"/>
        <v>0</v>
      </c>
    </row>
    <row r="615" spans="1:10" s="25" customFormat="1" x14ac:dyDescent="0.25">
      <c r="A615" s="21">
        <v>420367</v>
      </c>
      <c r="B615" s="21">
        <v>0</v>
      </c>
      <c r="C615" s="23" t="s">
        <v>558</v>
      </c>
      <c r="D615" s="24">
        <v>0</v>
      </c>
      <c r="E615" s="24">
        <v>0</v>
      </c>
      <c r="F615" s="24">
        <v>2290289</v>
      </c>
      <c r="G615" s="24">
        <v>2290289</v>
      </c>
      <c r="H615" s="24">
        <v>0</v>
      </c>
      <c r="I615" s="24">
        <v>0</v>
      </c>
      <c r="J615" s="25">
        <f t="shared" ref="J615:J639" si="14">IF((D615+F615-E615-G615)&gt;=0,0,1)</f>
        <v>0</v>
      </c>
    </row>
    <row r="616" spans="1:10" s="25" customFormat="1" x14ac:dyDescent="0.25">
      <c r="A616" s="21">
        <v>420368</v>
      </c>
      <c r="B616" s="21">
        <v>0</v>
      </c>
      <c r="C616" s="23" t="s">
        <v>95</v>
      </c>
      <c r="D616" s="24">
        <v>0</v>
      </c>
      <c r="E616" s="24">
        <v>0</v>
      </c>
      <c r="F616" s="24">
        <v>1238573</v>
      </c>
      <c r="G616" s="24">
        <v>1238573</v>
      </c>
      <c r="H616" s="24">
        <v>0</v>
      </c>
      <c r="I616" s="24">
        <v>0</v>
      </c>
      <c r="J616" s="25">
        <f t="shared" si="14"/>
        <v>0</v>
      </c>
    </row>
    <row r="617" spans="1:10" s="25" customFormat="1" x14ac:dyDescent="0.25">
      <c r="A617" s="21">
        <v>420369</v>
      </c>
      <c r="B617" s="21">
        <v>0</v>
      </c>
      <c r="C617" s="23" t="s">
        <v>559</v>
      </c>
      <c r="D617" s="24">
        <v>0</v>
      </c>
      <c r="E617" s="24">
        <v>0</v>
      </c>
      <c r="F617" s="24">
        <v>325016</v>
      </c>
      <c r="G617" s="24">
        <v>325016</v>
      </c>
      <c r="H617" s="24">
        <v>0</v>
      </c>
      <c r="I617" s="24">
        <v>0</v>
      </c>
      <c r="J617" s="25">
        <f t="shared" si="14"/>
        <v>0</v>
      </c>
    </row>
    <row r="618" spans="1:10" s="25" customFormat="1" x14ac:dyDescent="0.25">
      <c r="A618" s="21">
        <v>420370</v>
      </c>
      <c r="B618" s="21">
        <v>0</v>
      </c>
      <c r="C618" s="23" t="s">
        <v>560</v>
      </c>
      <c r="D618" s="24">
        <v>0</v>
      </c>
      <c r="E618" s="24">
        <v>0</v>
      </c>
      <c r="F618" s="24">
        <v>2946958</v>
      </c>
      <c r="G618" s="24">
        <v>2946958</v>
      </c>
      <c r="H618" s="24">
        <v>0</v>
      </c>
      <c r="I618" s="24">
        <v>0</v>
      </c>
      <c r="J618" s="25">
        <f t="shared" si="14"/>
        <v>0</v>
      </c>
    </row>
    <row r="619" spans="1:10" s="25" customFormat="1" x14ac:dyDescent="0.25">
      <c r="A619" s="21">
        <v>420371</v>
      </c>
      <c r="B619" s="21">
        <v>0</v>
      </c>
      <c r="C619" s="23" t="s">
        <v>561</v>
      </c>
      <c r="D619" s="24">
        <v>0</v>
      </c>
      <c r="E619" s="24">
        <v>0</v>
      </c>
      <c r="F619" s="24">
        <v>1158713</v>
      </c>
      <c r="G619" s="24">
        <v>1158713</v>
      </c>
      <c r="H619" s="24">
        <v>0</v>
      </c>
      <c r="I619" s="24">
        <v>0</v>
      </c>
      <c r="J619" s="25">
        <f t="shared" si="14"/>
        <v>0</v>
      </c>
    </row>
    <row r="620" spans="1:10" s="25" customFormat="1" x14ac:dyDescent="0.25">
      <c r="A620" s="21">
        <v>420372</v>
      </c>
      <c r="B620" s="21">
        <v>0</v>
      </c>
      <c r="C620" s="23" t="s">
        <v>97</v>
      </c>
      <c r="D620" s="24">
        <v>0</v>
      </c>
      <c r="E620" s="24">
        <v>0</v>
      </c>
      <c r="F620" s="24">
        <v>463113</v>
      </c>
      <c r="G620" s="24">
        <v>463113</v>
      </c>
      <c r="H620" s="24">
        <v>0</v>
      </c>
      <c r="I620" s="24">
        <v>0</v>
      </c>
      <c r="J620" s="25">
        <f t="shared" si="14"/>
        <v>0</v>
      </c>
    </row>
    <row r="621" spans="1:10" s="25" customFormat="1" x14ac:dyDescent="0.25">
      <c r="A621" s="21">
        <v>420374</v>
      </c>
      <c r="B621" s="21">
        <v>0</v>
      </c>
      <c r="C621" s="23" t="s">
        <v>562</v>
      </c>
      <c r="D621" s="24">
        <v>0</v>
      </c>
      <c r="E621" s="24">
        <v>0</v>
      </c>
      <c r="F621" s="24">
        <v>7627</v>
      </c>
      <c r="G621" s="24">
        <v>7627</v>
      </c>
      <c r="H621" s="24">
        <v>0</v>
      </c>
      <c r="I621" s="24">
        <v>0</v>
      </c>
      <c r="J621" s="25">
        <f t="shared" si="14"/>
        <v>0</v>
      </c>
    </row>
    <row r="622" spans="1:10" s="25" customFormat="1" x14ac:dyDescent="0.25">
      <c r="A622" s="21">
        <v>420376</v>
      </c>
      <c r="B622" s="21">
        <v>0</v>
      </c>
      <c r="C622" s="23" t="s">
        <v>563</v>
      </c>
      <c r="D622" s="24">
        <v>0</v>
      </c>
      <c r="E622" s="24">
        <v>0</v>
      </c>
      <c r="F622" s="24">
        <v>2095336</v>
      </c>
      <c r="G622" s="24">
        <v>2095336</v>
      </c>
      <c r="H622" s="24">
        <v>0</v>
      </c>
      <c r="I622" s="24">
        <v>0</v>
      </c>
      <c r="J622" s="25">
        <f t="shared" si="14"/>
        <v>0</v>
      </c>
    </row>
    <row r="623" spans="1:10" x14ac:dyDescent="0.25">
      <c r="A623" s="11">
        <v>420377</v>
      </c>
      <c r="B623" s="11">
        <v>0</v>
      </c>
      <c r="C623" s="12" t="s">
        <v>564</v>
      </c>
      <c r="D623" s="13">
        <v>0</v>
      </c>
      <c r="E623" s="13">
        <v>0</v>
      </c>
      <c r="F623" s="13">
        <v>1243556</v>
      </c>
      <c r="G623" s="13">
        <v>1244245</v>
      </c>
      <c r="H623" s="13">
        <v>0</v>
      </c>
      <c r="I623" s="13">
        <v>689</v>
      </c>
      <c r="J623">
        <f t="shared" si="14"/>
        <v>1</v>
      </c>
    </row>
    <row r="624" spans="1:10" s="25" customFormat="1" x14ac:dyDescent="0.25">
      <c r="A624" s="21">
        <v>420378</v>
      </c>
      <c r="B624" s="21">
        <v>0</v>
      </c>
      <c r="C624" s="23" t="s">
        <v>565</v>
      </c>
      <c r="D624" s="24">
        <v>0</v>
      </c>
      <c r="E624" s="24">
        <v>0</v>
      </c>
      <c r="F624" s="24">
        <v>545093</v>
      </c>
      <c r="G624" s="24">
        <v>545093</v>
      </c>
      <c r="H624" s="24">
        <v>0</v>
      </c>
      <c r="I624" s="24">
        <v>0</v>
      </c>
      <c r="J624" s="25">
        <f t="shared" si="14"/>
        <v>0</v>
      </c>
    </row>
    <row r="625" spans="1:10" s="25" customFormat="1" x14ac:dyDescent="0.25">
      <c r="A625" s="21">
        <v>420380</v>
      </c>
      <c r="B625" s="21">
        <v>0</v>
      </c>
      <c r="C625" s="23" t="s">
        <v>566</v>
      </c>
      <c r="D625" s="24">
        <v>0</v>
      </c>
      <c r="E625" s="24">
        <v>0</v>
      </c>
      <c r="F625" s="24">
        <v>3553093</v>
      </c>
      <c r="G625" s="24">
        <v>3553093</v>
      </c>
      <c r="H625" s="24">
        <v>0</v>
      </c>
      <c r="I625" s="24">
        <v>0</v>
      </c>
      <c r="J625" s="25">
        <f t="shared" si="14"/>
        <v>0</v>
      </c>
    </row>
    <row r="626" spans="1:10" s="25" customFormat="1" x14ac:dyDescent="0.25">
      <c r="A626" s="21">
        <v>420381</v>
      </c>
      <c r="B626" s="21">
        <v>0</v>
      </c>
      <c r="C626" s="23" t="s">
        <v>567</v>
      </c>
      <c r="D626" s="24">
        <v>0</v>
      </c>
      <c r="E626" s="24">
        <v>0</v>
      </c>
      <c r="F626" s="24">
        <v>469225</v>
      </c>
      <c r="G626" s="24">
        <v>469225</v>
      </c>
      <c r="H626" s="24">
        <v>0</v>
      </c>
      <c r="I626" s="24">
        <v>0</v>
      </c>
      <c r="J626" s="25">
        <f t="shared" si="14"/>
        <v>0</v>
      </c>
    </row>
    <row r="627" spans="1:10" s="25" customFormat="1" x14ac:dyDescent="0.25">
      <c r="A627" s="21">
        <v>420382</v>
      </c>
      <c r="B627" s="21">
        <v>0</v>
      </c>
      <c r="C627" s="23" t="s">
        <v>568</v>
      </c>
      <c r="D627" s="24">
        <v>0</v>
      </c>
      <c r="E627" s="24">
        <v>0</v>
      </c>
      <c r="F627" s="24">
        <v>645892</v>
      </c>
      <c r="G627" s="24">
        <v>645892</v>
      </c>
      <c r="H627" s="24">
        <v>0</v>
      </c>
      <c r="I627" s="24">
        <v>0</v>
      </c>
      <c r="J627" s="25">
        <f t="shared" si="14"/>
        <v>0</v>
      </c>
    </row>
    <row r="628" spans="1:10" s="25" customFormat="1" x14ac:dyDescent="0.25">
      <c r="A628" s="21">
        <v>420383</v>
      </c>
      <c r="B628" s="21">
        <v>0</v>
      </c>
      <c r="C628" s="23" t="s">
        <v>569</v>
      </c>
      <c r="D628" s="24">
        <v>0</v>
      </c>
      <c r="E628" s="24">
        <v>0</v>
      </c>
      <c r="F628" s="24">
        <v>7021350</v>
      </c>
      <c r="G628" s="24">
        <v>7021350</v>
      </c>
      <c r="H628" s="24">
        <v>0</v>
      </c>
      <c r="I628" s="24">
        <v>0</v>
      </c>
      <c r="J628" s="25">
        <f t="shared" si="14"/>
        <v>0</v>
      </c>
    </row>
    <row r="629" spans="1:10" x14ac:dyDescent="0.25">
      <c r="A629" s="11">
        <v>420384</v>
      </c>
      <c r="B629" s="11">
        <v>0</v>
      </c>
      <c r="C629" s="12" t="s">
        <v>570</v>
      </c>
      <c r="D629" s="13">
        <v>0</v>
      </c>
      <c r="E629" s="13">
        <v>47385</v>
      </c>
      <c r="F629" s="13">
        <v>477840</v>
      </c>
      <c r="G629" s="13">
        <v>477840</v>
      </c>
      <c r="H629" s="13">
        <v>0</v>
      </c>
      <c r="I629" s="13">
        <v>47385</v>
      </c>
      <c r="J629">
        <f t="shared" si="14"/>
        <v>1</v>
      </c>
    </row>
    <row r="630" spans="1:10" s="15" customFormat="1" x14ac:dyDescent="0.25">
      <c r="A630" s="11">
        <v>420385</v>
      </c>
      <c r="B630" s="11">
        <v>0</v>
      </c>
      <c r="C630" s="12" t="s">
        <v>571</v>
      </c>
      <c r="D630" s="13">
        <v>0</v>
      </c>
      <c r="E630" s="13">
        <v>30186</v>
      </c>
      <c r="F630" s="13">
        <v>301002</v>
      </c>
      <c r="G630" s="13">
        <v>301002</v>
      </c>
      <c r="H630" s="13">
        <v>0</v>
      </c>
      <c r="I630" s="13">
        <v>30186</v>
      </c>
      <c r="J630">
        <f t="shared" si="14"/>
        <v>1</v>
      </c>
    </row>
    <row r="631" spans="1:10" x14ac:dyDescent="0.25">
      <c r="A631" s="11">
        <v>420386</v>
      </c>
      <c r="B631" s="11">
        <v>0</v>
      </c>
      <c r="C631" s="12" t="s">
        <v>572</v>
      </c>
      <c r="D631" s="13">
        <v>0</v>
      </c>
      <c r="E631" s="13">
        <v>41728</v>
      </c>
      <c r="F631" s="13">
        <v>314609</v>
      </c>
      <c r="G631" s="13">
        <v>314609</v>
      </c>
      <c r="H631" s="13">
        <v>0</v>
      </c>
      <c r="I631" s="13">
        <v>41728</v>
      </c>
      <c r="J631">
        <f t="shared" si="14"/>
        <v>1</v>
      </c>
    </row>
    <row r="632" spans="1:10" s="25" customFormat="1" x14ac:dyDescent="0.25">
      <c r="A632" s="21">
        <v>420387</v>
      </c>
      <c r="B632" s="21">
        <v>0</v>
      </c>
      <c r="C632" s="23" t="s">
        <v>573</v>
      </c>
      <c r="D632" s="24">
        <v>0</v>
      </c>
      <c r="E632" s="24">
        <v>0</v>
      </c>
      <c r="F632" s="24">
        <v>431445</v>
      </c>
      <c r="G632" s="24">
        <v>431445</v>
      </c>
      <c r="H632" s="24">
        <v>0</v>
      </c>
      <c r="I632" s="24">
        <v>0</v>
      </c>
      <c r="J632" s="25">
        <f t="shared" si="14"/>
        <v>0</v>
      </c>
    </row>
    <row r="633" spans="1:10" s="25" customFormat="1" x14ac:dyDescent="0.25">
      <c r="A633" s="21">
        <v>420388</v>
      </c>
      <c r="B633" s="21">
        <v>0</v>
      </c>
      <c r="C633" s="23" t="s">
        <v>574</v>
      </c>
      <c r="D633" s="24">
        <v>0</v>
      </c>
      <c r="E633" s="24">
        <v>0</v>
      </c>
      <c r="F633" s="24">
        <v>665858</v>
      </c>
      <c r="G633" s="24">
        <v>636187</v>
      </c>
      <c r="H633" s="24">
        <v>29671</v>
      </c>
      <c r="I633" s="24">
        <v>0</v>
      </c>
      <c r="J633" s="25">
        <f t="shared" si="14"/>
        <v>0</v>
      </c>
    </row>
    <row r="634" spans="1:10" s="25" customFormat="1" x14ac:dyDescent="0.25">
      <c r="A634" s="21">
        <v>420389</v>
      </c>
      <c r="B634" s="21">
        <v>0</v>
      </c>
      <c r="C634" s="23" t="s">
        <v>575</v>
      </c>
      <c r="D634" s="24">
        <v>0</v>
      </c>
      <c r="E634" s="24">
        <v>0</v>
      </c>
      <c r="F634" s="24">
        <v>135265</v>
      </c>
      <c r="G634" s="24">
        <v>125906</v>
      </c>
      <c r="H634" s="24">
        <v>9359</v>
      </c>
      <c r="I634" s="24">
        <v>0</v>
      </c>
      <c r="J634" s="25">
        <f t="shared" si="14"/>
        <v>0</v>
      </c>
    </row>
    <row r="635" spans="1:10" s="25" customFormat="1" x14ac:dyDescent="0.25">
      <c r="A635" s="21">
        <v>420390</v>
      </c>
      <c r="B635" s="21">
        <v>0</v>
      </c>
      <c r="C635" s="23" t="s">
        <v>576</v>
      </c>
      <c r="D635" s="24">
        <v>0</v>
      </c>
      <c r="E635" s="24">
        <v>0</v>
      </c>
      <c r="F635" s="24">
        <v>1609209</v>
      </c>
      <c r="G635" s="24">
        <v>1586438</v>
      </c>
      <c r="H635" s="24">
        <v>22771</v>
      </c>
      <c r="I635" s="24">
        <v>0</v>
      </c>
      <c r="J635" s="25">
        <f t="shared" si="14"/>
        <v>0</v>
      </c>
    </row>
    <row r="636" spans="1:10" s="25" customFormat="1" x14ac:dyDescent="0.25">
      <c r="A636" s="21">
        <v>420391</v>
      </c>
      <c r="B636" s="21">
        <v>0</v>
      </c>
      <c r="C636" s="23" t="s">
        <v>577</v>
      </c>
      <c r="D636" s="24">
        <v>0</v>
      </c>
      <c r="E636" s="24">
        <v>0</v>
      </c>
      <c r="F636" s="24">
        <v>603188</v>
      </c>
      <c r="G636" s="24">
        <v>603188</v>
      </c>
      <c r="H636" s="24">
        <v>0</v>
      </c>
      <c r="I636" s="24">
        <v>0</v>
      </c>
      <c r="J636" s="25">
        <f t="shared" si="14"/>
        <v>0</v>
      </c>
    </row>
    <row r="637" spans="1:10" s="25" customFormat="1" x14ac:dyDescent="0.25">
      <c r="A637" s="21">
        <v>420392</v>
      </c>
      <c r="B637" s="21">
        <v>0</v>
      </c>
      <c r="C637" s="23" t="s">
        <v>578</v>
      </c>
      <c r="D637" s="24">
        <v>0</v>
      </c>
      <c r="E637" s="24">
        <v>0</v>
      </c>
      <c r="F637" s="24">
        <v>217953</v>
      </c>
      <c r="G637" s="24">
        <v>217953</v>
      </c>
      <c r="H637" s="24">
        <v>0</v>
      </c>
      <c r="I637" s="24">
        <v>0</v>
      </c>
      <c r="J637" s="25">
        <f t="shared" si="14"/>
        <v>0</v>
      </c>
    </row>
    <row r="638" spans="1:10" s="25" customFormat="1" x14ac:dyDescent="0.25">
      <c r="A638" s="21">
        <v>420393</v>
      </c>
      <c r="B638" s="21">
        <v>0</v>
      </c>
      <c r="C638" s="23" t="s">
        <v>579</v>
      </c>
      <c r="D638" s="24">
        <v>0</v>
      </c>
      <c r="E638" s="24">
        <v>0</v>
      </c>
      <c r="F638" s="24">
        <v>132812</v>
      </c>
      <c r="G638" s="24">
        <v>113855</v>
      </c>
      <c r="H638" s="24">
        <v>18957</v>
      </c>
      <c r="I638" s="24">
        <v>0</v>
      </c>
      <c r="J638" s="25">
        <f t="shared" si="14"/>
        <v>0</v>
      </c>
    </row>
    <row r="639" spans="1:10" s="25" customFormat="1" x14ac:dyDescent="0.25">
      <c r="A639" s="21">
        <v>420394</v>
      </c>
      <c r="B639" s="21">
        <v>0</v>
      </c>
      <c r="C639" s="23" t="s">
        <v>580</v>
      </c>
      <c r="D639" s="24">
        <v>0</v>
      </c>
      <c r="E639" s="24">
        <v>0</v>
      </c>
      <c r="F639" s="24">
        <v>47034</v>
      </c>
      <c r="G639" s="24">
        <v>47034</v>
      </c>
      <c r="H639" s="24">
        <v>0</v>
      </c>
      <c r="I639" s="24">
        <v>0</v>
      </c>
      <c r="J639" s="25">
        <f t="shared" si="14"/>
        <v>0</v>
      </c>
    </row>
    <row r="640" spans="1:10" x14ac:dyDescent="0.25">
      <c r="A640" s="11">
        <v>420395</v>
      </c>
      <c r="B640" s="11">
        <v>0</v>
      </c>
      <c r="C640" s="12" t="s">
        <v>581</v>
      </c>
      <c r="D640" s="13">
        <v>0</v>
      </c>
      <c r="E640" s="13">
        <v>0</v>
      </c>
      <c r="F640" s="13">
        <v>65932</v>
      </c>
      <c r="G640" s="13">
        <v>65932</v>
      </c>
      <c r="H640" s="13">
        <v>0</v>
      </c>
      <c r="I640" s="13">
        <v>0</v>
      </c>
      <c r="J640" s="15">
        <f>IF((D640+F640-E640-G640)&gt;0,0,1)</f>
        <v>1</v>
      </c>
    </row>
    <row r="641" spans="1:10" s="25" customFormat="1" x14ac:dyDescent="0.25">
      <c r="A641" s="21">
        <v>420396</v>
      </c>
      <c r="B641" s="21">
        <v>0</v>
      </c>
      <c r="C641" s="23" t="s">
        <v>582</v>
      </c>
      <c r="D641" s="24">
        <v>0</v>
      </c>
      <c r="E641" s="24">
        <v>0</v>
      </c>
      <c r="F641" s="24">
        <v>132670</v>
      </c>
      <c r="G641" s="24">
        <v>132670</v>
      </c>
      <c r="H641" s="24">
        <v>0</v>
      </c>
      <c r="I641" s="24">
        <v>0</v>
      </c>
      <c r="J641" s="25">
        <f t="shared" ref="J641:J657" si="15">IF((D641+F641-E641-G641)&gt;=0,0,1)</f>
        <v>0</v>
      </c>
    </row>
    <row r="642" spans="1:10" x14ac:dyDescent="0.25">
      <c r="A642" s="11">
        <v>420397</v>
      </c>
      <c r="B642" s="11">
        <v>0</v>
      </c>
      <c r="C642" s="12" t="s">
        <v>583</v>
      </c>
      <c r="D642" s="13">
        <v>0</v>
      </c>
      <c r="E642" s="13">
        <v>0</v>
      </c>
      <c r="F642" s="13">
        <v>0</v>
      </c>
      <c r="G642" s="13">
        <v>18718</v>
      </c>
      <c r="H642" s="13">
        <v>0</v>
      </c>
      <c r="I642" s="13">
        <v>18718</v>
      </c>
      <c r="J642">
        <f t="shared" si="15"/>
        <v>1</v>
      </c>
    </row>
    <row r="643" spans="1:10" x14ac:dyDescent="0.25">
      <c r="A643" s="11">
        <v>420398</v>
      </c>
      <c r="B643" s="11">
        <v>0</v>
      </c>
      <c r="C643" s="12" t="s">
        <v>584</v>
      </c>
      <c r="D643" s="13">
        <v>0</v>
      </c>
      <c r="E643" s="13">
        <v>0</v>
      </c>
      <c r="F643" s="13">
        <v>0</v>
      </c>
      <c r="G643" s="13">
        <v>9359</v>
      </c>
      <c r="H643" s="13">
        <v>0</v>
      </c>
      <c r="I643" s="13">
        <v>9359</v>
      </c>
      <c r="J643">
        <f t="shared" si="15"/>
        <v>1</v>
      </c>
    </row>
    <row r="644" spans="1:10" s="25" customFormat="1" x14ac:dyDescent="0.25">
      <c r="A644" s="21">
        <v>420502</v>
      </c>
      <c r="B644" s="21">
        <v>0</v>
      </c>
      <c r="C644" s="23" t="s">
        <v>100</v>
      </c>
      <c r="D644" s="24">
        <v>0</v>
      </c>
      <c r="E644" s="24">
        <v>0</v>
      </c>
      <c r="F644" s="24">
        <v>462777</v>
      </c>
      <c r="G644" s="24">
        <v>462777</v>
      </c>
      <c r="H644" s="24">
        <v>0</v>
      </c>
      <c r="I644" s="24">
        <v>0</v>
      </c>
      <c r="J644" s="25">
        <f t="shared" si="15"/>
        <v>0</v>
      </c>
    </row>
    <row r="645" spans="1:10" s="25" customFormat="1" x14ac:dyDescent="0.25">
      <c r="A645" s="21">
        <v>420601</v>
      </c>
      <c r="B645" s="21">
        <v>0</v>
      </c>
      <c r="C645" s="23" t="s">
        <v>101</v>
      </c>
      <c r="D645" s="24">
        <v>0</v>
      </c>
      <c r="E645" s="24">
        <v>0</v>
      </c>
      <c r="F645" s="24">
        <v>1736221</v>
      </c>
      <c r="G645" s="24">
        <v>1736221</v>
      </c>
      <c r="H645" s="24">
        <v>0</v>
      </c>
      <c r="I645" s="24">
        <v>0</v>
      </c>
      <c r="J645" s="25">
        <f t="shared" si="15"/>
        <v>0</v>
      </c>
    </row>
    <row r="646" spans="1:10" s="25" customFormat="1" x14ac:dyDescent="0.25">
      <c r="A646" s="21">
        <v>422034</v>
      </c>
      <c r="B646" s="21">
        <v>0</v>
      </c>
      <c r="C646" s="23" t="s">
        <v>585</v>
      </c>
      <c r="D646" s="24">
        <v>0</v>
      </c>
      <c r="E646" s="24">
        <v>0</v>
      </c>
      <c r="F646" s="24">
        <v>1320531</v>
      </c>
      <c r="G646" s="24">
        <v>1320531</v>
      </c>
      <c r="H646" s="24">
        <v>0</v>
      </c>
      <c r="I646" s="24">
        <v>0</v>
      </c>
      <c r="J646" s="25">
        <f t="shared" si="15"/>
        <v>0</v>
      </c>
    </row>
    <row r="647" spans="1:10" s="25" customFormat="1" x14ac:dyDescent="0.25">
      <c r="A647" s="21">
        <v>422039</v>
      </c>
      <c r="B647" s="21">
        <v>0</v>
      </c>
      <c r="C647" s="23" t="s">
        <v>586</v>
      </c>
      <c r="D647" s="24">
        <v>0</v>
      </c>
      <c r="E647" s="24">
        <v>0</v>
      </c>
      <c r="F647" s="24">
        <v>696209</v>
      </c>
      <c r="G647" s="24">
        <v>696209</v>
      </c>
      <c r="H647" s="24">
        <v>0</v>
      </c>
      <c r="I647" s="24">
        <v>0</v>
      </c>
      <c r="J647" s="25">
        <f t="shared" si="15"/>
        <v>0</v>
      </c>
    </row>
    <row r="648" spans="1:10" s="25" customFormat="1" x14ac:dyDescent="0.25">
      <c r="A648" s="21">
        <v>422040</v>
      </c>
      <c r="B648" s="21">
        <v>0</v>
      </c>
      <c r="C648" s="23" t="s">
        <v>587</v>
      </c>
      <c r="D648" s="24">
        <v>0</v>
      </c>
      <c r="E648" s="24">
        <v>0</v>
      </c>
      <c r="F648" s="24">
        <v>170265</v>
      </c>
      <c r="G648" s="24">
        <v>170265</v>
      </c>
      <c r="H648" s="24">
        <v>0</v>
      </c>
      <c r="I648" s="24">
        <v>0</v>
      </c>
      <c r="J648" s="25">
        <f t="shared" si="15"/>
        <v>0</v>
      </c>
    </row>
    <row r="649" spans="1:10" s="25" customFormat="1" x14ac:dyDescent="0.25">
      <c r="A649" s="21">
        <v>425000</v>
      </c>
      <c r="B649" s="21">
        <v>0</v>
      </c>
      <c r="C649" s="23" t="s">
        <v>588</v>
      </c>
      <c r="D649" s="24">
        <v>0</v>
      </c>
      <c r="E649" s="24">
        <v>0</v>
      </c>
      <c r="F649" s="24">
        <v>747380850</v>
      </c>
      <c r="G649" s="24">
        <v>747380850</v>
      </c>
      <c r="H649" s="24">
        <v>0</v>
      </c>
      <c r="I649" s="24">
        <v>0</v>
      </c>
      <c r="J649" s="25">
        <f t="shared" si="15"/>
        <v>0</v>
      </c>
    </row>
    <row r="650" spans="1:10" x14ac:dyDescent="0.25">
      <c r="A650" s="11">
        <v>435000</v>
      </c>
      <c r="B650" s="11">
        <v>0</v>
      </c>
      <c r="C650" s="12" t="s">
        <v>589</v>
      </c>
      <c r="D650" s="13">
        <v>0</v>
      </c>
      <c r="E650" s="13">
        <v>6726000</v>
      </c>
      <c r="F650" s="13">
        <v>441349000</v>
      </c>
      <c r="G650" s="13">
        <v>439697000</v>
      </c>
      <c r="H650" s="13">
        <v>0</v>
      </c>
      <c r="I650" s="13">
        <v>5074000</v>
      </c>
      <c r="J650">
        <f t="shared" si="15"/>
        <v>1</v>
      </c>
    </row>
    <row r="651" spans="1:10" s="25" customFormat="1" x14ac:dyDescent="0.25">
      <c r="A651" s="21">
        <v>435008</v>
      </c>
      <c r="B651" s="21">
        <v>0</v>
      </c>
      <c r="C651" s="23" t="s">
        <v>590</v>
      </c>
      <c r="D651" s="24">
        <v>0</v>
      </c>
      <c r="E651" s="24">
        <v>0</v>
      </c>
      <c r="F651" s="24">
        <v>171204587</v>
      </c>
      <c r="G651" s="24">
        <v>171204587</v>
      </c>
      <c r="H651" s="24">
        <v>0</v>
      </c>
      <c r="I651" s="24">
        <v>0</v>
      </c>
      <c r="J651" s="25">
        <f t="shared" si="15"/>
        <v>0</v>
      </c>
    </row>
    <row r="652" spans="1:10" x14ac:dyDescent="0.25">
      <c r="A652" s="11">
        <v>435009</v>
      </c>
      <c r="B652" s="11">
        <v>0</v>
      </c>
      <c r="C652" s="12" t="s">
        <v>591</v>
      </c>
      <c r="D652" s="13">
        <v>432759184</v>
      </c>
      <c r="E652" s="13">
        <v>0</v>
      </c>
      <c r="F652" s="13">
        <v>2673746421</v>
      </c>
      <c r="G652" s="13">
        <v>2942111623</v>
      </c>
      <c r="H652" s="13">
        <v>164393982</v>
      </c>
      <c r="I652" s="13">
        <v>0</v>
      </c>
      <c r="J652">
        <f t="shared" si="15"/>
        <v>0</v>
      </c>
    </row>
    <row r="653" spans="1:10" s="25" customFormat="1" x14ac:dyDescent="0.25">
      <c r="A653" s="21">
        <v>435010</v>
      </c>
      <c r="B653" s="21">
        <v>0</v>
      </c>
      <c r="C653" s="23" t="s">
        <v>592</v>
      </c>
      <c r="D653" s="24">
        <v>0</v>
      </c>
      <c r="E653" s="24">
        <v>0</v>
      </c>
      <c r="F653" s="24">
        <v>1990214614</v>
      </c>
      <c r="G653" s="24">
        <v>1990214614</v>
      </c>
      <c r="H653" s="24">
        <v>0</v>
      </c>
      <c r="I653" s="24">
        <v>0</v>
      </c>
      <c r="J653" s="25">
        <f t="shared" si="15"/>
        <v>0</v>
      </c>
    </row>
    <row r="654" spans="1:10" s="25" customFormat="1" x14ac:dyDescent="0.25">
      <c r="A654" s="21">
        <v>435013</v>
      </c>
      <c r="B654" s="21">
        <v>0</v>
      </c>
      <c r="C654" s="23" t="s">
        <v>593</v>
      </c>
      <c r="D654" s="24">
        <v>0</v>
      </c>
      <c r="E654" s="24">
        <v>0</v>
      </c>
      <c r="F654" s="24">
        <v>421363560</v>
      </c>
      <c r="G654" s="24">
        <v>421363560</v>
      </c>
      <c r="H654" s="24">
        <v>0</v>
      </c>
      <c r="I654" s="24">
        <v>0</v>
      </c>
      <c r="J654" s="25">
        <f t="shared" si="15"/>
        <v>0</v>
      </c>
    </row>
    <row r="655" spans="1:10" s="25" customFormat="1" x14ac:dyDescent="0.25">
      <c r="A655" s="21">
        <v>435015</v>
      </c>
      <c r="B655" s="21">
        <v>0</v>
      </c>
      <c r="C655" s="23" t="s">
        <v>594</v>
      </c>
      <c r="D655" s="24">
        <v>0</v>
      </c>
      <c r="E655" s="24">
        <v>0</v>
      </c>
      <c r="F655" s="24">
        <v>81879325</v>
      </c>
      <c r="G655" s="24">
        <v>81879325</v>
      </c>
      <c r="H655" s="24">
        <v>0</v>
      </c>
      <c r="I655" s="24">
        <v>0</v>
      </c>
      <c r="J655" s="25">
        <f t="shared" si="15"/>
        <v>0</v>
      </c>
    </row>
    <row r="656" spans="1:10" s="25" customFormat="1" x14ac:dyDescent="0.25">
      <c r="A656" s="21">
        <v>435017</v>
      </c>
      <c r="B656" s="21">
        <v>0</v>
      </c>
      <c r="C656" s="23" t="s">
        <v>595</v>
      </c>
      <c r="D656" s="24">
        <v>0</v>
      </c>
      <c r="E656" s="24">
        <v>0</v>
      </c>
      <c r="F656" s="24">
        <v>72028368</v>
      </c>
      <c r="G656" s="24">
        <v>72028368</v>
      </c>
      <c r="H656" s="24">
        <v>0</v>
      </c>
      <c r="I656" s="24">
        <v>0</v>
      </c>
      <c r="J656" s="25">
        <f t="shared" si="15"/>
        <v>0</v>
      </c>
    </row>
    <row r="657" spans="1:10" s="25" customFormat="1" x14ac:dyDescent="0.25">
      <c r="A657" s="21">
        <v>435018</v>
      </c>
      <c r="B657" s="21">
        <v>0</v>
      </c>
      <c r="C657" s="23" t="s">
        <v>596</v>
      </c>
      <c r="D657" s="24">
        <v>0</v>
      </c>
      <c r="E657" s="24">
        <v>0</v>
      </c>
      <c r="F657" s="24">
        <v>1117868</v>
      </c>
      <c r="G657" s="24">
        <v>1117868</v>
      </c>
      <c r="H657" s="24">
        <v>0</v>
      </c>
      <c r="I657" s="24">
        <v>0</v>
      </c>
      <c r="J657" s="25">
        <f t="shared" si="15"/>
        <v>0</v>
      </c>
    </row>
    <row r="658" spans="1:10" x14ac:dyDescent="0.25">
      <c r="A658" s="11">
        <v>435019</v>
      </c>
      <c r="B658" s="11">
        <v>0</v>
      </c>
      <c r="C658" s="12" t="s">
        <v>597</v>
      </c>
      <c r="D658" s="13">
        <v>0</v>
      </c>
      <c r="E658" s="13">
        <v>0</v>
      </c>
      <c r="F658" s="13">
        <v>67309445</v>
      </c>
      <c r="G658" s="13">
        <v>67309445</v>
      </c>
      <c r="H658" s="13">
        <v>0</v>
      </c>
      <c r="I658" s="13">
        <v>0</v>
      </c>
      <c r="J658">
        <f>IF((D658+F658-E658-G658)&gt;0,0,1)</f>
        <v>1</v>
      </c>
    </row>
    <row r="659" spans="1:10" x14ac:dyDescent="0.25">
      <c r="A659" s="11">
        <v>435020</v>
      </c>
      <c r="B659" s="11">
        <v>0</v>
      </c>
      <c r="C659" s="12" t="s">
        <v>598</v>
      </c>
      <c r="D659" s="13">
        <v>20624866</v>
      </c>
      <c r="E659" s="13">
        <v>0</v>
      </c>
      <c r="F659" s="13">
        <v>228704839</v>
      </c>
      <c r="G659" s="13">
        <v>211709759</v>
      </c>
      <c r="H659" s="13">
        <v>37619946</v>
      </c>
      <c r="I659" s="13">
        <v>0</v>
      </c>
      <c r="J659">
        <f>IF((D659+F659-E659-G659)&gt;=0,0,1)</f>
        <v>0</v>
      </c>
    </row>
    <row r="660" spans="1:10" s="25" customFormat="1" x14ac:dyDescent="0.25">
      <c r="A660" s="21">
        <v>435021</v>
      </c>
      <c r="B660" s="21">
        <v>0</v>
      </c>
      <c r="C660" s="23" t="s">
        <v>599</v>
      </c>
      <c r="D660" s="24">
        <v>0</v>
      </c>
      <c r="E660" s="24">
        <v>0</v>
      </c>
      <c r="F660" s="24">
        <v>31032651</v>
      </c>
      <c r="G660" s="24">
        <v>31032651</v>
      </c>
      <c r="H660" s="24">
        <v>0</v>
      </c>
      <c r="I660" s="24">
        <v>0</v>
      </c>
      <c r="J660" s="25">
        <f>IF((D660+F660-E660-G660)&gt;=0,0,1)</f>
        <v>0</v>
      </c>
    </row>
    <row r="661" spans="1:10" s="25" customFormat="1" x14ac:dyDescent="0.25">
      <c r="A661" s="21">
        <v>435022</v>
      </c>
      <c r="B661" s="21">
        <v>0</v>
      </c>
      <c r="C661" s="23" t="s">
        <v>600</v>
      </c>
      <c r="D661" s="24">
        <v>0</v>
      </c>
      <c r="E661" s="24">
        <v>0</v>
      </c>
      <c r="F661" s="24">
        <v>317276852</v>
      </c>
      <c r="G661" s="24">
        <v>317276852</v>
      </c>
      <c r="H661" s="24">
        <v>0</v>
      </c>
      <c r="I661" s="24">
        <v>0</v>
      </c>
      <c r="J661" s="25">
        <f>IF((D661+F661-E661-G661)&gt;=0,0,1)</f>
        <v>0</v>
      </c>
    </row>
    <row r="662" spans="1:10" s="25" customFormat="1" x14ac:dyDescent="0.25">
      <c r="A662" s="21">
        <v>435024</v>
      </c>
      <c r="B662" s="21">
        <v>0</v>
      </c>
      <c r="C662" s="23" t="s">
        <v>601</v>
      </c>
      <c r="D662" s="24">
        <v>0</v>
      </c>
      <c r="E662" s="24">
        <v>0</v>
      </c>
      <c r="F662" s="24">
        <v>298893885</v>
      </c>
      <c r="G662" s="24">
        <v>298893885</v>
      </c>
      <c r="H662" s="24">
        <v>0</v>
      </c>
      <c r="I662" s="24">
        <v>0</v>
      </c>
      <c r="J662" s="25">
        <f>IF((D662+F662-E662-G662)&gt;=0,0,1)</f>
        <v>0</v>
      </c>
    </row>
    <row r="663" spans="1:10" x14ac:dyDescent="0.25">
      <c r="A663" s="11">
        <v>435025</v>
      </c>
      <c r="B663" s="11">
        <v>0</v>
      </c>
      <c r="C663" s="12" t="s">
        <v>602</v>
      </c>
      <c r="D663" s="13">
        <v>0</v>
      </c>
      <c r="E663" s="13">
        <v>0</v>
      </c>
      <c r="F663" s="13">
        <v>29873774</v>
      </c>
      <c r="G663" s="13">
        <v>29873774</v>
      </c>
      <c r="H663" s="13">
        <v>0</v>
      </c>
      <c r="I663" s="13">
        <v>0</v>
      </c>
      <c r="J663">
        <f>IF((D663+F663-E663-G663)&gt;0,0,1)</f>
        <v>1</v>
      </c>
    </row>
    <row r="664" spans="1:10" x14ac:dyDescent="0.25">
      <c r="A664" s="11">
        <v>435030</v>
      </c>
      <c r="B664" s="11">
        <v>0</v>
      </c>
      <c r="C664" s="12" t="s">
        <v>603</v>
      </c>
      <c r="D664" s="13">
        <v>0</v>
      </c>
      <c r="E664" s="13">
        <v>438478582</v>
      </c>
      <c r="F664" s="13">
        <v>1797845471</v>
      </c>
      <c r="G664" s="13">
        <v>1705299788</v>
      </c>
      <c r="H664" s="13">
        <v>0</v>
      </c>
      <c r="I664" s="13">
        <v>345932899</v>
      </c>
      <c r="J664">
        <f>IF((D664+F664-E664-G664)&gt;=0,0,1)</f>
        <v>1</v>
      </c>
    </row>
    <row r="665" spans="1:10" s="25" customFormat="1" x14ac:dyDescent="0.25">
      <c r="A665" s="21">
        <v>435035</v>
      </c>
      <c r="B665" s="21">
        <v>0</v>
      </c>
      <c r="C665" s="23" t="s">
        <v>604</v>
      </c>
      <c r="D665" s="24">
        <v>0</v>
      </c>
      <c r="E665" s="24">
        <v>0</v>
      </c>
      <c r="F665" s="24">
        <v>6313340</v>
      </c>
      <c r="G665" s="24">
        <v>6313340</v>
      </c>
      <c r="H665" s="24">
        <v>0</v>
      </c>
      <c r="I665" s="24">
        <v>0</v>
      </c>
      <c r="J665" s="25">
        <f>IF((D665+F665-E665-G665)&gt;=0,0,1)</f>
        <v>0</v>
      </c>
    </row>
    <row r="666" spans="1:10" s="25" customFormat="1" x14ac:dyDescent="0.25">
      <c r="A666" s="21">
        <v>435036</v>
      </c>
      <c r="B666" s="21">
        <v>0</v>
      </c>
      <c r="C666" s="23" t="s">
        <v>605</v>
      </c>
      <c r="D666" s="24">
        <v>0</v>
      </c>
      <c r="E666" s="24">
        <v>0</v>
      </c>
      <c r="F666" s="24">
        <v>11348705</v>
      </c>
      <c r="G666" s="24">
        <v>11348705</v>
      </c>
      <c r="H666" s="24">
        <v>0</v>
      </c>
      <c r="I666" s="24">
        <v>0</v>
      </c>
      <c r="J666" s="25">
        <f>IF((D666+F666-E666-G666)&gt;=0,0,1)</f>
        <v>0</v>
      </c>
    </row>
    <row r="667" spans="1:10" x14ac:dyDescent="0.25">
      <c r="A667" s="11">
        <v>435037</v>
      </c>
      <c r="B667" s="11">
        <v>0</v>
      </c>
      <c r="C667" s="12" t="s">
        <v>606</v>
      </c>
      <c r="D667" s="13">
        <v>0</v>
      </c>
      <c r="E667" s="13">
        <v>0</v>
      </c>
      <c r="F667" s="13">
        <v>1027369</v>
      </c>
      <c r="G667" s="13">
        <v>1027369</v>
      </c>
      <c r="H667" s="13">
        <v>0</v>
      </c>
      <c r="I667" s="13">
        <v>0</v>
      </c>
      <c r="J667">
        <f>IF((D667+F667-E667-G667)&gt;0,0,1)</f>
        <v>1</v>
      </c>
    </row>
    <row r="668" spans="1:10" s="25" customFormat="1" x14ac:dyDescent="0.25">
      <c r="A668" s="21">
        <v>435038</v>
      </c>
      <c r="B668" s="21">
        <v>0</v>
      </c>
      <c r="C668" s="23" t="s">
        <v>607</v>
      </c>
      <c r="D668" s="24">
        <v>0</v>
      </c>
      <c r="E668" s="24">
        <v>0</v>
      </c>
      <c r="F668" s="24">
        <v>389155</v>
      </c>
      <c r="G668" s="24">
        <v>389155</v>
      </c>
      <c r="H668" s="24">
        <v>0</v>
      </c>
      <c r="I668" s="24">
        <v>0</v>
      </c>
      <c r="J668" s="25">
        <f t="shared" ref="J668:J731" si="16">IF((D668+F668-E668-G668)&gt;=0,0,1)</f>
        <v>0</v>
      </c>
    </row>
    <row r="669" spans="1:10" s="25" customFormat="1" x14ac:dyDescent="0.25">
      <c r="A669" s="21">
        <v>435040</v>
      </c>
      <c r="B669" s="21">
        <v>0</v>
      </c>
      <c r="C669" s="23" t="s">
        <v>608</v>
      </c>
      <c r="D669" s="24">
        <v>0</v>
      </c>
      <c r="E669" s="24">
        <v>0</v>
      </c>
      <c r="F669" s="24">
        <v>27027</v>
      </c>
      <c r="G669" s="24">
        <v>27027</v>
      </c>
      <c r="H669" s="24">
        <v>0</v>
      </c>
      <c r="I669" s="24">
        <v>0</v>
      </c>
      <c r="J669" s="25">
        <f t="shared" si="16"/>
        <v>0</v>
      </c>
    </row>
    <row r="670" spans="1:10" s="25" customFormat="1" x14ac:dyDescent="0.25">
      <c r="A670" s="21">
        <v>435101</v>
      </c>
      <c r="B670" s="21">
        <v>0</v>
      </c>
      <c r="C670" s="23" t="s">
        <v>609</v>
      </c>
      <c r="D670" s="24">
        <v>0</v>
      </c>
      <c r="E670" s="24">
        <v>0</v>
      </c>
      <c r="F670" s="24">
        <v>164818900</v>
      </c>
      <c r="G670" s="24">
        <v>164818900</v>
      </c>
      <c r="H670" s="24">
        <v>0</v>
      </c>
      <c r="I670" s="24">
        <v>0</v>
      </c>
      <c r="J670" s="25">
        <f t="shared" si="16"/>
        <v>0</v>
      </c>
    </row>
    <row r="671" spans="1:10" s="25" customFormat="1" x14ac:dyDescent="0.25">
      <c r="A671" s="21">
        <v>435102</v>
      </c>
      <c r="B671" s="21">
        <v>0</v>
      </c>
      <c r="C671" s="23" t="s">
        <v>610</v>
      </c>
      <c r="D671" s="24">
        <v>0</v>
      </c>
      <c r="E671" s="24">
        <v>0</v>
      </c>
      <c r="F671" s="24">
        <v>22028761</v>
      </c>
      <c r="G671" s="24">
        <v>22028761</v>
      </c>
      <c r="H671" s="24">
        <v>0</v>
      </c>
      <c r="I671" s="24">
        <v>0</v>
      </c>
      <c r="J671" s="25">
        <f t="shared" si="16"/>
        <v>0</v>
      </c>
    </row>
    <row r="672" spans="1:10" s="25" customFormat="1" x14ac:dyDescent="0.25">
      <c r="A672" s="21">
        <v>435103</v>
      </c>
      <c r="B672" s="21">
        <v>0</v>
      </c>
      <c r="C672" s="23" t="s">
        <v>611</v>
      </c>
      <c r="D672" s="24">
        <v>0</v>
      </c>
      <c r="E672" s="24">
        <v>0</v>
      </c>
      <c r="F672" s="24">
        <v>260444775</v>
      </c>
      <c r="G672" s="24">
        <v>260444775</v>
      </c>
      <c r="H672" s="24">
        <v>0</v>
      </c>
      <c r="I672" s="24">
        <v>0</v>
      </c>
      <c r="J672" s="25">
        <f t="shared" si="16"/>
        <v>0</v>
      </c>
    </row>
    <row r="673" spans="1:10" s="25" customFormat="1" x14ac:dyDescent="0.25">
      <c r="A673" s="21">
        <v>435104</v>
      </c>
      <c r="B673" s="21">
        <v>0</v>
      </c>
      <c r="C673" s="23" t="s">
        <v>612</v>
      </c>
      <c r="D673" s="24">
        <v>0</v>
      </c>
      <c r="E673" s="24">
        <v>0</v>
      </c>
      <c r="F673" s="24">
        <v>248483683</v>
      </c>
      <c r="G673" s="24">
        <v>248483683</v>
      </c>
      <c r="H673" s="24">
        <v>0</v>
      </c>
      <c r="I673" s="24">
        <v>0</v>
      </c>
      <c r="J673" s="25">
        <f t="shared" si="16"/>
        <v>0</v>
      </c>
    </row>
    <row r="674" spans="1:10" s="25" customFormat="1" x14ac:dyDescent="0.25">
      <c r="A674" s="21">
        <v>435105</v>
      </c>
      <c r="B674" s="21">
        <v>0</v>
      </c>
      <c r="C674" s="23" t="s">
        <v>613</v>
      </c>
      <c r="D674" s="24">
        <v>0</v>
      </c>
      <c r="E674" s="24">
        <v>0</v>
      </c>
      <c r="F674" s="24">
        <v>466752360</v>
      </c>
      <c r="G674" s="24">
        <v>466752360</v>
      </c>
      <c r="H674" s="24">
        <v>0</v>
      </c>
      <c r="I674" s="24">
        <v>0</v>
      </c>
      <c r="J674" s="25">
        <f t="shared" si="16"/>
        <v>0</v>
      </c>
    </row>
    <row r="675" spans="1:10" s="25" customFormat="1" x14ac:dyDescent="0.25">
      <c r="A675" s="21">
        <v>435110</v>
      </c>
      <c r="B675" s="21">
        <v>0</v>
      </c>
      <c r="C675" s="23" t="s">
        <v>614</v>
      </c>
      <c r="D675" s="24">
        <v>0</v>
      </c>
      <c r="E675" s="24">
        <v>0</v>
      </c>
      <c r="F675" s="24">
        <v>1641807</v>
      </c>
      <c r="G675" s="24">
        <v>1641807</v>
      </c>
      <c r="H675" s="24">
        <v>0</v>
      </c>
      <c r="I675" s="24">
        <v>0</v>
      </c>
      <c r="J675" s="25">
        <f t="shared" si="16"/>
        <v>0</v>
      </c>
    </row>
    <row r="676" spans="1:10" s="25" customFormat="1" x14ac:dyDescent="0.25">
      <c r="A676" s="21">
        <v>435111</v>
      </c>
      <c r="B676" s="21">
        <v>0</v>
      </c>
      <c r="C676" s="23" t="s">
        <v>615</v>
      </c>
      <c r="D676" s="24">
        <v>0</v>
      </c>
      <c r="E676" s="24">
        <v>0</v>
      </c>
      <c r="F676" s="24">
        <v>31410</v>
      </c>
      <c r="G676" s="24">
        <v>31410</v>
      </c>
      <c r="H676" s="24">
        <v>0</v>
      </c>
      <c r="I676" s="24">
        <v>0</v>
      </c>
      <c r="J676" s="25">
        <f t="shared" si="16"/>
        <v>0</v>
      </c>
    </row>
    <row r="677" spans="1:10" s="25" customFormat="1" x14ac:dyDescent="0.25">
      <c r="A677" s="21">
        <v>435112</v>
      </c>
      <c r="B677" s="21">
        <v>0</v>
      </c>
      <c r="C677" s="23" t="s">
        <v>616</v>
      </c>
      <c r="D677" s="24">
        <v>0</v>
      </c>
      <c r="E677" s="24">
        <v>0</v>
      </c>
      <c r="F677" s="24">
        <v>112911731</v>
      </c>
      <c r="G677" s="24">
        <v>112911731</v>
      </c>
      <c r="H677" s="24">
        <v>0</v>
      </c>
      <c r="I677" s="24">
        <v>0</v>
      </c>
      <c r="J677" s="25">
        <f t="shared" si="16"/>
        <v>0</v>
      </c>
    </row>
    <row r="678" spans="1:10" s="25" customFormat="1" x14ac:dyDescent="0.25">
      <c r="A678" s="21">
        <v>435113</v>
      </c>
      <c r="B678" s="21">
        <v>0</v>
      </c>
      <c r="C678" s="23" t="s">
        <v>617</v>
      </c>
      <c r="D678" s="24">
        <v>0</v>
      </c>
      <c r="E678" s="24">
        <v>0</v>
      </c>
      <c r="F678" s="24">
        <v>2065295</v>
      </c>
      <c r="G678" s="24">
        <v>2065295</v>
      </c>
      <c r="H678" s="24">
        <v>0</v>
      </c>
      <c r="I678" s="24">
        <v>0</v>
      </c>
      <c r="J678" s="25">
        <f t="shared" si="16"/>
        <v>0</v>
      </c>
    </row>
    <row r="679" spans="1:10" s="25" customFormat="1" x14ac:dyDescent="0.25">
      <c r="A679" s="21">
        <v>435115</v>
      </c>
      <c r="B679" s="21">
        <v>0</v>
      </c>
      <c r="C679" s="23" t="s">
        <v>618</v>
      </c>
      <c r="D679" s="24">
        <v>0</v>
      </c>
      <c r="E679" s="24">
        <v>0</v>
      </c>
      <c r="F679" s="24">
        <v>62731416</v>
      </c>
      <c r="G679" s="24">
        <v>62731416</v>
      </c>
      <c r="H679" s="24">
        <v>0</v>
      </c>
      <c r="I679" s="24">
        <v>0</v>
      </c>
      <c r="J679" s="25">
        <f t="shared" si="16"/>
        <v>0</v>
      </c>
    </row>
    <row r="680" spans="1:10" s="25" customFormat="1" x14ac:dyDescent="0.25">
      <c r="A680" s="21">
        <v>435200</v>
      </c>
      <c r="B680" s="21">
        <v>0</v>
      </c>
      <c r="C680" s="23" t="s">
        <v>619</v>
      </c>
      <c r="D680" s="24">
        <v>0</v>
      </c>
      <c r="E680" s="24">
        <v>0</v>
      </c>
      <c r="F680" s="24">
        <v>379390695</v>
      </c>
      <c r="G680" s="24">
        <v>0</v>
      </c>
      <c r="H680" s="24">
        <v>379390695</v>
      </c>
      <c r="I680" s="24">
        <v>0</v>
      </c>
      <c r="J680" s="25">
        <f t="shared" si="16"/>
        <v>0</v>
      </c>
    </row>
    <row r="681" spans="1:10" s="25" customFormat="1" x14ac:dyDescent="0.25">
      <c r="A681" s="21">
        <v>435201</v>
      </c>
      <c r="B681" s="21">
        <v>0</v>
      </c>
      <c r="C681" s="23" t="s">
        <v>620</v>
      </c>
      <c r="D681" s="24">
        <v>0</v>
      </c>
      <c r="E681" s="24">
        <v>0</v>
      </c>
      <c r="F681" s="24">
        <v>97104145</v>
      </c>
      <c r="G681" s="24">
        <v>97104145</v>
      </c>
      <c r="H681" s="24">
        <v>0</v>
      </c>
      <c r="I681" s="24">
        <v>0</v>
      </c>
      <c r="J681" s="25">
        <f t="shared" si="16"/>
        <v>0</v>
      </c>
    </row>
    <row r="682" spans="1:10" s="25" customFormat="1" x14ac:dyDescent="0.25">
      <c r="A682" s="21">
        <v>435202</v>
      </c>
      <c r="B682" s="21">
        <v>0</v>
      </c>
      <c r="C682" s="23" t="s">
        <v>621</v>
      </c>
      <c r="D682" s="24">
        <v>0</v>
      </c>
      <c r="E682" s="24">
        <v>0</v>
      </c>
      <c r="F682" s="24">
        <v>3557521</v>
      </c>
      <c r="G682" s="24">
        <v>3557521</v>
      </c>
      <c r="H682" s="24">
        <v>0</v>
      </c>
      <c r="I682" s="24">
        <v>0</v>
      </c>
      <c r="J682" s="25">
        <f t="shared" si="16"/>
        <v>0</v>
      </c>
    </row>
    <row r="683" spans="1:10" s="25" customFormat="1" x14ac:dyDescent="0.25">
      <c r="A683" s="21">
        <v>435203</v>
      </c>
      <c r="B683" s="21">
        <v>0</v>
      </c>
      <c r="C683" s="23" t="s">
        <v>622</v>
      </c>
      <c r="D683" s="24">
        <v>0</v>
      </c>
      <c r="E683" s="24">
        <v>0</v>
      </c>
      <c r="F683" s="24">
        <v>8563200</v>
      </c>
      <c r="G683" s="24">
        <v>8563200</v>
      </c>
      <c r="H683" s="24">
        <v>0</v>
      </c>
      <c r="I683" s="24">
        <v>0</v>
      </c>
      <c r="J683" s="25">
        <f t="shared" si="16"/>
        <v>0</v>
      </c>
    </row>
    <row r="684" spans="1:10" x14ac:dyDescent="0.25">
      <c r="A684" s="11">
        <v>435204</v>
      </c>
      <c r="B684" s="11">
        <v>0</v>
      </c>
      <c r="C684" s="12" t="s">
        <v>623</v>
      </c>
      <c r="D684" s="13">
        <v>0</v>
      </c>
      <c r="E684" s="13">
        <v>24684979</v>
      </c>
      <c r="F684" s="13">
        <v>157060529</v>
      </c>
      <c r="G684" s="13">
        <v>160649669</v>
      </c>
      <c r="H684" s="13">
        <v>0</v>
      </c>
      <c r="I684" s="13">
        <v>28274119</v>
      </c>
      <c r="J684">
        <f t="shared" si="16"/>
        <v>1</v>
      </c>
    </row>
    <row r="685" spans="1:10" x14ac:dyDescent="0.25">
      <c r="A685" s="11">
        <v>435205</v>
      </c>
      <c r="B685" s="11">
        <v>0</v>
      </c>
      <c r="C685" s="12" t="s">
        <v>624</v>
      </c>
      <c r="D685" s="13">
        <v>0</v>
      </c>
      <c r="E685" s="13">
        <v>829400</v>
      </c>
      <c r="F685" s="13">
        <v>7764900</v>
      </c>
      <c r="G685" s="13">
        <v>7837700</v>
      </c>
      <c r="H685" s="13">
        <v>0</v>
      </c>
      <c r="I685" s="13">
        <v>902200</v>
      </c>
      <c r="J685">
        <f t="shared" si="16"/>
        <v>1</v>
      </c>
    </row>
    <row r="686" spans="1:10" x14ac:dyDescent="0.25">
      <c r="A686" s="11">
        <v>435206</v>
      </c>
      <c r="B686" s="11">
        <v>0</v>
      </c>
      <c r="C686" s="12" t="s">
        <v>625</v>
      </c>
      <c r="D686" s="13">
        <v>0</v>
      </c>
      <c r="E686" s="13">
        <v>31620230</v>
      </c>
      <c r="F686" s="13">
        <v>1028744492</v>
      </c>
      <c r="G686" s="13">
        <v>1024168619</v>
      </c>
      <c r="H686" s="13">
        <v>0</v>
      </c>
      <c r="I686" s="13">
        <v>27044357</v>
      </c>
      <c r="J686">
        <f t="shared" si="16"/>
        <v>1</v>
      </c>
    </row>
    <row r="687" spans="1:10" s="25" customFormat="1" x14ac:dyDescent="0.25">
      <c r="A687" s="21">
        <v>435207</v>
      </c>
      <c r="B687" s="21">
        <v>0</v>
      </c>
      <c r="C687" s="23" t="s">
        <v>626</v>
      </c>
      <c r="D687" s="24">
        <v>0</v>
      </c>
      <c r="E687" s="24">
        <v>0</v>
      </c>
      <c r="F687" s="24">
        <v>1343658</v>
      </c>
      <c r="G687" s="24">
        <v>1343658</v>
      </c>
      <c r="H687" s="24">
        <v>0</v>
      </c>
      <c r="I687" s="24">
        <v>0</v>
      </c>
      <c r="J687" s="25">
        <f t="shared" si="16"/>
        <v>0</v>
      </c>
    </row>
    <row r="688" spans="1:10" s="25" customFormat="1" x14ac:dyDescent="0.25">
      <c r="A688" s="21">
        <v>436001</v>
      </c>
      <c r="B688" s="21">
        <v>0</v>
      </c>
      <c r="C688" s="23" t="s">
        <v>627</v>
      </c>
      <c r="D688" s="24">
        <v>0</v>
      </c>
      <c r="E688" s="24">
        <v>0</v>
      </c>
      <c r="F688" s="24">
        <v>325793583</v>
      </c>
      <c r="G688" s="24">
        <v>325793583</v>
      </c>
      <c r="H688" s="24">
        <v>0</v>
      </c>
      <c r="I688" s="24">
        <v>0</v>
      </c>
      <c r="J688" s="25">
        <f t="shared" si="16"/>
        <v>0</v>
      </c>
    </row>
    <row r="689" spans="1:10" s="25" customFormat="1" x14ac:dyDescent="0.25">
      <c r="A689" s="21">
        <v>436003</v>
      </c>
      <c r="B689" s="21">
        <v>0</v>
      </c>
      <c r="C689" s="23" t="s">
        <v>628</v>
      </c>
      <c r="D689" s="24">
        <v>0</v>
      </c>
      <c r="E689" s="24">
        <v>0</v>
      </c>
      <c r="F689" s="24">
        <v>226448626</v>
      </c>
      <c r="G689" s="24">
        <v>226448626</v>
      </c>
      <c r="H689" s="24">
        <v>0</v>
      </c>
      <c r="I689" s="24">
        <v>0</v>
      </c>
      <c r="J689" s="25">
        <f t="shared" si="16"/>
        <v>0</v>
      </c>
    </row>
    <row r="690" spans="1:10" s="25" customFormat="1" x14ac:dyDescent="0.25">
      <c r="A690" s="21">
        <v>436005</v>
      </c>
      <c r="B690" s="21">
        <v>0</v>
      </c>
      <c r="C690" s="23" t="s">
        <v>629</v>
      </c>
      <c r="D690" s="24">
        <v>0</v>
      </c>
      <c r="E690" s="24">
        <v>0</v>
      </c>
      <c r="F690" s="24">
        <v>5060586</v>
      </c>
      <c r="G690" s="24">
        <v>5060586</v>
      </c>
      <c r="H690" s="24">
        <v>0</v>
      </c>
      <c r="I690" s="24">
        <v>0</v>
      </c>
      <c r="J690" s="25">
        <f t="shared" si="16"/>
        <v>0</v>
      </c>
    </row>
    <row r="691" spans="1:10" x14ac:dyDescent="0.25">
      <c r="A691" s="11">
        <v>436100</v>
      </c>
      <c r="B691" s="11">
        <v>0</v>
      </c>
      <c r="C691" s="12" t="s">
        <v>630</v>
      </c>
      <c r="D691" s="13">
        <v>0</v>
      </c>
      <c r="E691" s="13">
        <v>441413870</v>
      </c>
      <c r="F691" s="13">
        <v>441413870</v>
      </c>
      <c r="G691" s="13">
        <v>0</v>
      </c>
      <c r="H691" s="13">
        <v>0</v>
      </c>
      <c r="I691" s="13">
        <f>E691+G691-D691-F691</f>
        <v>0</v>
      </c>
      <c r="J691">
        <v>1</v>
      </c>
    </row>
    <row r="692" spans="1:10" s="25" customFormat="1" x14ac:dyDescent="0.25">
      <c r="A692" s="21">
        <v>436112</v>
      </c>
      <c r="B692" s="21">
        <v>0</v>
      </c>
      <c r="C692" s="23" t="s">
        <v>631</v>
      </c>
      <c r="D692" s="24">
        <v>0</v>
      </c>
      <c r="E692" s="24">
        <v>0</v>
      </c>
      <c r="F692" s="24">
        <v>96314</v>
      </c>
      <c r="G692" s="24">
        <v>96314</v>
      </c>
      <c r="H692" s="24">
        <v>0</v>
      </c>
      <c r="I692" s="24">
        <v>0</v>
      </c>
      <c r="J692" s="25">
        <f t="shared" si="16"/>
        <v>0</v>
      </c>
    </row>
    <row r="693" spans="1:10" s="25" customFormat="1" x14ac:dyDescent="0.25">
      <c r="A693" s="21">
        <v>447000</v>
      </c>
      <c r="B693" s="21">
        <v>0</v>
      </c>
      <c r="C693" s="23" t="s">
        <v>632</v>
      </c>
      <c r="D693" s="24">
        <v>0</v>
      </c>
      <c r="E693" s="24">
        <v>0</v>
      </c>
      <c r="F693" s="24">
        <v>2900000000</v>
      </c>
      <c r="G693" s="24">
        <v>2900000000</v>
      </c>
      <c r="H693" s="24">
        <v>0</v>
      </c>
      <c r="I693" s="24">
        <v>0</v>
      </c>
      <c r="J693" s="25">
        <f t="shared" si="16"/>
        <v>0</v>
      </c>
    </row>
    <row r="694" spans="1:10" s="25" customFormat="1" x14ac:dyDescent="0.25">
      <c r="A694" s="21">
        <v>447001</v>
      </c>
      <c r="B694" s="21">
        <v>0</v>
      </c>
      <c r="C694" s="23" t="s">
        <v>633</v>
      </c>
      <c r="D694" s="24">
        <v>0</v>
      </c>
      <c r="E694" s="24">
        <v>0</v>
      </c>
      <c r="F694" s="24">
        <v>1763941124</v>
      </c>
      <c r="G694" s="24">
        <v>1763941124</v>
      </c>
      <c r="H694" s="24">
        <v>0</v>
      </c>
      <c r="I694" s="24">
        <v>0</v>
      </c>
      <c r="J694" s="25">
        <f t="shared" si="16"/>
        <v>0</v>
      </c>
    </row>
    <row r="695" spans="1:10" x14ac:dyDescent="0.25">
      <c r="A695" s="11">
        <v>447002</v>
      </c>
      <c r="B695" s="11">
        <v>0</v>
      </c>
      <c r="C695" s="12" t="s">
        <v>634</v>
      </c>
      <c r="D695" s="13">
        <v>0</v>
      </c>
      <c r="E695" s="13">
        <v>28182</v>
      </c>
      <c r="F695" s="13">
        <v>53095</v>
      </c>
      <c r="G695" s="13">
        <v>24913</v>
      </c>
      <c r="H695" s="13">
        <v>0</v>
      </c>
      <c r="I695" s="13">
        <v>0</v>
      </c>
      <c r="J695">
        <f>IF((D695+F695-E695-G695)&gt;0,0,1)</f>
        <v>1</v>
      </c>
    </row>
    <row r="696" spans="1:10" s="25" customFormat="1" x14ac:dyDescent="0.25">
      <c r="A696" s="21">
        <v>447101</v>
      </c>
      <c r="B696" s="21">
        <v>0</v>
      </c>
      <c r="C696" s="23" t="s">
        <v>635</v>
      </c>
      <c r="D696" s="24">
        <v>0</v>
      </c>
      <c r="E696" s="24">
        <v>0</v>
      </c>
      <c r="F696" s="24">
        <v>242091050</v>
      </c>
      <c r="G696" s="24">
        <v>242091050</v>
      </c>
      <c r="H696" s="24">
        <v>0</v>
      </c>
      <c r="I696" s="24">
        <v>0</v>
      </c>
      <c r="J696" s="25">
        <f t="shared" si="16"/>
        <v>0</v>
      </c>
    </row>
    <row r="697" spans="1:10" s="25" customFormat="1" x14ac:dyDescent="0.25">
      <c r="A697" s="21">
        <v>447102</v>
      </c>
      <c r="B697" s="21">
        <v>0</v>
      </c>
      <c r="C697" s="23" t="s">
        <v>636</v>
      </c>
      <c r="D697" s="24">
        <v>0</v>
      </c>
      <c r="E697" s="24">
        <v>0</v>
      </c>
      <c r="F697" s="24">
        <v>4210279</v>
      </c>
      <c r="G697" s="24">
        <v>4210279</v>
      </c>
      <c r="H697" s="24">
        <v>0</v>
      </c>
      <c r="I697" s="24">
        <v>0</v>
      </c>
      <c r="J697" s="25">
        <f t="shared" si="16"/>
        <v>0</v>
      </c>
    </row>
    <row r="698" spans="1:10" x14ac:dyDescent="0.25">
      <c r="A698" s="11">
        <v>447103</v>
      </c>
      <c r="B698" s="11">
        <v>0</v>
      </c>
      <c r="C698" s="12" t="s">
        <v>637</v>
      </c>
      <c r="D698" s="13">
        <v>0</v>
      </c>
      <c r="E698" s="13">
        <v>37210771</v>
      </c>
      <c r="F698" s="13">
        <v>60391785</v>
      </c>
      <c r="G698" s="13">
        <v>23181014</v>
      </c>
      <c r="H698" s="13">
        <v>0</v>
      </c>
      <c r="I698" s="13">
        <v>0</v>
      </c>
      <c r="J698">
        <f>IF((D698+F698-E698-G698)&gt;0,0,1)</f>
        <v>1</v>
      </c>
    </row>
    <row r="699" spans="1:10" s="25" customFormat="1" x14ac:dyDescent="0.25">
      <c r="A699" s="21">
        <v>447104</v>
      </c>
      <c r="B699" s="21">
        <v>0</v>
      </c>
      <c r="C699" s="23" t="s">
        <v>638</v>
      </c>
      <c r="D699" s="24">
        <v>0</v>
      </c>
      <c r="E699" s="24">
        <v>0</v>
      </c>
      <c r="F699" s="24">
        <v>1028091</v>
      </c>
      <c r="G699" s="24">
        <v>1028091</v>
      </c>
      <c r="H699" s="24">
        <v>0</v>
      </c>
      <c r="I699" s="24">
        <v>0</v>
      </c>
      <c r="J699" s="25">
        <f t="shared" si="16"/>
        <v>0</v>
      </c>
    </row>
    <row r="700" spans="1:10" s="25" customFormat="1" x14ac:dyDescent="0.25">
      <c r="A700" s="21">
        <v>447105</v>
      </c>
      <c r="B700" s="21">
        <v>0</v>
      </c>
      <c r="C700" s="23" t="s">
        <v>639</v>
      </c>
      <c r="D700" s="24">
        <v>0</v>
      </c>
      <c r="E700" s="24">
        <v>0</v>
      </c>
      <c r="F700" s="24">
        <v>20145696</v>
      </c>
      <c r="G700" s="24">
        <v>20145696</v>
      </c>
      <c r="H700" s="24">
        <v>0</v>
      </c>
      <c r="I700" s="24">
        <v>0</v>
      </c>
      <c r="J700" s="25">
        <f t="shared" si="16"/>
        <v>0</v>
      </c>
    </row>
    <row r="701" spans="1:10" s="25" customFormat="1" x14ac:dyDescent="0.25">
      <c r="A701" s="21">
        <v>447106</v>
      </c>
      <c r="B701" s="21">
        <v>0</v>
      </c>
      <c r="C701" s="23" t="s">
        <v>640</v>
      </c>
      <c r="D701" s="24">
        <v>0</v>
      </c>
      <c r="E701" s="24">
        <v>0</v>
      </c>
      <c r="F701" s="24">
        <v>7416945</v>
      </c>
      <c r="G701" s="24">
        <v>7416945</v>
      </c>
      <c r="H701" s="24">
        <v>0</v>
      </c>
      <c r="I701" s="24">
        <v>0</v>
      </c>
      <c r="J701" s="25">
        <f t="shared" si="16"/>
        <v>0</v>
      </c>
    </row>
    <row r="702" spans="1:10" s="25" customFormat="1" x14ac:dyDescent="0.25">
      <c r="A702" s="21">
        <v>447107</v>
      </c>
      <c r="B702" s="21">
        <v>0</v>
      </c>
      <c r="C702" s="23" t="s">
        <v>641</v>
      </c>
      <c r="D702" s="24">
        <v>0</v>
      </c>
      <c r="E702" s="24">
        <v>0</v>
      </c>
      <c r="F702" s="24">
        <v>1321832</v>
      </c>
      <c r="G702" s="24">
        <v>1321832</v>
      </c>
      <c r="H702" s="24">
        <v>0</v>
      </c>
      <c r="I702" s="24">
        <v>0</v>
      </c>
      <c r="J702" s="25">
        <f t="shared" si="16"/>
        <v>0</v>
      </c>
    </row>
    <row r="703" spans="1:10" s="25" customFormat="1" x14ac:dyDescent="0.25">
      <c r="A703" s="21">
        <v>447108</v>
      </c>
      <c r="B703" s="21">
        <v>0</v>
      </c>
      <c r="C703" s="23" t="s">
        <v>642</v>
      </c>
      <c r="D703" s="24">
        <v>0</v>
      </c>
      <c r="E703" s="24">
        <v>0</v>
      </c>
      <c r="F703" s="24">
        <v>18138470</v>
      </c>
      <c r="G703" s="24">
        <v>18138470</v>
      </c>
      <c r="H703" s="24">
        <v>0</v>
      </c>
      <c r="I703" s="24">
        <v>0</v>
      </c>
      <c r="J703" s="25">
        <f t="shared" si="16"/>
        <v>0</v>
      </c>
    </row>
    <row r="704" spans="1:10" s="25" customFormat="1" x14ac:dyDescent="0.25">
      <c r="A704" s="21">
        <v>447109</v>
      </c>
      <c r="B704" s="21">
        <v>0</v>
      </c>
      <c r="C704" s="23" t="s">
        <v>643</v>
      </c>
      <c r="D704" s="24">
        <v>0</v>
      </c>
      <c r="E704" s="24">
        <v>0</v>
      </c>
      <c r="F704" s="24">
        <v>26583507</v>
      </c>
      <c r="G704" s="24">
        <v>26583507</v>
      </c>
      <c r="H704" s="24">
        <v>0</v>
      </c>
      <c r="I704" s="24">
        <v>0</v>
      </c>
      <c r="J704" s="25">
        <f t="shared" si="16"/>
        <v>0</v>
      </c>
    </row>
    <row r="705" spans="1:10" s="25" customFormat="1" x14ac:dyDescent="0.25">
      <c r="A705" s="21">
        <v>447110</v>
      </c>
      <c r="B705" s="21">
        <v>0</v>
      </c>
      <c r="C705" s="23" t="s">
        <v>644</v>
      </c>
      <c r="D705" s="24">
        <v>0</v>
      </c>
      <c r="E705" s="24">
        <v>0</v>
      </c>
      <c r="F705" s="24">
        <v>4210279</v>
      </c>
      <c r="G705" s="24">
        <v>4210279</v>
      </c>
      <c r="H705" s="24">
        <v>0</v>
      </c>
      <c r="I705" s="24">
        <v>0</v>
      </c>
      <c r="J705" s="25">
        <f t="shared" si="16"/>
        <v>0</v>
      </c>
    </row>
    <row r="706" spans="1:10" x14ac:dyDescent="0.25">
      <c r="A706" s="11">
        <v>447111</v>
      </c>
      <c r="B706" s="11">
        <v>0</v>
      </c>
      <c r="C706" s="12" t="s">
        <v>645</v>
      </c>
      <c r="D706" s="13">
        <v>0</v>
      </c>
      <c r="E706" s="13">
        <v>5313760</v>
      </c>
      <c r="F706" s="13">
        <v>0</v>
      </c>
      <c r="G706" s="13">
        <v>8616385</v>
      </c>
      <c r="H706" s="13">
        <v>0</v>
      </c>
      <c r="I706" s="13">
        <v>13930145</v>
      </c>
      <c r="J706">
        <f t="shared" si="16"/>
        <v>1</v>
      </c>
    </row>
    <row r="707" spans="1:10" s="25" customFormat="1" x14ac:dyDescent="0.25">
      <c r="A707" s="21">
        <v>447112</v>
      </c>
      <c r="B707" s="21">
        <v>0</v>
      </c>
      <c r="C707" s="23" t="s">
        <v>646</v>
      </c>
      <c r="D707" s="24">
        <v>0</v>
      </c>
      <c r="E707" s="24">
        <v>0</v>
      </c>
      <c r="F707" s="24">
        <v>8445037</v>
      </c>
      <c r="G707" s="24">
        <v>8445037</v>
      </c>
      <c r="H707" s="24">
        <v>0</v>
      </c>
      <c r="I707" s="24">
        <v>0</v>
      </c>
      <c r="J707" s="25">
        <f t="shared" si="16"/>
        <v>0</v>
      </c>
    </row>
    <row r="708" spans="1:10" x14ac:dyDescent="0.25">
      <c r="A708" s="11">
        <v>447113</v>
      </c>
      <c r="B708" s="11">
        <v>0</v>
      </c>
      <c r="C708" s="12" t="s">
        <v>647</v>
      </c>
      <c r="D708" s="13">
        <v>0</v>
      </c>
      <c r="E708" s="13">
        <v>13656269</v>
      </c>
      <c r="F708" s="13">
        <v>0</v>
      </c>
      <c r="G708" s="13">
        <v>6756029</v>
      </c>
      <c r="H708" s="13">
        <v>0</v>
      </c>
      <c r="I708" s="13">
        <v>20412298</v>
      </c>
      <c r="J708">
        <f t="shared" si="16"/>
        <v>1</v>
      </c>
    </row>
    <row r="709" spans="1:10" s="25" customFormat="1" x14ac:dyDescent="0.25">
      <c r="A709" s="21">
        <v>447114</v>
      </c>
      <c r="B709" s="21">
        <v>0</v>
      </c>
      <c r="C709" s="23" t="s">
        <v>648</v>
      </c>
      <c r="D709" s="24">
        <v>0</v>
      </c>
      <c r="E709" s="24">
        <v>0</v>
      </c>
      <c r="F709" s="24">
        <v>8665342</v>
      </c>
      <c r="G709" s="24">
        <v>8665342</v>
      </c>
      <c r="H709" s="24">
        <v>0</v>
      </c>
      <c r="I709" s="24">
        <v>0</v>
      </c>
      <c r="J709" s="25">
        <f t="shared" si="16"/>
        <v>0</v>
      </c>
    </row>
    <row r="710" spans="1:10" s="25" customFormat="1" x14ac:dyDescent="0.25">
      <c r="A710" s="21">
        <v>447115</v>
      </c>
      <c r="B710" s="21">
        <v>0</v>
      </c>
      <c r="C710" s="23" t="s">
        <v>649</v>
      </c>
      <c r="D710" s="24">
        <v>0</v>
      </c>
      <c r="E710" s="24">
        <v>0</v>
      </c>
      <c r="F710" s="24">
        <v>47806251</v>
      </c>
      <c r="G710" s="24">
        <v>47806251</v>
      </c>
      <c r="H710" s="24">
        <v>0</v>
      </c>
      <c r="I710" s="24">
        <v>0</v>
      </c>
      <c r="J710" s="25">
        <f t="shared" si="16"/>
        <v>0</v>
      </c>
    </row>
    <row r="711" spans="1:10" x14ac:dyDescent="0.25">
      <c r="A711" s="11">
        <v>447116</v>
      </c>
      <c r="B711" s="11">
        <v>0</v>
      </c>
      <c r="C711" s="12" t="s">
        <v>650</v>
      </c>
      <c r="D711" s="13">
        <v>3739517</v>
      </c>
      <c r="E711" s="13">
        <v>0</v>
      </c>
      <c r="F711" s="13">
        <v>87045073</v>
      </c>
      <c r="G711" s="13">
        <v>90784590</v>
      </c>
      <c r="H711" s="13">
        <v>0</v>
      </c>
      <c r="I711" s="13">
        <v>0</v>
      </c>
      <c r="J711">
        <f t="shared" si="16"/>
        <v>0</v>
      </c>
    </row>
    <row r="712" spans="1:10" x14ac:dyDescent="0.25">
      <c r="A712" s="11">
        <v>447117</v>
      </c>
      <c r="B712" s="11">
        <v>0</v>
      </c>
      <c r="C712" s="12" t="s">
        <v>651</v>
      </c>
      <c r="D712" s="13">
        <v>0</v>
      </c>
      <c r="E712" s="13">
        <v>8906262</v>
      </c>
      <c r="F712" s="13">
        <v>0</v>
      </c>
      <c r="G712" s="13">
        <v>4406106</v>
      </c>
      <c r="H712" s="13">
        <v>0</v>
      </c>
      <c r="I712" s="13">
        <v>13312368</v>
      </c>
      <c r="J712">
        <f t="shared" si="16"/>
        <v>1</v>
      </c>
    </row>
    <row r="713" spans="1:10" s="25" customFormat="1" x14ac:dyDescent="0.25">
      <c r="A713" s="21">
        <v>447119</v>
      </c>
      <c r="B713" s="21">
        <v>0</v>
      </c>
      <c r="C713" s="23" t="s">
        <v>652</v>
      </c>
      <c r="D713" s="24">
        <v>0</v>
      </c>
      <c r="E713" s="24">
        <v>0</v>
      </c>
      <c r="F713" s="24">
        <v>7343510</v>
      </c>
      <c r="G713" s="24">
        <v>7343510</v>
      </c>
      <c r="H713" s="24">
        <v>0</v>
      </c>
      <c r="I713" s="24">
        <v>0</v>
      </c>
      <c r="J713" s="25">
        <f t="shared" si="16"/>
        <v>0</v>
      </c>
    </row>
    <row r="714" spans="1:10" x14ac:dyDescent="0.25">
      <c r="A714" s="11">
        <v>447120</v>
      </c>
      <c r="B714" s="11">
        <v>0</v>
      </c>
      <c r="C714" s="12" t="s">
        <v>653</v>
      </c>
      <c r="D714" s="13">
        <v>0</v>
      </c>
      <c r="E714" s="13">
        <v>2824056</v>
      </c>
      <c r="F714" s="13">
        <v>0</v>
      </c>
      <c r="G714" s="13">
        <v>2496793</v>
      </c>
      <c r="H714" s="13">
        <v>0</v>
      </c>
      <c r="I714" s="13">
        <v>5320849</v>
      </c>
      <c r="J714">
        <f t="shared" si="16"/>
        <v>1</v>
      </c>
    </row>
    <row r="715" spans="1:10" x14ac:dyDescent="0.25">
      <c r="A715" s="11">
        <v>447122</v>
      </c>
      <c r="B715" s="11">
        <v>0</v>
      </c>
      <c r="C715" s="12" t="s">
        <v>654</v>
      </c>
      <c r="D715" s="13">
        <v>0</v>
      </c>
      <c r="E715" s="13">
        <v>4762132</v>
      </c>
      <c r="F715" s="13">
        <v>0</v>
      </c>
      <c r="G715" s="13">
        <v>4210279</v>
      </c>
      <c r="H715" s="13">
        <v>0</v>
      </c>
      <c r="I715" s="13">
        <v>8972411</v>
      </c>
      <c r="J715">
        <f t="shared" si="16"/>
        <v>1</v>
      </c>
    </row>
    <row r="716" spans="1:10" x14ac:dyDescent="0.25">
      <c r="A716" s="11">
        <v>447123</v>
      </c>
      <c r="B716" s="11">
        <v>0</v>
      </c>
      <c r="C716" s="12" t="s">
        <v>655</v>
      </c>
      <c r="D716" s="13">
        <v>0</v>
      </c>
      <c r="E716" s="13">
        <v>0</v>
      </c>
      <c r="F716" s="13">
        <v>0</v>
      </c>
      <c r="G716" s="13">
        <v>13613550</v>
      </c>
      <c r="H716" s="13">
        <v>0</v>
      </c>
      <c r="I716" s="13">
        <v>13613550</v>
      </c>
      <c r="J716">
        <f t="shared" si="16"/>
        <v>1</v>
      </c>
    </row>
    <row r="717" spans="1:10" s="25" customFormat="1" x14ac:dyDescent="0.25">
      <c r="A717" s="21">
        <v>447124</v>
      </c>
      <c r="B717" s="21">
        <v>0</v>
      </c>
      <c r="C717" s="23" t="s">
        <v>656</v>
      </c>
      <c r="D717" s="24">
        <v>0</v>
      </c>
      <c r="E717" s="24">
        <v>0</v>
      </c>
      <c r="F717" s="24">
        <v>6756029</v>
      </c>
      <c r="G717" s="24">
        <v>6756029</v>
      </c>
      <c r="H717" s="24">
        <v>0</v>
      </c>
      <c r="I717" s="24">
        <v>0</v>
      </c>
      <c r="J717" s="25">
        <f t="shared" si="16"/>
        <v>0</v>
      </c>
    </row>
    <row r="718" spans="1:10" s="25" customFormat="1" x14ac:dyDescent="0.25">
      <c r="A718" s="21">
        <v>447125</v>
      </c>
      <c r="B718" s="21">
        <v>0</v>
      </c>
      <c r="C718" s="23" t="s">
        <v>657</v>
      </c>
      <c r="D718" s="24">
        <v>0</v>
      </c>
      <c r="E718" s="24">
        <v>0</v>
      </c>
      <c r="F718" s="24">
        <v>734351</v>
      </c>
      <c r="G718" s="24">
        <v>734351</v>
      </c>
      <c r="H718" s="24">
        <v>0</v>
      </c>
      <c r="I718" s="24">
        <v>0</v>
      </c>
      <c r="J718" s="25">
        <f t="shared" si="16"/>
        <v>0</v>
      </c>
    </row>
    <row r="719" spans="1:10" s="25" customFormat="1" x14ac:dyDescent="0.25">
      <c r="A719" s="21">
        <v>447126</v>
      </c>
      <c r="B719" s="21">
        <v>0</v>
      </c>
      <c r="C719" s="23" t="s">
        <v>658</v>
      </c>
      <c r="D719" s="24">
        <v>0</v>
      </c>
      <c r="E719" s="24">
        <v>0</v>
      </c>
      <c r="F719" s="24">
        <v>734351</v>
      </c>
      <c r="G719" s="24">
        <v>734351</v>
      </c>
      <c r="H719" s="24">
        <v>0</v>
      </c>
      <c r="I719" s="24">
        <v>0</v>
      </c>
      <c r="J719" s="25">
        <f t="shared" si="16"/>
        <v>0</v>
      </c>
    </row>
    <row r="720" spans="1:10" s="25" customFormat="1" x14ac:dyDescent="0.25">
      <c r="A720" s="21">
        <v>447127</v>
      </c>
      <c r="B720" s="21">
        <v>0</v>
      </c>
      <c r="C720" s="23" t="s">
        <v>659</v>
      </c>
      <c r="D720" s="24">
        <v>0</v>
      </c>
      <c r="E720" s="24">
        <v>0</v>
      </c>
      <c r="F720" s="24">
        <v>53044621</v>
      </c>
      <c r="G720" s="24">
        <v>53044621</v>
      </c>
      <c r="H720" s="24">
        <v>0</v>
      </c>
      <c r="I720" s="24">
        <v>0</v>
      </c>
      <c r="J720" s="25">
        <f t="shared" si="16"/>
        <v>0</v>
      </c>
    </row>
    <row r="721" spans="1:10" s="25" customFormat="1" x14ac:dyDescent="0.25">
      <c r="A721" s="21">
        <v>447128</v>
      </c>
      <c r="B721" s="21">
        <v>0</v>
      </c>
      <c r="C721" s="23" t="s">
        <v>660</v>
      </c>
      <c r="D721" s="24">
        <v>0</v>
      </c>
      <c r="E721" s="24">
        <v>0</v>
      </c>
      <c r="F721" s="24">
        <v>1223918</v>
      </c>
      <c r="G721" s="24">
        <v>1223918</v>
      </c>
      <c r="H721" s="24">
        <v>0</v>
      </c>
      <c r="I721" s="24">
        <v>0</v>
      </c>
      <c r="J721" s="25">
        <f t="shared" si="16"/>
        <v>0</v>
      </c>
    </row>
    <row r="722" spans="1:10" s="25" customFormat="1" x14ac:dyDescent="0.25">
      <c r="A722" s="21">
        <v>447129</v>
      </c>
      <c r="B722" s="21">
        <v>0</v>
      </c>
      <c r="C722" s="23" t="s">
        <v>661</v>
      </c>
      <c r="D722" s="24">
        <v>0</v>
      </c>
      <c r="E722" s="24">
        <v>0</v>
      </c>
      <c r="F722" s="24">
        <v>734351</v>
      </c>
      <c r="G722" s="24">
        <v>734351</v>
      </c>
      <c r="H722" s="24">
        <v>0</v>
      </c>
      <c r="I722" s="24">
        <v>0</v>
      </c>
      <c r="J722" s="25">
        <f t="shared" si="16"/>
        <v>0</v>
      </c>
    </row>
    <row r="723" spans="1:10" s="25" customFormat="1" x14ac:dyDescent="0.25">
      <c r="A723" s="21">
        <v>447130</v>
      </c>
      <c r="B723" s="21">
        <v>0</v>
      </c>
      <c r="C723" s="23" t="s">
        <v>662</v>
      </c>
      <c r="D723" s="24">
        <v>0</v>
      </c>
      <c r="E723" s="24">
        <v>0</v>
      </c>
      <c r="F723" s="24">
        <v>1223918</v>
      </c>
      <c r="G723" s="24">
        <v>1223918</v>
      </c>
      <c r="H723" s="24">
        <v>0</v>
      </c>
      <c r="I723" s="24">
        <v>0</v>
      </c>
      <c r="J723" s="25">
        <f t="shared" si="16"/>
        <v>0</v>
      </c>
    </row>
    <row r="724" spans="1:10" x14ac:dyDescent="0.25">
      <c r="A724" s="11">
        <v>447131</v>
      </c>
      <c r="B724" s="11">
        <v>0</v>
      </c>
      <c r="C724" s="12" t="s">
        <v>663</v>
      </c>
      <c r="D724" s="13">
        <v>0</v>
      </c>
      <c r="E724" s="13">
        <v>563944</v>
      </c>
      <c r="F724" s="13">
        <v>0</v>
      </c>
      <c r="G724" s="13">
        <v>97914</v>
      </c>
      <c r="H724" s="13">
        <v>0</v>
      </c>
      <c r="I724" s="13">
        <v>661858</v>
      </c>
      <c r="J724">
        <f t="shared" si="16"/>
        <v>1</v>
      </c>
    </row>
    <row r="725" spans="1:10" x14ac:dyDescent="0.25">
      <c r="A725" s="11">
        <v>447132</v>
      </c>
      <c r="B725" s="11">
        <v>0</v>
      </c>
      <c r="C725" s="12" t="s">
        <v>664</v>
      </c>
      <c r="D725" s="13">
        <v>0</v>
      </c>
      <c r="E725" s="13">
        <v>6085947</v>
      </c>
      <c r="F725" s="13">
        <v>0</v>
      </c>
      <c r="G725" s="13">
        <v>3010839</v>
      </c>
      <c r="H725" s="13">
        <v>0</v>
      </c>
      <c r="I725" s="13">
        <v>9096786</v>
      </c>
      <c r="J725">
        <f t="shared" si="16"/>
        <v>1</v>
      </c>
    </row>
    <row r="726" spans="1:10" s="25" customFormat="1" x14ac:dyDescent="0.25">
      <c r="A726" s="21">
        <v>447133</v>
      </c>
      <c r="B726" s="21">
        <v>0</v>
      </c>
      <c r="C726" s="23" t="s">
        <v>665</v>
      </c>
      <c r="D726" s="24">
        <v>0</v>
      </c>
      <c r="E726" s="24">
        <v>0</v>
      </c>
      <c r="F726" s="24">
        <v>5262849</v>
      </c>
      <c r="G726" s="24">
        <v>5262849</v>
      </c>
      <c r="H726" s="24">
        <v>0</v>
      </c>
      <c r="I726" s="24">
        <v>0</v>
      </c>
      <c r="J726" s="25">
        <f t="shared" si="16"/>
        <v>0</v>
      </c>
    </row>
    <row r="727" spans="1:10" s="25" customFormat="1" x14ac:dyDescent="0.25">
      <c r="A727" s="21">
        <v>447134</v>
      </c>
      <c r="B727" s="21">
        <v>0</v>
      </c>
      <c r="C727" s="23" t="s">
        <v>666</v>
      </c>
      <c r="D727" s="24">
        <v>0</v>
      </c>
      <c r="E727" s="24">
        <v>0</v>
      </c>
      <c r="F727" s="24">
        <v>126993768</v>
      </c>
      <c r="G727" s="24">
        <v>126993768</v>
      </c>
      <c r="H727" s="24">
        <v>0</v>
      </c>
      <c r="I727" s="24">
        <v>0</v>
      </c>
      <c r="J727" s="25">
        <f t="shared" si="16"/>
        <v>0</v>
      </c>
    </row>
    <row r="728" spans="1:10" s="25" customFormat="1" x14ac:dyDescent="0.25">
      <c r="A728" s="21">
        <v>447135</v>
      </c>
      <c r="B728" s="21">
        <v>0</v>
      </c>
      <c r="C728" s="23" t="s">
        <v>667</v>
      </c>
      <c r="D728" s="24">
        <v>0</v>
      </c>
      <c r="E728" s="24">
        <v>0</v>
      </c>
      <c r="F728" s="24">
        <v>13022491</v>
      </c>
      <c r="G728" s="24">
        <v>13022491</v>
      </c>
      <c r="H728" s="24">
        <v>0</v>
      </c>
      <c r="I728" s="24">
        <v>0</v>
      </c>
      <c r="J728" s="25">
        <f t="shared" si="16"/>
        <v>0</v>
      </c>
    </row>
    <row r="729" spans="1:10" s="25" customFormat="1" x14ac:dyDescent="0.25">
      <c r="A729" s="21">
        <v>447136</v>
      </c>
      <c r="B729" s="21">
        <v>0</v>
      </c>
      <c r="C729" s="23" t="s">
        <v>668</v>
      </c>
      <c r="D729" s="24">
        <v>0</v>
      </c>
      <c r="E729" s="24">
        <v>0</v>
      </c>
      <c r="F729" s="24">
        <v>1223918</v>
      </c>
      <c r="G729" s="24">
        <v>1223918</v>
      </c>
      <c r="H729" s="24">
        <v>0</v>
      </c>
      <c r="I729" s="24">
        <v>0</v>
      </c>
      <c r="J729" s="25">
        <f t="shared" si="16"/>
        <v>0</v>
      </c>
    </row>
    <row r="730" spans="1:10" s="25" customFormat="1" x14ac:dyDescent="0.25">
      <c r="A730" s="21">
        <v>447137</v>
      </c>
      <c r="B730" s="21">
        <v>0</v>
      </c>
      <c r="C730" s="23" t="s">
        <v>669</v>
      </c>
      <c r="D730" s="24">
        <v>0</v>
      </c>
      <c r="E730" s="24">
        <v>0</v>
      </c>
      <c r="F730" s="24">
        <v>4210279</v>
      </c>
      <c r="G730" s="24">
        <v>4210279</v>
      </c>
      <c r="H730" s="24">
        <v>0</v>
      </c>
      <c r="I730" s="24">
        <v>0</v>
      </c>
      <c r="J730" s="25">
        <f t="shared" si="16"/>
        <v>0</v>
      </c>
    </row>
    <row r="731" spans="1:10" x14ac:dyDescent="0.25">
      <c r="A731" s="11">
        <v>447138</v>
      </c>
      <c r="B731" s="11">
        <v>0</v>
      </c>
      <c r="C731" s="12" t="s">
        <v>670</v>
      </c>
      <c r="D731" s="13">
        <v>0</v>
      </c>
      <c r="E731" s="13">
        <v>92079676</v>
      </c>
      <c r="F731" s="13">
        <v>0</v>
      </c>
      <c r="G731" s="13">
        <v>14050583</v>
      </c>
      <c r="H731" s="13">
        <v>0</v>
      </c>
      <c r="I731" s="13">
        <v>106130259</v>
      </c>
      <c r="J731">
        <f t="shared" si="16"/>
        <v>1</v>
      </c>
    </row>
    <row r="732" spans="1:10" x14ac:dyDescent="0.25">
      <c r="A732" s="11">
        <v>447139</v>
      </c>
      <c r="B732" s="11">
        <v>0</v>
      </c>
      <c r="C732" s="12" t="s">
        <v>671</v>
      </c>
      <c r="D732" s="13">
        <v>0</v>
      </c>
      <c r="E732" s="13">
        <v>24397988</v>
      </c>
      <c r="F732" s="13">
        <v>0</v>
      </c>
      <c r="G732" s="13">
        <v>10794960</v>
      </c>
      <c r="H732" s="13">
        <v>0</v>
      </c>
      <c r="I732" s="13">
        <v>35192948</v>
      </c>
      <c r="J732">
        <f t="shared" ref="J732:J739" si="17">IF((D732+F732-E732-G732)&gt;=0,0,1)</f>
        <v>1</v>
      </c>
    </row>
    <row r="733" spans="1:10" s="25" customFormat="1" x14ac:dyDescent="0.25">
      <c r="A733" s="21">
        <v>447140</v>
      </c>
      <c r="B733" s="21">
        <v>0</v>
      </c>
      <c r="C733" s="23" t="s">
        <v>672</v>
      </c>
      <c r="D733" s="24">
        <v>0</v>
      </c>
      <c r="E733" s="24">
        <v>0</v>
      </c>
      <c r="F733" s="24">
        <v>26926204</v>
      </c>
      <c r="G733" s="24">
        <v>26926204</v>
      </c>
      <c r="H733" s="24">
        <v>0</v>
      </c>
      <c r="I733" s="24">
        <v>0</v>
      </c>
      <c r="J733" s="25">
        <f t="shared" si="17"/>
        <v>0</v>
      </c>
    </row>
    <row r="734" spans="1:10" s="25" customFormat="1" x14ac:dyDescent="0.25">
      <c r="A734" s="21">
        <v>447143</v>
      </c>
      <c r="B734" s="21">
        <v>0</v>
      </c>
      <c r="C734" s="23" t="s">
        <v>673</v>
      </c>
      <c r="D734" s="24">
        <v>0</v>
      </c>
      <c r="E734" s="24">
        <v>0</v>
      </c>
      <c r="F734" s="24">
        <v>14809412</v>
      </c>
      <c r="G734" s="24">
        <v>14809412</v>
      </c>
      <c r="H734" s="24">
        <v>0</v>
      </c>
      <c r="I734" s="24">
        <v>0</v>
      </c>
      <c r="J734" s="25">
        <f t="shared" si="17"/>
        <v>0</v>
      </c>
    </row>
    <row r="735" spans="1:10" x14ac:dyDescent="0.25">
      <c r="A735" s="11">
        <v>447144</v>
      </c>
      <c r="B735" s="11">
        <v>0</v>
      </c>
      <c r="C735" s="12" t="s">
        <v>674</v>
      </c>
      <c r="D735" s="13">
        <v>0</v>
      </c>
      <c r="E735" s="13">
        <v>0</v>
      </c>
      <c r="F735" s="13">
        <v>0</v>
      </c>
      <c r="G735" s="13">
        <v>39574</v>
      </c>
      <c r="H735" s="13">
        <v>0</v>
      </c>
      <c r="I735" s="13">
        <v>39574</v>
      </c>
      <c r="J735">
        <f t="shared" si="17"/>
        <v>1</v>
      </c>
    </row>
    <row r="736" spans="1:10" s="25" customFormat="1" x14ac:dyDescent="0.25">
      <c r="A736" s="21">
        <v>447145</v>
      </c>
      <c r="B736" s="21">
        <v>0</v>
      </c>
      <c r="C736" s="23" t="s">
        <v>675</v>
      </c>
      <c r="D736" s="24">
        <v>0</v>
      </c>
      <c r="E736" s="24">
        <v>0</v>
      </c>
      <c r="F736" s="24">
        <v>24478</v>
      </c>
      <c r="G736" s="24">
        <v>24478</v>
      </c>
      <c r="H736" s="24">
        <v>0</v>
      </c>
      <c r="I736" s="24">
        <v>0</v>
      </c>
      <c r="J736" s="25">
        <f t="shared" si="17"/>
        <v>0</v>
      </c>
    </row>
    <row r="737" spans="1:10" x14ac:dyDescent="0.25">
      <c r="A737" s="11">
        <v>447146</v>
      </c>
      <c r="B737" s="11">
        <v>0</v>
      </c>
      <c r="C737" s="12" t="s">
        <v>676</v>
      </c>
      <c r="D737" s="13">
        <v>0</v>
      </c>
      <c r="E737" s="13">
        <v>32189062</v>
      </c>
      <c r="F737" s="13">
        <v>0</v>
      </c>
      <c r="G737" s="13">
        <v>8910126</v>
      </c>
      <c r="H737" s="13">
        <v>0</v>
      </c>
      <c r="I737" s="13">
        <v>41099188</v>
      </c>
      <c r="J737">
        <f t="shared" si="17"/>
        <v>1</v>
      </c>
    </row>
    <row r="738" spans="1:10" x14ac:dyDescent="0.25">
      <c r="A738" s="11">
        <v>447147</v>
      </c>
      <c r="B738" s="11">
        <v>0</v>
      </c>
      <c r="C738" s="12" t="s">
        <v>677</v>
      </c>
      <c r="D738" s="13">
        <v>0</v>
      </c>
      <c r="E738" s="13">
        <v>22571449</v>
      </c>
      <c r="F738" s="13">
        <v>0</v>
      </c>
      <c r="G738" s="13">
        <v>9032517</v>
      </c>
      <c r="H738" s="13">
        <v>0</v>
      </c>
      <c r="I738" s="13">
        <v>31603966</v>
      </c>
      <c r="J738">
        <f t="shared" si="17"/>
        <v>1</v>
      </c>
    </row>
    <row r="739" spans="1:10" s="25" customFormat="1" x14ac:dyDescent="0.25">
      <c r="A739" s="21">
        <v>447148</v>
      </c>
      <c r="B739" s="21">
        <v>0</v>
      </c>
      <c r="C739" s="23" t="s">
        <v>678</v>
      </c>
      <c r="D739" s="24">
        <v>0</v>
      </c>
      <c r="E739" s="24">
        <v>0</v>
      </c>
      <c r="F739" s="24">
        <v>5287327</v>
      </c>
      <c r="G739" s="24">
        <v>5287327</v>
      </c>
      <c r="H739" s="24">
        <v>0</v>
      </c>
      <c r="I739" s="24">
        <v>0</v>
      </c>
      <c r="J739" s="25">
        <f t="shared" si="17"/>
        <v>0</v>
      </c>
    </row>
    <row r="740" spans="1:10" x14ac:dyDescent="0.25">
      <c r="A740" s="11">
        <v>447150</v>
      </c>
      <c r="B740" s="11">
        <v>0</v>
      </c>
      <c r="C740" s="12" t="s">
        <v>679</v>
      </c>
      <c r="D740" s="13">
        <v>0</v>
      </c>
      <c r="E740" s="13">
        <v>0</v>
      </c>
      <c r="F740" s="13">
        <v>244784</v>
      </c>
      <c r="G740" s="13">
        <v>244784</v>
      </c>
      <c r="H740" s="13">
        <v>0</v>
      </c>
      <c r="I740" s="13">
        <v>0</v>
      </c>
      <c r="J740">
        <f>IF((D740+F740-E740-G740)&gt;0,0,1)</f>
        <v>1</v>
      </c>
    </row>
    <row r="741" spans="1:10" s="25" customFormat="1" x14ac:dyDescent="0.25">
      <c r="A741" s="21">
        <v>447151</v>
      </c>
      <c r="B741" s="21">
        <v>0</v>
      </c>
      <c r="C741" s="23" t="s">
        <v>680</v>
      </c>
      <c r="D741" s="24">
        <v>0</v>
      </c>
      <c r="E741" s="24">
        <v>0</v>
      </c>
      <c r="F741" s="24">
        <v>1101527</v>
      </c>
      <c r="G741" s="24">
        <v>1101527</v>
      </c>
      <c r="H741" s="24">
        <v>0</v>
      </c>
      <c r="I741" s="24">
        <v>0</v>
      </c>
      <c r="J741" s="25">
        <f t="shared" ref="J741:J762" si="18">IF((D741+F741-E741-G741)&gt;=0,0,1)</f>
        <v>0</v>
      </c>
    </row>
    <row r="742" spans="1:10" s="25" customFormat="1" x14ac:dyDescent="0.25">
      <c r="A742" s="21">
        <v>447152</v>
      </c>
      <c r="B742" s="21">
        <v>0</v>
      </c>
      <c r="C742" s="23" t="s">
        <v>681</v>
      </c>
      <c r="D742" s="24">
        <v>0</v>
      </c>
      <c r="E742" s="24">
        <v>0</v>
      </c>
      <c r="F742" s="24">
        <v>1835878</v>
      </c>
      <c r="G742" s="24">
        <v>1835878</v>
      </c>
      <c r="H742" s="24">
        <v>0</v>
      </c>
      <c r="I742" s="24">
        <v>0</v>
      </c>
      <c r="J742" s="25">
        <f t="shared" si="18"/>
        <v>0</v>
      </c>
    </row>
    <row r="743" spans="1:10" s="25" customFormat="1" x14ac:dyDescent="0.25">
      <c r="A743" s="21">
        <v>447300</v>
      </c>
      <c r="B743" s="21">
        <v>0</v>
      </c>
      <c r="C743" s="23" t="s">
        <v>682</v>
      </c>
      <c r="D743" s="24">
        <v>0</v>
      </c>
      <c r="E743" s="24">
        <v>0</v>
      </c>
      <c r="F743" s="24">
        <v>9200000</v>
      </c>
      <c r="G743" s="24">
        <v>9200000</v>
      </c>
      <c r="H743" s="24">
        <v>0</v>
      </c>
      <c r="I743" s="24">
        <v>0</v>
      </c>
      <c r="J743" s="25">
        <f t="shared" si="18"/>
        <v>0</v>
      </c>
    </row>
    <row r="744" spans="1:10" x14ac:dyDescent="0.25">
      <c r="A744" s="11">
        <v>447301</v>
      </c>
      <c r="B744" s="11">
        <v>0</v>
      </c>
      <c r="C744" s="12" t="s">
        <v>683</v>
      </c>
      <c r="D744" s="13">
        <v>0</v>
      </c>
      <c r="E744" s="13">
        <v>0</v>
      </c>
      <c r="F744" s="13">
        <v>0</v>
      </c>
      <c r="G744" s="13">
        <v>9000000</v>
      </c>
      <c r="H744" s="13">
        <v>0</v>
      </c>
      <c r="I744" s="13">
        <v>9000000</v>
      </c>
      <c r="J744">
        <f t="shared" si="18"/>
        <v>1</v>
      </c>
    </row>
    <row r="745" spans="1:10" s="25" customFormat="1" x14ac:dyDescent="0.25">
      <c r="A745" s="21">
        <v>450000</v>
      </c>
      <c r="B745" s="21">
        <v>0</v>
      </c>
      <c r="C745" s="23" t="s">
        <v>684</v>
      </c>
      <c r="D745" s="24">
        <v>0</v>
      </c>
      <c r="E745" s="24">
        <v>0</v>
      </c>
      <c r="F745" s="24">
        <v>95295</v>
      </c>
      <c r="G745" s="24">
        <v>95295</v>
      </c>
      <c r="H745" s="24">
        <v>0</v>
      </c>
      <c r="I745" s="24">
        <v>0</v>
      </c>
      <c r="J745" s="25">
        <f t="shared" si="18"/>
        <v>0</v>
      </c>
    </row>
    <row r="746" spans="1:10" x14ac:dyDescent="0.25">
      <c r="A746" s="11">
        <v>450000</v>
      </c>
      <c r="B746" s="11">
        <v>2050</v>
      </c>
      <c r="C746" s="12" t="s">
        <v>685</v>
      </c>
      <c r="D746" s="13">
        <v>0</v>
      </c>
      <c r="E746" s="13">
        <v>0</v>
      </c>
      <c r="F746" s="13">
        <v>3103032</v>
      </c>
      <c r="G746" s="13">
        <v>5384662</v>
      </c>
      <c r="H746" s="13">
        <v>0</v>
      </c>
      <c r="I746" s="13">
        <v>2281630</v>
      </c>
      <c r="J746">
        <f t="shared" si="18"/>
        <v>1</v>
      </c>
    </row>
    <row r="747" spans="1:10" s="25" customFormat="1" x14ac:dyDescent="0.25">
      <c r="A747" s="21">
        <v>450000</v>
      </c>
      <c r="B747" s="21">
        <v>2053</v>
      </c>
      <c r="C747" s="23" t="s">
        <v>686</v>
      </c>
      <c r="D747" s="24">
        <v>0</v>
      </c>
      <c r="E747" s="24">
        <v>0</v>
      </c>
      <c r="F747" s="24">
        <v>586335397</v>
      </c>
      <c r="G747" s="24">
        <v>586335397</v>
      </c>
      <c r="H747" s="24">
        <v>0</v>
      </c>
      <c r="I747" s="24">
        <v>0</v>
      </c>
      <c r="J747" s="25">
        <f t="shared" si="18"/>
        <v>0</v>
      </c>
    </row>
    <row r="748" spans="1:10" s="25" customFormat="1" x14ac:dyDescent="0.25">
      <c r="A748" s="21">
        <v>436100</v>
      </c>
      <c r="B748" s="21">
        <v>0</v>
      </c>
      <c r="C748" s="23" t="s">
        <v>630</v>
      </c>
      <c r="D748" s="24">
        <v>0</v>
      </c>
      <c r="E748" s="24">
        <v>0</v>
      </c>
      <c r="F748" s="24">
        <f>993656079-441413870</f>
        <v>552242209</v>
      </c>
      <c r="G748" s="24">
        <v>317785706</v>
      </c>
      <c r="H748" s="24">
        <f>D748+F748-G748-E748</f>
        <v>234456503</v>
      </c>
      <c r="I748" s="24">
        <v>0</v>
      </c>
      <c r="J748" s="25">
        <v>0</v>
      </c>
    </row>
    <row r="749" spans="1:10" x14ac:dyDescent="0.25">
      <c r="A749" s="11">
        <v>450000</v>
      </c>
      <c r="B749" s="11">
        <v>2054</v>
      </c>
      <c r="C749" s="12" t="s">
        <v>687</v>
      </c>
      <c r="D749" s="13">
        <v>0</v>
      </c>
      <c r="E749" s="13">
        <v>0</v>
      </c>
      <c r="F749" s="13">
        <v>1052720</v>
      </c>
      <c r="G749" s="13">
        <f>2837298-323478</f>
        <v>2513820</v>
      </c>
      <c r="H749" s="13">
        <v>0</v>
      </c>
      <c r="I749" s="13">
        <f>E749+G749-D749-F749</f>
        <v>1461100</v>
      </c>
      <c r="J749">
        <v>1</v>
      </c>
    </row>
    <row r="750" spans="1:10" s="25" customFormat="1" x14ac:dyDescent="0.25">
      <c r="A750" s="21">
        <v>450000</v>
      </c>
      <c r="B750" s="21">
        <v>2056</v>
      </c>
      <c r="C750" s="23" t="s">
        <v>688</v>
      </c>
      <c r="D750" s="24">
        <v>0</v>
      </c>
      <c r="E750" s="24">
        <v>0</v>
      </c>
      <c r="F750" s="24">
        <v>22405005</v>
      </c>
      <c r="G750" s="24">
        <v>1214760</v>
      </c>
      <c r="H750" s="24">
        <v>21190245</v>
      </c>
      <c r="I750" s="24">
        <v>0</v>
      </c>
      <c r="J750" s="25">
        <f t="shared" si="18"/>
        <v>0</v>
      </c>
    </row>
    <row r="751" spans="1:10" s="25" customFormat="1" x14ac:dyDescent="0.25">
      <c r="A751" s="21">
        <v>450000</v>
      </c>
      <c r="B751" s="21">
        <v>2058</v>
      </c>
      <c r="C751" s="23" t="s">
        <v>689</v>
      </c>
      <c r="D751" s="24">
        <v>0</v>
      </c>
      <c r="E751" s="24">
        <v>0</v>
      </c>
      <c r="F751" s="24">
        <v>62792895</v>
      </c>
      <c r="G751" s="24">
        <v>49706223</v>
      </c>
      <c r="H751" s="24">
        <v>13086672</v>
      </c>
      <c r="I751" s="24">
        <v>0</v>
      </c>
      <c r="J751" s="25">
        <f t="shared" si="18"/>
        <v>0</v>
      </c>
    </row>
    <row r="752" spans="1:10" x14ac:dyDescent="0.25">
      <c r="A752" s="11">
        <v>450000</v>
      </c>
      <c r="B752" s="11">
        <v>2060</v>
      </c>
      <c r="C752" s="12" t="s">
        <v>690</v>
      </c>
      <c r="D752" s="13">
        <v>359478</v>
      </c>
      <c r="E752" s="13">
        <v>0</v>
      </c>
      <c r="F752" s="13">
        <v>6319584</v>
      </c>
      <c r="G752" s="13">
        <v>6679062</v>
      </c>
      <c r="H752" s="13">
        <v>0</v>
      </c>
      <c r="I752" s="13">
        <v>0</v>
      </c>
      <c r="J752">
        <f t="shared" si="18"/>
        <v>0</v>
      </c>
    </row>
    <row r="753" spans="1:10" s="14" customFormat="1" x14ac:dyDescent="0.25">
      <c r="A753" s="11">
        <v>450000</v>
      </c>
      <c r="B753" s="11">
        <v>2062</v>
      </c>
      <c r="C753" s="12" t="s">
        <v>691</v>
      </c>
      <c r="D753" s="13">
        <v>327978</v>
      </c>
      <c r="E753" s="13">
        <v>0</v>
      </c>
      <c r="F753" s="13">
        <v>1391200</v>
      </c>
      <c r="G753" s="13">
        <v>1719178</v>
      </c>
      <c r="H753" s="13">
        <v>0</v>
      </c>
      <c r="I753" s="13">
        <v>0</v>
      </c>
      <c r="J753">
        <f t="shared" si="18"/>
        <v>0</v>
      </c>
    </row>
    <row r="754" spans="1:10" s="25" customFormat="1" x14ac:dyDescent="0.25">
      <c r="A754" s="21">
        <v>450000</v>
      </c>
      <c r="B754" s="21">
        <v>2064</v>
      </c>
      <c r="C754" s="23" t="s">
        <v>692</v>
      </c>
      <c r="D754" s="24">
        <v>0</v>
      </c>
      <c r="E754" s="24">
        <v>0</v>
      </c>
      <c r="F754" s="24">
        <v>2591280</v>
      </c>
      <c r="G754" s="24">
        <v>2591280</v>
      </c>
      <c r="H754" s="24">
        <v>0</v>
      </c>
      <c r="I754" s="24">
        <v>0</v>
      </c>
      <c r="J754" s="25">
        <f t="shared" si="18"/>
        <v>0</v>
      </c>
    </row>
    <row r="755" spans="1:10" s="25" customFormat="1" x14ac:dyDescent="0.25">
      <c r="A755" s="21">
        <v>450000</v>
      </c>
      <c r="B755" s="21">
        <v>2065</v>
      </c>
      <c r="C755" s="23" t="s">
        <v>693</v>
      </c>
      <c r="D755" s="24">
        <v>0</v>
      </c>
      <c r="E755" s="24">
        <v>0</v>
      </c>
      <c r="F755" s="24">
        <v>1165460</v>
      </c>
      <c r="G755" s="24">
        <v>1165460</v>
      </c>
      <c r="H755" s="24">
        <v>0</v>
      </c>
      <c r="I755" s="24">
        <v>0</v>
      </c>
      <c r="J755" s="25">
        <f t="shared" si="18"/>
        <v>0</v>
      </c>
    </row>
    <row r="756" spans="1:10" x14ac:dyDescent="0.25">
      <c r="A756" s="11">
        <v>450000</v>
      </c>
      <c r="B756" s="11">
        <v>2066</v>
      </c>
      <c r="C756" s="12" t="s">
        <v>694</v>
      </c>
      <c r="D756" s="13">
        <v>361600</v>
      </c>
      <c r="E756" s="13">
        <v>0</v>
      </c>
      <c r="F756" s="13">
        <v>1235860</v>
      </c>
      <c r="G756" s="13">
        <v>1422260</v>
      </c>
      <c r="H756" s="13">
        <v>175200</v>
      </c>
      <c r="I756" s="13">
        <v>0</v>
      </c>
      <c r="J756">
        <f t="shared" si="18"/>
        <v>0</v>
      </c>
    </row>
    <row r="757" spans="1:10" x14ac:dyDescent="0.25">
      <c r="A757" s="11">
        <v>450000</v>
      </c>
      <c r="B757" s="11">
        <v>2067</v>
      </c>
      <c r="C757" s="12" t="s">
        <v>695</v>
      </c>
      <c r="D757" s="13">
        <v>6402648</v>
      </c>
      <c r="E757" s="13">
        <v>0</v>
      </c>
      <c r="F757" s="13">
        <v>25300706</v>
      </c>
      <c r="G757" s="13">
        <v>2682380</v>
      </c>
      <c r="H757" s="13">
        <v>29020974</v>
      </c>
      <c r="I757" s="13">
        <v>0</v>
      </c>
      <c r="J757">
        <f t="shared" si="18"/>
        <v>0</v>
      </c>
    </row>
    <row r="758" spans="1:10" s="25" customFormat="1" x14ac:dyDescent="0.25">
      <c r="A758" s="21">
        <v>450000</v>
      </c>
      <c r="B758" s="21">
        <v>2068</v>
      </c>
      <c r="C758" s="23" t="s">
        <v>696</v>
      </c>
      <c r="D758" s="24">
        <v>0</v>
      </c>
      <c r="E758" s="24">
        <v>0</v>
      </c>
      <c r="F758" s="24">
        <v>2600000</v>
      </c>
      <c r="G758" s="24">
        <v>0</v>
      </c>
      <c r="H758" s="24">
        <v>2600000</v>
      </c>
      <c r="I758" s="24">
        <v>0</v>
      </c>
      <c r="J758" s="25">
        <f t="shared" si="18"/>
        <v>0</v>
      </c>
    </row>
    <row r="759" spans="1:10" s="25" customFormat="1" x14ac:dyDescent="0.25">
      <c r="A759" s="21">
        <v>450001</v>
      </c>
      <c r="B759" s="21">
        <v>2053</v>
      </c>
      <c r="C759" s="23" t="s">
        <v>697</v>
      </c>
      <c r="D759" s="24">
        <v>0</v>
      </c>
      <c r="E759" s="24">
        <v>0</v>
      </c>
      <c r="F759" s="24">
        <v>6374866290</v>
      </c>
      <c r="G759" s="24">
        <v>6374866290</v>
      </c>
      <c r="H759" s="24">
        <v>0</v>
      </c>
      <c r="I759" s="24">
        <v>0</v>
      </c>
      <c r="J759" s="25">
        <f t="shared" si="18"/>
        <v>0</v>
      </c>
    </row>
    <row r="760" spans="1:10" x14ac:dyDescent="0.25">
      <c r="A760" s="11">
        <v>455000</v>
      </c>
      <c r="B760" s="11">
        <v>2000</v>
      </c>
      <c r="C760" s="12" t="s">
        <v>698</v>
      </c>
      <c r="D760" s="13">
        <v>0</v>
      </c>
      <c r="E760" s="13">
        <v>57105825</v>
      </c>
      <c r="F760" s="13">
        <v>384161596</v>
      </c>
      <c r="G760" s="13">
        <v>423053715</v>
      </c>
      <c r="H760" s="13">
        <v>0</v>
      </c>
      <c r="I760" s="13">
        <v>95997944</v>
      </c>
      <c r="J760">
        <f t="shared" si="18"/>
        <v>1</v>
      </c>
    </row>
    <row r="761" spans="1:10" x14ac:dyDescent="0.25">
      <c r="A761" s="11">
        <v>455001</v>
      </c>
      <c r="B761" s="11">
        <v>0</v>
      </c>
      <c r="C761" s="12" t="s">
        <v>699</v>
      </c>
      <c r="D761" s="13">
        <v>0</v>
      </c>
      <c r="E761" s="13">
        <v>0</v>
      </c>
      <c r="F761" s="13">
        <v>163714975</v>
      </c>
      <c r="G761" s="13">
        <v>230950016</v>
      </c>
      <c r="H761" s="13">
        <v>0</v>
      </c>
      <c r="I761" s="13">
        <v>67235041</v>
      </c>
      <c r="J761">
        <f t="shared" si="18"/>
        <v>1</v>
      </c>
    </row>
    <row r="762" spans="1:10" x14ac:dyDescent="0.25">
      <c r="A762" s="11">
        <v>455002</v>
      </c>
      <c r="B762" s="11">
        <v>0</v>
      </c>
      <c r="C762" s="12" t="s">
        <v>700</v>
      </c>
      <c r="D762" s="13">
        <v>0</v>
      </c>
      <c r="E762" s="13">
        <v>0</v>
      </c>
      <c r="F762" s="13">
        <v>9044714</v>
      </c>
      <c r="G762" s="13">
        <v>32457861</v>
      </c>
      <c r="H762" s="13">
        <v>0</v>
      </c>
      <c r="I762" s="13">
        <v>23413147</v>
      </c>
      <c r="J762">
        <f t="shared" si="18"/>
        <v>1</v>
      </c>
    </row>
    <row r="763" spans="1:10" x14ac:dyDescent="0.25">
      <c r="A763" s="11">
        <v>463001</v>
      </c>
      <c r="B763" s="11">
        <v>0</v>
      </c>
      <c r="C763" s="12" t="s">
        <v>701</v>
      </c>
      <c r="D763" s="13">
        <v>0</v>
      </c>
      <c r="E763" s="13">
        <v>23189597</v>
      </c>
      <c r="F763" s="13">
        <v>117700919</v>
      </c>
      <c r="G763" s="13">
        <v>110373958</v>
      </c>
      <c r="H763" s="13">
        <v>0</v>
      </c>
      <c r="I763" s="13">
        <v>15862636</v>
      </c>
      <c r="J763" s="14">
        <f>IF((D763+F763-E763-G763)&gt;0,0,1)</f>
        <v>1</v>
      </c>
    </row>
    <row r="764" spans="1:10" x14ac:dyDescent="0.25">
      <c r="A764" s="11">
        <v>463004</v>
      </c>
      <c r="B764" s="11">
        <v>0</v>
      </c>
      <c r="C764" s="12" t="s">
        <v>702</v>
      </c>
      <c r="D764" s="13">
        <v>0</v>
      </c>
      <c r="E764" s="13">
        <v>9977695</v>
      </c>
      <c r="F764" s="13">
        <v>43251843</v>
      </c>
      <c r="G764" s="13">
        <v>38774638</v>
      </c>
      <c r="H764" s="13">
        <v>0</v>
      </c>
      <c r="I764" s="13">
        <v>5500490</v>
      </c>
      <c r="J764" s="14">
        <f>IF((D764+F764-E764-G764)&gt;0,0,1)</f>
        <v>1</v>
      </c>
    </row>
    <row r="765" spans="1:10" x14ac:dyDescent="0.25">
      <c r="A765" s="11">
        <v>463005</v>
      </c>
      <c r="B765" s="11">
        <v>0</v>
      </c>
      <c r="C765" s="12" t="s">
        <v>703</v>
      </c>
      <c r="D765" s="13">
        <v>0</v>
      </c>
      <c r="E765" s="13">
        <v>211097</v>
      </c>
      <c r="F765" s="13">
        <v>2547255</v>
      </c>
      <c r="G765" s="13">
        <v>2569608</v>
      </c>
      <c r="H765" s="13">
        <v>0</v>
      </c>
      <c r="I765" s="13">
        <v>233450</v>
      </c>
      <c r="J765">
        <f t="shared" ref="J765:J787" si="19">IF((D765+F765-E765-G765)&gt;=0,0,1)</f>
        <v>1</v>
      </c>
    </row>
    <row r="766" spans="1:10" s="25" customFormat="1" x14ac:dyDescent="0.25">
      <c r="A766" s="21">
        <v>464000</v>
      </c>
      <c r="B766" s="21">
        <v>0</v>
      </c>
      <c r="C766" s="23" t="s">
        <v>704</v>
      </c>
      <c r="D766" s="24">
        <v>0</v>
      </c>
      <c r="E766" s="24">
        <v>0</v>
      </c>
      <c r="F766" s="24">
        <v>22218309</v>
      </c>
      <c r="G766" s="24">
        <v>22078848</v>
      </c>
      <c r="H766" s="24">
        <v>139461</v>
      </c>
      <c r="I766" s="24">
        <v>0</v>
      </c>
      <c r="J766" s="25">
        <f t="shared" si="19"/>
        <v>0</v>
      </c>
    </row>
    <row r="767" spans="1:10" s="25" customFormat="1" x14ac:dyDescent="0.25">
      <c r="A767" s="21">
        <v>464001</v>
      </c>
      <c r="B767" s="21">
        <v>0</v>
      </c>
      <c r="C767" s="23" t="s">
        <v>705</v>
      </c>
      <c r="D767" s="24">
        <v>0</v>
      </c>
      <c r="E767" s="24">
        <v>0</v>
      </c>
      <c r="F767" s="24">
        <v>1080000</v>
      </c>
      <c r="G767" s="24">
        <v>1080000</v>
      </c>
      <c r="H767" s="24">
        <v>0</v>
      </c>
      <c r="I767" s="24">
        <v>0</v>
      </c>
      <c r="J767" s="25">
        <f t="shared" si="19"/>
        <v>0</v>
      </c>
    </row>
    <row r="768" spans="1:10" s="25" customFormat="1" x14ac:dyDescent="0.25">
      <c r="A768" s="21">
        <v>464002</v>
      </c>
      <c r="B768" s="21">
        <v>0</v>
      </c>
      <c r="C768" s="23" t="s">
        <v>706</v>
      </c>
      <c r="D768" s="24">
        <v>0</v>
      </c>
      <c r="E768" s="24">
        <v>0</v>
      </c>
      <c r="F768" s="24">
        <v>13595470</v>
      </c>
      <c r="G768" s="24">
        <v>13595470</v>
      </c>
      <c r="H768" s="24">
        <v>0</v>
      </c>
      <c r="I768" s="24">
        <v>0</v>
      </c>
      <c r="J768" s="25">
        <f t="shared" si="19"/>
        <v>0</v>
      </c>
    </row>
    <row r="769" spans="1:10" x14ac:dyDescent="0.25">
      <c r="A769" s="11">
        <v>464007</v>
      </c>
      <c r="B769" s="11">
        <v>0</v>
      </c>
      <c r="C769" s="12" t="s">
        <v>707</v>
      </c>
      <c r="D769" s="13">
        <v>0</v>
      </c>
      <c r="E769" s="13">
        <v>8043096</v>
      </c>
      <c r="F769" s="13">
        <v>74830618</v>
      </c>
      <c r="G769" s="13">
        <v>79122184</v>
      </c>
      <c r="H769" s="13">
        <v>0</v>
      </c>
      <c r="I769" s="13">
        <v>12334662</v>
      </c>
      <c r="J769">
        <f t="shared" si="19"/>
        <v>1</v>
      </c>
    </row>
    <row r="770" spans="1:10" x14ac:dyDescent="0.25">
      <c r="A770" s="11">
        <v>467004</v>
      </c>
      <c r="B770" s="11">
        <v>0</v>
      </c>
      <c r="C770" s="12" t="s">
        <v>708</v>
      </c>
      <c r="D770" s="13">
        <v>0</v>
      </c>
      <c r="E770" s="13">
        <v>200643296</v>
      </c>
      <c r="F770" s="13">
        <v>200643296</v>
      </c>
      <c r="G770" s="13">
        <v>213662330</v>
      </c>
      <c r="H770" s="13">
        <v>0</v>
      </c>
      <c r="I770" s="13">
        <v>213662330</v>
      </c>
      <c r="J770">
        <f t="shared" si="19"/>
        <v>1</v>
      </c>
    </row>
    <row r="771" spans="1:10" s="25" customFormat="1" x14ac:dyDescent="0.25">
      <c r="A771" s="21">
        <v>467012</v>
      </c>
      <c r="B771" s="21">
        <v>0</v>
      </c>
      <c r="C771" s="23" t="s">
        <v>709</v>
      </c>
      <c r="D771" s="24">
        <v>0</v>
      </c>
      <c r="E771" s="24">
        <v>0</v>
      </c>
      <c r="F771" s="24">
        <v>3600000</v>
      </c>
      <c r="G771" s="24">
        <v>3600000</v>
      </c>
      <c r="H771" s="24">
        <v>0</v>
      </c>
      <c r="I771" s="24">
        <v>0</v>
      </c>
      <c r="J771" s="25">
        <f t="shared" si="19"/>
        <v>0</v>
      </c>
    </row>
    <row r="772" spans="1:10" x14ac:dyDescent="0.25">
      <c r="A772" s="11">
        <v>467014</v>
      </c>
      <c r="B772" s="11">
        <v>0</v>
      </c>
      <c r="C772" s="12" t="s">
        <v>710</v>
      </c>
      <c r="D772" s="13">
        <v>638888460</v>
      </c>
      <c r="E772" s="13">
        <v>0</v>
      </c>
      <c r="F772" s="13">
        <v>0</v>
      </c>
      <c r="G772" s="13">
        <v>638888460</v>
      </c>
      <c r="H772" s="13">
        <v>0</v>
      </c>
      <c r="I772" s="13">
        <v>0</v>
      </c>
      <c r="J772">
        <f t="shared" si="19"/>
        <v>0</v>
      </c>
    </row>
    <row r="773" spans="1:10" x14ac:dyDescent="0.25">
      <c r="A773" s="11">
        <v>467015</v>
      </c>
      <c r="B773" s="11">
        <v>0</v>
      </c>
      <c r="C773" s="12" t="s">
        <v>711</v>
      </c>
      <c r="D773" s="13">
        <v>0</v>
      </c>
      <c r="E773" s="13">
        <v>225000</v>
      </c>
      <c r="F773" s="13">
        <v>1688977</v>
      </c>
      <c r="G773" s="13">
        <v>1463977</v>
      </c>
      <c r="H773" s="13">
        <v>0</v>
      </c>
      <c r="I773" s="13">
        <v>0</v>
      </c>
      <c r="J773">
        <f>IF((D773+F773-E773-G773)&gt;0,0,1)</f>
        <v>1</v>
      </c>
    </row>
    <row r="774" spans="1:10" x14ac:dyDescent="0.25">
      <c r="A774" s="11">
        <v>467017</v>
      </c>
      <c r="B774" s="11">
        <v>0</v>
      </c>
      <c r="C774" s="12" t="s">
        <v>712</v>
      </c>
      <c r="D774" s="13">
        <v>0</v>
      </c>
      <c r="E774" s="13">
        <v>1554442</v>
      </c>
      <c r="F774" s="13">
        <v>0</v>
      </c>
      <c r="G774" s="13">
        <v>0</v>
      </c>
      <c r="H774" s="13">
        <v>0</v>
      </c>
      <c r="I774" s="13">
        <v>1554442</v>
      </c>
      <c r="J774">
        <f t="shared" si="19"/>
        <v>1</v>
      </c>
    </row>
    <row r="775" spans="1:10" s="25" customFormat="1" x14ac:dyDescent="0.25">
      <c r="A775" s="21">
        <v>467041</v>
      </c>
      <c r="B775" s="21">
        <v>0</v>
      </c>
      <c r="C775" s="23" t="s">
        <v>713</v>
      </c>
      <c r="D775" s="24">
        <v>0</v>
      </c>
      <c r="E775" s="24">
        <v>0</v>
      </c>
      <c r="F775" s="24">
        <v>2600000</v>
      </c>
      <c r="G775" s="24">
        <v>2600000</v>
      </c>
      <c r="H775" s="24">
        <v>0</v>
      </c>
      <c r="I775" s="24">
        <v>0</v>
      </c>
      <c r="J775" s="25">
        <f t="shared" si="19"/>
        <v>0</v>
      </c>
    </row>
    <row r="776" spans="1:10" s="25" customFormat="1" x14ac:dyDescent="0.25">
      <c r="A776" s="21">
        <v>467046</v>
      </c>
      <c r="B776" s="21">
        <v>0</v>
      </c>
      <c r="C776" s="23" t="s">
        <v>714</v>
      </c>
      <c r="D776" s="24">
        <v>0</v>
      </c>
      <c r="E776" s="24">
        <v>0</v>
      </c>
      <c r="F776" s="24">
        <v>9238081</v>
      </c>
      <c r="G776" s="24">
        <v>1424545</v>
      </c>
      <c r="H776" s="24">
        <v>7813536</v>
      </c>
      <c r="I776" s="24">
        <v>0</v>
      </c>
      <c r="J776" s="25">
        <f t="shared" si="19"/>
        <v>0</v>
      </c>
    </row>
    <row r="777" spans="1:10" x14ac:dyDescent="0.25">
      <c r="A777" s="11">
        <v>467048</v>
      </c>
      <c r="B777" s="11">
        <v>0</v>
      </c>
      <c r="C777" s="12" t="s">
        <v>715</v>
      </c>
      <c r="D777" s="13">
        <v>4769445</v>
      </c>
      <c r="E777" s="13">
        <v>0</v>
      </c>
      <c r="F777" s="13">
        <v>4769445</v>
      </c>
      <c r="G777" s="13">
        <v>4769445</v>
      </c>
      <c r="H777" s="13">
        <v>4769445</v>
      </c>
      <c r="I777" s="13">
        <v>0</v>
      </c>
      <c r="J777">
        <f t="shared" si="19"/>
        <v>0</v>
      </c>
    </row>
    <row r="778" spans="1:10" x14ac:dyDescent="0.25">
      <c r="A778" s="11">
        <v>467050</v>
      </c>
      <c r="B778" s="11">
        <v>0</v>
      </c>
      <c r="C778" s="12" t="s">
        <v>716</v>
      </c>
      <c r="D778" s="13">
        <v>690988</v>
      </c>
      <c r="E778" s="13">
        <v>0</v>
      </c>
      <c r="F778" s="13">
        <v>4145925</v>
      </c>
      <c r="G778" s="13">
        <v>4836913</v>
      </c>
      <c r="H778" s="13">
        <v>0</v>
      </c>
      <c r="I778" s="13">
        <v>0</v>
      </c>
      <c r="J778">
        <f t="shared" si="19"/>
        <v>0</v>
      </c>
    </row>
    <row r="779" spans="1:10" x14ac:dyDescent="0.25">
      <c r="A779" s="11">
        <v>467051</v>
      </c>
      <c r="B779" s="11">
        <v>0</v>
      </c>
      <c r="C779" s="12" t="s">
        <v>717</v>
      </c>
      <c r="D779" s="13">
        <v>400000</v>
      </c>
      <c r="E779" s="13">
        <v>0</v>
      </c>
      <c r="F779" s="13">
        <v>100000</v>
      </c>
      <c r="G779" s="13">
        <v>300000</v>
      </c>
      <c r="H779" s="13">
        <v>200000</v>
      </c>
      <c r="I779" s="13">
        <v>0</v>
      </c>
      <c r="J779">
        <f t="shared" si="19"/>
        <v>0</v>
      </c>
    </row>
    <row r="780" spans="1:10" x14ac:dyDescent="0.25">
      <c r="A780" s="11">
        <v>467053</v>
      </c>
      <c r="B780" s="11">
        <v>0</v>
      </c>
      <c r="C780" s="12" t="s">
        <v>718</v>
      </c>
      <c r="D780" s="13">
        <v>300000</v>
      </c>
      <c r="E780" s="13">
        <v>0</v>
      </c>
      <c r="F780" s="13">
        <v>300000</v>
      </c>
      <c r="G780" s="13">
        <v>600000</v>
      </c>
      <c r="H780" s="13">
        <v>0</v>
      </c>
      <c r="I780" s="13">
        <v>0</v>
      </c>
      <c r="J780">
        <f t="shared" si="19"/>
        <v>0</v>
      </c>
    </row>
    <row r="781" spans="1:10" s="25" customFormat="1" x14ac:dyDescent="0.25">
      <c r="A781" s="21">
        <v>467055</v>
      </c>
      <c r="B781" s="21">
        <v>0</v>
      </c>
      <c r="C781" s="23" t="s">
        <v>719</v>
      </c>
      <c r="D781" s="24">
        <v>0</v>
      </c>
      <c r="E781" s="24">
        <v>0</v>
      </c>
      <c r="F781" s="24">
        <v>31500000</v>
      </c>
      <c r="G781" s="24">
        <v>31500000</v>
      </c>
      <c r="H781" s="24">
        <v>0</v>
      </c>
      <c r="I781" s="24">
        <v>0</v>
      </c>
      <c r="J781" s="25">
        <f t="shared" si="19"/>
        <v>0</v>
      </c>
    </row>
    <row r="782" spans="1:10" s="25" customFormat="1" x14ac:dyDescent="0.25">
      <c r="A782" s="21">
        <v>467056</v>
      </c>
      <c r="B782" s="21">
        <v>0</v>
      </c>
      <c r="C782" s="23" t="s">
        <v>720</v>
      </c>
      <c r="D782" s="24">
        <v>0</v>
      </c>
      <c r="E782" s="24">
        <v>0</v>
      </c>
      <c r="F782" s="24">
        <v>7800000</v>
      </c>
      <c r="G782" s="24">
        <v>7800000</v>
      </c>
      <c r="H782" s="24">
        <v>0</v>
      </c>
      <c r="I782" s="24">
        <v>0</v>
      </c>
      <c r="J782" s="25">
        <f t="shared" si="19"/>
        <v>0</v>
      </c>
    </row>
    <row r="783" spans="1:10" s="25" customFormat="1" x14ac:dyDescent="0.25">
      <c r="A783" s="21">
        <v>467057</v>
      </c>
      <c r="B783" s="21">
        <v>0</v>
      </c>
      <c r="C783" s="23" t="s">
        <v>721</v>
      </c>
      <c r="D783" s="24">
        <v>0</v>
      </c>
      <c r="E783" s="24">
        <v>0</v>
      </c>
      <c r="F783" s="24">
        <v>27000000</v>
      </c>
      <c r="G783" s="24">
        <v>27000000</v>
      </c>
      <c r="H783" s="24">
        <v>0</v>
      </c>
      <c r="I783" s="24">
        <v>0</v>
      </c>
      <c r="J783" s="25">
        <f t="shared" si="19"/>
        <v>0</v>
      </c>
    </row>
    <row r="784" spans="1:10" s="25" customFormat="1" x14ac:dyDescent="0.25">
      <c r="A784" s="21">
        <v>467058</v>
      </c>
      <c r="B784" s="21">
        <v>0</v>
      </c>
      <c r="C784" s="23" t="s">
        <v>722</v>
      </c>
      <c r="D784" s="24">
        <v>0</v>
      </c>
      <c r="E784" s="24">
        <v>0</v>
      </c>
      <c r="F784" s="24">
        <v>800000</v>
      </c>
      <c r="G784" s="24">
        <v>800000</v>
      </c>
      <c r="H784" s="24">
        <v>0</v>
      </c>
      <c r="I784" s="24">
        <v>0</v>
      </c>
      <c r="J784" s="25">
        <f t="shared" si="19"/>
        <v>0</v>
      </c>
    </row>
    <row r="785" spans="1:10" x14ac:dyDescent="0.25">
      <c r="A785" s="11">
        <v>467059</v>
      </c>
      <c r="B785" s="11">
        <v>0</v>
      </c>
      <c r="C785" s="12" t="s">
        <v>723</v>
      </c>
      <c r="D785" s="13">
        <v>0</v>
      </c>
      <c r="E785" s="13">
        <v>0</v>
      </c>
      <c r="F785" s="13">
        <v>22069768</v>
      </c>
      <c r="G785" s="13">
        <v>27031527</v>
      </c>
      <c r="H785" s="13">
        <v>0</v>
      </c>
      <c r="I785" s="13">
        <v>4961759</v>
      </c>
      <c r="J785">
        <f t="shared" si="19"/>
        <v>1</v>
      </c>
    </row>
    <row r="786" spans="1:10" x14ac:dyDescent="0.25">
      <c r="A786" s="11">
        <v>468007</v>
      </c>
      <c r="B786" s="11">
        <v>0</v>
      </c>
      <c r="C786" s="12" t="s">
        <v>724</v>
      </c>
      <c r="D786" s="13">
        <v>2386440</v>
      </c>
      <c r="E786" s="13">
        <v>0</v>
      </c>
      <c r="F786" s="13">
        <v>10738560</v>
      </c>
      <c r="G786" s="13">
        <v>12886440</v>
      </c>
      <c r="H786" s="13">
        <v>238560</v>
      </c>
      <c r="I786" s="13">
        <v>0</v>
      </c>
      <c r="J786">
        <f t="shared" si="19"/>
        <v>0</v>
      </c>
    </row>
    <row r="787" spans="1:10" s="25" customFormat="1" x14ac:dyDescent="0.25">
      <c r="A787" s="21">
        <v>468008</v>
      </c>
      <c r="B787" s="21">
        <v>0</v>
      </c>
      <c r="C787" s="23" t="s">
        <v>725</v>
      </c>
      <c r="D787" s="24">
        <v>0</v>
      </c>
      <c r="E787" s="24">
        <v>0</v>
      </c>
      <c r="F787" s="24">
        <v>4800000</v>
      </c>
      <c r="G787" s="24">
        <v>4800000</v>
      </c>
      <c r="H787" s="24">
        <v>0</v>
      </c>
      <c r="I787" s="24">
        <v>0</v>
      </c>
      <c r="J787" s="25">
        <f t="shared" si="19"/>
        <v>0</v>
      </c>
    </row>
    <row r="788" spans="1:10" x14ac:dyDescent="0.25">
      <c r="A788" s="11">
        <v>468009</v>
      </c>
      <c r="B788" s="11">
        <v>0</v>
      </c>
      <c r="C788" s="12" t="s">
        <v>726</v>
      </c>
      <c r="D788" s="13">
        <v>2250000</v>
      </c>
      <c r="E788" s="13">
        <v>0</v>
      </c>
      <c r="F788" s="13">
        <v>10125000</v>
      </c>
      <c r="G788" s="13">
        <v>9000000</v>
      </c>
      <c r="H788" s="13">
        <v>3375000</v>
      </c>
      <c r="I788" s="13">
        <v>0</v>
      </c>
      <c r="J788">
        <f>IF((D788+F788-E788-G788)&gt;0,0,1)</f>
        <v>0</v>
      </c>
    </row>
    <row r="789" spans="1:10" x14ac:dyDescent="0.25">
      <c r="A789" s="11">
        <v>468012</v>
      </c>
      <c r="B789" s="11">
        <v>0</v>
      </c>
      <c r="C789" s="12" t="s">
        <v>727</v>
      </c>
      <c r="D789" s="13">
        <v>11158428</v>
      </c>
      <c r="E789" s="13">
        <v>0</v>
      </c>
      <c r="F789" s="13">
        <v>44633712</v>
      </c>
      <c r="G789" s="13">
        <v>55792140</v>
      </c>
      <c r="H789" s="13">
        <v>0</v>
      </c>
      <c r="I789" s="13">
        <v>0</v>
      </c>
      <c r="J789">
        <f>IF((D789+F789-E789-G789)&gt;=0,0,1)</f>
        <v>0</v>
      </c>
    </row>
    <row r="790" spans="1:10" x14ac:dyDescent="0.25">
      <c r="A790" s="11">
        <v>468019</v>
      </c>
      <c r="B790" s="11">
        <v>0</v>
      </c>
      <c r="C790" s="12" t="s">
        <v>728</v>
      </c>
      <c r="D790" s="13">
        <v>2836260</v>
      </c>
      <c r="E790" s="13">
        <v>0</v>
      </c>
      <c r="F790" s="13">
        <v>12763740</v>
      </c>
      <c r="G790" s="13">
        <v>15316260</v>
      </c>
      <c r="H790" s="13">
        <v>283740</v>
      </c>
      <c r="I790" s="13">
        <v>0</v>
      </c>
      <c r="J790">
        <f t="shared" ref="J790:J833" si="20">IF((D790+F790-E790-G790)&gt;=0,0,1)</f>
        <v>0</v>
      </c>
    </row>
    <row r="791" spans="1:10" x14ac:dyDescent="0.25">
      <c r="A791" s="11">
        <v>468023</v>
      </c>
      <c r="B791" s="11">
        <v>0</v>
      </c>
      <c r="C791" s="12" t="s">
        <v>293</v>
      </c>
      <c r="D791" s="13">
        <v>29553915</v>
      </c>
      <c r="E791" s="13">
        <v>0</v>
      </c>
      <c r="F791" s="13">
        <v>56592600</v>
      </c>
      <c r="G791" s="13">
        <v>67911120</v>
      </c>
      <c r="H791" s="13">
        <v>18235395</v>
      </c>
      <c r="I791" s="13">
        <v>0</v>
      </c>
      <c r="J791">
        <f t="shared" si="20"/>
        <v>0</v>
      </c>
    </row>
    <row r="792" spans="1:10" s="25" customFormat="1" x14ac:dyDescent="0.25">
      <c r="A792" s="21">
        <v>468026</v>
      </c>
      <c r="B792" s="21">
        <v>0</v>
      </c>
      <c r="C792" s="23" t="s">
        <v>729</v>
      </c>
      <c r="D792" s="24">
        <v>0</v>
      </c>
      <c r="E792" s="24">
        <v>0</v>
      </c>
      <c r="F792" s="24">
        <v>89025636</v>
      </c>
      <c r="G792" s="24">
        <v>89025636</v>
      </c>
      <c r="H792" s="24">
        <v>0</v>
      </c>
      <c r="I792" s="24">
        <v>0</v>
      </c>
      <c r="J792" s="25">
        <f t="shared" si="20"/>
        <v>0</v>
      </c>
    </row>
    <row r="793" spans="1:10" s="25" customFormat="1" x14ac:dyDescent="0.25">
      <c r="A793" s="21">
        <v>468035</v>
      </c>
      <c r="B793" s="21">
        <v>0</v>
      </c>
      <c r="C793" s="23" t="s">
        <v>730</v>
      </c>
      <c r="D793" s="24">
        <v>0</v>
      </c>
      <c r="E793" s="24">
        <v>0</v>
      </c>
      <c r="F793" s="24">
        <v>16065000</v>
      </c>
      <c r="G793" s="24">
        <v>12138000</v>
      </c>
      <c r="H793" s="24">
        <v>3927000</v>
      </c>
      <c r="I793" s="24">
        <v>0</v>
      </c>
      <c r="J793" s="25">
        <f t="shared" si="20"/>
        <v>0</v>
      </c>
    </row>
    <row r="794" spans="1:10" x14ac:dyDescent="0.25">
      <c r="A794" s="11">
        <v>450000</v>
      </c>
      <c r="B794" s="11">
        <v>2054</v>
      </c>
      <c r="C794" s="12" t="s">
        <v>687</v>
      </c>
      <c r="D794" s="13">
        <v>323478</v>
      </c>
      <c r="E794" s="13">
        <v>0</v>
      </c>
      <c r="F794" s="13">
        <v>0</v>
      </c>
      <c r="G794" s="13">
        <v>323478</v>
      </c>
      <c r="H794" s="13">
        <f>D794+F794-G794-E794</f>
        <v>0</v>
      </c>
      <c r="I794" s="13">
        <v>0</v>
      </c>
      <c r="J794">
        <v>0</v>
      </c>
    </row>
    <row r="795" spans="1:10" x14ac:dyDescent="0.25">
      <c r="A795" s="11">
        <v>468036</v>
      </c>
      <c r="B795" s="11">
        <v>0</v>
      </c>
      <c r="C795" s="12" t="s">
        <v>731</v>
      </c>
      <c r="D795" s="13">
        <v>0</v>
      </c>
      <c r="E795" s="13">
        <v>465659</v>
      </c>
      <c r="F795" s="13">
        <v>465659</v>
      </c>
      <c r="G795" s="13">
        <v>0</v>
      </c>
      <c r="H795" s="13">
        <v>0</v>
      </c>
      <c r="I795" s="13">
        <f>E795+G795-D795-F795</f>
        <v>0</v>
      </c>
      <c r="J795">
        <v>1</v>
      </c>
    </row>
    <row r="796" spans="1:10" x14ac:dyDescent="0.25">
      <c r="A796" s="11">
        <v>468046</v>
      </c>
      <c r="B796" s="11">
        <v>0</v>
      </c>
      <c r="C796" s="12" t="s">
        <v>732</v>
      </c>
      <c r="D796" s="13">
        <v>3600000</v>
      </c>
      <c r="E796" s="13">
        <v>0</v>
      </c>
      <c r="F796" s="13">
        <v>3600000</v>
      </c>
      <c r="G796" s="13">
        <v>0</v>
      </c>
      <c r="H796" s="13">
        <v>7200000</v>
      </c>
      <c r="I796" s="13">
        <v>0</v>
      </c>
      <c r="J796">
        <f t="shared" si="20"/>
        <v>0</v>
      </c>
    </row>
    <row r="797" spans="1:10" x14ac:dyDescent="0.25">
      <c r="A797" s="11">
        <v>468048</v>
      </c>
      <c r="B797" s="11">
        <v>0</v>
      </c>
      <c r="C797" s="12" t="s">
        <v>733</v>
      </c>
      <c r="D797" s="13">
        <v>5979105</v>
      </c>
      <c r="E797" s="13">
        <v>0</v>
      </c>
      <c r="F797" s="13">
        <v>28400745</v>
      </c>
      <c r="G797" s="13">
        <v>17855075</v>
      </c>
      <c r="H797" s="13">
        <v>16524775</v>
      </c>
      <c r="I797" s="13">
        <v>0</v>
      </c>
      <c r="J797">
        <f t="shared" si="20"/>
        <v>0</v>
      </c>
    </row>
    <row r="798" spans="1:10" s="25" customFormat="1" x14ac:dyDescent="0.25">
      <c r="A798" s="21">
        <v>468052</v>
      </c>
      <c r="B798" s="21">
        <v>0</v>
      </c>
      <c r="C798" s="23" t="s">
        <v>734</v>
      </c>
      <c r="D798" s="24">
        <v>0</v>
      </c>
      <c r="E798" s="24">
        <v>0</v>
      </c>
      <c r="F798" s="24">
        <v>13662000</v>
      </c>
      <c r="G798" s="24">
        <v>13662000</v>
      </c>
      <c r="H798" s="24">
        <v>0</v>
      </c>
      <c r="I798" s="24">
        <v>0</v>
      </c>
      <c r="J798" s="25">
        <f t="shared" si="20"/>
        <v>0</v>
      </c>
    </row>
    <row r="799" spans="1:10" s="25" customFormat="1" x14ac:dyDescent="0.25">
      <c r="A799" s="21">
        <v>468055</v>
      </c>
      <c r="B799" s="21">
        <v>0</v>
      </c>
      <c r="C799" s="23" t="s">
        <v>735</v>
      </c>
      <c r="D799" s="24">
        <v>0</v>
      </c>
      <c r="E799" s="24">
        <v>0</v>
      </c>
      <c r="F799" s="24">
        <v>31500000</v>
      </c>
      <c r="G799" s="24">
        <v>31500000</v>
      </c>
      <c r="H799" s="24">
        <v>0</v>
      </c>
      <c r="I799" s="24">
        <v>0</v>
      </c>
      <c r="J799" s="25">
        <f t="shared" si="20"/>
        <v>0</v>
      </c>
    </row>
    <row r="800" spans="1:10" x14ac:dyDescent="0.25">
      <c r="A800" s="11">
        <v>468057</v>
      </c>
      <c r="B800" s="11">
        <v>0</v>
      </c>
      <c r="C800" s="12" t="s">
        <v>736</v>
      </c>
      <c r="D800" s="13">
        <v>423553</v>
      </c>
      <c r="E800" s="13">
        <v>0</v>
      </c>
      <c r="F800" s="13">
        <v>7503750</v>
      </c>
      <c r="G800" s="13">
        <v>0</v>
      </c>
      <c r="H800" s="13">
        <v>7927303</v>
      </c>
      <c r="I800" s="13">
        <v>0</v>
      </c>
      <c r="J800">
        <f t="shared" si="20"/>
        <v>0</v>
      </c>
    </row>
    <row r="801" spans="1:10" s="25" customFormat="1" x14ac:dyDescent="0.25">
      <c r="A801" s="21">
        <v>468059</v>
      </c>
      <c r="B801" s="21">
        <v>0</v>
      </c>
      <c r="C801" s="23" t="s">
        <v>737</v>
      </c>
      <c r="D801" s="24">
        <v>0</v>
      </c>
      <c r="E801" s="24">
        <v>0</v>
      </c>
      <c r="F801" s="24">
        <v>58140000</v>
      </c>
      <c r="G801" s="24">
        <v>58140000</v>
      </c>
      <c r="H801" s="24">
        <v>0</v>
      </c>
      <c r="I801" s="24">
        <v>0</v>
      </c>
      <c r="J801" s="25">
        <f t="shared" si="20"/>
        <v>0</v>
      </c>
    </row>
    <row r="802" spans="1:10" x14ac:dyDescent="0.25">
      <c r="A802" s="11">
        <v>468061</v>
      </c>
      <c r="B802" s="11">
        <v>0</v>
      </c>
      <c r="C802" s="12" t="s">
        <v>738</v>
      </c>
      <c r="D802" s="13">
        <v>1170000</v>
      </c>
      <c r="E802" s="13">
        <v>0</v>
      </c>
      <c r="F802" s="13">
        <v>16329000</v>
      </c>
      <c r="G802" s="13">
        <v>16212000</v>
      </c>
      <c r="H802" s="13">
        <v>1287000</v>
      </c>
      <c r="I802" s="13">
        <v>0</v>
      </c>
      <c r="J802">
        <f t="shared" si="20"/>
        <v>0</v>
      </c>
    </row>
    <row r="803" spans="1:10" s="25" customFormat="1" x14ac:dyDescent="0.25">
      <c r="A803" s="21">
        <v>468064</v>
      </c>
      <c r="B803" s="21">
        <v>0</v>
      </c>
      <c r="C803" s="23" t="s">
        <v>739</v>
      </c>
      <c r="D803" s="24">
        <v>0</v>
      </c>
      <c r="E803" s="24">
        <v>0</v>
      </c>
      <c r="F803" s="24">
        <v>9450000</v>
      </c>
      <c r="G803" s="24">
        <v>7140000</v>
      </c>
      <c r="H803" s="24">
        <v>2310000</v>
      </c>
      <c r="I803" s="24">
        <v>0</v>
      </c>
      <c r="J803" s="25">
        <f t="shared" si="20"/>
        <v>0</v>
      </c>
    </row>
    <row r="804" spans="1:10" s="25" customFormat="1" x14ac:dyDescent="0.25">
      <c r="A804" s="21">
        <v>468066</v>
      </c>
      <c r="B804" s="21">
        <v>0</v>
      </c>
      <c r="C804" s="23" t="s">
        <v>740</v>
      </c>
      <c r="D804" s="24">
        <v>0</v>
      </c>
      <c r="E804" s="24">
        <v>0</v>
      </c>
      <c r="F804" s="24">
        <v>4800000</v>
      </c>
      <c r="G804" s="24">
        <v>0</v>
      </c>
      <c r="H804" s="24">
        <v>4800000</v>
      </c>
      <c r="I804" s="24">
        <v>0</v>
      </c>
      <c r="J804" s="25">
        <f t="shared" si="20"/>
        <v>0</v>
      </c>
    </row>
    <row r="805" spans="1:10" s="25" customFormat="1" x14ac:dyDescent="0.25">
      <c r="A805" s="21">
        <v>468067</v>
      </c>
      <c r="B805" s="21">
        <v>0</v>
      </c>
      <c r="C805" s="23" t="s">
        <v>741</v>
      </c>
      <c r="D805" s="24">
        <v>0</v>
      </c>
      <c r="E805" s="24">
        <v>0</v>
      </c>
      <c r="F805" s="24">
        <v>12450000</v>
      </c>
      <c r="G805" s="24">
        <v>12450000</v>
      </c>
      <c r="H805" s="24">
        <v>0</v>
      </c>
      <c r="I805" s="24">
        <v>0</v>
      </c>
      <c r="J805" s="25">
        <f t="shared" si="20"/>
        <v>0</v>
      </c>
    </row>
    <row r="806" spans="1:10" x14ac:dyDescent="0.25">
      <c r="A806" s="11">
        <v>468069</v>
      </c>
      <c r="B806" s="11">
        <v>0</v>
      </c>
      <c r="C806" s="12" t="s">
        <v>742</v>
      </c>
      <c r="D806" s="13">
        <v>20943975</v>
      </c>
      <c r="E806" s="13">
        <v>0</v>
      </c>
      <c r="F806" s="13">
        <v>0</v>
      </c>
      <c r="G806" s="13">
        <v>0</v>
      </c>
      <c r="H806" s="13">
        <v>20943975</v>
      </c>
      <c r="I806" s="13">
        <v>0</v>
      </c>
      <c r="J806">
        <f t="shared" si="20"/>
        <v>0</v>
      </c>
    </row>
    <row r="807" spans="1:10" x14ac:dyDescent="0.25">
      <c r="A807" s="11">
        <v>468070</v>
      </c>
      <c r="B807" s="11">
        <v>0</v>
      </c>
      <c r="C807" s="12" t="s">
        <v>743</v>
      </c>
      <c r="D807" s="13">
        <v>6600000</v>
      </c>
      <c r="E807" s="13">
        <v>0</v>
      </c>
      <c r="F807" s="13">
        <v>6400000</v>
      </c>
      <c r="G807" s="13">
        <v>13000000</v>
      </c>
      <c r="H807" s="13">
        <v>0</v>
      </c>
      <c r="I807" s="13">
        <v>0</v>
      </c>
      <c r="J807">
        <f t="shared" si="20"/>
        <v>0</v>
      </c>
    </row>
    <row r="808" spans="1:10" s="25" customFormat="1" x14ac:dyDescent="0.25">
      <c r="A808" s="21">
        <v>468071</v>
      </c>
      <c r="B808" s="21">
        <v>0</v>
      </c>
      <c r="C808" s="23" t="s">
        <v>744</v>
      </c>
      <c r="D808" s="24">
        <v>0</v>
      </c>
      <c r="E808" s="24">
        <v>0</v>
      </c>
      <c r="F808" s="24">
        <v>17955000</v>
      </c>
      <c r="G808" s="24">
        <v>14107500</v>
      </c>
      <c r="H808" s="24">
        <v>3847500</v>
      </c>
      <c r="I808" s="24">
        <v>0</v>
      </c>
      <c r="J808" s="25">
        <f t="shared" si="20"/>
        <v>0</v>
      </c>
    </row>
    <row r="809" spans="1:10" x14ac:dyDescent="0.25">
      <c r="A809" s="11">
        <v>468072</v>
      </c>
      <c r="B809" s="11">
        <v>0</v>
      </c>
      <c r="C809" s="12" t="s">
        <v>745</v>
      </c>
      <c r="D809" s="13">
        <v>1950000</v>
      </c>
      <c r="E809" s="13">
        <v>0</v>
      </c>
      <c r="F809" s="13">
        <v>10050000</v>
      </c>
      <c r="G809" s="13">
        <v>9600000</v>
      </c>
      <c r="H809" s="13">
        <v>2400000</v>
      </c>
      <c r="I809" s="13">
        <v>0</v>
      </c>
      <c r="J809">
        <f t="shared" si="20"/>
        <v>0</v>
      </c>
    </row>
    <row r="810" spans="1:10" s="25" customFormat="1" x14ac:dyDescent="0.25">
      <c r="A810" s="21">
        <v>468075</v>
      </c>
      <c r="B810" s="21">
        <v>0</v>
      </c>
      <c r="C810" s="23" t="s">
        <v>746</v>
      </c>
      <c r="D810" s="24">
        <v>0</v>
      </c>
      <c r="E810" s="24">
        <v>0</v>
      </c>
      <c r="F810" s="24">
        <v>24000000</v>
      </c>
      <c r="G810" s="24">
        <v>24000000</v>
      </c>
      <c r="H810" s="24">
        <v>0</v>
      </c>
      <c r="I810" s="24">
        <v>0</v>
      </c>
      <c r="J810" s="25">
        <f t="shared" si="20"/>
        <v>0</v>
      </c>
    </row>
    <row r="811" spans="1:10" x14ac:dyDescent="0.25">
      <c r="A811" s="11">
        <v>468076</v>
      </c>
      <c r="B811" s="11">
        <v>0</v>
      </c>
      <c r="C811" s="12" t="s">
        <v>747</v>
      </c>
      <c r="D811" s="13">
        <v>6566166</v>
      </c>
      <c r="E811" s="13">
        <v>0</v>
      </c>
      <c r="F811" s="13">
        <v>31189284</v>
      </c>
      <c r="G811" s="13">
        <v>18566166</v>
      </c>
      <c r="H811" s="13">
        <v>19189284</v>
      </c>
      <c r="I811" s="13">
        <v>0</v>
      </c>
      <c r="J811">
        <f t="shared" si="20"/>
        <v>0</v>
      </c>
    </row>
    <row r="812" spans="1:10" x14ac:dyDescent="0.25">
      <c r="A812" s="11">
        <v>468077</v>
      </c>
      <c r="B812" s="11">
        <v>0</v>
      </c>
      <c r="C812" s="12" t="s">
        <v>748</v>
      </c>
      <c r="D812" s="13">
        <v>6000000</v>
      </c>
      <c r="E812" s="13">
        <v>0</v>
      </c>
      <c r="F812" s="13">
        <v>12750000</v>
      </c>
      <c r="G812" s="13">
        <v>15600000</v>
      </c>
      <c r="H812" s="13">
        <v>3150000</v>
      </c>
      <c r="I812" s="13">
        <v>0</v>
      </c>
      <c r="J812">
        <f t="shared" si="20"/>
        <v>0</v>
      </c>
    </row>
    <row r="813" spans="1:10" s="25" customFormat="1" x14ac:dyDescent="0.25">
      <c r="A813" s="21">
        <v>468079</v>
      </c>
      <c r="B813" s="21">
        <v>0</v>
      </c>
      <c r="C813" s="23" t="s">
        <v>749</v>
      </c>
      <c r="D813" s="24">
        <v>0</v>
      </c>
      <c r="E813" s="24">
        <v>0</v>
      </c>
      <c r="F813" s="24">
        <v>6000000</v>
      </c>
      <c r="G813" s="24">
        <v>6000000</v>
      </c>
      <c r="H813" s="24">
        <v>0</v>
      </c>
      <c r="I813" s="24">
        <v>0</v>
      </c>
      <c r="J813" s="25">
        <f t="shared" si="20"/>
        <v>0</v>
      </c>
    </row>
    <row r="814" spans="1:10" s="25" customFormat="1" x14ac:dyDescent="0.25">
      <c r="A814" s="21">
        <v>468081</v>
      </c>
      <c r="B814" s="21">
        <v>0</v>
      </c>
      <c r="C814" s="23" t="s">
        <v>750</v>
      </c>
      <c r="D814" s="24">
        <v>0</v>
      </c>
      <c r="E814" s="24">
        <v>0</v>
      </c>
      <c r="F814" s="24">
        <v>59359488</v>
      </c>
      <c r="G814" s="24">
        <v>58870440</v>
      </c>
      <c r="H814" s="24">
        <v>489048</v>
      </c>
      <c r="I814" s="24">
        <v>0</v>
      </c>
      <c r="J814" s="25">
        <f t="shared" si="20"/>
        <v>0</v>
      </c>
    </row>
    <row r="815" spans="1:10" s="25" customFormat="1" x14ac:dyDescent="0.25">
      <c r="A815" s="21">
        <v>468082</v>
      </c>
      <c r="B815" s="21">
        <v>0</v>
      </c>
      <c r="C815" s="23" t="s">
        <v>751</v>
      </c>
      <c r="D815" s="24">
        <v>0</v>
      </c>
      <c r="E815" s="24">
        <v>0</v>
      </c>
      <c r="F815" s="24">
        <v>12000000</v>
      </c>
      <c r="G815" s="24">
        <v>12000000</v>
      </c>
      <c r="H815" s="24">
        <v>0</v>
      </c>
      <c r="I815" s="24">
        <v>0</v>
      </c>
      <c r="J815" s="25">
        <f t="shared" si="20"/>
        <v>0</v>
      </c>
    </row>
    <row r="816" spans="1:10" x14ac:dyDescent="0.25">
      <c r="A816" s="11">
        <v>468083</v>
      </c>
      <c r="B816" s="11">
        <v>0</v>
      </c>
      <c r="C816" s="12" t="s">
        <v>752</v>
      </c>
      <c r="D816" s="13">
        <v>2400000</v>
      </c>
      <c r="E816" s="13">
        <v>0</v>
      </c>
      <c r="F816" s="13">
        <v>7200000</v>
      </c>
      <c r="G816" s="13">
        <v>4800000</v>
      </c>
      <c r="H816" s="13">
        <v>4800000</v>
      </c>
      <c r="I816" s="13">
        <v>0</v>
      </c>
      <c r="J816">
        <f t="shared" si="20"/>
        <v>0</v>
      </c>
    </row>
    <row r="817" spans="1:10" x14ac:dyDescent="0.25">
      <c r="A817" s="11">
        <v>468084</v>
      </c>
      <c r="B817" s="11">
        <v>0</v>
      </c>
      <c r="C817" s="12" t="s">
        <v>753</v>
      </c>
      <c r="D817" s="13">
        <v>3000000</v>
      </c>
      <c r="E817" s="13">
        <v>0</v>
      </c>
      <c r="F817" s="13">
        <v>12000000</v>
      </c>
      <c r="G817" s="13">
        <v>9000000</v>
      </c>
      <c r="H817" s="13">
        <v>6000000</v>
      </c>
      <c r="I817" s="13">
        <v>0</v>
      </c>
      <c r="J817">
        <f t="shared" si="20"/>
        <v>0</v>
      </c>
    </row>
    <row r="818" spans="1:10" s="25" customFormat="1" x14ac:dyDescent="0.25">
      <c r="A818" s="21">
        <v>468086</v>
      </c>
      <c r="B818" s="21">
        <v>0</v>
      </c>
      <c r="C818" s="23" t="s">
        <v>754</v>
      </c>
      <c r="D818" s="24">
        <v>0</v>
      </c>
      <c r="E818" s="24">
        <v>0</v>
      </c>
      <c r="F818" s="24">
        <v>3000000</v>
      </c>
      <c r="G818" s="24">
        <v>3000000</v>
      </c>
      <c r="H818" s="24">
        <v>0</v>
      </c>
      <c r="I818" s="24">
        <v>0</v>
      </c>
      <c r="J818" s="25">
        <f t="shared" si="20"/>
        <v>0</v>
      </c>
    </row>
    <row r="819" spans="1:10" s="25" customFormat="1" x14ac:dyDescent="0.25">
      <c r="A819" s="21">
        <v>468087</v>
      </c>
      <c r="B819" s="21">
        <v>0</v>
      </c>
      <c r="C819" s="23" t="s">
        <v>755</v>
      </c>
      <c r="D819" s="24">
        <v>0</v>
      </c>
      <c r="E819" s="24">
        <v>0</v>
      </c>
      <c r="F819" s="24">
        <v>16200000</v>
      </c>
      <c r="G819" s="24">
        <v>15592500</v>
      </c>
      <c r="H819" s="24">
        <v>607500</v>
      </c>
      <c r="I819" s="24">
        <v>0</v>
      </c>
      <c r="J819" s="25">
        <f t="shared" si="20"/>
        <v>0</v>
      </c>
    </row>
    <row r="820" spans="1:10" s="25" customFormat="1" x14ac:dyDescent="0.25">
      <c r="A820" s="21">
        <v>468088</v>
      </c>
      <c r="B820" s="21">
        <v>0</v>
      </c>
      <c r="C820" s="23" t="s">
        <v>756</v>
      </c>
      <c r="D820" s="24">
        <v>0</v>
      </c>
      <c r="E820" s="24">
        <v>0</v>
      </c>
      <c r="F820" s="24">
        <v>28800000</v>
      </c>
      <c r="G820" s="24">
        <v>28800000</v>
      </c>
      <c r="H820" s="24">
        <v>0</v>
      </c>
      <c r="I820" s="24">
        <v>0</v>
      </c>
      <c r="J820" s="25">
        <f t="shared" si="20"/>
        <v>0</v>
      </c>
    </row>
    <row r="821" spans="1:10" x14ac:dyDescent="0.25">
      <c r="A821" s="11">
        <v>469000</v>
      </c>
      <c r="B821" s="11">
        <v>0</v>
      </c>
      <c r="C821" s="12" t="s">
        <v>757</v>
      </c>
      <c r="D821" s="13">
        <v>0</v>
      </c>
      <c r="E821" s="13">
        <v>20943975</v>
      </c>
      <c r="F821" s="13">
        <v>659832435</v>
      </c>
      <c r="G821" s="13">
        <v>659832435</v>
      </c>
      <c r="H821" s="13">
        <v>0</v>
      </c>
      <c r="I821" s="13">
        <v>20943975</v>
      </c>
      <c r="J821">
        <f t="shared" si="20"/>
        <v>1</v>
      </c>
    </row>
    <row r="822" spans="1:10" x14ac:dyDescent="0.25">
      <c r="A822" s="11">
        <v>470101</v>
      </c>
      <c r="B822" s="11">
        <v>0</v>
      </c>
      <c r="C822" s="12" t="s">
        <v>758</v>
      </c>
      <c r="D822" s="13">
        <v>0</v>
      </c>
      <c r="E822" s="13">
        <v>222184318</v>
      </c>
      <c r="F822" s="13">
        <v>336430634</v>
      </c>
      <c r="G822" s="13">
        <v>467476143</v>
      </c>
      <c r="H822" s="13">
        <v>0</v>
      </c>
      <c r="I822" s="13">
        <v>353229827</v>
      </c>
      <c r="J822">
        <f t="shared" si="20"/>
        <v>1</v>
      </c>
    </row>
    <row r="823" spans="1:10" s="14" customFormat="1" x14ac:dyDescent="0.25">
      <c r="A823" s="11">
        <v>475101</v>
      </c>
      <c r="B823" s="11">
        <v>0</v>
      </c>
      <c r="C823" s="12" t="s">
        <v>759</v>
      </c>
      <c r="D823" s="13">
        <v>0</v>
      </c>
      <c r="E823" s="13">
        <v>10250000</v>
      </c>
      <c r="F823" s="13">
        <v>10250000</v>
      </c>
      <c r="G823" s="13">
        <v>11150000</v>
      </c>
      <c r="H823" s="13">
        <v>0</v>
      </c>
      <c r="I823" s="13">
        <v>11150000</v>
      </c>
      <c r="J823">
        <f t="shared" si="20"/>
        <v>1</v>
      </c>
    </row>
    <row r="824" spans="1:10" x14ac:dyDescent="0.25">
      <c r="A824" s="11">
        <v>475102</v>
      </c>
      <c r="B824" s="11">
        <v>0</v>
      </c>
      <c r="C824" s="12" t="s">
        <v>760</v>
      </c>
      <c r="D824" s="13">
        <v>0</v>
      </c>
      <c r="E824" s="13">
        <v>0</v>
      </c>
      <c r="F824" s="13">
        <v>0</v>
      </c>
      <c r="G824" s="13">
        <v>2385266</v>
      </c>
      <c r="H824" s="13">
        <v>0</v>
      </c>
      <c r="I824" s="13">
        <v>2385266</v>
      </c>
      <c r="J824">
        <f t="shared" si="20"/>
        <v>1</v>
      </c>
    </row>
    <row r="825" spans="1:10" x14ac:dyDescent="0.25">
      <c r="A825" s="11">
        <v>480001</v>
      </c>
      <c r="B825" s="11">
        <v>0</v>
      </c>
      <c r="C825" s="12" t="s">
        <v>761</v>
      </c>
      <c r="D825" s="13">
        <v>56455736</v>
      </c>
      <c r="E825" s="13">
        <v>0</v>
      </c>
      <c r="F825" s="13">
        <v>44974171</v>
      </c>
      <c r="G825" s="13">
        <v>53705736</v>
      </c>
      <c r="H825" s="13">
        <v>47724171</v>
      </c>
      <c r="I825" s="13">
        <v>0</v>
      </c>
      <c r="J825">
        <f t="shared" si="20"/>
        <v>0</v>
      </c>
    </row>
    <row r="826" spans="1:10" s="14" customFormat="1" x14ac:dyDescent="0.25">
      <c r="A826" s="11">
        <v>480002</v>
      </c>
      <c r="B826" s="11">
        <v>0</v>
      </c>
      <c r="C826" s="12" t="s">
        <v>762</v>
      </c>
      <c r="D826" s="13">
        <v>347166000</v>
      </c>
      <c r="E826" s="13">
        <v>0</v>
      </c>
      <c r="F826" s="13">
        <v>385748000</v>
      </c>
      <c r="G826" s="13">
        <v>347166000</v>
      </c>
      <c r="H826" s="13">
        <v>385748000</v>
      </c>
      <c r="I826" s="13">
        <v>0</v>
      </c>
      <c r="J826">
        <f t="shared" si="20"/>
        <v>0</v>
      </c>
    </row>
    <row r="827" spans="1:10" s="25" customFormat="1" x14ac:dyDescent="0.25">
      <c r="A827" s="21">
        <v>485600</v>
      </c>
      <c r="B827" s="21">
        <v>0</v>
      </c>
      <c r="C827" s="23" t="s">
        <v>763</v>
      </c>
      <c r="D827" s="24">
        <v>0</v>
      </c>
      <c r="E827" s="24">
        <v>0</v>
      </c>
      <c r="F827" s="24">
        <v>351782500</v>
      </c>
      <c r="G827" s="24">
        <v>175000000</v>
      </c>
      <c r="H827" s="24">
        <v>176782500</v>
      </c>
      <c r="I827" s="24">
        <v>0</v>
      </c>
      <c r="J827" s="25">
        <f t="shared" si="20"/>
        <v>0</v>
      </c>
    </row>
    <row r="828" spans="1:10" x14ac:dyDescent="0.25">
      <c r="A828" s="11">
        <v>485710</v>
      </c>
      <c r="B828" s="11">
        <v>0</v>
      </c>
      <c r="C828" s="12" t="s">
        <v>764</v>
      </c>
      <c r="D828" s="13">
        <v>232410302</v>
      </c>
      <c r="E828" s="13">
        <v>0</v>
      </c>
      <c r="F828" s="13">
        <v>258238105</v>
      </c>
      <c r="G828" s="13">
        <v>275043721</v>
      </c>
      <c r="H828" s="13">
        <v>215604686</v>
      </c>
      <c r="I828" s="13">
        <v>0</v>
      </c>
      <c r="J828">
        <f t="shared" si="20"/>
        <v>0</v>
      </c>
    </row>
    <row r="829" spans="1:10" x14ac:dyDescent="0.25">
      <c r="A829" s="11">
        <v>485714</v>
      </c>
      <c r="B829" s="11">
        <v>0</v>
      </c>
      <c r="C829" s="12" t="s">
        <v>765</v>
      </c>
      <c r="D829" s="13">
        <v>4113646</v>
      </c>
      <c r="E829" s="13">
        <v>0</v>
      </c>
      <c r="F829" s="13">
        <v>3855301</v>
      </c>
      <c r="G829" s="13">
        <v>4113646</v>
      </c>
      <c r="H829" s="13">
        <v>3855301</v>
      </c>
      <c r="I829" s="13">
        <v>0</v>
      </c>
      <c r="J829">
        <f t="shared" si="20"/>
        <v>0</v>
      </c>
    </row>
    <row r="830" spans="1:10" x14ac:dyDescent="0.25">
      <c r="A830" s="11">
        <v>486912</v>
      </c>
      <c r="B830" s="11">
        <v>0</v>
      </c>
      <c r="C830" s="12" t="s">
        <v>766</v>
      </c>
      <c r="D830" s="13">
        <v>14126712</v>
      </c>
      <c r="E830" s="13">
        <v>0</v>
      </c>
      <c r="F830" s="13">
        <v>21242188</v>
      </c>
      <c r="G830" s="13">
        <v>14126712</v>
      </c>
      <c r="H830" s="13">
        <v>21242188</v>
      </c>
      <c r="I830" s="13">
        <v>0</v>
      </c>
      <c r="J830">
        <f t="shared" si="20"/>
        <v>0</v>
      </c>
    </row>
    <row r="831" spans="1:10" s="14" customFormat="1" x14ac:dyDescent="0.25">
      <c r="A831" s="11">
        <v>486913</v>
      </c>
      <c r="B831" s="11">
        <v>0</v>
      </c>
      <c r="C831" s="12" t="s">
        <v>767</v>
      </c>
      <c r="D831" s="13">
        <v>22913014</v>
      </c>
      <c r="E831" s="13">
        <v>0</v>
      </c>
      <c r="F831" s="13">
        <v>22913014</v>
      </c>
      <c r="G831" s="13">
        <v>22913014</v>
      </c>
      <c r="H831" s="13">
        <v>22913014</v>
      </c>
      <c r="I831" s="13">
        <v>0</v>
      </c>
      <c r="J831">
        <f t="shared" si="20"/>
        <v>0</v>
      </c>
    </row>
    <row r="832" spans="1:10" s="25" customFormat="1" x14ac:dyDescent="0.25">
      <c r="A832" s="21">
        <v>491000</v>
      </c>
      <c r="B832" s="21">
        <v>101</v>
      </c>
      <c r="C832" s="23" t="s">
        <v>768</v>
      </c>
      <c r="D832" s="24">
        <v>0</v>
      </c>
      <c r="E832" s="24">
        <v>0</v>
      </c>
      <c r="F832" s="24">
        <v>1307562757</v>
      </c>
      <c r="G832" s="24">
        <v>1307562757</v>
      </c>
      <c r="H832" s="24">
        <v>0</v>
      </c>
      <c r="I832" s="24">
        <v>0</v>
      </c>
      <c r="J832" s="25">
        <f t="shared" si="20"/>
        <v>0</v>
      </c>
    </row>
    <row r="833" spans="1:10" s="25" customFormat="1" x14ac:dyDescent="0.25">
      <c r="A833" s="21">
        <v>491000</v>
      </c>
      <c r="B833" s="21">
        <v>105</v>
      </c>
      <c r="C833" s="23" t="s">
        <v>769</v>
      </c>
      <c r="D833" s="24">
        <v>0</v>
      </c>
      <c r="E833" s="24">
        <v>0</v>
      </c>
      <c r="F833" s="24">
        <v>1695204510</v>
      </c>
      <c r="G833" s="24">
        <v>1695204510</v>
      </c>
      <c r="H833" s="24">
        <v>0</v>
      </c>
      <c r="I833" s="24">
        <v>0</v>
      </c>
      <c r="J833" s="25">
        <f t="shared" si="20"/>
        <v>0</v>
      </c>
    </row>
    <row r="834" spans="1:10" x14ac:dyDescent="0.25">
      <c r="A834" s="11">
        <v>491000</v>
      </c>
      <c r="B834" s="11">
        <v>106</v>
      </c>
      <c r="C834" s="12" t="s">
        <v>770</v>
      </c>
      <c r="D834" s="13">
        <v>0</v>
      </c>
      <c r="E834" s="13">
        <v>0</v>
      </c>
      <c r="F834" s="13">
        <v>37080957</v>
      </c>
      <c r="G834" s="13">
        <v>37080957</v>
      </c>
      <c r="H834" s="13">
        <v>0</v>
      </c>
      <c r="I834" s="13">
        <v>0</v>
      </c>
      <c r="J834" s="14">
        <f>IF((D834+F834-E834-G834)&gt;0,0,1)</f>
        <v>1</v>
      </c>
    </row>
    <row r="835" spans="1:10" s="25" customFormat="1" x14ac:dyDescent="0.25">
      <c r="A835" s="21">
        <v>491000</v>
      </c>
      <c r="B835" s="21">
        <v>109</v>
      </c>
      <c r="C835" s="23" t="s">
        <v>771</v>
      </c>
      <c r="D835" s="24">
        <v>0</v>
      </c>
      <c r="E835" s="24">
        <v>0</v>
      </c>
      <c r="F835" s="24">
        <v>218673651</v>
      </c>
      <c r="G835" s="24">
        <v>218673651</v>
      </c>
      <c r="H835" s="24">
        <v>0</v>
      </c>
      <c r="I835" s="24">
        <v>0</v>
      </c>
      <c r="J835" s="25">
        <f>IF((D835+F835-E835-G835)&gt;=0,0,1)</f>
        <v>0</v>
      </c>
    </row>
    <row r="836" spans="1:10" s="26" customFormat="1" x14ac:dyDescent="0.25">
      <c r="A836" s="21">
        <v>491000</v>
      </c>
      <c r="B836" s="21">
        <v>110</v>
      </c>
      <c r="C836" s="23" t="s">
        <v>772</v>
      </c>
      <c r="D836" s="24">
        <v>0</v>
      </c>
      <c r="E836" s="24">
        <v>0</v>
      </c>
      <c r="F836" s="24">
        <v>1832500</v>
      </c>
      <c r="G836" s="24">
        <v>1832500</v>
      </c>
      <c r="H836" s="24">
        <v>0</v>
      </c>
      <c r="I836" s="24">
        <v>0</v>
      </c>
      <c r="J836" s="25">
        <f>IF((D836+F836-E836-G836)&gt;=0,0,1)</f>
        <v>0</v>
      </c>
    </row>
    <row r="837" spans="1:10" x14ac:dyDescent="0.25">
      <c r="A837" s="11">
        <v>491000</v>
      </c>
      <c r="B837" s="11">
        <v>112</v>
      </c>
      <c r="C837" s="12" t="s">
        <v>773</v>
      </c>
      <c r="D837" s="13">
        <v>0</v>
      </c>
      <c r="E837" s="13">
        <v>0</v>
      </c>
      <c r="F837" s="13">
        <v>10348201</v>
      </c>
      <c r="G837" s="13">
        <v>10348201</v>
      </c>
      <c r="H837" s="13">
        <v>0</v>
      </c>
      <c r="I837" s="13">
        <v>0</v>
      </c>
      <c r="J837" s="14">
        <f>IF((D837+F837-E837-G837)&gt;0,0,1)</f>
        <v>1</v>
      </c>
    </row>
    <row r="838" spans="1:10" s="25" customFormat="1" x14ac:dyDescent="0.25">
      <c r="A838" s="21">
        <v>491000</v>
      </c>
      <c r="B838" s="21">
        <v>114</v>
      </c>
      <c r="C838" s="23" t="s">
        <v>774</v>
      </c>
      <c r="D838" s="24">
        <v>0</v>
      </c>
      <c r="E838" s="24">
        <v>0</v>
      </c>
      <c r="F838" s="24">
        <v>150000</v>
      </c>
      <c r="G838" s="24">
        <v>150000</v>
      </c>
      <c r="H838" s="24">
        <v>0</v>
      </c>
      <c r="I838" s="24">
        <v>0</v>
      </c>
      <c r="J838" s="26">
        <f>IF((D838+F838-E838-G838)&gt;=0,0,1)</f>
        <v>0</v>
      </c>
    </row>
    <row r="839" spans="1:10" s="25" customFormat="1" x14ac:dyDescent="0.25">
      <c r="A839" s="21">
        <v>491000</v>
      </c>
      <c r="B839" s="21">
        <v>115</v>
      </c>
      <c r="C839" s="23" t="s">
        <v>775</v>
      </c>
      <c r="D839" s="24">
        <v>0</v>
      </c>
      <c r="E839" s="24">
        <v>0</v>
      </c>
      <c r="F839" s="24">
        <v>350000</v>
      </c>
      <c r="G839" s="24">
        <v>350000</v>
      </c>
      <c r="H839" s="24">
        <v>0</v>
      </c>
      <c r="I839" s="24">
        <v>0</v>
      </c>
      <c r="J839" s="26">
        <f>IF((D839+F839-E839-G839)&gt;=0,0,1)</f>
        <v>0</v>
      </c>
    </row>
    <row r="840" spans="1:10" s="25" customFormat="1" x14ac:dyDescent="0.25">
      <c r="A840" s="21">
        <v>491000</v>
      </c>
      <c r="B840" s="21">
        <v>116</v>
      </c>
      <c r="C840" s="23" t="s">
        <v>776</v>
      </c>
      <c r="D840" s="24">
        <v>0</v>
      </c>
      <c r="E840" s="24">
        <v>0</v>
      </c>
      <c r="F840" s="24">
        <v>284000</v>
      </c>
      <c r="G840" s="24">
        <v>284000</v>
      </c>
      <c r="H840" s="24">
        <v>0</v>
      </c>
      <c r="I840" s="24">
        <v>0</v>
      </c>
      <c r="J840" s="25">
        <f>IF((D840+F840-E840-G840)&gt;=0,0,1)</f>
        <v>0</v>
      </c>
    </row>
    <row r="841" spans="1:10" s="25" customFormat="1" x14ac:dyDescent="0.25">
      <c r="A841" s="21">
        <v>491000</v>
      </c>
      <c r="B841" s="21">
        <v>117</v>
      </c>
      <c r="C841" s="23" t="s">
        <v>777</v>
      </c>
      <c r="D841" s="24">
        <v>0</v>
      </c>
      <c r="E841" s="24">
        <v>0</v>
      </c>
      <c r="F841" s="24">
        <v>39136</v>
      </c>
      <c r="G841" s="24">
        <v>39136</v>
      </c>
      <c r="H841" s="24">
        <v>0</v>
      </c>
      <c r="I841" s="24">
        <v>0</v>
      </c>
      <c r="J841" s="25">
        <f>IF((D841+F841-E841-G841)&gt;=0,0,1)</f>
        <v>0</v>
      </c>
    </row>
    <row r="842" spans="1:10" s="25" customFormat="1" x14ac:dyDescent="0.25">
      <c r="A842" s="21">
        <v>491000</v>
      </c>
      <c r="B842" s="21">
        <v>300</v>
      </c>
      <c r="C842" s="23" t="s">
        <v>778</v>
      </c>
      <c r="D842" s="24">
        <v>0</v>
      </c>
      <c r="E842" s="24">
        <v>0</v>
      </c>
      <c r="F842" s="24">
        <v>2874840635</v>
      </c>
      <c r="G842" s="24">
        <v>2874840635</v>
      </c>
      <c r="H842" s="24">
        <v>0</v>
      </c>
      <c r="I842" s="24">
        <v>0</v>
      </c>
      <c r="J842" s="25">
        <f>IF((D842+F842-E842-G842)&gt;=0,0,1)</f>
        <v>0</v>
      </c>
    </row>
    <row r="843" spans="1:10" x14ac:dyDescent="0.25">
      <c r="A843" s="11">
        <v>491000</v>
      </c>
      <c r="B843" s="11">
        <v>301</v>
      </c>
      <c r="C843" s="12" t="s">
        <v>779</v>
      </c>
      <c r="D843" s="13">
        <v>0</v>
      </c>
      <c r="E843" s="13">
        <v>0</v>
      </c>
      <c r="F843" s="13">
        <v>350000</v>
      </c>
      <c r="G843" s="13">
        <v>350000</v>
      </c>
      <c r="H843" s="13">
        <v>0</v>
      </c>
      <c r="I843" s="13">
        <v>0</v>
      </c>
      <c r="J843" s="14">
        <f>IF((D843+F843-E843-G843)&gt;0,0,1)</f>
        <v>1</v>
      </c>
    </row>
    <row r="844" spans="1:10" s="25" customFormat="1" x14ac:dyDescent="0.25">
      <c r="A844" s="21">
        <v>491000</v>
      </c>
      <c r="B844" s="21">
        <v>303</v>
      </c>
      <c r="C844" s="23" t="s">
        <v>780</v>
      </c>
      <c r="D844" s="24">
        <v>0</v>
      </c>
      <c r="E844" s="24">
        <v>0</v>
      </c>
      <c r="F844" s="24">
        <v>1429886301</v>
      </c>
      <c r="G844" s="24">
        <v>1429886301</v>
      </c>
      <c r="H844" s="24">
        <v>0</v>
      </c>
      <c r="I844" s="24">
        <v>0</v>
      </c>
      <c r="J844" s="25">
        <f>IF((D844+F844-E844-G844)&gt;=0,0,1)</f>
        <v>0</v>
      </c>
    </row>
    <row r="845" spans="1:10" x14ac:dyDescent="0.25">
      <c r="A845" s="11">
        <v>491000</v>
      </c>
      <c r="B845" s="11">
        <v>312</v>
      </c>
      <c r="C845" s="12" t="s">
        <v>781</v>
      </c>
      <c r="D845" s="13">
        <v>0</v>
      </c>
      <c r="E845" s="13">
        <v>0</v>
      </c>
      <c r="F845" s="13">
        <v>136823782</v>
      </c>
      <c r="G845" s="13">
        <v>136823782</v>
      </c>
      <c r="H845" s="13">
        <v>0</v>
      </c>
      <c r="I845" s="13">
        <v>0</v>
      </c>
      <c r="J845" s="14">
        <f t="shared" ref="J845:J846" si="21">IF((D845+F845-E845-G845)&gt;0,0,1)</f>
        <v>1</v>
      </c>
    </row>
    <row r="846" spans="1:10" x14ac:dyDescent="0.25">
      <c r="A846" s="11">
        <v>491000</v>
      </c>
      <c r="B846" s="11">
        <v>313</v>
      </c>
      <c r="C846" s="12" t="s">
        <v>782</v>
      </c>
      <c r="D846" s="13">
        <v>0</v>
      </c>
      <c r="E846" s="13">
        <v>0</v>
      </c>
      <c r="F846" s="13">
        <v>11925</v>
      </c>
      <c r="G846" s="13">
        <v>11925</v>
      </c>
      <c r="H846" s="13">
        <v>0</v>
      </c>
      <c r="I846" s="13">
        <v>0</v>
      </c>
      <c r="J846" s="14">
        <f t="shared" si="21"/>
        <v>1</v>
      </c>
    </row>
    <row r="847" spans="1:10" s="25" customFormat="1" x14ac:dyDescent="0.25">
      <c r="A847" s="21">
        <v>491000</v>
      </c>
      <c r="B847" s="21">
        <v>315</v>
      </c>
      <c r="C847" s="23" t="s">
        <v>783</v>
      </c>
      <c r="D847" s="24">
        <v>0</v>
      </c>
      <c r="E847" s="24">
        <v>0</v>
      </c>
      <c r="F847" s="24">
        <v>6890238</v>
      </c>
      <c r="G847" s="24">
        <v>6890238</v>
      </c>
      <c r="H847" s="24">
        <v>0</v>
      </c>
      <c r="I847" s="24">
        <v>0</v>
      </c>
      <c r="J847" s="25">
        <f>IF((D847+F847-E847-G847)&gt;=0,0,1)</f>
        <v>0</v>
      </c>
    </row>
    <row r="848" spans="1:10" x14ac:dyDescent="0.25">
      <c r="A848" s="11">
        <v>491000</v>
      </c>
      <c r="B848" s="11">
        <v>326</v>
      </c>
      <c r="C848" s="12" t="s">
        <v>784</v>
      </c>
      <c r="D848" s="13">
        <v>0</v>
      </c>
      <c r="E848" s="13">
        <v>0</v>
      </c>
      <c r="F848" s="13">
        <v>20234771</v>
      </c>
      <c r="G848" s="13">
        <v>20234771</v>
      </c>
      <c r="H848" s="13">
        <v>0</v>
      </c>
      <c r="I848" s="13">
        <v>0</v>
      </c>
      <c r="J848">
        <f>IF((D848+F848-E848-G848)&gt;0,0,1)</f>
        <v>1</v>
      </c>
    </row>
    <row r="849" spans="1:10" s="25" customFormat="1" x14ac:dyDescent="0.25">
      <c r="A849" s="21">
        <v>491000</v>
      </c>
      <c r="B849" s="21">
        <v>328</v>
      </c>
      <c r="C849" s="23" t="s">
        <v>785</v>
      </c>
      <c r="D849" s="24">
        <v>0</v>
      </c>
      <c r="E849" s="24">
        <v>0</v>
      </c>
      <c r="F849" s="24">
        <v>1276686</v>
      </c>
      <c r="G849" s="24">
        <v>1276686</v>
      </c>
      <c r="H849" s="24">
        <v>0</v>
      </c>
      <c r="I849" s="24">
        <v>0</v>
      </c>
      <c r="J849" s="25">
        <f t="shared" ref="J849:J854" si="22">IF((D849+F849-E849-G849)&gt;=0,0,1)</f>
        <v>0</v>
      </c>
    </row>
    <row r="850" spans="1:10" s="25" customFormat="1" x14ac:dyDescent="0.25">
      <c r="A850" s="21">
        <v>491000</v>
      </c>
      <c r="B850" s="21">
        <v>329</v>
      </c>
      <c r="C850" s="23" t="s">
        <v>786</v>
      </c>
      <c r="D850" s="24">
        <v>0</v>
      </c>
      <c r="E850" s="24">
        <v>0</v>
      </c>
      <c r="F850" s="24">
        <v>505361</v>
      </c>
      <c r="G850" s="24">
        <v>505361</v>
      </c>
      <c r="H850" s="24">
        <v>0</v>
      </c>
      <c r="I850" s="24">
        <v>0</v>
      </c>
      <c r="J850" s="25">
        <f t="shared" si="22"/>
        <v>0</v>
      </c>
    </row>
    <row r="851" spans="1:10" s="25" customFormat="1" x14ac:dyDescent="0.25">
      <c r="A851" s="21">
        <v>491000</v>
      </c>
      <c r="B851" s="21">
        <v>332</v>
      </c>
      <c r="C851" s="23" t="s">
        <v>787</v>
      </c>
      <c r="D851" s="24">
        <v>0</v>
      </c>
      <c r="E851" s="24">
        <v>0</v>
      </c>
      <c r="F851" s="24">
        <v>8835294</v>
      </c>
      <c r="G851" s="24">
        <v>8835294</v>
      </c>
      <c r="H851" s="24">
        <v>0</v>
      </c>
      <c r="I851" s="24">
        <v>0</v>
      </c>
      <c r="J851" s="25">
        <f t="shared" si="22"/>
        <v>0</v>
      </c>
    </row>
    <row r="852" spans="1:10" s="25" customFormat="1" x14ac:dyDescent="0.25">
      <c r="A852" s="21">
        <v>491000</v>
      </c>
      <c r="B852" s="21">
        <v>333</v>
      </c>
      <c r="C852" s="23" t="s">
        <v>788</v>
      </c>
      <c r="D852" s="24">
        <v>0</v>
      </c>
      <c r="E852" s="24">
        <v>0</v>
      </c>
      <c r="F852" s="24">
        <v>11122559</v>
      </c>
      <c r="G852" s="24">
        <v>11122559</v>
      </c>
      <c r="H852" s="24">
        <v>0</v>
      </c>
      <c r="I852" s="24">
        <v>0</v>
      </c>
      <c r="J852" s="25">
        <f t="shared" si="22"/>
        <v>0</v>
      </c>
    </row>
    <row r="853" spans="1:10" s="25" customFormat="1" x14ac:dyDescent="0.25">
      <c r="A853" s="21">
        <v>491000</v>
      </c>
      <c r="B853" s="21">
        <v>336</v>
      </c>
      <c r="C853" s="23" t="s">
        <v>789</v>
      </c>
      <c r="D853" s="24">
        <v>0</v>
      </c>
      <c r="E853" s="24">
        <v>0</v>
      </c>
      <c r="F853" s="24">
        <v>596794340</v>
      </c>
      <c r="G853" s="24">
        <v>596794340</v>
      </c>
      <c r="H853" s="24">
        <v>0</v>
      </c>
      <c r="I853" s="24">
        <v>0</v>
      </c>
      <c r="J853" s="25">
        <f t="shared" si="22"/>
        <v>0</v>
      </c>
    </row>
    <row r="854" spans="1:10" s="25" customFormat="1" x14ac:dyDescent="0.25">
      <c r="A854" s="21">
        <v>491000</v>
      </c>
      <c r="B854" s="21">
        <v>337</v>
      </c>
      <c r="C854" s="23" t="s">
        <v>790</v>
      </c>
      <c r="D854" s="24">
        <v>0</v>
      </c>
      <c r="E854" s="24">
        <v>0</v>
      </c>
      <c r="F854" s="24">
        <v>2883210</v>
      </c>
      <c r="G854" s="24">
        <v>2883210</v>
      </c>
      <c r="H854" s="24">
        <v>0</v>
      </c>
      <c r="I854" s="24">
        <v>0</v>
      </c>
      <c r="J854" s="25">
        <f t="shared" si="22"/>
        <v>0</v>
      </c>
    </row>
    <row r="855" spans="1:10" x14ac:dyDescent="0.25">
      <c r="A855" s="11">
        <v>491000</v>
      </c>
      <c r="B855" s="11">
        <v>342</v>
      </c>
      <c r="C855" s="12" t="s">
        <v>791</v>
      </c>
      <c r="D855" s="13">
        <v>0</v>
      </c>
      <c r="E855" s="13">
        <v>0</v>
      </c>
      <c r="F855" s="13">
        <v>74959905</v>
      </c>
      <c r="G855" s="13">
        <v>74959905</v>
      </c>
      <c r="H855" s="13">
        <v>0</v>
      </c>
      <c r="I855" s="13">
        <v>0</v>
      </c>
      <c r="J855" s="14">
        <f>IF((D855+F855-E855-G855)&gt;0,0,1)</f>
        <v>1</v>
      </c>
    </row>
    <row r="856" spans="1:10" s="25" customFormat="1" x14ac:dyDescent="0.25">
      <c r="A856" s="21">
        <v>491000</v>
      </c>
      <c r="B856" s="21">
        <v>343</v>
      </c>
      <c r="C856" s="23" t="s">
        <v>792</v>
      </c>
      <c r="D856" s="24">
        <v>0</v>
      </c>
      <c r="E856" s="24">
        <v>0</v>
      </c>
      <c r="F856" s="24">
        <v>1055895</v>
      </c>
      <c r="G856" s="24">
        <v>1055895</v>
      </c>
      <c r="H856" s="24">
        <v>0</v>
      </c>
      <c r="I856" s="24">
        <v>0</v>
      </c>
      <c r="J856" s="25">
        <f t="shared" ref="J856:J862" si="23">IF((D856+F856-E856-G856)&gt;=0,0,1)</f>
        <v>0</v>
      </c>
    </row>
    <row r="857" spans="1:10" s="25" customFormat="1" x14ac:dyDescent="0.25">
      <c r="A857" s="21">
        <v>491000</v>
      </c>
      <c r="B857" s="21">
        <v>345</v>
      </c>
      <c r="C857" s="23" t="s">
        <v>793</v>
      </c>
      <c r="D857" s="24">
        <v>0</v>
      </c>
      <c r="E857" s="24">
        <v>0</v>
      </c>
      <c r="F857" s="24">
        <v>300000</v>
      </c>
      <c r="G857" s="24">
        <v>300000</v>
      </c>
      <c r="H857" s="24">
        <v>0</v>
      </c>
      <c r="I857" s="24">
        <v>0</v>
      </c>
      <c r="J857" s="25">
        <f t="shared" si="23"/>
        <v>0</v>
      </c>
    </row>
    <row r="858" spans="1:10" s="25" customFormat="1" x14ac:dyDescent="0.25">
      <c r="A858" s="21">
        <v>491000</v>
      </c>
      <c r="B858" s="21">
        <v>347</v>
      </c>
      <c r="C858" s="23" t="s">
        <v>794</v>
      </c>
      <c r="D858" s="24">
        <v>0</v>
      </c>
      <c r="E858" s="24">
        <v>0</v>
      </c>
      <c r="F858" s="24">
        <v>126596</v>
      </c>
      <c r="G858" s="24">
        <v>126596</v>
      </c>
      <c r="H858" s="24">
        <v>0</v>
      </c>
      <c r="I858" s="24">
        <v>0</v>
      </c>
      <c r="J858" s="25">
        <f t="shared" si="23"/>
        <v>0</v>
      </c>
    </row>
    <row r="859" spans="1:10" s="25" customFormat="1" x14ac:dyDescent="0.25">
      <c r="A859" s="21">
        <v>491000</v>
      </c>
      <c r="B859" s="21">
        <v>350</v>
      </c>
      <c r="C859" s="23" t="s">
        <v>795</v>
      </c>
      <c r="D859" s="24">
        <v>0</v>
      </c>
      <c r="E859" s="24">
        <v>0</v>
      </c>
      <c r="F859" s="24">
        <v>7335898</v>
      </c>
      <c r="G859" s="24">
        <v>7335898</v>
      </c>
      <c r="H859" s="24">
        <v>0</v>
      </c>
      <c r="I859" s="24">
        <v>0</v>
      </c>
      <c r="J859" s="25">
        <f t="shared" si="23"/>
        <v>0</v>
      </c>
    </row>
    <row r="860" spans="1:10" s="25" customFormat="1" x14ac:dyDescent="0.25">
      <c r="A860" s="21">
        <v>491000</v>
      </c>
      <c r="B860" s="21">
        <v>351</v>
      </c>
      <c r="C860" s="23" t="s">
        <v>796</v>
      </c>
      <c r="D860" s="24">
        <v>0</v>
      </c>
      <c r="E860" s="24">
        <v>0</v>
      </c>
      <c r="F860" s="24">
        <v>1273187</v>
      </c>
      <c r="G860" s="24">
        <v>1273187</v>
      </c>
      <c r="H860" s="24">
        <v>0</v>
      </c>
      <c r="I860" s="24">
        <v>0</v>
      </c>
      <c r="J860" s="25">
        <f t="shared" si="23"/>
        <v>0</v>
      </c>
    </row>
    <row r="861" spans="1:10" s="25" customFormat="1" x14ac:dyDescent="0.25">
      <c r="A861" s="21">
        <v>491000</v>
      </c>
      <c r="B861" s="21">
        <v>355</v>
      </c>
      <c r="C861" s="23" t="s">
        <v>797</v>
      </c>
      <c r="D861" s="24">
        <v>0</v>
      </c>
      <c r="E861" s="24">
        <v>0</v>
      </c>
      <c r="F861" s="24">
        <v>16237547</v>
      </c>
      <c r="G861" s="24">
        <v>16237547</v>
      </c>
      <c r="H861" s="24">
        <v>0</v>
      </c>
      <c r="I861" s="24">
        <v>0</v>
      </c>
      <c r="J861" s="25">
        <f t="shared" si="23"/>
        <v>0</v>
      </c>
    </row>
    <row r="862" spans="1:10" s="25" customFormat="1" x14ac:dyDescent="0.25">
      <c r="A862" s="21">
        <v>491000</v>
      </c>
      <c r="B862" s="21">
        <v>365</v>
      </c>
      <c r="C862" s="23" t="s">
        <v>798</v>
      </c>
      <c r="D862" s="24">
        <v>0</v>
      </c>
      <c r="E862" s="24">
        <v>0</v>
      </c>
      <c r="F862" s="24">
        <v>329919</v>
      </c>
      <c r="G862" s="24">
        <v>329919</v>
      </c>
      <c r="H862" s="24">
        <v>0</v>
      </c>
      <c r="I862" s="24">
        <v>0</v>
      </c>
      <c r="J862" s="25">
        <f t="shared" si="23"/>
        <v>0</v>
      </c>
    </row>
    <row r="863" spans="1:10" x14ac:dyDescent="0.25">
      <c r="A863" s="11">
        <v>491000</v>
      </c>
      <c r="B863" s="11">
        <v>368</v>
      </c>
      <c r="C863" s="12" t="s">
        <v>799</v>
      </c>
      <c r="D863" s="13">
        <v>0</v>
      </c>
      <c r="E863" s="13">
        <v>0</v>
      </c>
      <c r="F863" s="13">
        <v>594998</v>
      </c>
      <c r="G863" s="13">
        <v>594998</v>
      </c>
      <c r="H863" s="13">
        <v>0</v>
      </c>
      <c r="I863" s="13">
        <v>0</v>
      </c>
      <c r="J863">
        <f>IF((D863+F863-E863-G863)&gt;0,0,1)</f>
        <v>1</v>
      </c>
    </row>
    <row r="864" spans="1:10" s="25" customFormat="1" x14ac:dyDescent="0.25">
      <c r="A864" s="21">
        <v>491000</v>
      </c>
      <c r="B864" s="21">
        <v>503</v>
      </c>
      <c r="C864" s="23" t="s">
        <v>800</v>
      </c>
      <c r="D864" s="24">
        <v>0</v>
      </c>
      <c r="E864" s="24">
        <v>0</v>
      </c>
      <c r="F864" s="24">
        <v>310000</v>
      </c>
      <c r="G864" s="24">
        <v>310000</v>
      </c>
      <c r="H864" s="24">
        <v>0</v>
      </c>
      <c r="I864" s="24">
        <v>0</v>
      </c>
      <c r="J864" s="25">
        <f t="shared" ref="J864:J932" si="24">IF((D864+F864-E864-G864)&gt;=0,0,1)</f>
        <v>0</v>
      </c>
    </row>
    <row r="865" spans="1:10" s="25" customFormat="1" x14ac:dyDescent="0.25">
      <c r="A865" s="21">
        <v>491000</v>
      </c>
      <c r="B865" s="21">
        <v>505</v>
      </c>
      <c r="C865" s="23" t="s">
        <v>801</v>
      </c>
      <c r="D865" s="24">
        <v>0</v>
      </c>
      <c r="E865" s="24">
        <v>0</v>
      </c>
      <c r="F865" s="24">
        <v>40000</v>
      </c>
      <c r="G865" s="24">
        <v>40000</v>
      </c>
      <c r="H865" s="24">
        <v>0</v>
      </c>
      <c r="I865" s="24">
        <v>0</v>
      </c>
      <c r="J865" s="25">
        <f t="shared" si="24"/>
        <v>0</v>
      </c>
    </row>
    <row r="866" spans="1:10" s="25" customFormat="1" x14ac:dyDescent="0.25">
      <c r="A866" s="21">
        <v>491000</v>
      </c>
      <c r="B866" s="21">
        <v>506</v>
      </c>
      <c r="C866" s="23" t="s">
        <v>802</v>
      </c>
      <c r="D866" s="24">
        <v>0</v>
      </c>
      <c r="E866" s="24">
        <v>0</v>
      </c>
      <c r="F866" s="24">
        <v>55819946</v>
      </c>
      <c r="G866" s="24">
        <v>55819946</v>
      </c>
      <c r="H866" s="24">
        <v>0</v>
      </c>
      <c r="I866" s="24">
        <v>0</v>
      </c>
      <c r="J866" s="25">
        <f t="shared" si="24"/>
        <v>0</v>
      </c>
    </row>
    <row r="867" spans="1:10" s="25" customFormat="1" x14ac:dyDescent="0.25">
      <c r="A867" s="21">
        <v>491000</v>
      </c>
      <c r="B867" s="21">
        <v>507</v>
      </c>
      <c r="C867" s="23" t="s">
        <v>803</v>
      </c>
      <c r="D867" s="24">
        <v>0</v>
      </c>
      <c r="E867" s="24">
        <v>0</v>
      </c>
      <c r="F867" s="24">
        <v>71580456</v>
      </c>
      <c r="G867" s="24">
        <v>71580456</v>
      </c>
      <c r="H867" s="24">
        <v>0</v>
      </c>
      <c r="I867" s="24">
        <v>0</v>
      </c>
      <c r="J867" s="25">
        <f t="shared" si="24"/>
        <v>0</v>
      </c>
    </row>
    <row r="868" spans="1:10" s="25" customFormat="1" x14ac:dyDescent="0.25">
      <c r="A868" s="21">
        <v>491000</v>
      </c>
      <c r="B868" s="21">
        <v>508</v>
      </c>
      <c r="C868" s="23" t="s">
        <v>804</v>
      </c>
      <c r="D868" s="24">
        <v>0</v>
      </c>
      <c r="E868" s="24">
        <v>0</v>
      </c>
      <c r="F868" s="24">
        <v>5433972</v>
      </c>
      <c r="G868" s="24">
        <v>5433972</v>
      </c>
      <c r="H868" s="24">
        <v>0</v>
      </c>
      <c r="I868" s="24">
        <v>0</v>
      </c>
      <c r="J868" s="25">
        <f t="shared" si="24"/>
        <v>0</v>
      </c>
    </row>
    <row r="869" spans="1:10" x14ac:dyDescent="0.25">
      <c r="A869" s="11">
        <v>491000</v>
      </c>
      <c r="B869" s="11">
        <v>509</v>
      </c>
      <c r="C869" s="12" t="s">
        <v>805</v>
      </c>
      <c r="D869" s="13">
        <v>0</v>
      </c>
      <c r="E869" s="13">
        <v>0</v>
      </c>
      <c r="F869" s="13">
        <v>1180973016</v>
      </c>
      <c r="G869" s="13">
        <v>1181043816</v>
      </c>
      <c r="H869" s="13">
        <v>0</v>
      </c>
      <c r="I869" s="13">
        <v>70800</v>
      </c>
      <c r="J869">
        <f t="shared" si="24"/>
        <v>1</v>
      </c>
    </row>
    <row r="870" spans="1:10" s="25" customFormat="1" x14ac:dyDescent="0.25">
      <c r="A870" s="21">
        <v>491000</v>
      </c>
      <c r="B870" s="21">
        <v>510</v>
      </c>
      <c r="C870" s="23" t="s">
        <v>806</v>
      </c>
      <c r="D870" s="24">
        <v>0</v>
      </c>
      <c r="E870" s="24">
        <v>0</v>
      </c>
      <c r="F870" s="24">
        <v>92006347</v>
      </c>
      <c r="G870" s="24">
        <v>92006347</v>
      </c>
      <c r="H870" s="24">
        <v>0</v>
      </c>
      <c r="I870" s="24">
        <v>0</v>
      </c>
      <c r="J870" s="25">
        <f t="shared" si="24"/>
        <v>0</v>
      </c>
    </row>
    <row r="871" spans="1:10" s="25" customFormat="1" x14ac:dyDescent="0.25">
      <c r="A871" s="21">
        <v>491000</v>
      </c>
      <c r="B871" s="21">
        <v>511</v>
      </c>
      <c r="C871" s="23" t="s">
        <v>807</v>
      </c>
      <c r="D871" s="24">
        <v>0</v>
      </c>
      <c r="E871" s="24">
        <v>0</v>
      </c>
      <c r="F871" s="24">
        <v>319897</v>
      </c>
      <c r="G871" s="24">
        <v>319897</v>
      </c>
      <c r="H871" s="24">
        <v>0</v>
      </c>
      <c r="I871" s="24">
        <v>0</v>
      </c>
      <c r="J871" s="25">
        <f t="shared" si="24"/>
        <v>0</v>
      </c>
    </row>
    <row r="872" spans="1:10" s="25" customFormat="1" x14ac:dyDescent="0.25">
      <c r="A872" s="21">
        <v>491000</v>
      </c>
      <c r="B872" s="21">
        <v>702</v>
      </c>
      <c r="C872" s="23" t="s">
        <v>808</v>
      </c>
      <c r="D872" s="24">
        <v>0</v>
      </c>
      <c r="E872" s="24">
        <v>0</v>
      </c>
      <c r="F872" s="24">
        <v>269138050</v>
      </c>
      <c r="G872" s="24">
        <v>269138050</v>
      </c>
      <c r="H872" s="24">
        <v>0</v>
      </c>
      <c r="I872" s="24">
        <v>0</v>
      </c>
      <c r="J872" s="25">
        <f t="shared" si="24"/>
        <v>0</v>
      </c>
    </row>
    <row r="873" spans="1:10" s="25" customFormat="1" x14ac:dyDescent="0.25">
      <c r="A873" s="21">
        <v>491000</v>
      </c>
      <c r="B873" s="21">
        <v>992</v>
      </c>
      <c r="C873" s="23" t="s">
        <v>809</v>
      </c>
      <c r="D873" s="24">
        <v>0</v>
      </c>
      <c r="E873" s="24">
        <v>0</v>
      </c>
      <c r="F873" s="24">
        <v>40000</v>
      </c>
      <c r="G873" s="24">
        <v>40000</v>
      </c>
      <c r="H873" s="24">
        <v>0</v>
      </c>
      <c r="I873" s="24">
        <v>0</v>
      </c>
      <c r="J873" s="25">
        <f t="shared" si="24"/>
        <v>0</v>
      </c>
    </row>
    <row r="874" spans="1:10" s="25" customFormat="1" x14ac:dyDescent="0.25">
      <c r="A874" s="21">
        <v>492001</v>
      </c>
      <c r="B874" s="21">
        <v>0</v>
      </c>
      <c r="C874" s="23" t="s">
        <v>810</v>
      </c>
      <c r="D874" s="24">
        <v>0</v>
      </c>
      <c r="E874" s="24">
        <v>0</v>
      </c>
      <c r="F874" s="24">
        <v>2</v>
      </c>
      <c r="G874" s="24">
        <v>2</v>
      </c>
      <c r="H874" s="24">
        <v>0</v>
      </c>
      <c r="I874" s="24">
        <v>0</v>
      </c>
      <c r="J874" s="25">
        <f t="shared" si="24"/>
        <v>0</v>
      </c>
    </row>
    <row r="875" spans="1:10" s="25" customFormat="1" x14ac:dyDescent="0.25">
      <c r="A875" s="21">
        <v>468036</v>
      </c>
      <c r="B875" s="21">
        <v>0</v>
      </c>
      <c r="C875" s="23" t="s">
        <v>731</v>
      </c>
      <c r="D875" s="24">
        <v>0</v>
      </c>
      <c r="E875" s="24">
        <v>0</v>
      </c>
      <c r="F875" s="24">
        <f>4224000-465659</f>
        <v>3758341</v>
      </c>
      <c r="G875" s="24">
        <v>3023481</v>
      </c>
      <c r="H875" s="24">
        <f>D875+F875-G875-E875</f>
        <v>734860</v>
      </c>
      <c r="I875" s="24">
        <v>0</v>
      </c>
      <c r="J875" s="25">
        <v>0</v>
      </c>
    </row>
    <row r="876" spans="1:10" x14ac:dyDescent="0.25">
      <c r="A876" s="11">
        <v>492002</v>
      </c>
      <c r="B876" s="11">
        <v>0</v>
      </c>
      <c r="C876" s="12" t="s">
        <v>811</v>
      </c>
      <c r="D876" s="13">
        <v>0</v>
      </c>
      <c r="E876" s="13">
        <v>10208056</v>
      </c>
      <c r="F876" s="13">
        <v>10208056</v>
      </c>
      <c r="G876" s="13">
        <v>0</v>
      </c>
      <c r="H876" s="13">
        <v>0</v>
      </c>
      <c r="I876" s="13">
        <f>E876+G876-D876-F876</f>
        <v>0</v>
      </c>
      <c r="J876">
        <v>1</v>
      </c>
    </row>
    <row r="877" spans="1:10" s="25" customFormat="1" x14ac:dyDescent="0.25">
      <c r="A877" s="21">
        <v>492004</v>
      </c>
      <c r="B877" s="21">
        <v>0</v>
      </c>
      <c r="C877" s="23" t="s">
        <v>812</v>
      </c>
      <c r="D877" s="24">
        <v>0</v>
      </c>
      <c r="E877" s="24">
        <v>0</v>
      </c>
      <c r="F877" s="24">
        <v>23791476</v>
      </c>
      <c r="G877" s="24">
        <v>23791476</v>
      </c>
      <c r="H877" s="24">
        <v>0</v>
      </c>
      <c r="I877" s="24">
        <v>0</v>
      </c>
      <c r="J877" s="25">
        <f t="shared" si="24"/>
        <v>0</v>
      </c>
    </row>
    <row r="878" spans="1:10" x14ac:dyDescent="0.25">
      <c r="A878" s="11">
        <v>492005</v>
      </c>
      <c r="B878" s="11">
        <v>0</v>
      </c>
      <c r="C878" s="12" t="s">
        <v>813</v>
      </c>
      <c r="D878" s="13">
        <v>0</v>
      </c>
      <c r="E878" s="13">
        <v>1209393</v>
      </c>
      <c r="F878" s="13">
        <v>0</v>
      </c>
      <c r="G878" s="13">
        <v>0</v>
      </c>
      <c r="H878" s="13">
        <v>0</v>
      </c>
      <c r="I878" s="13">
        <v>1209393</v>
      </c>
      <c r="J878">
        <f t="shared" si="24"/>
        <v>1</v>
      </c>
    </row>
    <row r="879" spans="1:10" s="25" customFormat="1" x14ac:dyDescent="0.25">
      <c r="A879" s="21">
        <v>492002</v>
      </c>
      <c r="B879" s="21">
        <v>0</v>
      </c>
      <c r="C879" s="23" t="s">
        <v>811</v>
      </c>
      <c r="D879" s="24">
        <v>0</v>
      </c>
      <c r="E879" s="24">
        <v>0</v>
      </c>
      <c r="F879" s="24">
        <f>509609181-10208056</f>
        <v>499401125</v>
      </c>
      <c r="G879" s="24">
        <v>496947911</v>
      </c>
      <c r="H879" s="24">
        <f>D879+F879-G879-E879</f>
        <v>2453214</v>
      </c>
      <c r="I879" s="24">
        <v>0</v>
      </c>
      <c r="J879" s="25">
        <v>0</v>
      </c>
    </row>
    <row r="880" spans="1:10" x14ac:dyDescent="0.25">
      <c r="A880" s="11">
        <v>492006</v>
      </c>
      <c r="B880" s="11">
        <v>0</v>
      </c>
      <c r="C880" s="12" t="s">
        <v>814</v>
      </c>
      <c r="D880" s="13">
        <v>0</v>
      </c>
      <c r="E880" s="13">
        <v>0</v>
      </c>
      <c r="F880" s="13">
        <v>4282574684</v>
      </c>
      <c r="G880" s="13">
        <f>4286831025-2029913</f>
        <v>4284801112</v>
      </c>
      <c r="H880" s="13">
        <v>0</v>
      </c>
      <c r="I880" s="13">
        <f>E880+G880-D880-F880</f>
        <v>2226428</v>
      </c>
      <c r="J880">
        <v>1</v>
      </c>
    </row>
    <row r="881" spans="1:10" s="25" customFormat="1" x14ac:dyDescent="0.25">
      <c r="A881" s="21">
        <v>492009</v>
      </c>
      <c r="B881" s="21">
        <v>0</v>
      </c>
      <c r="C881" s="23" t="s">
        <v>815</v>
      </c>
      <c r="D881" s="24">
        <v>0</v>
      </c>
      <c r="E881" s="24">
        <v>0</v>
      </c>
      <c r="F881" s="24">
        <v>5497022</v>
      </c>
      <c r="G881" s="24">
        <v>5497022</v>
      </c>
      <c r="H881" s="24">
        <v>0</v>
      </c>
      <c r="I881" s="24">
        <v>0</v>
      </c>
      <c r="J881" s="25">
        <f t="shared" si="24"/>
        <v>0</v>
      </c>
    </row>
    <row r="882" spans="1:10" s="25" customFormat="1" x14ac:dyDescent="0.25">
      <c r="A882" s="21">
        <v>492013</v>
      </c>
      <c r="B882" s="21">
        <v>0</v>
      </c>
      <c r="C882" s="23" t="s">
        <v>816</v>
      </c>
      <c r="D882" s="24">
        <v>0</v>
      </c>
      <c r="E882" s="24">
        <v>0</v>
      </c>
      <c r="F882" s="24">
        <v>137019056</v>
      </c>
      <c r="G882" s="24">
        <v>137019056</v>
      </c>
      <c r="H882" s="24">
        <v>0</v>
      </c>
      <c r="I882" s="24">
        <v>0</v>
      </c>
      <c r="J882" s="25">
        <f t="shared" si="24"/>
        <v>0</v>
      </c>
    </row>
    <row r="883" spans="1:10" x14ac:dyDescent="0.25">
      <c r="A883" s="11">
        <v>492014</v>
      </c>
      <c r="B883" s="11">
        <v>0</v>
      </c>
      <c r="C883" s="12" t="s">
        <v>817</v>
      </c>
      <c r="D883" s="13">
        <v>0</v>
      </c>
      <c r="E883" s="13">
        <v>0</v>
      </c>
      <c r="F883" s="13">
        <v>15732946</v>
      </c>
      <c r="G883" s="13">
        <v>15933412</v>
      </c>
      <c r="H883" s="13">
        <v>0</v>
      </c>
      <c r="I883" s="13">
        <v>200466</v>
      </c>
      <c r="J883">
        <f t="shared" si="24"/>
        <v>1</v>
      </c>
    </row>
    <row r="884" spans="1:10" x14ac:dyDescent="0.25">
      <c r="A884" s="11">
        <v>492006</v>
      </c>
      <c r="B884" s="11">
        <v>0</v>
      </c>
      <c r="C884" s="12" t="s">
        <v>814</v>
      </c>
      <c r="D884" s="13">
        <v>2029913</v>
      </c>
      <c r="E884" s="13">
        <v>0</v>
      </c>
      <c r="F884" s="13">
        <v>0</v>
      </c>
      <c r="G884" s="13">
        <v>2029913</v>
      </c>
      <c r="H884" s="13">
        <f>D884+F884-G884-E884</f>
        <v>0</v>
      </c>
      <c r="I884" s="13">
        <v>0</v>
      </c>
      <c r="J884">
        <v>0</v>
      </c>
    </row>
    <row r="885" spans="1:10" x14ac:dyDescent="0.25">
      <c r="A885" s="11">
        <v>493100</v>
      </c>
      <c r="B885" s="11">
        <v>101</v>
      </c>
      <c r="C885" s="12" t="s">
        <v>818</v>
      </c>
      <c r="D885" s="13">
        <v>0</v>
      </c>
      <c r="E885" s="13">
        <v>124491902</v>
      </c>
      <c r="F885" s="13">
        <v>124491902</v>
      </c>
      <c r="G885" s="13">
        <v>0</v>
      </c>
      <c r="H885" s="13">
        <v>0</v>
      </c>
      <c r="I885" s="13">
        <f>E885+G885-D885-F885</f>
        <v>0</v>
      </c>
      <c r="J885">
        <v>1</v>
      </c>
    </row>
    <row r="886" spans="1:10" x14ac:dyDescent="0.25">
      <c r="A886" s="11">
        <v>493100</v>
      </c>
      <c r="B886" s="11">
        <v>105</v>
      </c>
      <c r="C886" s="12" t="s">
        <v>819</v>
      </c>
      <c r="D886" s="13">
        <v>0</v>
      </c>
      <c r="E886" s="13">
        <v>72341026</v>
      </c>
      <c r="F886" s="13">
        <v>1650223892</v>
      </c>
      <c r="G886" s="13">
        <v>1632674827</v>
      </c>
      <c r="H886" s="13">
        <v>0</v>
      </c>
      <c r="I886" s="13">
        <v>54791961</v>
      </c>
      <c r="J886">
        <f t="shared" si="24"/>
        <v>1</v>
      </c>
    </row>
    <row r="887" spans="1:10" x14ac:dyDescent="0.25">
      <c r="A887" s="11">
        <v>493100</v>
      </c>
      <c r="B887" s="11">
        <v>106</v>
      </c>
      <c r="C887" s="12" t="s">
        <v>820</v>
      </c>
      <c r="D887" s="13">
        <v>0</v>
      </c>
      <c r="E887" s="13">
        <v>11724112</v>
      </c>
      <c r="F887" s="13">
        <v>271565884</v>
      </c>
      <c r="G887" s="13">
        <v>266088707</v>
      </c>
      <c r="H887" s="13">
        <v>0</v>
      </c>
      <c r="I887" s="13">
        <v>6246935</v>
      </c>
      <c r="J887">
        <f t="shared" si="24"/>
        <v>1</v>
      </c>
    </row>
    <row r="888" spans="1:10" s="14" customFormat="1" x14ac:dyDescent="0.25">
      <c r="A888" s="11">
        <v>493100</v>
      </c>
      <c r="B888" s="11">
        <v>107</v>
      </c>
      <c r="C888" s="12" t="s">
        <v>821</v>
      </c>
      <c r="D888" s="13">
        <v>0</v>
      </c>
      <c r="E888" s="13">
        <v>461807</v>
      </c>
      <c r="F888" s="13">
        <v>461807</v>
      </c>
      <c r="G888" s="13">
        <v>0</v>
      </c>
      <c r="H888" s="13">
        <v>0</v>
      </c>
      <c r="I888" s="13">
        <v>0</v>
      </c>
      <c r="J888">
        <f>IF((D888+F888-E888-G888)&gt;0,0,1)</f>
        <v>1</v>
      </c>
    </row>
    <row r="889" spans="1:10" x14ac:dyDescent="0.25">
      <c r="A889" s="11">
        <v>493100</v>
      </c>
      <c r="B889" s="11">
        <v>109</v>
      </c>
      <c r="C889" s="12" t="s">
        <v>822</v>
      </c>
      <c r="D889" s="13">
        <v>0</v>
      </c>
      <c r="E889" s="13">
        <v>149952662</v>
      </c>
      <c r="F889" s="13">
        <v>973876557</v>
      </c>
      <c r="G889" s="13">
        <v>876508005</v>
      </c>
      <c r="H889" s="13">
        <v>0</v>
      </c>
      <c r="I889" s="13">
        <v>52584110</v>
      </c>
      <c r="J889">
        <f t="shared" si="24"/>
        <v>1</v>
      </c>
    </row>
    <row r="890" spans="1:10" s="25" customFormat="1" x14ac:dyDescent="0.25">
      <c r="A890" s="21">
        <v>493100</v>
      </c>
      <c r="B890" s="21">
        <v>101</v>
      </c>
      <c r="C890" s="23" t="s">
        <v>818</v>
      </c>
      <c r="D890" s="24">
        <v>0</v>
      </c>
      <c r="E890" s="24">
        <v>0</v>
      </c>
      <c r="F890" s="24">
        <f>3505395023-124491902</f>
        <v>3380903121</v>
      </c>
      <c r="G890" s="24">
        <v>3365500417</v>
      </c>
      <c r="H890" s="24">
        <f>D890+F890-G890-E890</f>
        <v>15402704</v>
      </c>
      <c r="I890" s="24">
        <v>0</v>
      </c>
      <c r="J890" s="25">
        <v>0</v>
      </c>
    </row>
    <row r="891" spans="1:10" x14ac:dyDescent="0.25">
      <c r="A891" s="11">
        <v>493100</v>
      </c>
      <c r="B891" s="11">
        <v>112</v>
      </c>
      <c r="C891" s="12" t="s">
        <v>823</v>
      </c>
      <c r="D891" s="13">
        <v>0</v>
      </c>
      <c r="E891" s="13">
        <v>1297263</v>
      </c>
      <c r="F891" s="13">
        <v>1297263</v>
      </c>
      <c r="G891" s="13">
        <v>0</v>
      </c>
      <c r="H891" s="13">
        <v>0</v>
      </c>
      <c r="I891" s="13">
        <f>E891+G891-D891-F891</f>
        <v>0</v>
      </c>
      <c r="J891">
        <v>1</v>
      </c>
    </row>
    <row r="892" spans="1:10" x14ac:dyDescent="0.25">
      <c r="A892" s="11">
        <v>493100</v>
      </c>
      <c r="B892" s="11">
        <v>117</v>
      </c>
      <c r="C892" s="12" t="s">
        <v>824</v>
      </c>
      <c r="D892" s="13">
        <v>0</v>
      </c>
      <c r="E892" s="13">
        <v>0</v>
      </c>
      <c r="F892" s="13">
        <v>16347948</v>
      </c>
      <c r="G892" s="13">
        <v>17802591</v>
      </c>
      <c r="H892" s="13">
        <v>0</v>
      </c>
      <c r="I892" s="13">
        <v>1454643</v>
      </c>
      <c r="J892">
        <f t="shared" si="24"/>
        <v>1</v>
      </c>
    </row>
    <row r="893" spans="1:10" x14ac:dyDescent="0.25">
      <c r="A893" s="11">
        <v>493100</v>
      </c>
      <c r="B893" s="11">
        <v>200</v>
      </c>
      <c r="C893" s="12" t="s">
        <v>825</v>
      </c>
      <c r="D893" s="13">
        <v>0</v>
      </c>
      <c r="E893" s="13">
        <v>1124041</v>
      </c>
      <c r="F893" s="13">
        <v>256394902</v>
      </c>
      <c r="G893" s="13">
        <v>276931126</v>
      </c>
      <c r="H893" s="13">
        <v>0</v>
      </c>
      <c r="I893" s="13">
        <v>21660265</v>
      </c>
      <c r="J893">
        <f t="shared" si="24"/>
        <v>1</v>
      </c>
    </row>
    <row r="894" spans="1:10" s="25" customFormat="1" x14ac:dyDescent="0.25">
      <c r="A894" s="21">
        <v>493100</v>
      </c>
      <c r="B894" s="21">
        <v>112</v>
      </c>
      <c r="C894" s="23" t="s">
        <v>823</v>
      </c>
      <c r="D894" s="24">
        <v>0</v>
      </c>
      <c r="E894" s="24">
        <v>0</v>
      </c>
      <c r="F894" s="24">
        <f>68282791-1297263</f>
        <v>66985528</v>
      </c>
      <c r="G894" s="24">
        <v>66912022</v>
      </c>
      <c r="H894" s="24">
        <f>D894+F894-G894-E894</f>
        <v>73506</v>
      </c>
      <c r="I894" s="24">
        <v>0</v>
      </c>
      <c r="J894" s="25">
        <v>0</v>
      </c>
    </row>
    <row r="895" spans="1:10" x14ac:dyDescent="0.25">
      <c r="A895" s="11">
        <v>493100</v>
      </c>
      <c r="B895" s="11">
        <v>300</v>
      </c>
      <c r="C895" s="12" t="s">
        <v>826</v>
      </c>
      <c r="D895" s="13">
        <v>0</v>
      </c>
      <c r="E895" s="13">
        <v>27195453</v>
      </c>
      <c r="F895" s="13">
        <v>5656778503</v>
      </c>
      <c r="G895" s="13">
        <v>5629583050</v>
      </c>
      <c r="H895" s="13">
        <v>0</v>
      </c>
      <c r="I895" s="13">
        <v>0</v>
      </c>
      <c r="J895">
        <v>1</v>
      </c>
    </row>
    <row r="896" spans="1:10" x14ac:dyDescent="0.25">
      <c r="A896" s="11">
        <v>493100</v>
      </c>
      <c r="B896" s="11">
        <v>303</v>
      </c>
      <c r="C896" s="12" t="s">
        <v>827</v>
      </c>
      <c r="D896" s="13">
        <v>0</v>
      </c>
      <c r="E896" s="13">
        <v>376686383</v>
      </c>
      <c r="F896" s="13">
        <v>2059287515</v>
      </c>
      <c r="G896" s="13">
        <v>2064133276</v>
      </c>
      <c r="H896" s="13">
        <v>0</v>
      </c>
      <c r="I896" s="13">
        <v>381532144</v>
      </c>
      <c r="J896">
        <f t="shared" si="24"/>
        <v>1</v>
      </c>
    </row>
    <row r="897" spans="1:10" s="25" customFormat="1" x14ac:dyDescent="0.25">
      <c r="A897" s="21">
        <v>493100</v>
      </c>
      <c r="B897" s="21">
        <v>305</v>
      </c>
      <c r="C897" s="23" t="s">
        <v>828</v>
      </c>
      <c r="D897" s="24">
        <v>0</v>
      </c>
      <c r="E897" s="24">
        <v>0</v>
      </c>
      <c r="F897" s="24">
        <v>620100</v>
      </c>
      <c r="G897" s="24">
        <v>620100</v>
      </c>
      <c r="H897" s="24">
        <v>0</v>
      </c>
      <c r="I897" s="24">
        <v>0</v>
      </c>
      <c r="J897" s="25">
        <f t="shared" si="24"/>
        <v>0</v>
      </c>
    </row>
    <row r="898" spans="1:10" x14ac:dyDescent="0.25">
      <c r="A898" s="11">
        <v>493100</v>
      </c>
      <c r="B898" s="11">
        <v>312</v>
      </c>
      <c r="C898" s="12" t="s">
        <v>829</v>
      </c>
      <c r="D898" s="13">
        <v>0</v>
      </c>
      <c r="E898" s="13">
        <v>9015539</v>
      </c>
      <c r="F898" s="13">
        <v>43273906</v>
      </c>
      <c r="G898" s="13">
        <v>39155660</v>
      </c>
      <c r="H898" s="13">
        <v>0</v>
      </c>
      <c r="I898" s="13">
        <v>4897293</v>
      </c>
      <c r="J898">
        <f t="shared" si="24"/>
        <v>1</v>
      </c>
    </row>
    <row r="899" spans="1:10" x14ac:dyDescent="0.25">
      <c r="A899" s="11">
        <v>493100</v>
      </c>
      <c r="B899" s="11">
        <v>313</v>
      </c>
      <c r="C899" s="12" t="s">
        <v>830</v>
      </c>
      <c r="D899" s="13">
        <v>0</v>
      </c>
      <c r="E899" s="13">
        <v>0</v>
      </c>
      <c r="F899" s="13">
        <v>8362723</v>
      </c>
      <c r="G899" s="13">
        <v>8472910</v>
      </c>
      <c r="H899" s="13">
        <v>0</v>
      </c>
      <c r="I899" s="13">
        <v>110187</v>
      </c>
      <c r="J899">
        <f t="shared" si="24"/>
        <v>1</v>
      </c>
    </row>
    <row r="900" spans="1:10" x14ac:dyDescent="0.25">
      <c r="A900" s="11">
        <v>493100</v>
      </c>
      <c r="B900" s="11">
        <v>315</v>
      </c>
      <c r="C900" s="12" t="s">
        <v>831</v>
      </c>
      <c r="D900" s="13">
        <v>0</v>
      </c>
      <c r="E900" s="13">
        <v>3147</v>
      </c>
      <c r="F900" s="13">
        <v>10137987</v>
      </c>
      <c r="G900" s="13">
        <v>14678926</v>
      </c>
      <c r="H900" s="13">
        <v>0</v>
      </c>
      <c r="I900" s="13">
        <v>4544086</v>
      </c>
      <c r="J900">
        <f t="shared" si="24"/>
        <v>1</v>
      </c>
    </row>
    <row r="901" spans="1:10" x14ac:dyDescent="0.25">
      <c r="A901" s="11">
        <v>493100</v>
      </c>
      <c r="B901" s="11">
        <v>316</v>
      </c>
      <c r="C901" s="12" t="s">
        <v>832</v>
      </c>
      <c r="D901" s="13">
        <v>0</v>
      </c>
      <c r="E901" s="13">
        <v>344027</v>
      </c>
      <c r="F901" s="13">
        <v>9125213</v>
      </c>
      <c r="G901" s="13">
        <v>9125213</v>
      </c>
      <c r="H901" s="13">
        <v>0</v>
      </c>
      <c r="I901" s="13">
        <v>344027</v>
      </c>
      <c r="J901">
        <f t="shared" si="24"/>
        <v>1</v>
      </c>
    </row>
    <row r="902" spans="1:10" s="25" customFormat="1" x14ac:dyDescent="0.25">
      <c r="A902" s="21">
        <v>493100</v>
      </c>
      <c r="B902" s="21">
        <v>326</v>
      </c>
      <c r="C902" s="23" t="s">
        <v>833</v>
      </c>
      <c r="D902" s="24">
        <v>0</v>
      </c>
      <c r="E902" s="24">
        <v>0</v>
      </c>
      <c r="F902" s="24">
        <v>94271203</v>
      </c>
      <c r="G902" s="24">
        <v>75395736</v>
      </c>
      <c r="H902" s="24">
        <v>18875467</v>
      </c>
      <c r="I902" s="24">
        <v>0</v>
      </c>
      <c r="J902" s="25">
        <f t="shared" si="24"/>
        <v>0</v>
      </c>
    </row>
    <row r="903" spans="1:10" s="25" customFormat="1" x14ac:dyDescent="0.25">
      <c r="A903" s="21">
        <v>493100</v>
      </c>
      <c r="B903" s="21">
        <v>327</v>
      </c>
      <c r="C903" s="23" t="s">
        <v>834</v>
      </c>
      <c r="D903" s="24">
        <v>0</v>
      </c>
      <c r="E903" s="24">
        <v>0</v>
      </c>
      <c r="F903" s="24">
        <v>6493761</v>
      </c>
      <c r="G903" s="24">
        <v>6493761</v>
      </c>
      <c r="H903" s="24">
        <v>0</v>
      </c>
      <c r="I903" s="24">
        <v>0</v>
      </c>
      <c r="J903" s="26">
        <f t="shared" si="24"/>
        <v>0</v>
      </c>
    </row>
    <row r="904" spans="1:10" x14ac:dyDescent="0.25">
      <c r="A904" s="11">
        <v>493100</v>
      </c>
      <c r="B904" s="11">
        <v>328</v>
      </c>
      <c r="C904" s="12" t="s">
        <v>835</v>
      </c>
      <c r="D904" s="13">
        <v>0</v>
      </c>
      <c r="E904" s="13">
        <v>586572</v>
      </c>
      <c r="F904" s="13">
        <v>123980771</v>
      </c>
      <c r="G904" s="13">
        <v>123885306</v>
      </c>
      <c r="H904" s="13">
        <v>0</v>
      </c>
      <c r="I904" s="13">
        <v>491107</v>
      </c>
      <c r="J904" s="14">
        <f t="shared" si="24"/>
        <v>1</v>
      </c>
    </row>
    <row r="905" spans="1:10" x14ac:dyDescent="0.25">
      <c r="A905" s="11">
        <v>493100</v>
      </c>
      <c r="B905" s="11">
        <v>332</v>
      </c>
      <c r="C905" s="12" t="s">
        <v>836</v>
      </c>
      <c r="D905" s="13">
        <v>0</v>
      </c>
      <c r="E905" s="13">
        <v>1176085</v>
      </c>
      <c r="F905" s="13">
        <v>44659941</v>
      </c>
      <c r="G905" s="13">
        <v>44729421</v>
      </c>
      <c r="H905" s="13">
        <v>0</v>
      </c>
      <c r="I905" s="13">
        <v>1245565</v>
      </c>
      <c r="J905">
        <f t="shared" si="24"/>
        <v>1</v>
      </c>
    </row>
    <row r="906" spans="1:10" x14ac:dyDescent="0.25">
      <c r="A906" s="11">
        <v>493100</v>
      </c>
      <c r="B906" s="11">
        <v>333</v>
      </c>
      <c r="C906" s="12" t="s">
        <v>837</v>
      </c>
      <c r="D906" s="13">
        <v>0</v>
      </c>
      <c r="E906" s="13">
        <v>1105477</v>
      </c>
      <c r="F906" s="13">
        <v>5942040</v>
      </c>
      <c r="G906" s="13">
        <v>4836563</v>
      </c>
      <c r="H906" s="13">
        <v>0</v>
      </c>
      <c r="I906" s="13">
        <v>0</v>
      </c>
      <c r="J906">
        <f>IF((D906+F906-E906-G906)&gt;0,0,1)</f>
        <v>1</v>
      </c>
    </row>
    <row r="907" spans="1:10" x14ac:dyDescent="0.25">
      <c r="A907" s="11">
        <v>493100</v>
      </c>
      <c r="B907" s="11">
        <v>336</v>
      </c>
      <c r="C907" s="12" t="s">
        <v>838</v>
      </c>
      <c r="D907" s="13">
        <v>0</v>
      </c>
      <c r="E907" s="13">
        <v>33025967</v>
      </c>
      <c r="F907" s="13">
        <v>963196264</v>
      </c>
      <c r="G907" s="13">
        <v>930170297</v>
      </c>
      <c r="H907" s="13">
        <v>0</v>
      </c>
      <c r="I907" s="13">
        <v>0</v>
      </c>
      <c r="J907">
        <f>IF((D907+F907-E907-G907)&gt;0,0,1)</f>
        <v>1</v>
      </c>
    </row>
    <row r="908" spans="1:10" x14ac:dyDescent="0.25">
      <c r="A908" s="11">
        <v>493100</v>
      </c>
      <c r="B908" s="11">
        <v>337</v>
      </c>
      <c r="C908" s="12" t="s">
        <v>839</v>
      </c>
      <c r="D908" s="13">
        <v>0</v>
      </c>
      <c r="E908" s="13">
        <v>446224</v>
      </c>
      <c r="F908" s="13">
        <v>100857390</v>
      </c>
      <c r="G908" s="13">
        <v>111238863</v>
      </c>
      <c r="H908" s="13">
        <v>0</v>
      </c>
      <c r="I908" s="13">
        <v>10827697</v>
      </c>
      <c r="J908">
        <f t="shared" si="24"/>
        <v>1</v>
      </c>
    </row>
    <row r="909" spans="1:10" x14ac:dyDescent="0.25">
      <c r="A909" s="11">
        <v>493100</v>
      </c>
      <c r="B909" s="11">
        <v>340</v>
      </c>
      <c r="C909" s="12" t="s">
        <v>840</v>
      </c>
      <c r="D909" s="13">
        <v>0</v>
      </c>
      <c r="E909" s="13">
        <v>1139087</v>
      </c>
      <c r="F909" s="13">
        <v>278148</v>
      </c>
      <c r="G909" s="13">
        <v>264240</v>
      </c>
      <c r="H909" s="13">
        <v>0</v>
      </c>
      <c r="I909" s="13">
        <v>1125179</v>
      </c>
      <c r="J909">
        <f t="shared" si="24"/>
        <v>1</v>
      </c>
    </row>
    <row r="910" spans="1:10" x14ac:dyDescent="0.25">
      <c r="A910" s="11">
        <v>493100</v>
      </c>
      <c r="B910" s="11">
        <v>342</v>
      </c>
      <c r="C910" s="12" t="s">
        <v>841</v>
      </c>
      <c r="D910" s="13">
        <v>0</v>
      </c>
      <c r="E910" s="13">
        <v>7586287</v>
      </c>
      <c r="F910" s="13">
        <v>185739014</v>
      </c>
      <c r="G910" s="13">
        <v>190311166</v>
      </c>
      <c r="H910" s="13">
        <v>0</v>
      </c>
      <c r="I910" s="13">
        <v>12158439</v>
      </c>
      <c r="J910">
        <f t="shared" si="24"/>
        <v>1</v>
      </c>
    </row>
    <row r="911" spans="1:10" x14ac:dyDescent="0.25">
      <c r="A911" s="11">
        <v>493100</v>
      </c>
      <c r="B911" s="11">
        <v>343</v>
      </c>
      <c r="C911" s="12" t="s">
        <v>842</v>
      </c>
      <c r="D911" s="13">
        <v>0</v>
      </c>
      <c r="E911" s="13">
        <v>63589</v>
      </c>
      <c r="F911" s="13">
        <v>2715768</v>
      </c>
      <c r="G911" s="13">
        <v>2711268</v>
      </c>
      <c r="H911" s="13">
        <v>0</v>
      </c>
      <c r="I911" s="13">
        <v>59089</v>
      </c>
      <c r="J911">
        <f t="shared" si="24"/>
        <v>1</v>
      </c>
    </row>
    <row r="912" spans="1:10" x14ac:dyDescent="0.25">
      <c r="A912" s="11">
        <v>493100</v>
      </c>
      <c r="B912" s="11">
        <v>344</v>
      </c>
      <c r="C912" s="12" t="s">
        <v>843</v>
      </c>
      <c r="D912" s="13">
        <v>0</v>
      </c>
      <c r="E912" s="13">
        <v>402226</v>
      </c>
      <c r="F912" s="13">
        <v>402226</v>
      </c>
      <c r="G912" s="13">
        <v>0</v>
      </c>
      <c r="H912" s="13">
        <v>0</v>
      </c>
      <c r="I912" s="13">
        <v>0</v>
      </c>
      <c r="J912">
        <f>IF((D912+F912-E912-G912)&gt;0,0,1)</f>
        <v>1</v>
      </c>
    </row>
    <row r="913" spans="1:10" s="25" customFormat="1" x14ac:dyDescent="0.25">
      <c r="A913" s="21">
        <v>493100</v>
      </c>
      <c r="B913" s="21">
        <v>350</v>
      </c>
      <c r="C913" s="23" t="s">
        <v>844</v>
      </c>
      <c r="D913" s="24">
        <v>0</v>
      </c>
      <c r="E913" s="24">
        <v>0</v>
      </c>
      <c r="F913" s="24">
        <v>11268846</v>
      </c>
      <c r="G913" s="24">
        <v>11268846</v>
      </c>
      <c r="H913" s="24">
        <v>0</v>
      </c>
      <c r="I913" s="24">
        <v>0</v>
      </c>
      <c r="J913" s="25">
        <f t="shared" si="24"/>
        <v>0</v>
      </c>
    </row>
    <row r="914" spans="1:10" s="25" customFormat="1" x14ac:dyDescent="0.25">
      <c r="A914" s="21">
        <v>493100</v>
      </c>
      <c r="B914" s="21">
        <v>353</v>
      </c>
      <c r="C914" s="23" t="s">
        <v>845</v>
      </c>
      <c r="D914" s="24">
        <v>0</v>
      </c>
      <c r="E914" s="24">
        <v>0</v>
      </c>
      <c r="F914" s="24">
        <v>126960</v>
      </c>
      <c r="G914" s="24">
        <v>126960</v>
      </c>
      <c r="H914" s="24">
        <v>0</v>
      </c>
      <c r="I914" s="24">
        <v>0</v>
      </c>
      <c r="J914" s="25">
        <f t="shared" si="24"/>
        <v>0</v>
      </c>
    </row>
    <row r="915" spans="1:10" s="25" customFormat="1" x14ac:dyDescent="0.25">
      <c r="A915" s="21">
        <v>493100</v>
      </c>
      <c r="B915" s="21">
        <v>355</v>
      </c>
      <c r="C915" s="23" t="s">
        <v>846</v>
      </c>
      <c r="D915" s="24">
        <v>0</v>
      </c>
      <c r="E915" s="24">
        <v>0</v>
      </c>
      <c r="F915" s="24">
        <v>4318293</v>
      </c>
      <c r="G915" s="24">
        <v>4318293</v>
      </c>
      <c r="H915" s="24">
        <v>0</v>
      </c>
      <c r="I915" s="24">
        <v>0</v>
      </c>
      <c r="J915" s="25">
        <f t="shared" si="24"/>
        <v>0</v>
      </c>
    </row>
    <row r="916" spans="1:10" x14ac:dyDescent="0.25">
      <c r="A916" s="11">
        <v>493100</v>
      </c>
      <c r="B916" s="11">
        <v>356</v>
      </c>
      <c r="C916" s="12" t="s">
        <v>847</v>
      </c>
      <c r="D916" s="13">
        <v>0</v>
      </c>
      <c r="E916" s="13">
        <v>41193</v>
      </c>
      <c r="F916" s="13">
        <v>8598230</v>
      </c>
      <c r="G916" s="13">
        <v>8598230</v>
      </c>
      <c r="H916" s="13">
        <v>0</v>
      </c>
      <c r="I916" s="13">
        <v>41193</v>
      </c>
      <c r="J916">
        <f t="shared" si="24"/>
        <v>1</v>
      </c>
    </row>
    <row r="917" spans="1:10" x14ac:dyDescent="0.25">
      <c r="A917" s="11">
        <v>493100</v>
      </c>
      <c r="B917" s="11">
        <v>357</v>
      </c>
      <c r="C917" s="12" t="s">
        <v>848</v>
      </c>
      <c r="D917" s="13">
        <v>0</v>
      </c>
      <c r="E917" s="13">
        <v>0</v>
      </c>
      <c r="F917" s="13">
        <v>8823406</v>
      </c>
      <c r="G917" s="13">
        <v>9175962</v>
      </c>
      <c r="H917" s="13">
        <v>0</v>
      </c>
      <c r="I917" s="13">
        <v>352556</v>
      </c>
      <c r="J917">
        <f t="shared" si="24"/>
        <v>1</v>
      </c>
    </row>
    <row r="918" spans="1:10" x14ac:dyDescent="0.25">
      <c r="A918" s="11">
        <v>493100</v>
      </c>
      <c r="B918" s="11">
        <v>359</v>
      </c>
      <c r="C918" s="12" t="s">
        <v>849</v>
      </c>
      <c r="D918" s="13">
        <v>0</v>
      </c>
      <c r="E918" s="13">
        <v>3004</v>
      </c>
      <c r="F918" s="13">
        <v>3004</v>
      </c>
      <c r="G918" s="13">
        <v>0</v>
      </c>
      <c r="H918" s="13">
        <v>0</v>
      </c>
      <c r="I918" s="13">
        <v>0</v>
      </c>
      <c r="J918">
        <f>IF((D918+F918-E918-G918)&gt;0,0,1)</f>
        <v>1</v>
      </c>
    </row>
    <row r="919" spans="1:10" x14ac:dyDescent="0.25">
      <c r="A919" s="11">
        <v>493100</v>
      </c>
      <c r="B919" s="11">
        <v>360</v>
      </c>
      <c r="C919" s="12" t="s">
        <v>850</v>
      </c>
      <c r="D919" s="13">
        <v>0</v>
      </c>
      <c r="E919" s="13">
        <v>48163</v>
      </c>
      <c r="F919" s="13">
        <v>264298126</v>
      </c>
      <c r="G919" s="13">
        <v>283147103</v>
      </c>
      <c r="H919" s="13">
        <v>0</v>
      </c>
      <c r="I919" s="13">
        <v>18897140</v>
      </c>
      <c r="J919">
        <f t="shared" si="24"/>
        <v>1</v>
      </c>
    </row>
    <row r="920" spans="1:10" s="25" customFormat="1" x14ac:dyDescent="0.25">
      <c r="A920" s="21">
        <v>493100</v>
      </c>
      <c r="B920" s="21">
        <v>361</v>
      </c>
      <c r="C920" s="23" t="s">
        <v>851</v>
      </c>
      <c r="D920" s="24">
        <v>0</v>
      </c>
      <c r="E920" s="24">
        <v>0</v>
      </c>
      <c r="F920" s="24">
        <v>49165</v>
      </c>
      <c r="G920" s="24">
        <v>49165</v>
      </c>
      <c r="H920" s="24">
        <v>0</v>
      </c>
      <c r="I920" s="24">
        <v>0</v>
      </c>
      <c r="J920" s="25">
        <f t="shared" si="24"/>
        <v>0</v>
      </c>
    </row>
    <row r="921" spans="1:10" s="25" customFormat="1" x14ac:dyDescent="0.25">
      <c r="A921" s="21">
        <v>493100</v>
      </c>
      <c r="B921" s="21">
        <v>362</v>
      </c>
      <c r="C921" s="23" t="s">
        <v>852</v>
      </c>
      <c r="D921" s="24">
        <v>0</v>
      </c>
      <c r="E921" s="24">
        <v>0</v>
      </c>
      <c r="F921" s="24">
        <v>229109</v>
      </c>
      <c r="G921" s="24">
        <v>229109</v>
      </c>
      <c r="H921" s="24">
        <v>0</v>
      </c>
      <c r="I921" s="24">
        <v>0</v>
      </c>
      <c r="J921" s="25">
        <f t="shared" si="24"/>
        <v>0</v>
      </c>
    </row>
    <row r="922" spans="1:10" x14ac:dyDescent="0.25">
      <c r="A922" s="11">
        <v>493100</v>
      </c>
      <c r="B922" s="11">
        <v>364</v>
      </c>
      <c r="C922" s="12" t="s">
        <v>853</v>
      </c>
      <c r="D922" s="13">
        <v>0</v>
      </c>
      <c r="E922" s="13">
        <v>0</v>
      </c>
      <c r="F922" s="13">
        <v>0</v>
      </c>
      <c r="G922" s="13">
        <v>1664319</v>
      </c>
      <c r="H922" s="13">
        <v>0</v>
      </c>
      <c r="I922" s="13">
        <v>1664319</v>
      </c>
      <c r="J922">
        <f t="shared" si="24"/>
        <v>1</v>
      </c>
    </row>
    <row r="923" spans="1:10" s="25" customFormat="1" x14ac:dyDescent="0.25">
      <c r="A923" s="21">
        <v>493100</v>
      </c>
      <c r="B923" s="21">
        <v>365</v>
      </c>
      <c r="C923" s="23" t="s">
        <v>854</v>
      </c>
      <c r="D923" s="24">
        <v>0</v>
      </c>
      <c r="E923" s="24">
        <v>0</v>
      </c>
      <c r="F923" s="24">
        <v>15841087</v>
      </c>
      <c r="G923" s="24">
        <v>15841087</v>
      </c>
      <c r="H923" s="24">
        <v>0</v>
      </c>
      <c r="I923" s="24">
        <v>0</v>
      </c>
      <c r="J923" s="25">
        <f t="shared" si="24"/>
        <v>0</v>
      </c>
    </row>
    <row r="924" spans="1:10" s="25" customFormat="1" x14ac:dyDescent="0.25">
      <c r="A924" s="21">
        <v>493100</v>
      </c>
      <c r="B924" s="21">
        <v>366</v>
      </c>
      <c r="C924" s="23" t="s">
        <v>855</v>
      </c>
      <c r="D924" s="24">
        <v>0</v>
      </c>
      <c r="E924" s="24">
        <v>0</v>
      </c>
      <c r="F924" s="24">
        <v>2218984</v>
      </c>
      <c r="G924" s="24">
        <v>2218984</v>
      </c>
      <c r="H924" s="24">
        <v>0</v>
      </c>
      <c r="I924" s="24">
        <v>0</v>
      </c>
      <c r="J924" s="25">
        <f t="shared" si="24"/>
        <v>0</v>
      </c>
    </row>
    <row r="925" spans="1:10" s="25" customFormat="1" x14ac:dyDescent="0.25">
      <c r="A925" s="21">
        <v>493100</v>
      </c>
      <c r="B925" s="21">
        <v>367</v>
      </c>
      <c r="C925" s="23" t="s">
        <v>856</v>
      </c>
      <c r="D925" s="24">
        <v>0</v>
      </c>
      <c r="E925" s="24">
        <v>0</v>
      </c>
      <c r="F925" s="24">
        <v>8204338</v>
      </c>
      <c r="G925" s="24">
        <v>8204338</v>
      </c>
      <c r="H925" s="24">
        <v>0</v>
      </c>
      <c r="I925" s="24">
        <v>0</v>
      </c>
      <c r="J925" s="25">
        <f t="shared" si="24"/>
        <v>0</v>
      </c>
    </row>
    <row r="926" spans="1:10" x14ac:dyDescent="0.25">
      <c r="A926" s="11">
        <v>493100</v>
      </c>
      <c r="B926" s="11">
        <v>368</v>
      </c>
      <c r="C926" s="12" t="s">
        <v>857</v>
      </c>
      <c r="D926" s="13">
        <v>0</v>
      </c>
      <c r="E926" s="13">
        <v>0</v>
      </c>
      <c r="F926" s="13">
        <v>77085331</v>
      </c>
      <c r="G926" s="13">
        <v>96868730</v>
      </c>
      <c r="H926" s="13">
        <v>0</v>
      </c>
      <c r="I926" s="13">
        <v>19783399</v>
      </c>
      <c r="J926">
        <f t="shared" si="24"/>
        <v>1</v>
      </c>
    </row>
    <row r="927" spans="1:10" x14ac:dyDescent="0.25">
      <c r="A927" s="11">
        <v>493100</v>
      </c>
      <c r="B927" s="11">
        <v>369</v>
      </c>
      <c r="C927" s="12" t="s">
        <v>858</v>
      </c>
      <c r="D927" s="13">
        <v>0</v>
      </c>
      <c r="E927" s="13">
        <v>0</v>
      </c>
      <c r="F927" s="13">
        <v>24741114</v>
      </c>
      <c r="G927" s="13">
        <v>24861491</v>
      </c>
      <c r="H927" s="13">
        <v>0</v>
      </c>
      <c r="I927" s="13">
        <v>120377</v>
      </c>
      <c r="J927">
        <f t="shared" si="24"/>
        <v>1</v>
      </c>
    </row>
    <row r="928" spans="1:10" x14ac:dyDescent="0.25">
      <c r="A928" s="11">
        <v>493100</v>
      </c>
      <c r="B928" s="11">
        <v>503</v>
      </c>
      <c r="C928" s="12" t="s">
        <v>859</v>
      </c>
      <c r="D928" s="13">
        <v>0</v>
      </c>
      <c r="E928" s="13">
        <v>14889</v>
      </c>
      <c r="F928" s="13">
        <v>14889</v>
      </c>
      <c r="G928" s="13">
        <v>0</v>
      </c>
      <c r="H928" s="13">
        <v>0</v>
      </c>
      <c r="I928" s="13">
        <v>0</v>
      </c>
      <c r="J928">
        <f>IF((D928+F928-E928-G928)&gt;0,0,1)</f>
        <v>1</v>
      </c>
    </row>
    <row r="929" spans="1:10" x14ac:dyDescent="0.25">
      <c r="A929" s="11">
        <v>493100</v>
      </c>
      <c r="B929" s="11">
        <v>506</v>
      </c>
      <c r="C929" s="12" t="s">
        <v>860</v>
      </c>
      <c r="D929" s="13">
        <v>0</v>
      </c>
      <c r="E929" s="13">
        <v>3287189</v>
      </c>
      <c r="F929" s="13">
        <v>223038999</v>
      </c>
      <c r="G929" s="13">
        <v>219751810</v>
      </c>
      <c r="H929" s="13">
        <v>0</v>
      </c>
      <c r="I929" s="13">
        <v>0</v>
      </c>
      <c r="J929">
        <f>IF((D929+F929-E929-G929)&gt;0,0,1)</f>
        <v>1</v>
      </c>
    </row>
    <row r="930" spans="1:10" x14ac:dyDescent="0.25">
      <c r="A930" s="11">
        <v>493100</v>
      </c>
      <c r="B930" s="11">
        <v>507</v>
      </c>
      <c r="C930" s="12" t="s">
        <v>861</v>
      </c>
      <c r="D930" s="13">
        <v>0</v>
      </c>
      <c r="E930" s="13">
        <v>2647113</v>
      </c>
      <c r="F930" s="13">
        <v>162990489</v>
      </c>
      <c r="G930" s="13">
        <v>172015285</v>
      </c>
      <c r="H930" s="13">
        <v>0</v>
      </c>
      <c r="I930" s="13">
        <v>11671909</v>
      </c>
      <c r="J930">
        <f t="shared" si="24"/>
        <v>1</v>
      </c>
    </row>
    <row r="931" spans="1:10" x14ac:dyDescent="0.25">
      <c r="A931" s="11">
        <v>493100</v>
      </c>
      <c r="B931" s="11">
        <v>509</v>
      </c>
      <c r="C931" s="12" t="s">
        <v>862</v>
      </c>
      <c r="D931" s="13">
        <v>0</v>
      </c>
      <c r="E931" s="13">
        <v>41785754</v>
      </c>
      <c r="F931" s="13">
        <v>1390537578</v>
      </c>
      <c r="G931" s="13">
        <v>1372985141</v>
      </c>
      <c r="H931" s="13">
        <v>0</v>
      </c>
      <c r="I931" s="13">
        <v>24233317</v>
      </c>
      <c r="J931">
        <f t="shared" si="24"/>
        <v>1</v>
      </c>
    </row>
    <row r="932" spans="1:10" x14ac:dyDescent="0.25">
      <c r="A932" s="11">
        <v>493100</v>
      </c>
      <c r="B932" s="11">
        <v>510</v>
      </c>
      <c r="C932" s="12" t="s">
        <v>863</v>
      </c>
      <c r="D932" s="13">
        <v>0</v>
      </c>
      <c r="E932" s="13">
        <v>55848699</v>
      </c>
      <c r="F932" s="13">
        <v>562927006</v>
      </c>
      <c r="G932" s="13">
        <v>514175861</v>
      </c>
      <c r="H932" s="13">
        <v>0</v>
      </c>
      <c r="I932" s="13">
        <v>7097554</v>
      </c>
      <c r="J932">
        <f t="shared" si="24"/>
        <v>1</v>
      </c>
    </row>
    <row r="933" spans="1:10" x14ac:dyDescent="0.25">
      <c r="A933" s="11">
        <v>493100</v>
      </c>
      <c r="B933" s="11">
        <v>511</v>
      </c>
      <c r="C933" s="12" t="s">
        <v>864</v>
      </c>
      <c r="D933" s="13">
        <v>0</v>
      </c>
      <c r="E933" s="13">
        <v>0</v>
      </c>
      <c r="F933" s="13">
        <v>67439550</v>
      </c>
      <c r="G933" s="13">
        <v>69010556</v>
      </c>
      <c r="H933" s="13">
        <v>0</v>
      </c>
      <c r="I933" s="13">
        <v>1571006</v>
      </c>
      <c r="J933">
        <f t="shared" ref="J933:J969" si="25">IF((D933+F933-E933-G933)&gt;=0,0,1)</f>
        <v>1</v>
      </c>
    </row>
    <row r="934" spans="1:10" x14ac:dyDescent="0.25">
      <c r="A934" s="11">
        <v>493100</v>
      </c>
      <c r="B934" s="11">
        <v>702</v>
      </c>
      <c r="C934" s="12" t="s">
        <v>865</v>
      </c>
      <c r="D934" s="13">
        <v>0</v>
      </c>
      <c r="E934" s="13">
        <v>11674528</v>
      </c>
      <c r="F934" s="13">
        <v>979907061</v>
      </c>
      <c r="G934" s="13">
        <v>1000777193</v>
      </c>
      <c r="H934" s="13">
        <v>0</v>
      </c>
      <c r="I934" s="13">
        <v>32544660</v>
      </c>
      <c r="J934">
        <f t="shared" si="25"/>
        <v>1</v>
      </c>
    </row>
    <row r="935" spans="1:10" x14ac:dyDescent="0.25">
      <c r="A935" s="11">
        <v>493100</v>
      </c>
      <c r="B935" s="11">
        <v>703</v>
      </c>
      <c r="C935" s="12" t="s">
        <v>866</v>
      </c>
      <c r="D935" s="13">
        <v>0</v>
      </c>
      <c r="E935" s="13">
        <v>914088</v>
      </c>
      <c r="F935" s="13">
        <v>0</v>
      </c>
      <c r="G935" s="13">
        <v>0</v>
      </c>
      <c r="H935" s="13">
        <v>0</v>
      </c>
      <c r="I935" s="13">
        <v>914088</v>
      </c>
      <c r="J935">
        <f t="shared" si="25"/>
        <v>1</v>
      </c>
    </row>
    <row r="936" spans="1:10" s="25" customFormat="1" x14ac:dyDescent="0.25">
      <c r="A936" s="21">
        <v>493100</v>
      </c>
      <c r="B936" s="21">
        <v>816</v>
      </c>
      <c r="C936" s="23" t="s">
        <v>867</v>
      </c>
      <c r="D936" s="24">
        <v>0</v>
      </c>
      <c r="E936" s="24">
        <v>0</v>
      </c>
      <c r="F936" s="24">
        <v>643207</v>
      </c>
      <c r="G936" s="24">
        <v>643207</v>
      </c>
      <c r="H936" s="24">
        <v>0</v>
      </c>
      <c r="I936" s="24">
        <v>0</v>
      </c>
      <c r="J936" s="25">
        <f t="shared" si="25"/>
        <v>0</v>
      </c>
    </row>
    <row r="937" spans="1:10" x14ac:dyDescent="0.25">
      <c r="A937" s="11">
        <v>493100</v>
      </c>
      <c r="B937" s="11">
        <v>999</v>
      </c>
      <c r="C937" s="12" t="s">
        <v>868</v>
      </c>
      <c r="D937" s="13">
        <v>0</v>
      </c>
      <c r="E937" s="13">
        <v>1682389819</v>
      </c>
      <c r="F937" s="13">
        <v>5721836416</v>
      </c>
      <c r="G937" s="13">
        <v>4331429991</v>
      </c>
      <c r="H937" s="13">
        <v>0</v>
      </c>
      <c r="I937" s="13">
        <v>291983394</v>
      </c>
      <c r="J937">
        <f t="shared" si="25"/>
        <v>1</v>
      </c>
    </row>
    <row r="938" spans="1:10" x14ac:dyDescent="0.25">
      <c r="A938" s="11">
        <v>493101</v>
      </c>
      <c r="B938" s="11">
        <v>0</v>
      </c>
      <c r="C938" s="12" t="s">
        <v>869</v>
      </c>
      <c r="D938" s="13">
        <v>0</v>
      </c>
      <c r="E938" s="13">
        <v>23177878</v>
      </c>
      <c r="F938" s="13">
        <v>5923537</v>
      </c>
      <c r="G938" s="13">
        <v>13000000</v>
      </c>
      <c r="H938" s="13">
        <v>0</v>
      </c>
      <c r="I938" s="13">
        <v>30254341</v>
      </c>
      <c r="J938">
        <f t="shared" si="25"/>
        <v>1</v>
      </c>
    </row>
    <row r="939" spans="1:10" x14ac:dyDescent="0.25">
      <c r="A939" s="11">
        <v>493102</v>
      </c>
      <c r="B939" s="11">
        <v>0</v>
      </c>
      <c r="C939" s="12" t="s">
        <v>870</v>
      </c>
      <c r="D939" s="13">
        <v>0</v>
      </c>
      <c r="E939" s="13">
        <v>2605754</v>
      </c>
      <c r="F939" s="13">
        <v>0</v>
      </c>
      <c r="G939" s="13">
        <v>10000000</v>
      </c>
      <c r="H939" s="13">
        <v>0</v>
      </c>
      <c r="I939" s="13">
        <v>12605754</v>
      </c>
      <c r="J939">
        <f t="shared" si="25"/>
        <v>1</v>
      </c>
    </row>
    <row r="940" spans="1:10" x14ac:dyDescent="0.25">
      <c r="A940" s="11">
        <v>493103</v>
      </c>
      <c r="B940" s="11">
        <v>0</v>
      </c>
      <c r="C940" s="12" t="s">
        <v>871</v>
      </c>
      <c r="D940" s="13">
        <v>0</v>
      </c>
      <c r="E940" s="13">
        <v>4615737</v>
      </c>
      <c r="F940" s="13">
        <v>1501211</v>
      </c>
      <c r="G940" s="13">
        <v>5253959</v>
      </c>
      <c r="H940" s="13">
        <v>0</v>
      </c>
      <c r="I940" s="13">
        <v>8368485</v>
      </c>
      <c r="J940">
        <f t="shared" si="25"/>
        <v>1</v>
      </c>
    </row>
    <row r="941" spans="1:10" x14ac:dyDescent="0.25">
      <c r="A941" s="11">
        <v>493104</v>
      </c>
      <c r="B941" s="11">
        <v>0</v>
      </c>
      <c r="C941" s="12" t="s">
        <v>872</v>
      </c>
      <c r="D941" s="13">
        <v>0</v>
      </c>
      <c r="E941" s="13">
        <v>29860154</v>
      </c>
      <c r="F941" s="13">
        <v>5072005</v>
      </c>
      <c r="G941" s="13">
        <v>10000000</v>
      </c>
      <c r="H941" s="13">
        <v>0</v>
      </c>
      <c r="I941" s="13">
        <v>34788149</v>
      </c>
      <c r="J941">
        <f t="shared" si="25"/>
        <v>1</v>
      </c>
    </row>
    <row r="942" spans="1:10" x14ac:dyDescent="0.25">
      <c r="A942" s="11">
        <v>493105</v>
      </c>
      <c r="B942" s="11">
        <v>0</v>
      </c>
      <c r="C942" s="12" t="s">
        <v>873</v>
      </c>
      <c r="D942" s="13">
        <v>0</v>
      </c>
      <c r="E942" s="13">
        <v>39879</v>
      </c>
      <c r="F942" s="13">
        <v>0</v>
      </c>
      <c r="G942" s="13">
        <v>0</v>
      </c>
      <c r="H942" s="13">
        <v>0</v>
      </c>
      <c r="I942" s="13">
        <v>39879</v>
      </c>
      <c r="J942">
        <f t="shared" si="25"/>
        <v>1</v>
      </c>
    </row>
    <row r="943" spans="1:10" x14ac:dyDescent="0.25">
      <c r="A943" s="11">
        <v>493106</v>
      </c>
      <c r="B943" s="11">
        <v>0</v>
      </c>
      <c r="C943" s="12" t="s">
        <v>874</v>
      </c>
      <c r="D943" s="13">
        <v>0</v>
      </c>
      <c r="E943" s="13">
        <v>1736125</v>
      </c>
      <c r="F943" s="13">
        <v>0</v>
      </c>
      <c r="G943" s="13">
        <v>0</v>
      </c>
      <c r="H943" s="13">
        <v>0</v>
      </c>
      <c r="I943" s="13">
        <v>1736125</v>
      </c>
      <c r="J943">
        <f t="shared" si="25"/>
        <v>1</v>
      </c>
    </row>
    <row r="944" spans="1:10" s="26" customFormat="1" x14ac:dyDescent="0.25">
      <c r="A944" s="21">
        <v>493200</v>
      </c>
      <c r="B944" s="21">
        <v>0</v>
      </c>
      <c r="C944" s="23" t="s">
        <v>875</v>
      </c>
      <c r="D944" s="24">
        <v>0</v>
      </c>
      <c r="E944" s="24">
        <v>0</v>
      </c>
      <c r="F944" s="24">
        <v>1222447</v>
      </c>
      <c r="G944" s="24">
        <v>1222447</v>
      </c>
      <c r="H944" s="24">
        <v>0</v>
      </c>
      <c r="I944" s="24">
        <v>0</v>
      </c>
      <c r="J944" s="25">
        <f t="shared" si="25"/>
        <v>0</v>
      </c>
    </row>
    <row r="945" spans="1:10" x14ac:dyDescent="0.25">
      <c r="A945" s="11">
        <v>493200</v>
      </c>
      <c r="B945" s="11">
        <v>101</v>
      </c>
      <c r="C945" s="12" t="s">
        <v>876</v>
      </c>
      <c r="D945" s="13">
        <v>7314122</v>
      </c>
      <c r="E945" s="13">
        <v>0</v>
      </c>
      <c r="F945" s="13">
        <v>25274596</v>
      </c>
      <c r="G945" s="13">
        <v>31065645</v>
      </c>
      <c r="H945" s="13">
        <v>1523073</v>
      </c>
      <c r="I945" s="13">
        <v>0</v>
      </c>
      <c r="J945">
        <f t="shared" si="25"/>
        <v>0</v>
      </c>
    </row>
    <row r="946" spans="1:10" x14ac:dyDescent="0.25">
      <c r="A946" s="11">
        <v>493200</v>
      </c>
      <c r="B946" s="11">
        <v>105</v>
      </c>
      <c r="C946" s="12" t="s">
        <v>877</v>
      </c>
      <c r="D946" s="13">
        <v>0</v>
      </c>
      <c r="E946" s="13">
        <v>55627014</v>
      </c>
      <c r="F946" s="13">
        <v>55627014</v>
      </c>
      <c r="G946" s="13">
        <v>0</v>
      </c>
      <c r="H946" s="13">
        <v>0</v>
      </c>
      <c r="I946" s="13">
        <f>E946+G946-D946-F946</f>
        <v>0</v>
      </c>
      <c r="J946">
        <v>1</v>
      </c>
    </row>
    <row r="947" spans="1:10" s="25" customFormat="1" x14ac:dyDescent="0.25">
      <c r="A947" s="21">
        <v>493200</v>
      </c>
      <c r="B947" s="21">
        <v>106</v>
      </c>
      <c r="C947" s="23" t="s">
        <v>878</v>
      </c>
      <c r="D947" s="24">
        <v>0</v>
      </c>
      <c r="E947" s="24">
        <v>0</v>
      </c>
      <c r="F947" s="24">
        <v>2028200</v>
      </c>
      <c r="G947" s="24">
        <v>2028200</v>
      </c>
      <c r="H947" s="24">
        <v>0</v>
      </c>
      <c r="I947" s="24">
        <v>0</v>
      </c>
      <c r="J947" s="25">
        <f t="shared" si="25"/>
        <v>0</v>
      </c>
    </row>
    <row r="948" spans="1:10" s="14" customFormat="1" x14ac:dyDescent="0.25">
      <c r="A948" s="11">
        <v>493200</v>
      </c>
      <c r="B948" s="11">
        <v>109</v>
      </c>
      <c r="C948" s="12" t="s">
        <v>879</v>
      </c>
      <c r="D948" s="13">
        <v>951090</v>
      </c>
      <c r="E948" s="13">
        <v>0</v>
      </c>
      <c r="F948" s="13">
        <v>4729209</v>
      </c>
      <c r="G948" s="13">
        <v>5676906</v>
      </c>
      <c r="H948" s="13">
        <v>3393</v>
      </c>
      <c r="I948" s="13">
        <v>0</v>
      </c>
      <c r="J948">
        <f t="shared" si="25"/>
        <v>0</v>
      </c>
    </row>
    <row r="949" spans="1:10" s="25" customFormat="1" x14ac:dyDescent="0.25">
      <c r="A949" s="21">
        <v>493200</v>
      </c>
      <c r="B949" s="21">
        <v>105</v>
      </c>
      <c r="C949" s="23" t="s">
        <v>877</v>
      </c>
      <c r="D949" s="24">
        <v>0</v>
      </c>
      <c r="E949" s="24">
        <v>0</v>
      </c>
      <c r="F949" s="24">
        <f>5144772041-55627014</f>
        <v>5089145027</v>
      </c>
      <c r="G949" s="24">
        <v>5086545328</v>
      </c>
      <c r="H949" s="24">
        <f>D949+F949-G949-E949</f>
        <v>2599699</v>
      </c>
      <c r="I949" s="24">
        <v>0</v>
      </c>
      <c r="J949" s="25">
        <v>0</v>
      </c>
    </row>
    <row r="950" spans="1:10" x14ac:dyDescent="0.25">
      <c r="A950" s="11">
        <v>493200</v>
      </c>
      <c r="B950" s="11">
        <v>200</v>
      </c>
      <c r="C950" s="12" t="s">
        <v>880</v>
      </c>
      <c r="D950" s="13">
        <v>0</v>
      </c>
      <c r="E950" s="13">
        <v>5181332</v>
      </c>
      <c r="F950" s="13">
        <v>5181332</v>
      </c>
      <c r="G950" s="13">
        <v>0</v>
      </c>
      <c r="H950" s="13">
        <v>0</v>
      </c>
      <c r="I950" s="13">
        <f>E950+G950-D950-F950</f>
        <v>0</v>
      </c>
      <c r="J950">
        <v>1</v>
      </c>
    </row>
    <row r="951" spans="1:10" x14ac:dyDescent="0.25">
      <c r="A951" s="11">
        <v>493200</v>
      </c>
      <c r="B951" s="11">
        <v>300</v>
      </c>
      <c r="C951" s="12" t="s">
        <v>881</v>
      </c>
      <c r="D951" s="13">
        <v>32384526</v>
      </c>
      <c r="E951" s="13">
        <v>0</v>
      </c>
      <c r="F951" s="13">
        <v>228461057</v>
      </c>
      <c r="G951" s="13">
        <v>204364022</v>
      </c>
      <c r="H951" s="13">
        <v>56481561</v>
      </c>
      <c r="I951" s="13">
        <v>0</v>
      </c>
      <c r="J951">
        <f t="shared" si="25"/>
        <v>0</v>
      </c>
    </row>
    <row r="952" spans="1:10" x14ac:dyDescent="0.25">
      <c r="A952" s="11">
        <v>493200</v>
      </c>
      <c r="B952" s="11">
        <v>303</v>
      </c>
      <c r="C952" s="12" t="s">
        <v>882</v>
      </c>
      <c r="D952" s="13">
        <v>3682344</v>
      </c>
      <c r="E952" s="13">
        <v>0</v>
      </c>
      <c r="F952" s="13">
        <v>80457095</v>
      </c>
      <c r="G952" s="13">
        <v>79738017</v>
      </c>
      <c r="H952" s="13">
        <v>4401422</v>
      </c>
      <c r="I952" s="13">
        <v>0</v>
      </c>
      <c r="J952">
        <f t="shared" si="25"/>
        <v>0</v>
      </c>
    </row>
    <row r="953" spans="1:10" s="25" customFormat="1" x14ac:dyDescent="0.25">
      <c r="A953" s="21">
        <v>493200</v>
      </c>
      <c r="B953" s="21">
        <v>342</v>
      </c>
      <c r="C953" s="23" t="s">
        <v>883</v>
      </c>
      <c r="D953" s="24">
        <v>0</v>
      </c>
      <c r="E953" s="24">
        <v>0</v>
      </c>
      <c r="F953" s="24">
        <v>317428</v>
      </c>
      <c r="G953" s="24">
        <v>317428</v>
      </c>
      <c r="H953" s="24">
        <v>0</v>
      </c>
      <c r="I953" s="24">
        <v>0</v>
      </c>
      <c r="J953" s="25">
        <f t="shared" si="25"/>
        <v>0</v>
      </c>
    </row>
    <row r="954" spans="1:10" x14ac:dyDescent="0.25">
      <c r="A954" s="11">
        <v>493200</v>
      </c>
      <c r="B954" s="11">
        <v>352</v>
      </c>
      <c r="C954" s="12" t="s">
        <v>884</v>
      </c>
      <c r="D954" s="13">
        <v>0</v>
      </c>
      <c r="E954" s="13">
        <v>11925</v>
      </c>
      <c r="F954" s="13">
        <v>11925</v>
      </c>
      <c r="G954" s="13">
        <v>0</v>
      </c>
      <c r="H954" s="13">
        <v>0</v>
      </c>
      <c r="I954" s="13">
        <v>0</v>
      </c>
      <c r="J954">
        <f>IF((D954+F954-E954-G954)&gt;0,0,1)</f>
        <v>1</v>
      </c>
    </row>
    <row r="955" spans="1:10" s="25" customFormat="1" x14ac:dyDescent="0.25">
      <c r="A955" s="21">
        <v>493300</v>
      </c>
      <c r="B955" s="21">
        <v>0</v>
      </c>
      <c r="C955" s="23" t="s">
        <v>885</v>
      </c>
      <c r="D955" s="24">
        <v>0</v>
      </c>
      <c r="E955" s="24">
        <v>0</v>
      </c>
      <c r="F955" s="24">
        <v>1655699</v>
      </c>
      <c r="G955" s="24">
        <v>1655699</v>
      </c>
      <c r="H955" s="24">
        <v>0</v>
      </c>
      <c r="I955" s="24">
        <v>0</v>
      </c>
      <c r="J955" s="25">
        <f t="shared" si="25"/>
        <v>0</v>
      </c>
    </row>
    <row r="956" spans="1:10" s="25" customFormat="1" x14ac:dyDescent="0.25">
      <c r="A956" s="21">
        <v>493300</v>
      </c>
      <c r="B956" s="21">
        <v>101</v>
      </c>
      <c r="C956" s="23" t="s">
        <v>886</v>
      </c>
      <c r="D956" s="24">
        <v>0</v>
      </c>
      <c r="E956" s="24">
        <v>0</v>
      </c>
      <c r="F956" s="24">
        <v>2140591</v>
      </c>
      <c r="G956" s="24">
        <v>2140591</v>
      </c>
      <c r="H956" s="24">
        <v>0</v>
      </c>
      <c r="I956" s="24">
        <v>0</v>
      </c>
      <c r="J956" s="25">
        <f t="shared" si="25"/>
        <v>0</v>
      </c>
    </row>
    <row r="957" spans="1:10" s="25" customFormat="1" x14ac:dyDescent="0.25">
      <c r="A957" s="21">
        <v>493300</v>
      </c>
      <c r="B957" s="21">
        <v>102</v>
      </c>
      <c r="C957" s="23" t="s">
        <v>887</v>
      </c>
      <c r="D957" s="24">
        <v>0</v>
      </c>
      <c r="E957" s="24">
        <v>0</v>
      </c>
      <c r="F957" s="24">
        <v>26220</v>
      </c>
      <c r="G957" s="24">
        <v>26220</v>
      </c>
      <c r="H957" s="24">
        <v>0</v>
      </c>
      <c r="I957" s="24">
        <v>0</v>
      </c>
      <c r="J957" s="25">
        <f t="shared" si="25"/>
        <v>0</v>
      </c>
    </row>
    <row r="958" spans="1:10" s="25" customFormat="1" x14ac:dyDescent="0.25">
      <c r="A958" s="21">
        <v>493200</v>
      </c>
      <c r="B958" s="21">
        <v>200</v>
      </c>
      <c r="C958" s="23" t="s">
        <v>880</v>
      </c>
      <c r="D958" s="24">
        <v>0</v>
      </c>
      <c r="E958" s="24">
        <v>0</v>
      </c>
      <c r="F958" s="24">
        <f>80564212-5181332</f>
        <v>75382880</v>
      </c>
      <c r="G958" s="24">
        <v>1352400</v>
      </c>
      <c r="H958" s="24">
        <f>D958+F958-G958-E958</f>
        <v>74030480</v>
      </c>
      <c r="I958" s="24">
        <v>0</v>
      </c>
      <c r="J958" s="25">
        <v>0</v>
      </c>
    </row>
    <row r="959" spans="1:10" x14ac:dyDescent="0.25">
      <c r="A959" s="11">
        <v>493300</v>
      </c>
      <c r="B959" s="11">
        <v>105</v>
      </c>
      <c r="C959" s="12" t="s">
        <v>888</v>
      </c>
      <c r="D959" s="13">
        <v>0</v>
      </c>
      <c r="E959" s="13">
        <v>0</v>
      </c>
      <c r="F959" s="13">
        <v>2367724435</v>
      </c>
      <c r="G959" s="13">
        <f>2509543909-101513736</f>
        <v>2408030173</v>
      </c>
      <c r="H959" s="13">
        <v>0</v>
      </c>
      <c r="I959" s="13">
        <f>E959+G959-D959-F959</f>
        <v>40305738</v>
      </c>
      <c r="J959">
        <v>1</v>
      </c>
    </row>
    <row r="960" spans="1:10" x14ac:dyDescent="0.25">
      <c r="A960" s="11">
        <v>493300</v>
      </c>
      <c r="B960" s="11">
        <v>105</v>
      </c>
      <c r="C960" s="12" t="s">
        <v>888</v>
      </c>
      <c r="D960" s="13">
        <v>101513736</v>
      </c>
      <c r="E960" s="13">
        <v>0</v>
      </c>
      <c r="F960" s="13">
        <v>0</v>
      </c>
      <c r="G960" s="13">
        <v>101513736</v>
      </c>
      <c r="H960" s="13">
        <f>D960+F960-G960-E960</f>
        <v>0</v>
      </c>
      <c r="I960" s="13">
        <v>0</v>
      </c>
      <c r="J960">
        <v>0</v>
      </c>
    </row>
    <row r="961" spans="1:10" x14ac:dyDescent="0.25">
      <c r="A961" s="11">
        <v>493300</v>
      </c>
      <c r="B961" s="11">
        <v>106</v>
      </c>
      <c r="C961" s="12" t="s">
        <v>889</v>
      </c>
      <c r="D961" s="13">
        <v>18676</v>
      </c>
      <c r="E961" s="13">
        <v>0</v>
      </c>
      <c r="F961" s="13">
        <v>254515</v>
      </c>
      <c r="G961" s="13">
        <v>273191</v>
      </c>
      <c r="H961" s="13">
        <v>0</v>
      </c>
      <c r="I961" s="13">
        <v>0</v>
      </c>
      <c r="J961">
        <f t="shared" si="25"/>
        <v>0</v>
      </c>
    </row>
    <row r="962" spans="1:10" x14ac:dyDescent="0.25">
      <c r="A962" s="11">
        <v>493300</v>
      </c>
      <c r="B962" s="11">
        <v>109</v>
      </c>
      <c r="C962" s="12" t="s">
        <v>890</v>
      </c>
      <c r="D962" s="13">
        <v>50983</v>
      </c>
      <c r="E962" s="13">
        <v>0</v>
      </c>
      <c r="F962" s="13">
        <v>1679026</v>
      </c>
      <c r="G962" s="13">
        <v>702213</v>
      </c>
      <c r="H962" s="13">
        <v>1027796</v>
      </c>
      <c r="I962" s="13">
        <v>0</v>
      </c>
      <c r="J962">
        <f t="shared" si="25"/>
        <v>0</v>
      </c>
    </row>
    <row r="963" spans="1:10" s="25" customFormat="1" x14ac:dyDescent="0.25">
      <c r="A963" s="21">
        <v>493300</v>
      </c>
      <c r="B963" s="21">
        <v>112</v>
      </c>
      <c r="C963" s="23" t="s">
        <v>891</v>
      </c>
      <c r="D963" s="24">
        <v>0</v>
      </c>
      <c r="E963" s="24">
        <v>0</v>
      </c>
      <c r="F963" s="24">
        <v>24000</v>
      </c>
      <c r="G963" s="24">
        <v>24000</v>
      </c>
      <c r="H963" s="24">
        <v>0</v>
      </c>
      <c r="I963" s="24">
        <v>0</v>
      </c>
      <c r="J963" s="25">
        <f t="shared" si="25"/>
        <v>0</v>
      </c>
    </row>
    <row r="964" spans="1:10" s="25" customFormat="1" x14ac:dyDescent="0.25">
      <c r="A964" s="21">
        <v>493300</v>
      </c>
      <c r="B964" s="21">
        <v>115</v>
      </c>
      <c r="C964" s="23" t="s">
        <v>892</v>
      </c>
      <c r="D964" s="24">
        <v>0</v>
      </c>
      <c r="E964" s="24">
        <v>0</v>
      </c>
      <c r="F964" s="24">
        <v>39004</v>
      </c>
      <c r="G964" s="24">
        <v>39004</v>
      </c>
      <c r="H964" s="24">
        <v>0</v>
      </c>
      <c r="I964" s="24">
        <v>0</v>
      </c>
      <c r="J964" s="25">
        <f t="shared" si="25"/>
        <v>0</v>
      </c>
    </row>
    <row r="965" spans="1:10" s="25" customFormat="1" x14ac:dyDescent="0.25">
      <c r="A965" s="21">
        <v>493300</v>
      </c>
      <c r="B965" s="21">
        <v>300</v>
      </c>
      <c r="C965" s="23" t="s">
        <v>893</v>
      </c>
      <c r="D965" s="24">
        <v>0</v>
      </c>
      <c r="E965" s="24">
        <v>0</v>
      </c>
      <c r="F965" s="24">
        <v>1896031298</v>
      </c>
      <c r="G965" s="24">
        <v>1810195893</v>
      </c>
      <c r="H965" s="24">
        <v>85835405</v>
      </c>
      <c r="I965" s="24">
        <v>0</v>
      </c>
      <c r="J965" s="25">
        <f t="shared" si="25"/>
        <v>0</v>
      </c>
    </row>
    <row r="966" spans="1:10" s="25" customFormat="1" x14ac:dyDescent="0.25">
      <c r="A966" s="21">
        <v>493300</v>
      </c>
      <c r="B966" s="21">
        <v>303</v>
      </c>
      <c r="C966" s="23" t="s">
        <v>894</v>
      </c>
      <c r="D966" s="24">
        <v>0</v>
      </c>
      <c r="E966" s="24">
        <v>0</v>
      </c>
      <c r="F966" s="24">
        <v>1971830981</v>
      </c>
      <c r="G966" s="24">
        <v>1853359507</v>
      </c>
      <c r="H966" s="24">
        <v>118471474</v>
      </c>
      <c r="I966" s="24">
        <v>0</v>
      </c>
      <c r="J966" s="26">
        <f t="shared" si="25"/>
        <v>0</v>
      </c>
    </row>
    <row r="967" spans="1:10" s="25" customFormat="1" x14ac:dyDescent="0.25">
      <c r="A967" s="21">
        <v>493600</v>
      </c>
      <c r="B967" s="21">
        <v>101</v>
      </c>
      <c r="C967" s="23" t="s">
        <v>895</v>
      </c>
      <c r="D967" s="24">
        <v>0</v>
      </c>
      <c r="E967" s="24">
        <v>0</v>
      </c>
      <c r="F967" s="24">
        <v>18005604</v>
      </c>
      <c r="G967" s="24">
        <v>18005604</v>
      </c>
      <c r="H967" s="24">
        <v>0</v>
      </c>
      <c r="I967" s="24">
        <v>0</v>
      </c>
      <c r="J967" s="26">
        <f t="shared" si="25"/>
        <v>0</v>
      </c>
    </row>
    <row r="968" spans="1:10" s="25" customFormat="1" x14ac:dyDescent="0.25">
      <c r="A968" s="21">
        <v>493600</v>
      </c>
      <c r="B968" s="21">
        <v>105</v>
      </c>
      <c r="C968" s="23" t="s">
        <v>896</v>
      </c>
      <c r="D968" s="24">
        <v>0</v>
      </c>
      <c r="E968" s="24">
        <v>0</v>
      </c>
      <c r="F968" s="24">
        <v>4059561</v>
      </c>
      <c r="G968" s="24">
        <v>4059561</v>
      </c>
      <c r="H968" s="24">
        <v>0</v>
      </c>
      <c r="I968" s="24">
        <v>0</v>
      </c>
      <c r="J968" s="25">
        <f t="shared" si="25"/>
        <v>0</v>
      </c>
    </row>
    <row r="969" spans="1:10" x14ac:dyDescent="0.25">
      <c r="A969" s="11">
        <v>493600</v>
      </c>
      <c r="B969" s="11">
        <v>300</v>
      </c>
      <c r="C969" s="12" t="s">
        <v>897</v>
      </c>
      <c r="D969" s="13">
        <v>0</v>
      </c>
      <c r="E969" s="13">
        <v>85720239</v>
      </c>
      <c r="F969" s="13">
        <v>1036923699</v>
      </c>
      <c r="G969" s="13">
        <v>1029616721</v>
      </c>
      <c r="H969" s="13">
        <v>0</v>
      </c>
      <c r="I969" s="13">
        <v>78413261</v>
      </c>
      <c r="J969">
        <f t="shared" si="25"/>
        <v>1</v>
      </c>
    </row>
    <row r="970" spans="1:10" x14ac:dyDescent="0.25">
      <c r="A970" s="11">
        <v>493600</v>
      </c>
      <c r="B970" s="11">
        <v>303</v>
      </c>
      <c r="C970" s="12" t="s">
        <v>898</v>
      </c>
      <c r="D970" s="13">
        <v>0</v>
      </c>
      <c r="E970" s="13">
        <v>0</v>
      </c>
      <c r="F970" s="13">
        <v>423923632</v>
      </c>
      <c r="G970" s="13">
        <v>423923632</v>
      </c>
      <c r="H970" s="13">
        <v>0</v>
      </c>
      <c r="I970" s="13">
        <v>0</v>
      </c>
      <c r="J970" s="14">
        <f>IF((D970+F970-E970-G970)&gt;0,0,1)</f>
        <v>1</v>
      </c>
    </row>
    <row r="971" spans="1:10" x14ac:dyDescent="0.25">
      <c r="A971" s="11">
        <v>493600</v>
      </c>
      <c r="B971" s="11">
        <v>312</v>
      </c>
      <c r="C971" s="12" t="s">
        <v>899</v>
      </c>
      <c r="D971" s="13">
        <v>0</v>
      </c>
      <c r="E971" s="13">
        <v>0</v>
      </c>
      <c r="F971" s="13">
        <v>6496488</v>
      </c>
      <c r="G971" s="13">
        <v>6496488</v>
      </c>
      <c r="H971" s="13">
        <v>0</v>
      </c>
      <c r="I971" s="13">
        <v>0</v>
      </c>
      <c r="J971" s="14">
        <f>IF((D971+F971-E971-G971)&gt;0,0,1)</f>
        <v>1</v>
      </c>
    </row>
    <row r="972" spans="1:10" s="25" customFormat="1" x14ac:dyDescent="0.25">
      <c r="A972" s="21">
        <v>493600</v>
      </c>
      <c r="B972" s="21">
        <v>313</v>
      </c>
      <c r="C972" s="23" t="s">
        <v>900</v>
      </c>
      <c r="D972" s="24">
        <v>0</v>
      </c>
      <c r="E972" s="24">
        <v>0</v>
      </c>
      <c r="F972" s="24">
        <v>1877512</v>
      </c>
      <c r="G972" s="24">
        <v>1877512</v>
      </c>
      <c r="H972" s="24">
        <v>0</v>
      </c>
      <c r="I972" s="24">
        <v>0</v>
      </c>
      <c r="J972" s="25">
        <f t="shared" ref="J972:J983" si="26">IF((D972+F972-E972-G972)&gt;=0,0,1)</f>
        <v>0</v>
      </c>
    </row>
    <row r="973" spans="1:10" s="25" customFormat="1" x14ac:dyDescent="0.25">
      <c r="A973" s="21">
        <v>493600</v>
      </c>
      <c r="B973" s="21">
        <v>315</v>
      </c>
      <c r="C973" s="23" t="s">
        <v>901</v>
      </c>
      <c r="D973" s="24">
        <v>0</v>
      </c>
      <c r="E973" s="24">
        <v>0</v>
      </c>
      <c r="F973" s="24">
        <v>1960712</v>
      </c>
      <c r="G973" s="24">
        <v>1960712</v>
      </c>
      <c r="H973" s="24">
        <v>0</v>
      </c>
      <c r="I973" s="24">
        <v>0</v>
      </c>
      <c r="J973" s="25">
        <f t="shared" si="26"/>
        <v>0</v>
      </c>
    </row>
    <row r="974" spans="1:10" s="25" customFormat="1" x14ac:dyDescent="0.25">
      <c r="A974" s="21">
        <v>493600</v>
      </c>
      <c r="B974" s="21">
        <v>316</v>
      </c>
      <c r="C974" s="23" t="s">
        <v>902</v>
      </c>
      <c r="D974" s="24">
        <v>0</v>
      </c>
      <c r="E974" s="24">
        <v>0</v>
      </c>
      <c r="F974" s="24">
        <v>1593767</v>
      </c>
      <c r="G974" s="24">
        <v>1593767</v>
      </c>
      <c r="H974" s="24">
        <v>0</v>
      </c>
      <c r="I974" s="24">
        <v>0</v>
      </c>
      <c r="J974" s="25">
        <f t="shared" si="26"/>
        <v>0</v>
      </c>
    </row>
    <row r="975" spans="1:10" x14ac:dyDescent="0.25">
      <c r="A975" s="11">
        <v>493600</v>
      </c>
      <c r="B975" s="11">
        <v>326</v>
      </c>
      <c r="C975" s="12" t="s">
        <v>903</v>
      </c>
      <c r="D975" s="13">
        <v>2500000</v>
      </c>
      <c r="E975" s="13">
        <v>0</v>
      </c>
      <c r="F975" s="13">
        <v>9054371</v>
      </c>
      <c r="G975" s="13">
        <v>9054371</v>
      </c>
      <c r="H975" s="13">
        <v>2500000</v>
      </c>
      <c r="I975" s="13">
        <v>0</v>
      </c>
      <c r="J975">
        <f t="shared" si="26"/>
        <v>0</v>
      </c>
    </row>
    <row r="976" spans="1:10" s="25" customFormat="1" x14ac:dyDescent="0.25">
      <c r="A976" s="21">
        <v>493600</v>
      </c>
      <c r="B976" s="21">
        <v>327</v>
      </c>
      <c r="C976" s="23" t="s">
        <v>904</v>
      </c>
      <c r="D976" s="24">
        <v>0</v>
      </c>
      <c r="E976" s="24">
        <v>0</v>
      </c>
      <c r="F976" s="24">
        <v>582503</v>
      </c>
      <c r="G976" s="24">
        <v>582503</v>
      </c>
      <c r="H976" s="24">
        <v>0</v>
      </c>
      <c r="I976" s="24">
        <v>0</v>
      </c>
      <c r="J976" s="25">
        <f t="shared" si="26"/>
        <v>0</v>
      </c>
    </row>
    <row r="977" spans="1:10" s="25" customFormat="1" x14ac:dyDescent="0.25">
      <c r="A977" s="21">
        <v>493600</v>
      </c>
      <c r="B977" s="21">
        <v>328</v>
      </c>
      <c r="C977" s="23" t="s">
        <v>905</v>
      </c>
      <c r="D977" s="24">
        <v>0</v>
      </c>
      <c r="E977" s="24">
        <v>0</v>
      </c>
      <c r="F977" s="24">
        <v>10911638</v>
      </c>
      <c r="G977" s="24">
        <v>10911638</v>
      </c>
      <c r="H977" s="24">
        <v>0</v>
      </c>
      <c r="I977" s="24">
        <v>0</v>
      </c>
      <c r="J977" s="25">
        <f t="shared" si="26"/>
        <v>0</v>
      </c>
    </row>
    <row r="978" spans="1:10" s="25" customFormat="1" x14ac:dyDescent="0.25">
      <c r="A978" s="21">
        <v>493600</v>
      </c>
      <c r="B978" s="21">
        <v>332</v>
      </c>
      <c r="C978" s="23" t="s">
        <v>906</v>
      </c>
      <c r="D978" s="24">
        <v>0</v>
      </c>
      <c r="E978" s="24">
        <v>0</v>
      </c>
      <c r="F978" s="24">
        <v>8419235</v>
      </c>
      <c r="G978" s="24">
        <v>8419235</v>
      </c>
      <c r="H978" s="24">
        <v>0</v>
      </c>
      <c r="I978" s="24">
        <v>0</v>
      </c>
      <c r="J978" s="25">
        <f t="shared" si="26"/>
        <v>0</v>
      </c>
    </row>
    <row r="979" spans="1:10" s="25" customFormat="1" x14ac:dyDescent="0.25">
      <c r="A979" s="21">
        <v>493600</v>
      </c>
      <c r="B979" s="21">
        <v>333</v>
      </c>
      <c r="C979" s="23" t="s">
        <v>907</v>
      </c>
      <c r="D979" s="24">
        <v>0</v>
      </c>
      <c r="E979" s="24">
        <v>0</v>
      </c>
      <c r="F979" s="24">
        <v>777222</v>
      </c>
      <c r="G979" s="24">
        <v>777222</v>
      </c>
      <c r="H979" s="24">
        <v>0</v>
      </c>
      <c r="I979" s="24">
        <v>0</v>
      </c>
      <c r="J979" s="25">
        <f t="shared" si="26"/>
        <v>0</v>
      </c>
    </row>
    <row r="980" spans="1:10" x14ac:dyDescent="0.25">
      <c r="A980" s="11">
        <v>493600</v>
      </c>
      <c r="B980" s="11">
        <v>336</v>
      </c>
      <c r="C980" s="12" t="s">
        <v>908</v>
      </c>
      <c r="D980" s="13">
        <v>0</v>
      </c>
      <c r="E980" s="13">
        <v>0</v>
      </c>
      <c r="F980" s="13">
        <v>148253024</v>
      </c>
      <c r="G980" s="13">
        <v>154102869</v>
      </c>
      <c r="H980" s="13">
        <v>0</v>
      </c>
      <c r="I980" s="13">
        <v>5849845</v>
      </c>
      <c r="J980">
        <f t="shared" si="26"/>
        <v>1</v>
      </c>
    </row>
    <row r="981" spans="1:10" s="25" customFormat="1" x14ac:dyDescent="0.25">
      <c r="A981" s="21">
        <v>493600</v>
      </c>
      <c r="B981" s="21">
        <v>337</v>
      </c>
      <c r="C981" s="23" t="s">
        <v>909</v>
      </c>
      <c r="D981" s="24">
        <v>0</v>
      </c>
      <c r="E981" s="24">
        <v>0</v>
      </c>
      <c r="F981" s="24">
        <v>6353376</v>
      </c>
      <c r="G981" s="24">
        <v>6353376</v>
      </c>
      <c r="H981" s="24">
        <v>0</v>
      </c>
      <c r="I981" s="24">
        <v>0</v>
      </c>
      <c r="J981" s="25">
        <f t="shared" si="26"/>
        <v>0</v>
      </c>
    </row>
    <row r="982" spans="1:10" s="25" customFormat="1" x14ac:dyDescent="0.25">
      <c r="A982" s="21">
        <v>493600</v>
      </c>
      <c r="B982" s="21">
        <v>340</v>
      </c>
      <c r="C982" s="23" t="s">
        <v>910</v>
      </c>
      <c r="D982" s="24">
        <v>0</v>
      </c>
      <c r="E982" s="24">
        <v>0</v>
      </c>
      <c r="F982" s="24">
        <v>67028</v>
      </c>
      <c r="G982" s="24">
        <v>67028</v>
      </c>
      <c r="H982" s="24">
        <v>0</v>
      </c>
      <c r="I982" s="24">
        <v>0</v>
      </c>
      <c r="J982" s="25">
        <f t="shared" si="26"/>
        <v>0</v>
      </c>
    </row>
    <row r="983" spans="1:10" s="25" customFormat="1" x14ac:dyDescent="0.25">
      <c r="A983" s="21">
        <v>493600</v>
      </c>
      <c r="B983" s="21">
        <v>341</v>
      </c>
      <c r="C983" s="23" t="s">
        <v>911</v>
      </c>
      <c r="D983" s="24">
        <v>0</v>
      </c>
      <c r="E983" s="24">
        <v>0</v>
      </c>
      <c r="F983" s="24">
        <v>31406</v>
      </c>
      <c r="G983" s="24">
        <v>31406</v>
      </c>
      <c r="H983" s="24">
        <v>0</v>
      </c>
      <c r="I983" s="24">
        <v>0</v>
      </c>
      <c r="J983" s="25">
        <f t="shared" si="26"/>
        <v>0</v>
      </c>
    </row>
    <row r="984" spans="1:10" s="25" customFormat="1" x14ac:dyDescent="0.25">
      <c r="A984" s="21">
        <v>493600</v>
      </c>
      <c r="B984" s="21">
        <v>342</v>
      </c>
      <c r="C984" s="23" t="s">
        <v>912</v>
      </c>
      <c r="D984" s="24">
        <v>0</v>
      </c>
      <c r="E984" s="24">
        <v>0</v>
      </c>
      <c r="F984" s="24">
        <v>59883883</v>
      </c>
      <c r="G984" s="24">
        <v>55699897</v>
      </c>
      <c r="H984" s="24">
        <v>4183986</v>
      </c>
      <c r="I984" s="24">
        <v>0</v>
      </c>
      <c r="J984" s="26">
        <v>0</v>
      </c>
    </row>
    <row r="985" spans="1:10" s="25" customFormat="1" x14ac:dyDescent="0.25">
      <c r="A985" s="21">
        <v>493600</v>
      </c>
      <c r="B985" s="21">
        <v>343</v>
      </c>
      <c r="C985" s="23" t="s">
        <v>913</v>
      </c>
      <c r="D985" s="24">
        <v>0</v>
      </c>
      <c r="E985" s="24">
        <v>0</v>
      </c>
      <c r="F985" s="24">
        <v>58582</v>
      </c>
      <c r="G985" s="24">
        <v>58582</v>
      </c>
      <c r="H985" s="24">
        <v>0</v>
      </c>
      <c r="I985" s="24">
        <v>0</v>
      </c>
      <c r="J985" s="25">
        <f t="shared" ref="J985:J1048" si="27">IF((D985+F985-E985-G985)&gt;=0,0,1)</f>
        <v>0</v>
      </c>
    </row>
    <row r="986" spans="1:10" s="25" customFormat="1" x14ac:dyDescent="0.25">
      <c r="A986" s="21">
        <v>493600</v>
      </c>
      <c r="B986" s="21">
        <v>349</v>
      </c>
      <c r="C986" s="23" t="s">
        <v>914</v>
      </c>
      <c r="D986" s="24">
        <v>0</v>
      </c>
      <c r="E986" s="24">
        <v>0</v>
      </c>
      <c r="F986" s="24">
        <v>532752</v>
      </c>
      <c r="G986" s="24">
        <v>532752</v>
      </c>
      <c r="H986" s="24">
        <v>0</v>
      </c>
      <c r="I986" s="24">
        <v>0</v>
      </c>
      <c r="J986" s="25">
        <f t="shared" si="27"/>
        <v>0</v>
      </c>
    </row>
    <row r="987" spans="1:10" s="25" customFormat="1" x14ac:dyDescent="0.25">
      <c r="A987" s="21">
        <v>493600</v>
      </c>
      <c r="B987" s="21">
        <v>350</v>
      </c>
      <c r="C987" s="23" t="s">
        <v>915</v>
      </c>
      <c r="D987" s="24">
        <v>0</v>
      </c>
      <c r="E987" s="24">
        <v>0</v>
      </c>
      <c r="F987" s="24">
        <v>2313842</v>
      </c>
      <c r="G987" s="24">
        <v>2313842</v>
      </c>
      <c r="H987" s="24">
        <v>0</v>
      </c>
      <c r="I987" s="24">
        <v>0</v>
      </c>
      <c r="J987" s="25">
        <f t="shared" si="27"/>
        <v>0</v>
      </c>
    </row>
    <row r="988" spans="1:10" s="25" customFormat="1" x14ac:dyDescent="0.25">
      <c r="A988" s="21">
        <v>493600</v>
      </c>
      <c r="B988" s="21">
        <v>355</v>
      </c>
      <c r="C988" s="23" t="s">
        <v>916</v>
      </c>
      <c r="D988" s="24">
        <v>0</v>
      </c>
      <c r="E988" s="24">
        <v>0</v>
      </c>
      <c r="F988" s="24">
        <v>1482327</v>
      </c>
      <c r="G988" s="24">
        <v>1482327</v>
      </c>
      <c r="H988" s="24">
        <v>0</v>
      </c>
      <c r="I988" s="24">
        <v>0</v>
      </c>
      <c r="J988" s="25">
        <f t="shared" si="27"/>
        <v>0</v>
      </c>
    </row>
    <row r="989" spans="1:10" s="25" customFormat="1" x14ac:dyDescent="0.25">
      <c r="A989" s="21">
        <v>493600</v>
      </c>
      <c r="B989" s="21">
        <v>356</v>
      </c>
      <c r="C989" s="23" t="s">
        <v>917</v>
      </c>
      <c r="D989" s="24">
        <v>0</v>
      </c>
      <c r="E989" s="24">
        <v>0</v>
      </c>
      <c r="F989" s="24">
        <v>109949</v>
      </c>
      <c r="G989" s="24">
        <v>0</v>
      </c>
      <c r="H989" s="24">
        <v>109949</v>
      </c>
      <c r="I989" s="24">
        <v>0</v>
      </c>
      <c r="J989" s="25">
        <f t="shared" si="27"/>
        <v>0</v>
      </c>
    </row>
    <row r="990" spans="1:10" s="25" customFormat="1" x14ac:dyDescent="0.25">
      <c r="A990" s="21">
        <v>493600</v>
      </c>
      <c r="B990" s="21">
        <v>357</v>
      </c>
      <c r="C990" s="23" t="s">
        <v>918</v>
      </c>
      <c r="D990" s="24">
        <v>0</v>
      </c>
      <c r="E990" s="24">
        <v>0</v>
      </c>
      <c r="F990" s="24">
        <v>1617641</v>
      </c>
      <c r="G990" s="24">
        <v>1617641</v>
      </c>
      <c r="H990" s="24">
        <v>0</v>
      </c>
      <c r="I990" s="24">
        <v>0</v>
      </c>
      <c r="J990" s="25">
        <f t="shared" si="27"/>
        <v>0</v>
      </c>
    </row>
    <row r="991" spans="1:10" s="25" customFormat="1" x14ac:dyDescent="0.25">
      <c r="A991" s="21">
        <v>493600</v>
      </c>
      <c r="B991" s="21">
        <v>360</v>
      </c>
      <c r="C991" s="23" t="s">
        <v>919</v>
      </c>
      <c r="D991" s="24">
        <v>0</v>
      </c>
      <c r="E991" s="24">
        <v>0</v>
      </c>
      <c r="F991" s="24">
        <v>65286044</v>
      </c>
      <c r="G991" s="24">
        <v>50286044</v>
      </c>
      <c r="H991" s="24">
        <v>15000000</v>
      </c>
      <c r="I991" s="24">
        <v>0</v>
      </c>
      <c r="J991" s="25">
        <f t="shared" si="27"/>
        <v>0</v>
      </c>
    </row>
    <row r="992" spans="1:10" s="25" customFormat="1" x14ac:dyDescent="0.25">
      <c r="A992" s="21">
        <v>493600</v>
      </c>
      <c r="B992" s="21">
        <v>361</v>
      </c>
      <c r="C992" s="23" t="s">
        <v>920</v>
      </c>
      <c r="D992" s="24">
        <v>0</v>
      </c>
      <c r="E992" s="24">
        <v>0</v>
      </c>
      <c r="F992" s="24">
        <v>324082</v>
      </c>
      <c r="G992" s="24">
        <v>324082</v>
      </c>
      <c r="H992" s="24">
        <v>0</v>
      </c>
      <c r="I992" s="24">
        <v>0</v>
      </c>
      <c r="J992" s="25">
        <f t="shared" si="27"/>
        <v>0</v>
      </c>
    </row>
    <row r="993" spans="1:10" s="25" customFormat="1" x14ac:dyDescent="0.25">
      <c r="A993" s="21">
        <v>493600</v>
      </c>
      <c r="B993" s="21">
        <v>362</v>
      </c>
      <c r="C993" s="23" t="s">
        <v>921</v>
      </c>
      <c r="D993" s="24">
        <v>0</v>
      </c>
      <c r="E993" s="24">
        <v>0</v>
      </c>
      <c r="F993" s="24">
        <v>32509</v>
      </c>
      <c r="G993" s="24">
        <v>32509</v>
      </c>
      <c r="H993" s="24">
        <v>0</v>
      </c>
      <c r="I993" s="24">
        <v>0</v>
      </c>
      <c r="J993" s="25">
        <f t="shared" si="27"/>
        <v>0</v>
      </c>
    </row>
    <row r="994" spans="1:10" s="25" customFormat="1" x14ac:dyDescent="0.25">
      <c r="A994" s="21">
        <v>493600</v>
      </c>
      <c r="B994" s="21">
        <v>364</v>
      </c>
      <c r="C994" s="23" t="s">
        <v>922</v>
      </c>
      <c r="D994" s="24">
        <v>0</v>
      </c>
      <c r="E994" s="24">
        <v>0</v>
      </c>
      <c r="F994" s="24">
        <v>674385</v>
      </c>
      <c r="G994" s="24">
        <v>674385</v>
      </c>
      <c r="H994" s="24">
        <v>0</v>
      </c>
      <c r="I994" s="24">
        <v>0</v>
      </c>
      <c r="J994" s="25">
        <f t="shared" si="27"/>
        <v>0</v>
      </c>
    </row>
    <row r="995" spans="1:10" s="25" customFormat="1" x14ac:dyDescent="0.25">
      <c r="A995" s="21">
        <v>493600</v>
      </c>
      <c r="B995" s="21">
        <v>365</v>
      </c>
      <c r="C995" s="23" t="s">
        <v>923</v>
      </c>
      <c r="D995" s="24">
        <v>0</v>
      </c>
      <c r="E995" s="24">
        <v>0</v>
      </c>
      <c r="F995" s="24">
        <v>15471681</v>
      </c>
      <c r="G995" s="24">
        <v>12090122</v>
      </c>
      <c r="H995" s="24">
        <v>3381559</v>
      </c>
      <c r="I995" s="24">
        <v>0</v>
      </c>
      <c r="J995" s="25">
        <f t="shared" si="27"/>
        <v>0</v>
      </c>
    </row>
    <row r="996" spans="1:10" s="25" customFormat="1" x14ac:dyDescent="0.25">
      <c r="A996" s="21">
        <v>493600</v>
      </c>
      <c r="B996" s="21">
        <v>366</v>
      </c>
      <c r="C996" s="23" t="s">
        <v>924</v>
      </c>
      <c r="D996" s="24">
        <v>0</v>
      </c>
      <c r="E996" s="24">
        <v>0</v>
      </c>
      <c r="F996" s="24">
        <v>439428</v>
      </c>
      <c r="G996" s="24">
        <v>439428</v>
      </c>
      <c r="H996" s="24">
        <v>0</v>
      </c>
      <c r="I996" s="24">
        <v>0</v>
      </c>
      <c r="J996" s="25">
        <f t="shared" si="27"/>
        <v>0</v>
      </c>
    </row>
    <row r="997" spans="1:10" x14ac:dyDescent="0.25">
      <c r="A997" s="11">
        <v>493600</v>
      </c>
      <c r="B997" s="11">
        <v>367</v>
      </c>
      <c r="C997" s="12" t="s">
        <v>925</v>
      </c>
      <c r="D997" s="13">
        <v>0</v>
      </c>
      <c r="E997" s="13">
        <v>0</v>
      </c>
      <c r="F997" s="13">
        <v>0</v>
      </c>
      <c r="G997" s="13">
        <v>628509</v>
      </c>
      <c r="H997" s="13">
        <v>0</v>
      </c>
      <c r="I997" s="13">
        <v>628509</v>
      </c>
      <c r="J997">
        <f t="shared" si="27"/>
        <v>1</v>
      </c>
    </row>
    <row r="998" spans="1:10" x14ac:dyDescent="0.25">
      <c r="A998" s="11">
        <v>493600</v>
      </c>
      <c r="B998" s="11">
        <v>368</v>
      </c>
      <c r="C998" s="12" t="s">
        <v>926</v>
      </c>
      <c r="D998" s="13">
        <v>0</v>
      </c>
      <c r="E998" s="13">
        <v>0</v>
      </c>
      <c r="F998" s="13">
        <v>0</v>
      </c>
      <c r="G998" s="13">
        <v>8952684</v>
      </c>
      <c r="H998" s="13">
        <v>0</v>
      </c>
      <c r="I998" s="13">
        <v>8952684</v>
      </c>
      <c r="J998">
        <f t="shared" si="27"/>
        <v>1</v>
      </c>
    </row>
    <row r="999" spans="1:10" s="25" customFormat="1" x14ac:dyDescent="0.25">
      <c r="A999" s="21">
        <v>493600</v>
      </c>
      <c r="B999" s="21">
        <v>369</v>
      </c>
      <c r="C999" s="23" t="s">
        <v>927</v>
      </c>
      <c r="D999" s="24">
        <v>0</v>
      </c>
      <c r="E999" s="24">
        <v>0</v>
      </c>
      <c r="F999" s="24">
        <v>3547764</v>
      </c>
      <c r="G999" s="24">
        <v>3547764</v>
      </c>
      <c r="H999" s="24">
        <v>0</v>
      </c>
      <c r="I999" s="24">
        <v>0</v>
      </c>
      <c r="J999" s="25">
        <f t="shared" si="27"/>
        <v>0</v>
      </c>
    </row>
    <row r="1000" spans="1:10" s="25" customFormat="1" x14ac:dyDescent="0.25">
      <c r="A1000" s="21">
        <v>493600</v>
      </c>
      <c r="B1000" s="21">
        <v>506</v>
      </c>
      <c r="C1000" s="23" t="s">
        <v>928</v>
      </c>
      <c r="D1000" s="24">
        <v>0</v>
      </c>
      <c r="E1000" s="24">
        <v>0</v>
      </c>
      <c r="F1000" s="24">
        <v>36745637</v>
      </c>
      <c r="G1000" s="24">
        <v>34173335</v>
      </c>
      <c r="H1000" s="24">
        <v>2572302</v>
      </c>
      <c r="I1000" s="24">
        <v>0</v>
      </c>
      <c r="J1000" s="25">
        <f t="shared" si="27"/>
        <v>0</v>
      </c>
    </row>
    <row r="1001" spans="1:10" s="25" customFormat="1" x14ac:dyDescent="0.25">
      <c r="A1001" s="21">
        <v>493600</v>
      </c>
      <c r="B1001" s="21">
        <v>507</v>
      </c>
      <c r="C1001" s="23" t="s">
        <v>929</v>
      </c>
      <c r="D1001" s="24">
        <v>0</v>
      </c>
      <c r="E1001" s="24">
        <v>0</v>
      </c>
      <c r="F1001" s="24">
        <v>28493525</v>
      </c>
      <c r="G1001" s="24">
        <v>28493525</v>
      </c>
      <c r="H1001" s="24">
        <v>0</v>
      </c>
      <c r="I1001" s="24">
        <v>0</v>
      </c>
      <c r="J1001" s="25">
        <f t="shared" si="27"/>
        <v>0</v>
      </c>
    </row>
    <row r="1002" spans="1:10" s="25" customFormat="1" x14ac:dyDescent="0.25">
      <c r="A1002" s="21">
        <v>493600</v>
      </c>
      <c r="B1002" s="21">
        <v>509</v>
      </c>
      <c r="C1002" s="23" t="s">
        <v>930</v>
      </c>
      <c r="D1002" s="24">
        <v>0</v>
      </c>
      <c r="E1002" s="24">
        <v>0</v>
      </c>
      <c r="F1002" s="24">
        <v>267782356</v>
      </c>
      <c r="G1002" s="24">
        <v>267782356</v>
      </c>
      <c r="H1002" s="24">
        <v>0</v>
      </c>
      <c r="I1002" s="24">
        <v>0</v>
      </c>
      <c r="J1002" s="25">
        <f t="shared" si="27"/>
        <v>0</v>
      </c>
    </row>
    <row r="1003" spans="1:10" s="25" customFormat="1" x14ac:dyDescent="0.25">
      <c r="A1003" s="21">
        <v>493600</v>
      </c>
      <c r="B1003" s="21">
        <v>510</v>
      </c>
      <c r="C1003" s="23" t="s">
        <v>931</v>
      </c>
      <c r="D1003" s="24">
        <v>0</v>
      </c>
      <c r="E1003" s="24">
        <v>0</v>
      </c>
      <c r="F1003" s="24">
        <v>105962528</v>
      </c>
      <c r="G1003" s="24">
        <v>105962528</v>
      </c>
      <c r="H1003" s="24">
        <v>0</v>
      </c>
      <c r="I1003" s="24">
        <v>0</v>
      </c>
      <c r="J1003" s="25">
        <f t="shared" si="27"/>
        <v>0</v>
      </c>
    </row>
    <row r="1004" spans="1:10" s="25" customFormat="1" x14ac:dyDescent="0.25">
      <c r="A1004" s="21">
        <v>493600</v>
      </c>
      <c r="B1004" s="21">
        <v>511</v>
      </c>
      <c r="C1004" s="23" t="s">
        <v>932</v>
      </c>
      <c r="D1004" s="24">
        <v>0</v>
      </c>
      <c r="E1004" s="24">
        <v>0</v>
      </c>
      <c r="F1004" s="24">
        <v>13494916</v>
      </c>
      <c r="G1004" s="24">
        <v>13494916</v>
      </c>
      <c r="H1004" s="24">
        <v>0</v>
      </c>
      <c r="I1004" s="24">
        <v>0</v>
      </c>
      <c r="J1004" s="25">
        <f t="shared" si="27"/>
        <v>0</v>
      </c>
    </row>
    <row r="1005" spans="1:10" x14ac:dyDescent="0.25">
      <c r="A1005" s="11">
        <v>493600</v>
      </c>
      <c r="B1005" s="11">
        <v>702</v>
      </c>
      <c r="C1005" s="12" t="s">
        <v>933</v>
      </c>
      <c r="D1005" s="13">
        <v>0</v>
      </c>
      <c r="E1005" s="13">
        <v>0</v>
      </c>
      <c r="F1005" s="13">
        <v>177315476</v>
      </c>
      <c r="G1005" s="13">
        <v>192315480</v>
      </c>
      <c r="H1005" s="13">
        <v>0</v>
      </c>
      <c r="I1005" s="13">
        <v>15000004</v>
      </c>
      <c r="J1005">
        <f t="shared" si="27"/>
        <v>1</v>
      </c>
    </row>
    <row r="1006" spans="1:10" x14ac:dyDescent="0.25">
      <c r="A1006" s="11">
        <v>493900</v>
      </c>
      <c r="B1006" s="11">
        <v>300</v>
      </c>
      <c r="C1006" s="12" t="s">
        <v>934</v>
      </c>
      <c r="D1006" s="13">
        <v>50000000</v>
      </c>
      <c r="E1006" s="13">
        <v>0</v>
      </c>
      <c r="F1006" s="13">
        <v>2115280909</v>
      </c>
      <c r="G1006" s="13">
        <v>1984202992</v>
      </c>
      <c r="H1006" s="13">
        <v>181077917</v>
      </c>
      <c r="I1006" s="13">
        <v>0</v>
      </c>
      <c r="J1006">
        <f t="shared" si="27"/>
        <v>0</v>
      </c>
    </row>
    <row r="1007" spans="1:10" x14ac:dyDescent="0.25">
      <c r="A1007" s="11">
        <v>493900</v>
      </c>
      <c r="B1007" s="11">
        <v>303</v>
      </c>
      <c r="C1007" s="12" t="s">
        <v>935</v>
      </c>
      <c r="D1007" s="13">
        <v>60000000</v>
      </c>
      <c r="E1007" s="13">
        <v>0</v>
      </c>
      <c r="F1007" s="13">
        <v>75160967</v>
      </c>
      <c r="G1007" s="13">
        <v>160967</v>
      </c>
      <c r="H1007" s="13">
        <v>135000000</v>
      </c>
      <c r="I1007" s="13">
        <v>0</v>
      </c>
      <c r="J1007">
        <f t="shared" si="27"/>
        <v>0</v>
      </c>
    </row>
    <row r="1008" spans="1:10" x14ac:dyDescent="0.25">
      <c r="A1008" s="11">
        <v>493900</v>
      </c>
      <c r="B1008" s="11">
        <v>312</v>
      </c>
      <c r="C1008" s="12" t="s">
        <v>936</v>
      </c>
      <c r="D1008" s="13">
        <v>11289097</v>
      </c>
      <c r="E1008" s="13">
        <v>0</v>
      </c>
      <c r="F1008" s="13">
        <v>0</v>
      </c>
      <c r="G1008" s="13">
        <v>489508</v>
      </c>
      <c r="H1008" s="13">
        <v>10799589</v>
      </c>
      <c r="I1008" s="13">
        <v>0</v>
      </c>
      <c r="J1008">
        <f t="shared" si="27"/>
        <v>0</v>
      </c>
    </row>
    <row r="1009" spans="1:10" s="25" customFormat="1" x14ac:dyDescent="0.25">
      <c r="A1009" s="21">
        <v>493900</v>
      </c>
      <c r="B1009" s="21">
        <v>342</v>
      </c>
      <c r="C1009" s="23" t="s">
        <v>937</v>
      </c>
      <c r="D1009" s="24">
        <v>0</v>
      </c>
      <c r="E1009" s="24">
        <v>0</v>
      </c>
      <c r="F1009" s="24">
        <v>2990696</v>
      </c>
      <c r="G1009" s="24">
        <v>2990696</v>
      </c>
      <c r="H1009" s="24">
        <v>0</v>
      </c>
      <c r="I1009" s="24">
        <v>0</v>
      </c>
      <c r="J1009" s="25">
        <f t="shared" si="27"/>
        <v>0</v>
      </c>
    </row>
    <row r="1010" spans="1:10" x14ac:dyDescent="0.25">
      <c r="A1010" s="11">
        <v>493900</v>
      </c>
      <c r="B1010" s="11">
        <v>403</v>
      </c>
      <c r="C1010" s="12" t="s">
        <v>938</v>
      </c>
      <c r="D1010" s="13">
        <v>0</v>
      </c>
      <c r="E1010" s="13">
        <v>0</v>
      </c>
      <c r="F1010" s="13">
        <v>277461</v>
      </c>
      <c r="G1010" s="13">
        <v>316196</v>
      </c>
      <c r="H1010" s="13">
        <v>0</v>
      </c>
      <c r="I1010" s="13">
        <v>38735</v>
      </c>
      <c r="J1010">
        <f t="shared" si="27"/>
        <v>1</v>
      </c>
    </row>
    <row r="1011" spans="1:10" x14ac:dyDescent="0.25">
      <c r="A1011" s="11">
        <v>493900</v>
      </c>
      <c r="B1011" s="11">
        <v>404</v>
      </c>
      <c r="C1011" s="12" t="s">
        <v>939</v>
      </c>
      <c r="D1011" s="13">
        <v>10000000</v>
      </c>
      <c r="E1011" s="13">
        <v>0</v>
      </c>
      <c r="F1011" s="13">
        <v>60000000</v>
      </c>
      <c r="G1011" s="13">
        <v>10000000</v>
      </c>
      <c r="H1011" s="13">
        <v>60000000</v>
      </c>
      <c r="I1011" s="13">
        <v>0</v>
      </c>
      <c r="J1011">
        <f t="shared" si="27"/>
        <v>0</v>
      </c>
    </row>
    <row r="1012" spans="1:10" s="25" customFormat="1" x14ac:dyDescent="0.25">
      <c r="A1012" s="21">
        <v>493900</v>
      </c>
      <c r="B1012" s="21">
        <v>405</v>
      </c>
      <c r="C1012" s="23" t="s">
        <v>940</v>
      </c>
      <c r="D1012" s="24">
        <v>0</v>
      </c>
      <c r="E1012" s="24">
        <v>0</v>
      </c>
      <c r="F1012" s="24">
        <v>4200000</v>
      </c>
      <c r="G1012" s="24">
        <v>0</v>
      </c>
      <c r="H1012" s="24">
        <v>4200000</v>
      </c>
      <c r="I1012" s="24">
        <v>0</v>
      </c>
      <c r="J1012" s="25">
        <f t="shared" si="27"/>
        <v>0</v>
      </c>
    </row>
    <row r="1013" spans="1:10" x14ac:dyDescent="0.25">
      <c r="A1013" s="11">
        <v>493900</v>
      </c>
      <c r="B1013" s="11">
        <v>505</v>
      </c>
      <c r="C1013" s="12" t="s">
        <v>941</v>
      </c>
      <c r="D1013" s="13">
        <v>37459507</v>
      </c>
      <c r="E1013" s="13">
        <v>0</v>
      </c>
      <c r="F1013" s="13">
        <v>0</v>
      </c>
      <c r="G1013" s="13">
        <v>0</v>
      </c>
      <c r="H1013" s="13">
        <v>37459507</v>
      </c>
      <c r="I1013" s="13">
        <v>0</v>
      </c>
      <c r="J1013">
        <f t="shared" si="27"/>
        <v>0</v>
      </c>
    </row>
    <row r="1014" spans="1:10" x14ac:dyDescent="0.25">
      <c r="A1014" s="11">
        <v>493900</v>
      </c>
      <c r="B1014" s="11">
        <v>508</v>
      </c>
      <c r="C1014" s="12" t="s">
        <v>942</v>
      </c>
      <c r="D1014" s="13">
        <v>30860301</v>
      </c>
      <c r="E1014" s="13">
        <v>0</v>
      </c>
      <c r="F1014" s="13">
        <v>0</v>
      </c>
      <c r="G1014" s="13">
        <v>0</v>
      </c>
      <c r="H1014" s="13">
        <v>30860301</v>
      </c>
      <c r="I1014" s="13">
        <v>0</v>
      </c>
      <c r="J1014">
        <f t="shared" si="27"/>
        <v>0</v>
      </c>
    </row>
    <row r="1015" spans="1:10" s="25" customFormat="1" x14ac:dyDescent="0.25">
      <c r="A1015" s="21">
        <v>493900</v>
      </c>
      <c r="B1015" s="21">
        <v>509</v>
      </c>
      <c r="C1015" s="23" t="s">
        <v>943</v>
      </c>
      <c r="D1015" s="24">
        <v>0</v>
      </c>
      <c r="E1015" s="24">
        <v>0</v>
      </c>
      <c r="F1015" s="24">
        <v>4779861</v>
      </c>
      <c r="G1015" s="24">
        <v>3694692</v>
      </c>
      <c r="H1015" s="24">
        <v>1085169</v>
      </c>
      <c r="I1015" s="24">
        <v>0</v>
      </c>
      <c r="J1015" s="25">
        <f t="shared" si="27"/>
        <v>0</v>
      </c>
    </row>
    <row r="1016" spans="1:10" x14ac:dyDescent="0.25">
      <c r="A1016" s="11">
        <v>493900</v>
      </c>
      <c r="B1016" s="11">
        <v>510</v>
      </c>
      <c r="C1016" s="12" t="s">
        <v>944</v>
      </c>
      <c r="D1016" s="13">
        <v>17546650</v>
      </c>
      <c r="E1016" s="13">
        <v>0</v>
      </c>
      <c r="F1016" s="13">
        <v>7237638</v>
      </c>
      <c r="G1016" s="13">
        <v>3200000</v>
      </c>
      <c r="H1016" s="13">
        <v>21584288</v>
      </c>
      <c r="I1016" s="13">
        <v>0</v>
      </c>
      <c r="J1016">
        <f t="shared" si="27"/>
        <v>0</v>
      </c>
    </row>
    <row r="1017" spans="1:10" s="25" customFormat="1" x14ac:dyDescent="0.25">
      <c r="A1017" s="21">
        <v>493900</v>
      </c>
      <c r="B1017" s="21">
        <v>511</v>
      </c>
      <c r="C1017" s="23" t="s">
        <v>945</v>
      </c>
      <c r="D1017" s="24">
        <v>0</v>
      </c>
      <c r="E1017" s="24">
        <v>0</v>
      </c>
      <c r="F1017" s="24">
        <v>36302324</v>
      </c>
      <c r="G1017" s="24">
        <v>0</v>
      </c>
      <c r="H1017" s="24">
        <v>36302324</v>
      </c>
      <c r="I1017" s="24">
        <v>0</v>
      </c>
      <c r="J1017" s="25">
        <f t="shared" si="27"/>
        <v>0</v>
      </c>
    </row>
    <row r="1018" spans="1:10" x14ac:dyDescent="0.25">
      <c r="A1018" s="11">
        <v>493900</v>
      </c>
      <c r="B1018" s="11">
        <v>600</v>
      </c>
      <c r="C1018" s="12" t="s">
        <v>307</v>
      </c>
      <c r="D1018" s="13">
        <v>17354464</v>
      </c>
      <c r="E1018" s="13">
        <v>0</v>
      </c>
      <c r="F1018" s="13">
        <v>0</v>
      </c>
      <c r="G1018" s="13">
        <v>0</v>
      </c>
      <c r="H1018" s="13">
        <v>17354464</v>
      </c>
      <c r="I1018" s="13">
        <v>0</v>
      </c>
      <c r="J1018">
        <f t="shared" si="27"/>
        <v>0</v>
      </c>
    </row>
    <row r="1019" spans="1:10" s="25" customFormat="1" x14ac:dyDescent="0.25">
      <c r="A1019" s="21">
        <v>493900</v>
      </c>
      <c r="B1019" s="21">
        <v>601</v>
      </c>
      <c r="C1019" s="23" t="s">
        <v>946</v>
      </c>
      <c r="D1019" s="24">
        <v>0</v>
      </c>
      <c r="E1019" s="24">
        <v>0</v>
      </c>
      <c r="F1019" s="24">
        <v>257490080</v>
      </c>
      <c r="G1019" s="24">
        <v>0</v>
      </c>
      <c r="H1019" s="24">
        <v>257490080</v>
      </c>
      <c r="I1019" s="24">
        <v>0</v>
      </c>
      <c r="J1019" s="25">
        <f t="shared" si="27"/>
        <v>0</v>
      </c>
    </row>
    <row r="1020" spans="1:10" s="25" customFormat="1" x14ac:dyDescent="0.25">
      <c r="A1020" s="21">
        <v>493900</v>
      </c>
      <c r="B1020" s="21">
        <v>602</v>
      </c>
      <c r="C1020" s="23" t="s">
        <v>947</v>
      </c>
      <c r="D1020" s="24">
        <v>0</v>
      </c>
      <c r="E1020" s="24">
        <v>0</v>
      </c>
      <c r="F1020" s="24">
        <v>592478476</v>
      </c>
      <c r="G1020" s="24">
        <v>0</v>
      </c>
      <c r="H1020" s="24">
        <v>592478476</v>
      </c>
      <c r="I1020" s="24">
        <v>0</v>
      </c>
      <c r="J1020" s="25">
        <f t="shared" si="27"/>
        <v>0</v>
      </c>
    </row>
    <row r="1021" spans="1:10" s="25" customFormat="1" x14ac:dyDescent="0.25">
      <c r="A1021" s="21">
        <v>493900</v>
      </c>
      <c r="B1021" s="21">
        <v>603</v>
      </c>
      <c r="C1021" s="23" t="s">
        <v>948</v>
      </c>
      <c r="D1021" s="24">
        <v>0</v>
      </c>
      <c r="E1021" s="24">
        <v>0</v>
      </c>
      <c r="F1021" s="24">
        <v>53941198</v>
      </c>
      <c r="G1021" s="24">
        <v>0</v>
      </c>
      <c r="H1021" s="24">
        <v>53941198</v>
      </c>
      <c r="I1021" s="24">
        <v>0</v>
      </c>
      <c r="J1021" s="25">
        <f t="shared" si="27"/>
        <v>0</v>
      </c>
    </row>
    <row r="1022" spans="1:10" s="25" customFormat="1" x14ac:dyDescent="0.25">
      <c r="A1022" s="21">
        <v>493900</v>
      </c>
      <c r="B1022" s="21">
        <v>2500</v>
      </c>
      <c r="C1022" s="23" t="s">
        <v>949</v>
      </c>
      <c r="D1022" s="24">
        <v>0</v>
      </c>
      <c r="E1022" s="24">
        <v>0</v>
      </c>
      <c r="F1022" s="24">
        <v>9705175</v>
      </c>
      <c r="G1022" s="24">
        <v>0</v>
      </c>
      <c r="H1022" s="24">
        <v>9705175</v>
      </c>
      <c r="I1022" s="24">
        <v>0</v>
      </c>
      <c r="J1022" s="25">
        <f t="shared" si="27"/>
        <v>0</v>
      </c>
    </row>
    <row r="1023" spans="1:10" x14ac:dyDescent="0.25">
      <c r="A1023" s="11">
        <v>495000</v>
      </c>
      <c r="B1023" s="11">
        <v>0</v>
      </c>
      <c r="C1023" s="12" t="s">
        <v>950</v>
      </c>
      <c r="D1023" s="13">
        <v>589065292</v>
      </c>
      <c r="E1023" s="13">
        <v>0</v>
      </c>
      <c r="F1023" s="13">
        <v>778404168</v>
      </c>
      <c r="G1023" s="13">
        <v>1130726004</v>
      </c>
      <c r="H1023" s="13">
        <v>236743456</v>
      </c>
      <c r="I1023" s="13">
        <v>0</v>
      </c>
      <c r="J1023">
        <f t="shared" si="27"/>
        <v>0</v>
      </c>
    </row>
    <row r="1024" spans="1:10" s="25" customFormat="1" x14ac:dyDescent="0.25">
      <c r="A1024" s="21">
        <v>495800</v>
      </c>
      <c r="B1024" s="21">
        <v>0</v>
      </c>
      <c r="C1024" s="23" t="s">
        <v>951</v>
      </c>
      <c r="D1024" s="24">
        <v>0</v>
      </c>
      <c r="E1024" s="24">
        <v>0</v>
      </c>
      <c r="F1024" s="24">
        <v>155993914</v>
      </c>
      <c r="G1024" s="24">
        <v>155993914</v>
      </c>
      <c r="H1024" s="24">
        <v>0</v>
      </c>
      <c r="I1024" s="24">
        <v>0</v>
      </c>
      <c r="J1024" s="25">
        <f t="shared" si="27"/>
        <v>0</v>
      </c>
    </row>
    <row r="1025" spans="1:10" x14ac:dyDescent="0.25">
      <c r="A1025" s="11">
        <v>495801</v>
      </c>
      <c r="B1025" s="11">
        <v>0</v>
      </c>
      <c r="C1025" s="12" t="s">
        <v>952</v>
      </c>
      <c r="D1025" s="13">
        <v>0</v>
      </c>
      <c r="E1025" s="13">
        <v>0</v>
      </c>
      <c r="F1025" s="13">
        <v>16127844</v>
      </c>
      <c r="G1025" s="13">
        <v>38027844</v>
      </c>
      <c r="H1025" s="13">
        <v>0</v>
      </c>
      <c r="I1025" s="13">
        <v>21900000</v>
      </c>
      <c r="J1025">
        <f t="shared" si="27"/>
        <v>1</v>
      </c>
    </row>
    <row r="1026" spans="1:10" x14ac:dyDescent="0.25">
      <c r="A1026" s="11">
        <v>495802</v>
      </c>
      <c r="B1026" s="11">
        <v>0</v>
      </c>
      <c r="C1026" s="12" t="s">
        <v>953</v>
      </c>
      <c r="D1026" s="13">
        <v>0</v>
      </c>
      <c r="E1026" s="13">
        <v>1047750</v>
      </c>
      <c r="F1026" s="13">
        <v>17943000</v>
      </c>
      <c r="G1026" s="13">
        <v>16895250</v>
      </c>
      <c r="H1026" s="13">
        <v>0</v>
      </c>
      <c r="I1026" s="13">
        <v>0</v>
      </c>
      <c r="J1026">
        <f>IF((D1026+F1026-E1026-G1026)&gt;0,0,1)</f>
        <v>1</v>
      </c>
    </row>
    <row r="1027" spans="1:10" x14ac:dyDescent="0.25">
      <c r="A1027" s="11">
        <v>495804</v>
      </c>
      <c r="B1027" s="11">
        <v>0</v>
      </c>
      <c r="C1027" s="12" t="s">
        <v>954</v>
      </c>
      <c r="D1027" s="13">
        <v>41469845</v>
      </c>
      <c r="E1027" s="13">
        <v>0</v>
      </c>
      <c r="F1027" s="13">
        <v>314681706</v>
      </c>
      <c r="G1027" s="13">
        <v>274819020</v>
      </c>
      <c r="H1027" s="13">
        <v>81332531</v>
      </c>
      <c r="I1027" s="13">
        <v>0</v>
      </c>
      <c r="J1027">
        <f t="shared" si="27"/>
        <v>0</v>
      </c>
    </row>
    <row r="1028" spans="1:10" s="25" customFormat="1" x14ac:dyDescent="0.25">
      <c r="A1028" s="21">
        <v>495805</v>
      </c>
      <c r="B1028" s="21">
        <v>0</v>
      </c>
      <c r="C1028" s="23" t="s">
        <v>955</v>
      </c>
      <c r="D1028" s="24">
        <v>0</v>
      </c>
      <c r="E1028" s="24">
        <v>0</v>
      </c>
      <c r="F1028" s="24">
        <v>236969112</v>
      </c>
      <c r="G1028" s="24">
        <v>0</v>
      </c>
      <c r="H1028" s="24">
        <v>236969112</v>
      </c>
      <c r="I1028" s="24">
        <v>0</v>
      </c>
      <c r="J1028" s="25">
        <f t="shared" si="27"/>
        <v>0</v>
      </c>
    </row>
    <row r="1029" spans="1:10" x14ac:dyDescent="0.25">
      <c r="A1029" s="11">
        <v>499000</v>
      </c>
      <c r="B1029" s="11">
        <v>0</v>
      </c>
      <c r="C1029" s="12" t="s">
        <v>956</v>
      </c>
      <c r="D1029" s="13">
        <v>0</v>
      </c>
      <c r="E1029" s="13">
        <v>105567831</v>
      </c>
      <c r="F1029" s="13">
        <v>423836084</v>
      </c>
      <c r="G1029" s="13">
        <v>557231863</v>
      </c>
      <c r="H1029" s="13">
        <v>0</v>
      </c>
      <c r="I1029" s="13">
        <v>238963610</v>
      </c>
      <c r="J1029">
        <f t="shared" si="27"/>
        <v>1</v>
      </c>
    </row>
    <row r="1030" spans="1:10" s="25" customFormat="1" x14ac:dyDescent="0.25">
      <c r="A1030" s="21">
        <v>530000</v>
      </c>
      <c r="B1030" s="21">
        <v>0</v>
      </c>
      <c r="C1030" s="23" t="s">
        <v>957</v>
      </c>
      <c r="D1030" s="24">
        <v>0</v>
      </c>
      <c r="E1030" s="24">
        <v>0</v>
      </c>
      <c r="F1030" s="24">
        <v>530170957</v>
      </c>
      <c r="G1030" s="24">
        <v>530170957</v>
      </c>
      <c r="H1030" s="24">
        <v>0</v>
      </c>
      <c r="I1030" s="24">
        <v>0</v>
      </c>
      <c r="J1030" s="25">
        <f t="shared" si="27"/>
        <v>0</v>
      </c>
    </row>
    <row r="1031" spans="1:10" s="25" customFormat="1" x14ac:dyDescent="0.25">
      <c r="A1031" s="21">
        <v>540000</v>
      </c>
      <c r="B1031" s="21">
        <v>0</v>
      </c>
      <c r="C1031" s="23" t="s">
        <v>958</v>
      </c>
      <c r="D1031" s="24">
        <v>0</v>
      </c>
      <c r="E1031" s="24">
        <v>0</v>
      </c>
      <c r="F1031" s="24">
        <v>6236981475</v>
      </c>
      <c r="G1031" s="24">
        <v>6236981475</v>
      </c>
      <c r="H1031" s="24">
        <v>0</v>
      </c>
      <c r="I1031" s="24">
        <v>0</v>
      </c>
      <c r="J1031" s="25">
        <f t="shared" si="27"/>
        <v>0</v>
      </c>
    </row>
    <row r="1032" spans="1:10" x14ac:dyDescent="0.25">
      <c r="A1032" s="11">
        <v>562001</v>
      </c>
      <c r="B1032" s="11">
        <v>0</v>
      </c>
      <c r="C1032" s="12" t="s">
        <v>959</v>
      </c>
      <c r="D1032" s="13">
        <v>2728328793</v>
      </c>
      <c r="E1032" s="13">
        <v>0</v>
      </c>
      <c r="F1032" s="13">
        <v>26419872537</v>
      </c>
      <c r="G1032" s="13">
        <v>28859094268</v>
      </c>
      <c r="H1032" s="13">
        <v>289107062</v>
      </c>
      <c r="I1032" s="13">
        <v>0</v>
      </c>
      <c r="J1032">
        <f t="shared" si="27"/>
        <v>0</v>
      </c>
    </row>
    <row r="1033" spans="1:10" x14ac:dyDescent="0.25">
      <c r="A1033" s="11">
        <v>562004</v>
      </c>
      <c r="B1033" s="11">
        <v>0</v>
      </c>
      <c r="C1033" s="12" t="s">
        <v>960</v>
      </c>
      <c r="D1033" s="13">
        <v>230410805</v>
      </c>
      <c r="E1033" s="13">
        <v>0</v>
      </c>
      <c r="F1033" s="13">
        <v>51164575</v>
      </c>
      <c r="G1033" s="13">
        <v>47723923</v>
      </c>
      <c r="H1033" s="13">
        <v>233851457</v>
      </c>
      <c r="I1033" s="13">
        <v>0</v>
      </c>
      <c r="J1033">
        <f t="shared" si="27"/>
        <v>0</v>
      </c>
    </row>
    <row r="1034" spans="1:10" x14ac:dyDescent="0.25">
      <c r="A1034" s="11">
        <v>562006</v>
      </c>
      <c r="B1034" s="11">
        <v>0</v>
      </c>
      <c r="C1034" s="12" t="s">
        <v>961</v>
      </c>
      <c r="D1034" s="13">
        <v>4840000000</v>
      </c>
      <c r="E1034" s="13">
        <v>0</v>
      </c>
      <c r="F1034" s="13">
        <v>2350000000</v>
      </c>
      <c r="G1034" s="13">
        <v>5140000000</v>
      </c>
      <c r="H1034" s="13">
        <v>2050000000</v>
      </c>
      <c r="I1034" s="13">
        <v>0</v>
      </c>
      <c r="J1034">
        <f t="shared" si="27"/>
        <v>0</v>
      </c>
    </row>
    <row r="1035" spans="1:10" x14ac:dyDescent="0.25">
      <c r="A1035" s="11">
        <v>562007</v>
      </c>
      <c r="B1035" s="11">
        <v>0</v>
      </c>
      <c r="C1035" s="12" t="s">
        <v>962</v>
      </c>
      <c r="D1035" s="13">
        <v>140965332</v>
      </c>
      <c r="E1035" s="13">
        <v>0</v>
      </c>
      <c r="F1035" s="13">
        <v>584466760</v>
      </c>
      <c r="G1035" s="13">
        <v>701235899</v>
      </c>
      <c r="H1035" s="13">
        <v>24196193</v>
      </c>
      <c r="I1035" s="13">
        <v>0</v>
      </c>
      <c r="J1035">
        <f t="shared" si="27"/>
        <v>0</v>
      </c>
    </row>
    <row r="1036" spans="1:10" x14ac:dyDescent="0.25">
      <c r="A1036" s="11">
        <v>562008</v>
      </c>
      <c r="B1036" s="11">
        <v>0</v>
      </c>
      <c r="C1036" s="12" t="s">
        <v>963</v>
      </c>
      <c r="D1036" s="13">
        <v>11183451</v>
      </c>
      <c r="E1036" s="13">
        <v>0</v>
      </c>
      <c r="F1036" s="13">
        <v>19573916</v>
      </c>
      <c r="G1036" s="13">
        <v>28530314</v>
      </c>
      <c r="H1036" s="13">
        <v>2227053</v>
      </c>
      <c r="I1036" s="13">
        <v>0</v>
      </c>
      <c r="J1036">
        <f t="shared" si="27"/>
        <v>0</v>
      </c>
    </row>
    <row r="1037" spans="1:10" x14ac:dyDescent="0.25">
      <c r="A1037" s="11">
        <v>562009</v>
      </c>
      <c r="B1037" s="11">
        <v>0</v>
      </c>
      <c r="C1037" s="12" t="s">
        <v>964</v>
      </c>
      <c r="D1037" s="13">
        <v>577693</v>
      </c>
      <c r="E1037" s="13">
        <v>0</v>
      </c>
      <c r="F1037" s="13">
        <v>19947271</v>
      </c>
      <c r="G1037" s="13">
        <v>20414462</v>
      </c>
      <c r="H1037" s="13">
        <v>110502</v>
      </c>
      <c r="I1037" s="13">
        <v>0</v>
      </c>
      <c r="J1037">
        <f t="shared" si="27"/>
        <v>0</v>
      </c>
    </row>
    <row r="1038" spans="1:10" x14ac:dyDescent="0.25">
      <c r="A1038" s="11">
        <v>562010</v>
      </c>
      <c r="B1038" s="11">
        <v>0</v>
      </c>
      <c r="C1038" s="12" t="s">
        <v>965</v>
      </c>
      <c r="D1038" s="13">
        <v>50215067</v>
      </c>
      <c r="E1038" s="13">
        <v>0</v>
      </c>
      <c r="F1038" s="13">
        <v>10000000</v>
      </c>
      <c r="G1038" s="13">
        <v>215067</v>
      </c>
      <c r="H1038" s="13">
        <v>60000000</v>
      </c>
      <c r="I1038" s="13">
        <v>0</v>
      </c>
      <c r="J1038">
        <f t="shared" si="27"/>
        <v>0</v>
      </c>
    </row>
    <row r="1039" spans="1:10" s="25" customFormat="1" x14ac:dyDescent="0.25">
      <c r="A1039" s="21">
        <v>562011</v>
      </c>
      <c r="B1039" s="21">
        <v>0</v>
      </c>
      <c r="C1039" s="23" t="s">
        <v>966</v>
      </c>
      <c r="D1039" s="24">
        <v>0</v>
      </c>
      <c r="E1039" s="24">
        <v>0</v>
      </c>
      <c r="F1039" s="24">
        <v>161956451</v>
      </c>
      <c r="G1039" s="24">
        <v>155752520</v>
      </c>
      <c r="H1039" s="24">
        <v>6203931</v>
      </c>
      <c r="I1039" s="24">
        <v>0</v>
      </c>
      <c r="J1039" s="25">
        <f t="shared" si="27"/>
        <v>0</v>
      </c>
    </row>
    <row r="1040" spans="1:10" x14ac:dyDescent="0.25">
      <c r="A1040" s="11">
        <v>562111</v>
      </c>
      <c r="B1040" s="11">
        <v>0</v>
      </c>
      <c r="C1040" s="12" t="s">
        <v>967</v>
      </c>
      <c r="D1040" s="13">
        <v>55354869</v>
      </c>
      <c r="E1040" s="13">
        <v>0</v>
      </c>
      <c r="F1040" s="13">
        <v>1283217421</v>
      </c>
      <c r="G1040" s="13">
        <v>1318288653</v>
      </c>
      <c r="H1040" s="13">
        <v>20283637</v>
      </c>
      <c r="I1040" s="13">
        <v>0</v>
      </c>
      <c r="J1040">
        <f t="shared" si="27"/>
        <v>0</v>
      </c>
    </row>
    <row r="1041" spans="1:10" s="25" customFormat="1" x14ac:dyDescent="0.25">
      <c r="A1041" s="21">
        <v>562112</v>
      </c>
      <c r="B1041" s="21">
        <v>0</v>
      </c>
      <c r="C1041" s="23" t="s">
        <v>968</v>
      </c>
      <c r="D1041" s="24">
        <v>0</v>
      </c>
      <c r="E1041" s="24">
        <v>0</v>
      </c>
      <c r="F1041" s="24">
        <v>64328</v>
      </c>
      <c r="G1041" s="24">
        <v>64328</v>
      </c>
      <c r="H1041" s="24">
        <v>0</v>
      </c>
      <c r="I1041" s="24">
        <v>0</v>
      </c>
      <c r="J1041" s="25">
        <f t="shared" si="27"/>
        <v>0</v>
      </c>
    </row>
    <row r="1042" spans="1:10" x14ac:dyDescent="0.25">
      <c r="A1042" s="11">
        <v>562115</v>
      </c>
      <c r="B1042" s="11">
        <v>0</v>
      </c>
      <c r="C1042" s="12" t="s">
        <v>969</v>
      </c>
      <c r="D1042" s="13">
        <v>22963098</v>
      </c>
      <c r="E1042" s="13">
        <v>0</v>
      </c>
      <c r="F1042" s="13">
        <v>18752481</v>
      </c>
      <c r="G1042" s="13">
        <v>19723512</v>
      </c>
      <c r="H1042" s="13">
        <v>21992067</v>
      </c>
      <c r="I1042" s="13">
        <v>0</v>
      </c>
      <c r="J1042">
        <f t="shared" si="27"/>
        <v>0</v>
      </c>
    </row>
    <row r="1043" spans="1:10" x14ac:dyDescent="0.25">
      <c r="A1043" s="11">
        <v>562221</v>
      </c>
      <c r="B1043" s="11">
        <v>0</v>
      </c>
      <c r="C1043" s="12" t="s">
        <v>970</v>
      </c>
      <c r="D1043" s="13">
        <v>894453235</v>
      </c>
      <c r="E1043" s="13">
        <v>0</v>
      </c>
      <c r="F1043" s="13">
        <v>4421956303</v>
      </c>
      <c r="G1043" s="13">
        <v>5077648857</v>
      </c>
      <c r="H1043" s="13">
        <v>238760681</v>
      </c>
      <c r="I1043" s="13">
        <v>0</v>
      </c>
      <c r="J1043">
        <f t="shared" si="27"/>
        <v>0</v>
      </c>
    </row>
    <row r="1044" spans="1:10" x14ac:dyDescent="0.25">
      <c r="A1044" s="11">
        <v>562222</v>
      </c>
      <c r="B1044" s="11">
        <v>0</v>
      </c>
      <c r="C1044" s="12" t="s">
        <v>971</v>
      </c>
      <c r="D1044" s="13">
        <v>31582122</v>
      </c>
      <c r="E1044" s="13">
        <v>0</v>
      </c>
      <c r="F1044" s="13">
        <v>36295630</v>
      </c>
      <c r="G1044" s="13">
        <v>19665077</v>
      </c>
      <c r="H1044" s="13">
        <v>48212675</v>
      </c>
      <c r="I1044" s="13">
        <v>0</v>
      </c>
      <c r="J1044">
        <f t="shared" si="27"/>
        <v>0</v>
      </c>
    </row>
    <row r="1045" spans="1:10" x14ac:dyDescent="0.25">
      <c r="A1045" s="11">
        <v>562227</v>
      </c>
      <c r="B1045" s="11">
        <v>0</v>
      </c>
      <c r="C1045" s="12" t="s">
        <v>972</v>
      </c>
      <c r="D1045" s="13">
        <v>16187890</v>
      </c>
      <c r="E1045" s="13">
        <v>0</v>
      </c>
      <c r="F1045" s="13">
        <v>67563367</v>
      </c>
      <c r="G1045" s="13">
        <v>83732639</v>
      </c>
      <c r="H1045" s="13">
        <v>18618</v>
      </c>
      <c r="I1045" s="13">
        <v>0</v>
      </c>
      <c r="J1045">
        <f t="shared" si="27"/>
        <v>0</v>
      </c>
    </row>
    <row r="1046" spans="1:10" x14ac:dyDescent="0.25">
      <c r="A1046" s="11">
        <v>562229</v>
      </c>
      <c r="B1046" s="11">
        <v>0</v>
      </c>
      <c r="C1046" s="12" t="s">
        <v>973</v>
      </c>
      <c r="D1046" s="13">
        <v>6453253</v>
      </c>
      <c r="E1046" s="13">
        <v>0</v>
      </c>
      <c r="F1046" s="13">
        <v>55620816</v>
      </c>
      <c r="G1046" s="13">
        <v>61291732</v>
      </c>
      <c r="H1046" s="13">
        <v>782337</v>
      </c>
      <c r="I1046" s="13">
        <v>0</v>
      </c>
      <c r="J1046">
        <f t="shared" si="27"/>
        <v>0</v>
      </c>
    </row>
    <row r="1047" spans="1:10" x14ac:dyDescent="0.25">
      <c r="A1047" s="11">
        <v>562230</v>
      </c>
      <c r="B1047" s="11">
        <v>0</v>
      </c>
      <c r="C1047" s="12" t="s">
        <v>974</v>
      </c>
      <c r="D1047" s="13">
        <v>229459</v>
      </c>
      <c r="E1047" s="13">
        <v>0</v>
      </c>
      <c r="F1047" s="13">
        <v>0</v>
      </c>
      <c r="G1047" s="13">
        <v>0</v>
      </c>
      <c r="H1047" s="13">
        <v>229459</v>
      </c>
      <c r="I1047" s="13">
        <v>0</v>
      </c>
      <c r="J1047">
        <f t="shared" si="27"/>
        <v>0</v>
      </c>
    </row>
    <row r="1048" spans="1:10" x14ac:dyDescent="0.25">
      <c r="A1048" s="11">
        <v>562232</v>
      </c>
      <c r="B1048" s="11">
        <v>0</v>
      </c>
      <c r="C1048" s="12" t="s">
        <v>975</v>
      </c>
      <c r="D1048" s="13">
        <v>1025000000</v>
      </c>
      <c r="E1048" s="13">
        <v>0</v>
      </c>
      <c r="F1048" s="13">
        <v>0</v>
      </c>
      <c r="G1048" s="13">
        <v>525000000</v>
      </c>
      <c r="H1048" s="13">
        <v>500000000</v>
      </c>
      <c r="I1048" s="13">
        <v>0</v>
      </c>
      <c r="J1048">
        <f t="shared" si="27"/>
        <v>0</v>
      </c>
    </row>
    <row r="1049" spans="1:10" x14ac:dyDescent="0.25">
      <c r="A1049" s="11">
        <v>562316</v>
      </c>
      <c r="B1049" s="11">
        <v>0</v>
      </c>
      <c r="C1049" s="12" t="s">
        <v>976</v>
      </c>
      <c r="D1049" s="13">
        <v>18741265</v>
      </c>
      <c r="E1049" s="13">
        <v>0</v>
      </c>
      <c r="F1049" s="13">
        <v>400950</v>
      </c>
      <c r="G1049" s="13">
        <v>18949414</v>
      </c>
      <c r="H1049" s="13">
        <v>192801</v>
      </c>
      <c r="I1049" s="13">
        <v>0</v>
      </c>
      <c r="J1049">
        <f t="shared" ref="J1049:J1067" si="28">IF((D1049+F1049-E1049-G1049)&gt;=0,0,1)</f>
        <v>0</v>
      </c>
    </row>
    <row r="1050" spans="1:10" x14ac:dyDescent="0.25">
      <c r="A1050" s="11">
        <v>562431</v>
      </c>
      <c r="B1050" s="11">
        <v>0</v>
      </c>
      <c r="C1050" s="12" t="s">
        <v>977</v>
      </c>
      <c r="D1050" s="13">
        <v>189642</v>
      </c>
      <c r="E1050" s="13">
        <v>0</v>
      </c>
      <c r="F1050" s="13">
        <v>126508395</v>
      </c>
      <c r="G1050" s="13">
        <v>126612483</v>
      </c>
      <c r="H1050" s="13">
        <v>85554</v>
      </c>
      <c r="I1050" s="13">
        <v>0</v>
      </c>
      <c r="J1050">
        <f t="shared" si="28"/>
        <v>0</v>
      </c>
    </row>
    <row r="1051" spans="1:10" x14ac:dyDescent="0.25">
      <c r="A1051" s="11">
        <v>562535</v>
      </c>
      <c r="B1051" s="11">
        <v>0</v>
      </c>
      <c r="C1051" s="12" t="s">
        <v>978</v>
      </c>
      <c r="D1051" s="13">
        <v>34511</v>
      </c>
      <c r="E1051" s="13">
        <v>0</v>
      </c>
      <c r="F1051" s="13">
        <v>0</v>
      </c>
      <c r="G1051" s="13">
        <v>0</v>
      </c>
      <c r="H1051" s="13">
        <v>34511</v>
      </c>
      <c r="I1051" s="13">
        <v>0</v>
      </c>
      <c r="J1051">
        <f t="shared" si="28"/>
        <v>0</v>
      </c>
    </row>
    <row r="1052" spans="1:10" x14ac:dyDescent="0.25">
      <c r="A1052" s="11">
        <v>562641</v>
      </c>
      <c r="B1052" s="11">
        <v>0</v>
      </c>
      <c r="C1052" s="12" t="s">
        <v>979</v>
      </c>
      <c r="D1052" s="13">
        <v>681256</v>
      </c>
      <c r="E1052" s="13">
        <v>0</v>
      </c>
      <c r="F1052" s="13">
        <v>0</v>
      </c>
      <c r="G1052" s="13">
        <v>0</v>
      </c>
      <c r="H1052" s="13">
        <v>681256</v>
      </c>
      <c r="I1052" s="13">
        <v>0</v>
      </c>
      <c r="J1052">
        <f t="shared" si="28"/>
        <v>0</v>
      </c>
    </row>
    <row r="1053" spans="1:10" x14ac:dyDescent="0.25">
      <c r="A1053" s="11">
        <v>562701</v>
      </c>
      <c r="B1053" s="11">
        <v>0</v>
      </c>
      <c r="C1053" s="12" t="s">
        <v>980</v>
      </c>
      <c r="D1053" s="13">
        <v>31046351</v>
      </c>
      <c r="E1053" s="13">
        <v>0</v>
      </c>
      <c r="F1053" s="13">
        <v>1099986323</v>
      </c>
      <c r="G1053" s="13">
        <v>1066658475</v>
      </c>
      <c r="H1053" s="13">
        <v>64374199</v>
      </c>
      <c r="I1053" s="13">
        <v>0</v>
      </c>
      <c r="J1053">
        <f t="shared" si="28"/>
        <v>0</v>
      </c>
    </row>
    <row r="1054" spans="1:10" x14ac:dyDescent="0.25">
      <c r="A1054" s="11">
        <v>562711</v>
      </c>
      <c r="B1054" s="11">
        <v>0</v>
      </c>
      <c r="C1054" s="12" t="s">
        <v>981</v>
      </c>
      <c r="D1054" s="13">
        <v>1025000000</v>
      </c>
      <c r="E1054" s="13">
        <v>0</v>
      </c>
      <c r="F1054" s="13">
        <v>1550000000</v>
      </c>
      <c r="G1054" s="13">
        <v>1550000000</v>
      </c>
      <c r="H1054" s="13">
        <v>1025000000</v>
      </c>
      <c r="I1054" s="13">
        <v>0</v>
      </c>
      <c r="J1054">
        <f t="shared" si="28"/>
        <v>0</v>
      </c>
    </row>
    <row r="1055" spans="1:10" x14ac:dyDescent="0.25">
      <c r="A1055" s="11">
        <v>562745</v>
      </c>
      <c r="B1055" s="11">
        <v>0</v>
      </c>
      <c r="C1055" s="12" t="s">
        <v>982</v>
      </c>
      <c r="D1055" s="13">
        <v>160637794</v>
      </c>
      <c r="E1055" s="13">
        <v>0</v>
      </c>
      <c r="F1055" s="13">
        <v>1468624971</v>
      </c>
      <c r="G1055" s="13">
        <v>1586047242</v>
      </c>
      <c r="H1055" s="13">
        <v>43215523</v>
      </c>
      <c r="I1055" s="13">
        <v>0</v>
      </c>
      <c r="J1055">
        <f t="shared" si="28"/>
        <v>0</v>
      </c>
    </row>
    <row r="1056" spans="1:10" x14ac:dyDescent="0.25">
      <c r="A1056" s="11">
        <v>562746</v>
      </c>
      <c r="B1056" s="11">
        <v>0</v>
      </c>
      <c r="C1056" s="12" t="s">
        <v>983</v>
      </c>
      <c r="D1056" s="13">
        <v>750000000</v>
      </c>
      <c r="E1056" s="13">
        <v>0</v>
      </c>
      <c r="F1056" s="13">
        <v>500000000</v>
      </c>
      <c r="G1056" s="13">
        <v>500000000</v>
      </c>
      <c r="H1056" s="13">
        <v>750000000</v>
      </c>
      <c r="I1056" s="13">
        <v>0</v>
      </c>
      <c r="J1056">
        <f t="shared" si="28"/>
        <v>0</v>
      </c>
    </row>
    <row r="1057" spans="1:10" x14ac:dyDescent="0.25">
      <c r="A1057" s="11">
        <v>565039</v>
      </c>
      <c r="B1057" s="11">
        <v>0</v>
      </c>
      <c r="C1057" s="12" t="s">
        <v>984</v>
      </c>
      <c r="D1057" s="13">
        <v>13947321</v>
      </c>
      <c r="E1057" s="13">
        <v>0</v>
      </c>
      <c r="F1057" s="13">
        <v>264240</v>
      </c>
      <c r="G1057" s="13">
        <v>0</v>
      </c>
      <c r="H1057" s="13">
        <v>14211561</v>
      </c>
      <c r="I1057" s="13">
        <v>0</v>
      </c>
      <c r="J1057">
        <f t="shared" si="28"/>
        <v>0</v>
      </c>
    </row>
    <row r="1058" spans="1:10" x14ac:dyDescent="0.25">
      <c r="A1058" s="11">
        <v>568052</v>
      </c>
      <c r="B1058" s="11">
        <v>0</v>
      </c>
      <c r="C1058" s="12" t="s">
        <v>985</v>
      </c>
      <c r="D1058" s="13">
        <v>1425046112</v>
      </c>
      <c r="E1058" s="13">
        <v>0</v>
      </c>
      <c r="F1058" s="13">
        <v>1806231904</v>
      </c>
      <c r="G1058" s="13">
        <v>2021353831</v>
      </c>
      <c r="H1058" s="13">
        <v>1209924185</v>
      </c>
      <c r="I1058" s="13">
        <v>0</v>
      </c>
      <c r="J1058">
        <f t="shared" si="28"/>
        <v>0</v>
      </c>
    </row>
    <row r="1059" spans="1:10" s="25" customFormat="1" x14ac:dyDescent="0.25">
      <c r="A1059" s="21">
        <v>570012</v>
      </c>
      <c r="B1059" s="21">
        <v>0</v>
      </c>
      <c r="C1059" s="23" t="s">
        <v>986</v>
      </c>
      <c r="D1059" s="24">
        <v>0</v>
      </c>
      <c r="E1059" s="24">
        <v>0</v>
      </c>
      <c r="F1059" s="24">
        <v>3106350</v>
      </c>
      <c r="G1059" s="24">
        <v>3102565</v>
      </c>
      <c r="H1059" s="24">
        <v>3785</v>
      </c>
      <c r="I1059" s="24">
        <v>0</v>
      </c>
      <c r="J1059" s="25">
        <f t="shared" si="28"/>
        <v>0</v>
      </c>
    </row>
    <row r="1060" spans="1:10" x14ac:dyDescent="0.25">
      <c r="A1060" s="11">
        <v>570061</v>
      </c>
      <c r="B1060" s="11">
        <v>0</v>
      </c>
      <c r="C1060" s="12" t="s">
        <v>987</v>
      </c>
      <c r="D1060" s="13">
        <v>8001520</v>
      </c>
      <c r="E1060" s="13">
        <v>0</v>
      </c>
      <c r="F1060" s="13">
        <v>397781687</v>
      </c>
      <c r="G1060" s="13">
        <v>387013427</v>
      </c>
      <c r="H1060" s="13">
        <v>18769780</v>
      </c>
      <c r="I1060" s="13">
        <v>0</v>
      </c>
      <c r="J1060">
        <f t="shared" si="28"/>
        <v>0</v>
      </c>
    </row>
    <row r="1061" spans="1:10" x14ac:dyDescent="0.25">
      <c r="A1061" s="11">
        <v>570062</v>
      </c>
      <c r="B1061" s="11">
        <v>0</v>
      </c>
      <c r="C1061" s="12" t="s">
        <v>988</v>
      </c>
      <c r="D1061" s="13">
        <v>44830</v>
      </c>
      <c r="E1061" s="13">
        <v>0</v>
      </c>
      <c r="F1061" s="13">
        <v>202623902</v>
      </c>
      <c r="G1061" s="13">
        <v>202657482</v>
      </c>
      <c r="H1061" s="13">
        <v>11250</v>
      </c>
      <c r="I1061" s="13">
        <v>0</v>
      </c>
      <c r="J1061">
        <f t="shared" si="28"/>
        <v>0</v>
      </c>
    </row>
    <row r="1062" spans="1:10" x14ac:dyDescent="0.25">
      <c r="A1062" s="11">
        <v>570063</v>
      </c>
      <c r="B1062" s="11">
        <v>0</v>
      </c>
      <c r="C1062" s="12" t="s">
        <v>989</v>
      </c>
      <c r="D1062" s="13">
        <v>49295</v>
      </c>
      <c r="E1062" s="13">
        <v>0</v>
      </c>
      <c r="F1062" s="13">
        <v>239245222</v>
      </c>
      <c r="G1062" s="13">
        <v>239170877</v>
      </c>
      <c r="H1062" s="13">
        <v>123640</v>
      </c>
      <c r="I1062" s="13">
        <v>0</v>
      </c>
      <c r="J1062">
        <f t="shared" si="28"/>
        <v>0</v>
      </c>
    </row>
    <row r="1063" spans="1:10" x14ac:dyDescent="0.25">
      <c r="A1063" s="11">
        <v>570067</v>
      </c>
      <c r="B1063" s="11">
        <v>0</v>
      </c>
      <c r="C1063" s="12" t="s">
        <v>990</v>
      </c>
      <c r="D1063" s="13">
        <v>32845</v>
      </c>
      <c r="E1063" s="13">
        <v>0</v>
      </c>
      <c r="F1063" s="13">
        <v>112391960</v>
      </c>
      <c r="G1063" s="13">
        <v>112386850</v>
      </c>
      <c r="H1063" s="13">
        <v>37955</v>
      </c>
      <c r="I1063" s="13">
        <v>0</v>
      </c>
      <c r="J1063">
        <f t="shared" si="28"/>
        <v>0</v>
      </c>
    </row>
    <row r="1064" spans="1:10" x14ac:dyDescent="0.25">
      <c r="A1064" s="11">
        <v>570068</v>
      </c>
      <c r="B1064" s="11">
        <v>0</v>
      </c>
      <c r="C1064" s="12" t="s">
        <v>991</v>
      </c>
      <c r="D1064" s="13">
        <v>93540</v>
      </c>
      <c r="E1064" s="13">
        <v>0</v>
      </c>
      <c r="F1064" s="13">
        <v>23490680</v>
      </c>
      <c r="G1064" s="13">
        <v>23480590</v>
      </c>
      <c r="H1064" s="13">
        <v>103630</v>
      </c>
      <c r="I1064" s="13">
        <v>0</v>
      </c>
      <c r="J1064">
        <f t="shared" si="28"/>
        <v>0</v>
      </c>
    </row>
    <row r="1065" spans="1:10" s="25" customFormat="1" x14ac:dyDescent="0.25">
      <c r="A1065" s="21">
        <v>589999</v>
      </c>
      <c r="B1065" s="21">
        <v>0</v>
      </c>
      <c r="C1065" s="23" t="s">
        <v>992</v>
      </c>
      <c r="D1065" s="24">
        <v>0</v>
      </c>
      <c r="E1065" s="24">
        <v>0</v>
      </c>
      <c r="F1065" s="24">
        <v>238889803</v>
      </c>
      <c r="G1065" s="24">
        <v>238889803</v>
      </c>
      <c r="H1065" s="24">
        <v>0</v>
      </c>
      <c r="I1065" s="24">
        <v>0</v>
      </c>
      <c r="J1065" s="25">
        <f t="shared" si="28"/>
        <v>0</v>
      </c>
    </row>
    <row r="1066" spans="1:10" s="25" customFormat="1" x14ac:dyDescent="0.25">
      <c r="A1066" s="21">
        <v>590047</v>
      </c>
      <c r="B1066" s="21">
        <v>0</v>
      </c>
      <c r="C1066" s="23" t="s">
        <v>993</v>
      </c>
      <c r="D1066" s="24">
        <v>0</v>
      </c>
      <c r="E1066" s="24">
        <v>0</v>
      </c>
      <c r="F1066" s="24">
        <v>73677753</v>
      </c>
      <c r="G1066" s="24">
        <v>73677753</v>
      </c>
      <c r="H1066" s="24">
        <v>0</v>
      </c>
      <c r="I1066" s="24">
        <v>0</v>
      </c>
      <c r="J1066" s="25">
        <f t="shared" si="28"/>
        <v>0</v>
      </c>
    </row>
    <row r="1067" spans="1:10" s="25" customFormat="1" x14ac:dyDescent="0.25">
      <c r="A1067" s="21">
        <v>590048</v>
      </c>
      <c r="B1067" s="21">
        <v>0</v>
      </c>
      <c r="C1067" s="23" t="s">
        <v>994</v>
      </c>
      <c r="D1067" s="24">
        <v>0</v>
      </c>
      <c r="E1067" s="24">
        <v>0</v>
      </c>
      <c r="F1067" s="24">
        <v>1128430472</v>
      </c>
      <c r="G1067" s="24">
        <v>1128430472</v>
      </c>
      <c r="H1067" s="24">
        <v>0</v>
      </c>
      <c r="I1067" s="24">
        <v>0</v>
      </c>
      <c r="J1067" s="25">
        <f t="shared" si="28"/>
        <v>0</v>
      </c>
    </row>
    <row r="1068" spans="1:10" x14ac:dyDescent="0.25">
      <c r="D1068" s="13">
        <f>SUM(D5:D1067)</f>
        <v>45393962658</v>
      </c>
      <c r="E1068" s="13">
        <f>SUM(E5:E1067)</f>
        <v>45393962658</v>
      </c>
      <c r="F1068" s="13">
        <f>SUM(F5:F1067)</f>
        <v>213318816711</v>
      </c>
      <c r="G1068" s="13">
        <f>SUM(G5:G1067)</f>
        <v>214782691988</v>
      </c>
      <c r="H1068" s="13">
        <f>SUM(H5:H1067)</f>
        <v>40218698243</v>
      </c>
      <c r="I1068" s="13">
        <f>SUM(I5:I1067)</f>
        <v>41682573520</v>
      </c>
    </row>
    <row r="1069" spans="1:10" x14ac:dyDescent="0.25">
      <c r="J1069" s="13">
        <f>H1068-I1068</f>
        <v>-1463875277</v>
      </c>
    </row>
    <row r="1070" spans="1:10" x14ac:dyDescent="0.25">
      <c r="D1070" s="13">
        <v>45393962658</v>
      </c>
      <c r="E1070" s="13">
        <v>45393962658</v>
      </c>
      <c r="F1070" s="13">
        <v>213318816711</v>
      </c>
      <c r="G1070" s="13">
        <v>214782691988</v>
      </c>
      <c r="H1070" s="13">
        <v>40218698243</v>
      </c>
      <c r="I1070" s="13">
        <v>41682573520</v>
      </c>
    </row>
    <row r="1071" spans="1:10" s="25" customFormat="1" x14ac:dyDescent="0.25">
      <c r="A1071" s="22"/>
      <c r="B1071" s="21"/>
      <c r="C1071" s="23"/>
      <c r="D1071" s="24">
        <f>D1070-D1068</f>
        <v>0</v>
      </c>
      <c r="E1071" s="24">
        <f t="shared" ref="E1071:I1071" si="29">E1070-E1068</f>
        <v>0</v>
      </c>
      <c r="F1071" s="24">
        <f t="shared" si="29"/>
        <v>0</v>
      </c>
      <c r="G1071" s="24">
        <f t="shared" si="29"/>
        <v>0</v>
      </c>
      <c r="H1071" s="24">
        <f t="shared" si="29"/>
        <v>0</v>
      </c>
      <c r="I1071" s="24">
        <f t="shared" si="29"/>
        <v>0</v>
      </c>
    </row>
    <row r="1072" spans="1:10" x14ac:dyDescent="0.25">
      <c r="D1072" s="13">
        <f>'[1]10-39'!D121+'[1]401-402'!D184+'[1]403-409'!D182+'[1]410-419'!D99+'[1]420-489'!D269+'[1]490-499'!D202+'[1]5'!D43</f>
        <v>45393962658</v>
      </c>
      <c r="E1072" s="13">
        <f>'[1]10-39'!E121+'[1]401-402'!E184+'[1]403-409'!E182+'[1]410-419'!E99+'[1]420-489'!E269+'[1]490-499'!E202+'[1]5'!E43</f>
        <v>45393962658</v>
      </c>
      <c r="F1072" s="13">
        <f>'[1]10-39'!F121+'[1]401-402'!F184+'[1]403-409'!F182+'[1]410-419'!F99+'[1]420-489'!F269+'[1]490-499'!F202+'[1]5'!F43</f>
        <v>213318816711</v>
      </c>
      <c r="G1072" s="13">
        <f>'[1]10-39'!G121+'[1]401-402'!G184+'[1]403-409'!G182+'[1]410-419'!G99+'[1]420-489'!G269+'[1]490-499'!G202+'[1]5'!G43</f>
        <v>214782691988</v>
      </c>
      <c r="H1072" s="13">
        <f>'[1]10-39'!H121+'[1]401-402'!H184+'[1]403-409'!H182+'[1]410-419'!H99+'[1]420-489'!H269+'[1]490-499'!H202+'[1]5'!H43</f>
        <v>40218698243</v>
      </c>
      <c r="I1072" s="13">
        <f>'[1]10-39'!I121+'[1]401-402'!I184+'[1]403-409'!I182+'[1]410-419'!I99+'[1]420-489'!I269+'[1]490-499'!I202+'[1]5'!I43</f>
        <v>41682573520</v>
      </c>
    </row>
    <row r="1073" spans="1:10" s="25" customFormat="1" x14ac:dyDescent="0.25">
      <c r="A1073" s="22"/>
      <c r="B1073" s="21"/>
      <c r="C1073" s="23"/>
      <c r="D1073" s="24">
        <f>D1070-D1072</f>
        <v>0</v>
      </c>
      <c r="E1073" s="24">
        <f t="shared" ref="E1073:I1073" si="30">E1070-E1072</f>
        <v>0</v>
      </c>
      <c r="F1073" s="24">
        <f t="shared" si="30"/>
        <v>0</v>
      </c>
      <c r="G1073" s="24">
        <f t="shared" si="30"/>
        <v>0</v>
      </c>
      <c r="H1073" s="24">
        <f t="shared" si="30"/>
        <v>0</v>
      </c>
      <c r="I1073" s="24">
        <f t="shared" si="30"/>
        <v>0</v>
      </c>
    </row>
    <row r="1074" spans="1:10" s="25" customFormat="1" x14ac:dyDescent="0.25">
      <c r="A1074" s="22"/>
      <c r="B1074" s="21"/>
      <c r="C1074" s="23"/>
      <c r="D1074" s="24"/>
      <c r="E1074" s="24"/>
      <c r="F1074" s="24"/>
      <c r="G1074" s="24"/>
      <c r="H1074" s="24"/>
      <c r="I1074" s="24"/>
      <c r="J1074" s="24">
        <f>H1073-I1073</f>
        <v>0</v>
      </c>
    </row>
    <row r="1075" spans="1:10" s="25" customFormat="1" x14ac:dyDescent="0.25">
      <c r="A1075" s="22"/>
      <c r="B1075" s="21"/>
      <c r="C1075" s="23"/>
      <c r="D1075" s="24"/>
      <c r="E1075" s="24"/>
      <c r="F1075" s="24"/>
      <c r="G1075" s="24"/>
      <c r="H1075" s="24"/>
      <c r="I1075" s="24"/>
    </row>
    <row r="1076" spans="1:10" s="25" customFormat="1" x14ac:dyDescent="0.25">
      <c r="A1076" s="22"/>
      <c r="B1076" s="21"/>
      <c r="C1076" s="23"/>
      <c r="D1076" s="24"/>
      <c r="E1076" s="24"/>
      <c r="F1076" s="24"/>
      <c r="G1076" s="24"/>
      <c r="H1076" s="24"/>
      <c r="I1076" s="24"/>
    </row>
    <row r="1077" spans="1:10" s="25" customFormat="1" x14ac:dyDescent="0.25">
      <c r="A1077" s="22"/>
      <c r="B1077" s="21"/>
      <c r="C1077" s="23"/>
      <c r="D1077" s="24"/>
      <c r="E1077" s="24"/>
      <c r="F1077" s="24"/>
      <c r="G1077" s="24"/>
      <c r="H1077" s="24"/>
      <c r="I1077" s="24"/>
    </row>
    <row r="1078" spans="1:10" s="25" customFormat="1" x14ac:dyDescent="0.25">
      <c r="A1078" s="22"/>
      <c r="B1078" s="21"/>
      <c r="C1078" s="23"/>
      <c r="D1078" s="24"/>
      <c r="E1078" s="24"/>
      <c r="F1078" s="24"/>
      <c r="G1078" s="24"/>
      <c r="H1078" s="24"/>
      <c r="I1078" s="24"/>
    </row>
    <row r="1079" spans="1:10" s="25" customFormat="1" x14ac:dyDescent="0.25">
      <c r="A1079" s="22"/>
      <c r="B1079" s="21"/>
      <c r="C1079" s="23"/>
      <c r="D1079" s="24"/>
      <c r="E1079" s="24"/>
      <c r="F1079" s="24"/>
      <c r="G1079" s="24"/>
      <c r="H1079" s="24"/>
      <c r="I1079" s="24"/>
    </row>
    <row r="1080" spans="1:10" s="25" customFormat="1" x14ac:dyDescent="0.25">
      <c r="A1080" s="22"/>
      <c r="B1080" s="21"/>
      <c r="C1080" s="23"/>
      <c r="D1080" s="24"/>
      <c r="E1080" s="24"/>
      <c r="F1080" s="24"/>
      <c r="G1080" s="24"/>
      <c r="H1080" s="24"/>
      <c r="I1080" s="24"/>
    </row>
    <row r="1081" spans="1:10" s="25" customFormat="1" x14ac:dyDescent="0.25">
      <c r="A1081" s="22"/>
      <c r="B1081" s="21"/>
      <c r="C1081" s="23"/>
      <c r="D1081" s="24"/>
      <c r="E1081" s="24"/>
      <c r="F1081" s="24"/>
      <c r="G1081" s="24"/>
      <c r="H1081" s="24"/>
      <c r="I1081" s="24"/>
    </row>
    <row r="1082" spans="1:10" s="25" customFormat="1" x14ac:dyDescent="0.25">
      <c r="A1082" s="22"/>
      <c r="B1082" s="21"/>
      <c r="C1082" s="23"/>
      <c r="D1082" s="24"/>
      <c r="E1082" s="24"/>
      <c r="F1082" s="24"/>
      <c r="G1082" s="24"/>
      <c r="H1082" s="24"/>
      <c r="I1082" s="24"/>
    </row>
    <row r="1083" spans="1:10" s="25" customFormat="1" x14ac:dyDescent="0.25">
      <c r="A1083" s="22"/>
      <c r="B1083" s="21"/>
      <c r="C1083" s="23"/>
      <c r="D1083" s="24"/>
      <c r="E1083" s="24"/>
      <c r="F1083" s="24"/>
      <c r="G1083" s="24"/>
      <c r="H1083" s="24"/>
      <c r="I1083" s="24"/>
    </row>
    <row r="1084" spans="1:10" s="25" customFormat="1" x14ac:dyDescent="0.25">
      <c r="A1084" s="22"/>
      <c r="B1084" s="21"/>
      <c r="C1084" s="23"/>
      <c r="D1084" s="24"/>
      <c r="E1084" s="24"/>
      <c r="F1084" s="24"/>
      <c r="G1084" s="24"/>
      <c r="H1084" s="24"/>
      <c r="I1084" s="24"/>
    </row>
    <row r="1085" spans="1:10" s="25" customFormat="1" x14ac:dyDescent="0.25">
      <c r="A1085" s="22"/>
      <c r="B1085" s="21"/>
      <c r="C1085" s="23"/>
      <c r="D1085" s="24"/>
      <c r="E1085" s="24"/>
      <c r="F1085" s="24"/>
      <c r="G1085" s="24"/>
      <c r="H1085" s="24"/>
      <c r="I1085" s="24"/>
    </row>
    <row r="1086" spans="1:10" s="25" customFormat="1" x14ac:dyDescent="0.25">
      <c r="A1086" s="22"/>
      <c r="B1086" s="21"/>
      <c r="C1086" s="23"/>
      <c r="D1086" s="24"/>
      <c r="E1086" s="24"/>
      <c r="F1086" s="24"/>
      <c r="G1086" s="24"/>
      <c r="H1086" s="24"/>
      <c r="I1086" s="24"/>
    </row>
    <row r="1087" spans="1:10" s="25" customFormat="1" x14ac:dyDescent="0.25">
      <c r="A1087" s="22"/>
      <c r="B1087" s="21"/>
      <c r="C1087" s="23"/>
      <c r="D1087" s="24"/>
      <c r="E1087" s="24"/>
      <c r="F1087" s="24"/>
      <c r="G1087" s="24"/>
      <c r="H1087" s="24"/>
      <c r="I1087" s="24"/>
    </row>
    <row r="1088" spans="1:10" s="25" customFormat="1" x14ac:dyDescent="0.25">
      <c r="A1088" s="22"/>
      <c r="B1088" s="21"/>
      <c r="C1088" s="23"/>
      <c r="D1088" s="24"/>
      <c r="E1088" s="24"/>
      <c r="F1088" s="24"/>
      <c r="G1088" s="24"/>
      <c r="H1088" s="24"/>
      <c r="I1088" s="24"/>
    </row>
    <row r="1089" spans="1:9" s="25" customFormat="1" x14ac:dyDescent="0.25">
      <c r="A1089" s="22"/>
      <c r="B1089" s="21"/>
      <c r="C1089" s="23"/>
      <c r="D1089" s="24"/>
      <c r="E1089" s="24"/>
      <c r="F1089" s="24"/>
      <c r="G1089" s="24"/>
      <c r="H1089" s="24"/>
      <c r="I1089" s="24"/>
    </row>
    <row r="1090" spans="1:9" s="25" customFormat="1" x14ac:dyDescent="0.25">
      <c r="A1090" s="22"/>
      <c r="B1090" s="21"/>
      <c r="C1090" s="23"/>
      <c r="D1090" s="24"/>
      <c r="E1090" s="24"/>
      <c r="F1090" s="24"/>
      <c r="G1090" s="24"/>
      <c r="H1090" s="24"/>
      <c r="I1090" s="24"/>
    </row>
    <row r="1091" spans="1:9" s="25" customFormat="1" x14ac:dyDescent="0.25">
      <c r="A1091" s="22"/>
      <c r="B1091" s="21"/>
      <c r="C1091" s="23"/>
      <c r="D1091" s="24"/>
      <c r="E1091" s="24"/>
      <c r="F1091" s="24"/>
      <c r="G1091" s="24"/>
      <c r="H1091" s="24"/>
      <c r="I1091" s="24"/>
    </row>
    <row r="1092" spans="1:9" s="25" customFormat="1" x14ac:dyDescent="0.25">
      <c r="A1092" s="22"/>
      <c r="B1092" s="21"/>
      <c r="C1092" s="23"/>
      <c r="D1092" s="24"/>
      <c r="E1092" s="24"/>
      <c r="F1092" s="24"/>
      <c r="G1092" s="24"/>
      <c r="H1092" s="24"/>
      <c r="I1092" s="24"/>
    </row>
    <row r="1093" spans="1:9" s="25" customFormat="1" x14ac:dyDescent="0.25">
      <c r="A1093" s="22"/>
      <c r="B1093" s="21"/>
      <c r="C1093" s="23"/>
      <c r="D1093" s="24"/>
      <c r="E1093" s="24"/>
      <c r="F1093" s="24"/>
      <c r="G1093" s="24"/>
      <c r="H1093" s="24"/>
      <c r="I1093" s="24"/>
    </row>
    <row r="1094" spans="1:9" s="25" customFormat="1" x14ac:dyDescent="0.25">
      <c r="A1094" s="22"/>
      <c r="B1094" s="21"/>
      <c r="C1094" s="23"/>
      <c r="D1094" s="24"/>
      <c r="E1094" s="24"/>
      <c r="F1094" s="24"/>
      <c r="G1094" s="24"/>
      <c r="H1094" s="24"/>
      <c r="I1094" s="24"/>
    </row>
    <row r="1095" spans="1:9" s="25" customFormat="1" x14ac:dyDescent="0.25">
      <c r="A1095" s="22"/>
      <c r="B1095" s="21"/>
      <c r="C1095" s="23"/>
      <c r="D1095" s="24"/>
      <c r="E1095" s="24"/>
      <c r="F1095" s="24"/>
      <c r="G1095" s="24"/>
      <c r="H1095" s="24"/>
      <c r="I1095" s="24"/>
    </row>
    <row r="1096" spans="1:9" s="25" customFormat="1" x14ac:dyDescent="0.25">
      <c r="A1096" s="22"/>
      <c r="B1096" s="21"/>
      <c r="C1096" s="23"/>
      <c r="D1096" s="24"/>
      <c r="E1096" s="24"/>
      <c r="F1096" s="24"/>
      <c r="G1096" s="24"/>
      <c r="H1096" s="24"/>
      <c r="I1096" s="24"/>
    </row>
    <row r="1097" spans="1:9" s="25" customFormat="1" x14ac:dyDescent="0.25">
      <c r="A1097" s="22"/>
      <c r="B1097" s="21"/>
      <c r="C1097" s="23"/>
      <c r="D1097" s="24"/>
      <c r="E1097" s="24"/>
      <c r="F1097" s="24"/>
      <c r="G1097" s="24"/>
      <c r="H1097" s="24"/>
      <c r="I1097" s="24"/>
    </row>
    <row r="1098" spans="1:9" s="25" customFormat="1" x14ac:dyDescent="0.25">
      <c r="A1098" s="22"/>
      <c r="B1098" s="21"/>
      <c r="C1098" s="23"/>
      <c r="D1098" s="24"/>
      <c r="E1098" s="24"/>
      <c r="F1098" s="24"/>
      <c r="G1098" s="24"/>
      <c r="H1098" s="24"/>
      <c r="I1098" s="24"/>
    </row>
    <row r="1099" spans="1:9" s="25" customFormat="1" x14ac:dyDescent="0.25">
      <c r="A1099" s="22"/>
      <c r="B1099" s="21"/>
      <c r="C1099" s="23"/>
      <c r="D1099" s="24"/>
      <c r="E1099" s="24"/>
      <c r="F1099" s="24"/>
      <c r="G1099" s="24"/>
      <c r="H1099" s="24"/>
      <c r="I1099" s="24"/>
    </row>
    <row r="1100" spans="1:9" s="25" customFormat="1" x14ac:dyDescent="0.25">
      <c r="A1100" s="22"/>
      <c r="B1100" s="21"/>
      <c r="C1100" s="23"/>
      <c r="D1100" s="24"/>
      <c r="E1100" s="24"/>
      <c r="F1100" s="24"/>
      <c r="G1100" s="24"/>
      <c r="H1100" s="24"/>
      <c r="I1100" s="24"/>
    </row>
    <row r="1101" spans="1:9" s="25" customFormat="1" x14ac:dyDescent="0.25">
      <c r="A1101" s="22"/>
      <c r="B1101" s="21"/>
      <c r="C1101" s="23"/>
      <c r="D1101" s="24"/>
      <c r="E1101" s="24"/>
      <c r="F1101" s="24"/>
      <c r="G1101" s="24"/>
      <c r="H1101" s="24"/>
      <c r="I1101" s="24"/>
    </row>
    <row r="1102" spans="1:9" s="25" customFormat="1" x14ac:dyDescent="0.25">
      <c r="A1102" s="22"/>
      <c r="B1102" s="21"/>
      <c r="C1102" s="23"/>
      <c r="D1102" s="24"/>
      <c r="E1102" s="24"/>
      <c r="F1102" s="24"/>
      <c r="G1102" s="24"/>
      <c r="H1102" s="24"/>
      <c r="I1102" s="24"/>
    </row>
    <row r="1103" spans="1:9" s="25" customFormat="1" x14ac:dyDescent="0.25">
      <c r="A1103" s="22"/>
      <c r="B1103" s="21"/>
      <c r="C1103" s="23"/>
      <c r="D1103" s="24"/>
      <c r="E1103" s="24"/>
      <c r="F1103" s="24"/>
      <c r="G1103" s="24"/>
      <c r="H1103" s="24"/>
      <c r="I1103" s="24"/>
    </row>
    <row r="1104" spans="1:9" s="25" customFormat="1" x14ac:dyDescent="0.25">
      <c r="A1104" s="22"/>
      <c r="B1104" s="21"/>
      <c r="C1104" s="23"/>
      <c r="D1104" s="24"/>
      <c r="E1104" s="24"/>
      <c r="F1104" s="24"/>
      <c r="G1104" s="24"/>
      <c r="H1104" s="24"/>
      <c r="I1104" s="24"/>
    </row>
    <row r="1105" spans="1:9" s="25" customFormat="1" x14ac:dyDescent="0.25">
      <c r="A1105" s="22"/>
      <c r="B1105" s="21"/>
      <c r="C1105" s="23"/>
      <c r="D1105" s="24"/>
      <c r="E1105" s="24"/>
      <c r="F1105" s="24"/>
      <c r="G1105" s="24"/>
      <c r="H1105" s="24"/>
      <c r="I1105" s="24"/>
    </row>
    <row r="1106" spans="1:9" s="25" customFormat="1" x14ac:dyDescent="0.25">
      <c r="A1106" s="22"/>
      <c r="B1106" s="21"/>
      <c r="C1106" s="23"/>
      <c r="D1106" s="24"/>
      <c r="E1106" s="24"/>
      <c r="F1106" s="24"/>
      <c r="G1106" s="24"/>
      <c r="H1106" s="24"/>
      <c r="I1106" s="24"/>
    </row>
    <row r="1107" spans="1:9" s="25" customFormat="1" x14ac:dyDescent="0.25">
      <c r="A1107" s="22"/>
      <c r="B1107" s="21"/>
      <c r="C1107" s="23"/>
      <c r="D1107" s="24"/>
      <c r="E1107" s="24"/>
      <c r="F1107" s="24"/>
      <c r="G1107" s="24"/>
      <c r="H1107" s="24"/>
      <c r="I1107" s="24"/>
    </row>
    <row r="1108" spans="1:9" s="25" customFormat="1" x14ac:dyDescent="0.25">
      <c r="A1108" s="22"/>
      <c r="B1108" s="21"/>
      <c r="C1108" s="23"/>
      <c r="D1108" s="24"/>
      <c r="E1108" s="24"/>
      <c r="F1108" s="24"/>
      <c r="G1108" s="24"/>
      <c r="H1108" s="24"/>
      <c r="I1108" s="24"/>
    </row>
    <row r="1109" spans="1:9" s="25" customFormat="1" x14ac:dyDescent="0.25">
      <c r="A1109" s="22"/>
      <c r="B1109" s="21"/>
      <c r="C1109" s="23"/>
      <c r="D1109" s="24"/>
      <c r="E1109" s="24"/>
      <c r="F1109" s="24"/>
      <c r="G1109" s="24"/>
      <c r="H1109" s="24"/>
      <c r="I1109" s="24"/>
    </row>
    <row r="1110" spans="1:9" s="25" customFormat="1" x14ac:dyDescent="0.25">
      <c r="A1110" s="22"/>
      <c r="B1110" s="21"/>
      <c r="C1110" s="23"/>
      <c r="D1110" s="24"/>
      <c r="E1110" s="24"/>
      <c r="F1110" s="24"/>
      <c r="G1110" s="24"/>
      <c r="H1110" s="24"/>
      <c r="I1110" s="24"/>
    </row>
    <row r="1111" spans="1:9" s="25" customFormat="1" x14ac:dyDescent="0.25">
      <c r="A1111" s="22"/>
      <c r="B1111" s="21"/>
      <c r="C1111" s="23"/>
      <c r="D1111" s="24"/>
      <c r="E1111" s="24"/>
      <c r="F1111" s="24"/>
      <c r="G1111" s="24"/>
      <c r="H1111" s="24"/>
      <c r="I1111" s="24"/>
    </row>
    <row r="1112" spans="1:9" s="25" customFormat="1" x14ac:dyDescent="0.25">
      <c r="A1112" s="22"/>
      <c r="B1112" s="21"/>
      <c r="C1112" s="23"/>
      <c r="D1112" s="24"/>
      <c r="E1112" s="24"/>
      <c r="F1112" s="24"/>
      <c r="G1112" s="24"/>
      <c r="H1112" s="24"/>
      <c r="I1112" s="24"/>
    </row>
    <row r="1113" spans="1:9" s="25" customFormat="1" x14ac:dyDescent="0.25">
      <c r="A1113" s="22"/>
      <c r="B1113" s="21"/>
      <c r="C1113" s="23"/>
      <c r="D1113" s="24"/>
      <c r="E1113" s="24"/>
      <c r="F1113" s="24"/>
      <c r="G1113" s="24"/>
      <c r="H1113" s="24"/>
      <c r="I1113" s="24"/>
    </row>
    <row r="1114" spans="1:9" s="25" customFormat="1" x14ac:dyDescent="0.25">
      <c r="A1114" s="22"/>
      <c r="B1114" s="21"/>
      <c r="C1114" s="23"/>
      <c r="D1114" s="24"/>
      <c r="E1114" s="24"/>
      <c r="F1114" s="24"/>
      <c r="G1114" s="24"/>
      <c r="H1114" s="24"/>
      <c r="I1114" s="24"/>
    </row>
    <row r="1115" spans="1:9" s="25" customFormat="1" x14ac:dyDescent="0.25">
      <c r="A1115" s="22"/>
      <c r="B1115" s="21"/>
      <c r="C1115" s="23"/>
      <c r="D1115" s="24"/>
      <c r="E1115" s="24"/>
      <c r="F1115" s="24"/>
      <c r="G1115" s="24"/>
      <c r="H1115" s="24"/>
      <c r="I1115" s="24"/>
    </row>
    <row r="1116" spans="1:9" s="25" customFormat="1" x14ac:dyDescent="0.25">
      <c r="A1116" s="22"/>
      <c r="B1116" s="21"/>
      <c r="C1116" s="23"/>
      <c r="D1116" s="24"/>
      <c r="E1116" s="24"/>
      <c r="F1116" s="24"/>
      <c r="G1116" s="24"/>
      <c r="H1116" s="24"/>
      <c r="I1116" s="24"/>
    </row>
    <row r="1117" spans="1:9" s="25" customFormat="1" x14ac:dyDescent="0.25">
      <c r="A1117" s="22"/>
      <c r="B1117" s="21"/>
      <c r="C1117" s="23"/>
      <c r="D1117" s="24"/>
      <c r="E1117" s="24"/>
      <c r="F1117" s="24"/>
      <c r="G1117" s="24"/>
      <c r="H1117" s="24"/>
      <c r="I1117" s="24"/>
    </row>
    <row r="1118" spans="1:9" s="25" customFormat="1" x14ac:dyDescent="0.25">
      <c r="A1118" s="22"/>
      <c r="B1118" s="21"/>
      <c r="C1118" s="23"/>
      <c r="D1118" s="24"/>
      <c r="E1118" s="24"/>
      <c r="F1118" s="24"/>
      <c r="G1118" s="24"/>
      <c r="H1118" s="24"/>
      <c r="I1118" s="24"/>
    </row>
    <row r="1119" spans="1:9" s="25" customFormat="1" x14ac:dyDescent="0.25">
      <c r="A1119" s="22"/>
      <c r="B1119" s="21"/>
      <c r="C1119" s="23"/>
      <c r="D1119" s="24"/>
      <c r="E1119" s="24"/>
      <c r="F1119" s="24"/>
      <c r="G1119" s="24"/>
      <c r="H1119" s="24"/>
      <c r="I1119" s="24"/>
    </row>
    <row r="1120" spans="1:9" s="25" customFormat="1" x14ac:dyDescent="0.25">
      <c r="A1120" s="22"/>
      <c r="B1120" s="21"/>
      <c r="C1120" s="23"/>
      <c r="D1120" s="24"/>
      <c r="E1120" s="24"/>
      <c r="F1120" s="24"/>
      <c r="G1120" s="24"/>
      <c r="H1120" s="24"/>
      <c r="I1120" s="24"/>
    </row>
    <row r="1121" spans="1:9" s="25" customFormat="1" x14ac:dyDescent="0.25">
      <c r="A1121" s="22"/>
      <c r="B1121" s="21"/>
      <c r="C1121" s="23"/>
      <c r="D1121" s="24"/>
      <c r="E1121" s="24"/>
      <c r="F1121" s="24"/>
      <c r="G1121" s="24"/>
      <c r="H1121" s="24"/>
      <c r="I1121" s="24"/>
    </row>
    <row r="1122" spans="1:9" s="25" customFormat="1" x14ac:dyDescent="0.25">
      <c r="A1122" s="22"/>
      <c r="B1122" s="21"/>
      <c r="C1122" s="23"/>
      <c r="D1122" s="24"/>
      <c r="E1122" s="24"/>
      <c r="F1122" s="24"/>
      <c r="G1122" s="24"/>
      <c r="H1122" s="24"/>
      <c r="I1122" s="24"/>
    </row>
    <row r="1123" spans="1:9" s="25" customFormat="1" x14ac:dyDescent="0.25">
      <c r="A1123" s="22"/>
      <c r="B1123" s="21"/>
      <c r="C1123" s="23"/>
      <c r="D1123" s="24"/>
      <c r="E1123" s="24"/>
      <c r="F1123" s="24"/>
      <c r="G1123" s="24"/>
      <c r="H1123" s="24"/>
      <c r="I1123" s="24"/>
    </row>
    <row r="1124" spans="1:9" s="25" customFormat="1" x14ac:dyDescent="0.25">
      <c r="A1124" s="22"/>
      <c r="B1124" s="21"/>
      <c r="C1124" s="23"/>
      <c r="D1124" s="24"/>
      <c r="E1124" s="24"/>
      <c r="F1124" s="24"/>
      <c r="G1124" s="24"/>
      <c r="H1124" s="24"/>
      <c r="I1124" s="24"/>
    </row>
    <row r="1125" spans="1:9" s="25" customFormat="1" x14ac:dyDescent="0.25">
      <c r="A1125" s="22"/>
      <c r="B1125" s="21"/>
      <c r="C1125" s="23"/>
      <c r="D1125" s="24"/>
      <c r="E1125" s="24"/>
      <c r="F1125" s="24"/>
      <c r="G1125" s="24"/>
      <c r="H1125" s="24"/>
      <c r="I1125" s="24"/>
    </row>
    <row r="1126" spans="1:9" s="25" customFormat="1" x14ac:dyDescent="0.25">
      <c r="A1126" s="22"/>
      <c r="B1126" s="21"/>
      <c r="C1126" s="23"/>
      <c r="D1126" s="24"/>
      <c r="E1126" s="24"/>
      <c r="F1126" s="24"/>
      <c r="G1126" s="24"/>
      <c r="H1126" s="24"/>
      <c r="I1126" s="24"/>
    </row>
    <row r="1127" spans="1:9" s="25" customFormat="1" x14ac:dyDescent="0.25">
      <c r="A1127" s="22"/>
      <c r="B1127" s="21"/>
      <c r="C1127" s="23"/>
      <c r="D1127" s="24"/>
      <c r="E1127" s="24"/>
      <c r="F1127" s="24"/>
      <c r="G1127" s="24"/>
      <c r="H1127" s="24"/>
      <c r="I1127" s="24"/>
    </row>
    <row r="1128" spans="1:9" s="25" customFormat="1" x14ac:dyDescent="0.25">
      <c r="A1128" s="22"/>
      <c r="B1128" s="21"/>
      <c r="C1128" s="23"/>
      <c r="D1128" s="24"/>
      <c r="E1128" s="24"/>
      <c r="F1128" s="24"/>
      <c r="G1128" s="24"/>
      <c r="H1128" s="24"/>
      <c r="I1128" s="24"/>
    </row>
    <row r="1129" spans="1:9" s="25" customFormat="1" x14ac:dyDescent="0.25">
      <c r="A1129" s="22"/>
      <c r="B1129" s="21"/>
      <c r="C1129" s="23"/>
      <c r="D1129" s="24"/>
      <c r="E1129" s="24"/>
      <c r="F1129" s="24"/>
      <c r="G1129" s="24"/>
      <c r="H1129" s="24"/>
      <c r="I1129" s="24"/>
    </row>
    <row r="1130" spans="1:9" s="25" customFormat="1" x14ac:dyDescent="0.25">
      <c r="A1130" s="22"/>
      <c r="B1130" s="21"/>
      <c r="C1130" s="23"/>
      <c r="D1130" s="24"/>
      <c r="E1130" s="24"/>
      <c r="F1130" s="24"/>
      <c r="G1130" s="24"/>
      <c r="H1130" s="24"/>
      <c r="I1130" s="24"/>
    </row>
    <row r="1131" spans="1:9" s="25" customFormat="1" x14ac:dyDescent="0.25">
      <c r="A1131" s="22"/>
      <c r="B1131" s="21"/>
      <c r="C1131" s="23"/>
      <c r="D1131" s="24"/>
      <c r="E1131" s="24"/>
      <c r="F1131" s="24"/>
      <c r="G1131" s="24"/>
      <c r="H1131" s="24"/>
      <c r="I1131" s="24"/>
    </row>
    <row r="1132" spans="1:9" s="25" customFormat="1" x14ac:dyDescent="0.25">
      <c r="A1132" s="22"/>
      <c r="B1132" s="21"/>
      <c r="C1132" s="23"/>
      <c r="D1132" s="24"/>
      <c r="E1132" s="24"/>
      <c r="F1132" s="24"/>
      <c r="G1132" s="24"/>
      <c r="H1132" s="24"/>
      <c r="I1132" s="24"/>
    </row>
    <row r="1133" spans="1:9" s="25" customFormat="1" x14ac:dyDescent="0.25">
      <c r="A1133" s="22"/>
      <c r="B1133" s="21"/>
      <c r="C1133" s="23"/>
      <c r="D1133" s="24"/>
      <c r="E1133" s="24"/>
      <c r="F1133" s="24"/>
      <c r="G1133" s="24"/>
      <c r="H1133" s="24"/>
      <c r="I1133" s="24"/>
    </row>
    <row r="1134" spans="1:9" s="25" customFormat="1" x14ac:dyDescent="0.25">
      <c r="A1134" s="22"/>
      <c r="B1134" s="21"/>
      <c r="C1134" s="23"/>
      <c r="D1134" s="24"/>
      <c r="E1134" s="24"/>
      <c r="F1134" s="24"/>
      <c r="G1134" s="24"/>
      <c r="H1134" s="24"/>
      <c r="I1134" s="24"/>
    </row>
    <row r="1135" spans="1:9" s="25" customFormat="1" x14ac:dyDescent="0.25">
      <c r="A1135" s="22"/>
      <c r="B1135" s="21"/>
      <c r="C1135" s="23"/>
      <c r="D1135" s="24"/>
      <c r="E1135" s="24"/>
      <c r="F1135" s="24"/>
      <c r="G1135" s="24"/>
      <c r="H1135" s="24"/>
      <c r="I1135" s="24"/>
    </row>
    <row r="1136" spans="1:9" s="25" customFormat="1" x14ac:dyDescent="0.25">
      <c r="A1136" s="22"/>
      <c r="B1136" s="21"/>
      <c r="C1136" s="23"/>
      <c r="D1136" s="24"/>
      <c r="E1136" s="24"/>
      <c r="F1136" s="24"/>
      <c r="G1136" s="24"/>
      <c r="H1136" s="24"/>
      <c r="I1136" s="24"/>
    </row>
    <row r="1137" spans="1:9" s="25" customFormat="1" x14ac:dyDescent="0.25">
      <c r="A1137" s="22"/>
      <c r="B1137" s="21"/>
      <c r="C1137" s="23"/>
      <c r="D1137" s="24"/>
      <c r="E1137" s="24"/>
      <c r="F1137" s="24"/>
      <c r="G1137" s="24"/>
      <c r="H1137" s="24"/>
      <c r="I1137" s="24"/>
    </row>
    <row r="1138" spans="1:9" s="25" customFormat="1" x14ac:dyDescent="0.25">
      <c r="A1138" s="22"/>
      <c r="B1138" s="21"/>
      <c r="C1138" s="23"/>
      <c r="D1138" s="24"/>
      <c r="E1138" s="24"/>
      <c r="F1138" s="24"/>
      <c r="G1138" s="24"/>
      <c r="H1138" s="24"/>
      <c r="I1138" s="24"/>
    </row>
    <row r="1139" spans="1:9" s="25" customFormat="1" x14ac:dyDescent="0.25">
      <c r="A1139" s="22"/>
      <c r="B1139" s="21"/>
      <c r="C1139" s="23"/>
      <c r="D1139" s="24"/>
      <c r="E1139" s="24"/>
      <c r="F1139" s="24"/>
      <c r="G1139" s="24"/>
      <c r="H1139" s="24"/>
      <c r="I1139" s="24"/>
    </row>
    <row r="1140" spans="1:9" s="25" customFormat="1" x14ac:dyDescent="0.25">
      <c r="A1140" s="22"/>
      <c r="B1140" s="21"/>
      <c r="C1140" s="23"/>
      <c r="D1140" s="24"/>
      <c r="E1140" s="24"/>
      <c r="F1140" s="24"/>
      <c r="G1140" s="24"/>
      <c r="H1140" s="24"/>
      <c r="I1140" s="24"/>
    </row>
    <row r="1141" spans="1:9" s="25" customFormat="1" x14ac:dyDescent="0.25">
      <c r="A1141" s="22"/>
      <c r="B1141" s="21"/>
      <c r="C1141" s="23"/>
      <c r="D1141" s="24"/>
      <c r="E1141" s="24"/>
      <c r="F1141" s="24"/>
      <c r="G1141" s="24"/>
      <c r="H1141" s="24"/>
      <c r="I1141" s="24"/>
    </row>
    <row r="1142" spans="1:9" s="25" customFormat="1" x14ac:dyDescent="0.25">
      <c r="A1142" s="22"/>
      <c r="B1142" s="21"/>
      <c r="C1142" s="23"/>
      <c r="D1142" s="24"/>
      <c r="E1142" s="24"/>
      <c r="F1142" s="24"/>
      <c r="G1142" s="24"/>
      <c r="H1142" s="24"/>
      <c r="I1142" s="24"/>
    </row>
    <row r="1143" spans="1:9" s="25" customFormat="1" x14ac:dyDescent="0.25">
      <c r="A1143" s="22"/>
      <c r="B1143" s="21"/>
      <c r="C1143" s="23"/>
      <c r="D1143" s="24"/>
      <c r="E1143" s="24"/>
      <c r="F1143" s="24"/>
      <c r="G1143" s="24"/>
      <c r="H1143" s="24"/>
      <c r="I1143" s="24"/>
    </row>
    <row r="1144" spans="1:9" s="25" customFormat="1" x14ac:dyDescent="0.25">
      <c r="A1144" s="22"/>
      <c r="B1144" s="21"/>
      <c r="C1144" s="23"/>
      <c r="D1144" s="24"/>
      <c r="E1144" s="24"/>
      <c r="F1144" s="24"/>
      <c r="G1144" s="24"/>
      <c r="H1144" s="24"/>
      <c r="I1144" s="24"/>
    </row>
    <row r="1145" spans="1:9" s="25" customFormat="1" x14ac:dyDescent="0.25">
      <c r="A1145" s="22"/>
      <c r="B1145" s="21"/>
      <c r="C1145" s="23"/>
      <c r="D1145" s="24"/>
      <c r="E1145" s="24"/>
      <c r="F1145" s="24"/>
      <c r="G1145" s="24"/>
      <c r="H1145" s="24"/>
      <c r="I1145" s="24"/>
    </row>
    <row r="1146" spans="1:9" s="25" customFormat="1" x14ac:dyDescent="0.25">
      <c r="A1146" s="22"/>
      <c r="B1146" s="21"/>
      <c r="C1146" s="23"/>
      <c r="D1146" s="24"/>
      <c r="E1146" s="24"/>
      <c r="F1146" s="24"/>
      <c r="G1146" s="24"/>
      <c r="H1146" s="24"/>
      <c r="I1146" s="24"/>
    </row>
    <row r="1147" spans="1:9" s="25" customFormat="1" x14ac:dyDescent="0.25">
      <c r="A1147" s="22"/>
      <c r="B1147" s="21"/>
      <c r="C1147" s="23"/>
      <c r="D1147" s="24"/>
      <c r="E1147" s="24"/>
      <c r="F1147" s="24"/>
      <c r="G1147" s="24"/>
      <c r="H1147" s="24"/>
      <c r="I1147" s="24"/>
    </row>
    <row r="1148" spans="1:9" s="25" customFormat="1" x14ac:dyDescent="0.25">
      <c r="A1148" s="22"/>
      <c r="B1148" s="21"/>
      <c r="C1148" s="23"/>
      <c r="D1148" s="24"/>
      <c r="E1148" s="24"/>
      <c r="F1148" s="24"/>
      <c r="G1148" s="24"/>
      <c r="H1148" s="24"/>
      <c r="I1148" s="24"/>
    </row>
    <row r="1149" spans="1:9" s="25" customFormat="1" x14ac:dyDescent="0.25">
      <c r="A1149" s="22"/>
      <c r="B1149" s="21"/>
      <c r="C1149" s="23"/>
      <c r="D1149" s="24"/>
      <c r="E1149" s="24"/>
      <c r="F1149" s="24"/>
      <c r="G1149" s="24"/>
      <c r="H1149" s="24"/>
      <c r="I1149" s="24"/>
    </row>
    <row r="1150" spans="1:9" s="25" customFormat="1" x14ac:dyDescent="0.25">
      <c r="A1150" s="22"/>
      <c r="B1150" s="21"/>
      <c r="C1150" s="23"/>
      <c r="D1150" s="24"/>
      <c r="E1150" s="24"/>
      <c r="F1150" s="24"/>
      <c r="G1150" s="24"/>
      <c r="H1150" s="24"/>
      <c r="I1150" s="24"/>
    </row>
    <row r="1151" spans="1:9" s="25" customFormat="1" x14ac:dyDescent="0.25">
      <c r="A1151" s="22"/>
      <c r="B1151" s="21"/>
      <c r="C1151" s="23"/>
      <c r="D1151" s="24"/>
      <c r="E1151" s="24"/>
      <c r="F1151" s="24"/>
      <c r="G1151" s="24"/>
      <c r="H1151" s="24"/>
      <c r="I1151" s="24"/>
    </row>
    <row r="1152" spans="1:9" s="25" customFormat="1" x14ac:dyDescent="0.25">
      <c r="A1152" s="22"/>
      <c r="B1152" s="21"/>
      <c r="C1152" s="23"/>
      <c r="D1152" s="24"/>
      <c r="E1152" s="24"/>
      <c r="F1152" s="24"/>
      <c r="G1152" s="24"/>
      <c r="H1152" s="24"/>
      <c r="I1152" s="24"/>
    </row>
    <row r="1153" spans="1:9" s="25" customFormat="1" x14ac:dyDescent="0.25">
      <c r="A1153" s="22"/>
      <c r="B1153" s="21"/>
      <c r="C1153" s="23"/>
      <c r="D1153" s="24"/>
      <c r="E1153" s="24"/>
      <c r="F1153" s="24"/>
      <c r="G1153" s="24"/>
      <c r="H1153" s="24"/>
      <c r="I1153" s="24"/>
    </row>
    <row r="1154" spans="1:9" s="25" customFormat="1" x14ac:dyDescent="0.25">
      <c r="A1154" s="22"/>
      <c r="B1154" s="21"/>
      <c r="C1154" s="23"/>
      <c r="D1154" s="24"/>
      <c r="E1154" s="24"/>
      <c r="F1154" s="24"/>
      <c r="G1154" s="24"/>
      <c r="H1154" s="24"/>
      <c r="I1154" s="24"/>
    </row>
    <row r="1155" spans="1:9" s="25" customFormat="1" x14ac:dyDescent="0.25">
      <c r="A1155" s="22"/>
      <c r="B1155" s="21"/>
      <c r="C1155" s="23"/>
      <c r="D1155" s="24"/>
      <c r="E1155" s="24"/>
      <c r="F1155" s="24"/>
      <c r="G1155" s="24"/>
      <c r="H1155" s="24"/>
      <c r="I1155" s="24"/>
    </row>
    <row r="1156" spans="1:9" s="25" customFormat="1" x14ac:dyDescent="0.25">
      <c r="A1156" s="22"/>
      <c r="B1156" s="21"/>
      <c r="C1156" s="23"/>
      <c r="D1156" s="24"/>
      <c r="E1156" s="24"/>
      <c r="F1156" s="24"/>
      <c r="G1156" s="24"/>
      <c r="H1156" s="24"/>
      <c r="I1156" s="24"/>
    </row>
    <row r="1157" spans="1:9" s="25" customFormat="1" x14ac:dyDescent="0.25">
      <c r="A1157" s="22"/>
      <c r="B1157" s="21"/>
      <c r="C1157" s="23"/>
      <c r="D1157" s="24"/>
      <c r="E1157" s="24"/>
      <c r="F1157" s="24"/>
      <c r="G1157" s="24"/>
      <c r="H1157" s="24"/>
      <c r="I1157" s="24"/>
    </row>
    <row r="1158" spans="1:9" s="25" customFormat="1" x14ac:dyDescent="0.25">
      <c r="A1158" s="22"/>
      <c r="B1158" s="21"/>
      <c r="C1158" s="23"/>
      <c r="D1158" s="24"/>
      <c r="E1158" s="24"/>
      <c r="F1158" s="24"/>
      <c r="G1158" s="24"/>
      <c r="H1158" s="24"/>
      <c r="I1158" s="24"/>
    </row>
    <row r="1159" spans="1:9" s="25" customFormat="1" x14ac:dyDescent="0.25">
      <c r="A1159" s="22"/>
      <c r="B1159" s="21"/>
      <c r="C1159" s="23"/>
      <c r="D1159" s="24"/>
      <c r="E1159" s="24"/>
      <c r="F1159" s="24"/>
      <c r="G1159" s="24"/>
      <c r="H1159" s="24"/>
      <c r="I1159" s="24"/>
    </row>
    <row r="1160" spans="1:9" s="25" customFormat="1" x14ac:dyDescent="0.25">
      <c r="A1160" s="22"/>
      <c r="B1160" s="21"/>
      <c r="C1160" s="23"/>
      <c r="D1160" s="24"/>
      <c r="E1160" s="24"/>
      <c r="F1160" s="24"/>
      <c r="G1160" s="24"/>
      <c r="H1160" s="24"/>
      <c r="I1160" s="24"/>
    </row>
    <row r="1161" spans="1:9" s="25" customFormat="1" x14ac:dyDescent="0.25">
      <c r="A1161" s="22"/>
      <c r="B1161" s="21"/>
      <c r="C1161" s="23"/>
      <c r="D1161" s="24"/>
      <c r="E1161" s="24"/>
      <c r="F1161" s="24"/>
      <c r="G1161" s="24"/>
      <c r="H1161" s="24"/>
      <c r="I1161" s="24"/>
    </row>
    <row r="1162" spans="1:9" s="25" customFormat="1" x14ac:dyDescent="0.25">
      <c r="A1162" s="22"/>
      <c r="B1162" s="21"/>
      <c r="C1162" s="23"/>
      <c r="D1162" s="24"/>
      <c r="E1162" s="24"/>
      <c r="F1162" s="24"/>
      <c r="G1162" s="24"/>
      <c r="H1162" s="24"/>
      <c r="I1162" s="24"/>
    </row>
    <row r="1163" spans="1:9" s="25" customFormat="1" x14ac:dyDescent="0.25">
      <c r="A1163" s="22"/>
      <c r="B1163" s="21"/>
      <c r="C1163" s="23"/>
      <c r="D1163" s="24"/>
      <c r="E1163" s="24"/>
      <c r="F1163" s="24"/>
      <c r="G1163" s="24"/>
      <c r="H1163" s="24"/>
      <c r="I1163" s="24"/>
    </row>
    <row r="1164" spans="1:9" s="25" customFormat="1" x14ac:dyDescent="0.25">
      <c r="A1164" s="22"/>
      <c r="B1164" s="21"/>
      <c r="C1164" s="23"/>
      <c r="D1164" s="24"/>
      <c r="E1164" s="24"/>
      <c r="F1164" s="24"/>
      <c r="G1164" s="24"/>
      <c r="H1164" s="24"/>
      <c r="I1164" s="24"/>
    </row>
    <row r="1165" spans="1:9" s="25" customFormat="1" x14ac:dyDescent="0.25">
      <c r="A1165" s="22"/>
      <c r="B1165" s="21"/>
      <c r="C1165" s="23"/>
      <c r="D1165" s="24"/>
      <c r="E1165" s="24"/>
      <c r="F1165" s="24"/>
      <c r="G1165" s="24"/>
      <c r="H1165" s="24"/>
      <c r="I1165" s="24"/>
    </row>
    <row r="1166" spans="1:9" s="25" customFormat="1" x14ac:dyDescent="0.25">
      <c r="A1166" s="22"/>
      <c r="B1166" s="21"/>
      <c r="C1166" s="23"/>
      <c r="D1166" s="24"/>
      <c r="E1166" s="24"/>
      <c r="F1166" s="24"/>
      <c r="G1166" s="24"/>
      <c r="H1166" s="24"/>
      <c r="I1166" s="24"/>
    </row>
    <row r="1167" spans="1:9" s="25" customFormat="1" x14ac:dyDescent="0.25">
      <c r="A1167" s="22"/>
      <c r="B1167" s="21"/>
      <c r="C1167" s="23"/>
      <c r="D1167" s="24"/>
      <c r="E1167" s="24"/>
      <c r="F1167" s="24"/>
      <c r="G1167" s="24"/>
      <c r="H1167" s="24"/>
      <c r="I1167" s="24"/>
    </row>
    <row r="1168" spans="1:9" s="25" customFormat="1" x14ac:dyDescent="0.25">
      <c r="A1168" s="22"/>
      <c r="B1168" s="21"/>
      <c r="C1168" s="23"/>
      <c r="D1168" s="24"/>
      <c r="E1168" s="24"/>
      <c r="F1168" s="24"/>
      <c r="G1168" s="24"/>
      <c r="H1168" s="24"/>
      <c r="I1168" s="24"/>
    </row>
    <row r="1169" spans="1:9" s="25" customFormat="1" x14ac:dyDescent="0.25">
      <c r="A1169" s="22"/>
      <c r="B1169" s="21"/>
      <c r="C1169" s="23"/>
      <c r="D1169" s="24"/>
      <c r="E1169" s="24"/>
      <c r="F1169" s="24"/>
      <c r="G1169" s="24"/>
      <c r="H1169" s="24"/>
      <c r="I1169" s="24"/>
    </row>
    <row r="1170" spans="1:9" s="25" customFormat="1" x14ac:dyDescent="0.25">
      <c r="A1170" s="22"/>
      <c r="B1170" s="21"/>
      <c r="C1170" s="23"/>
      <c r="D1170" s="24"/>
      <c r="E1170" s="24"/>
      <c r="F1170" s="24"/>
      <c r="G1170" s="24"/>
      <c r="H1170" s="24"/>
      <c r="I1170" s="24"/>
    </row>
    <row r="1171" spans="1:9" s="25" customFormat="1" x14ac:dyDescent="0.25">
      <c r="A1171" s="22"/>
      <c r="B1171" s="21"/>
      <c r="C1171" s="23"/>
      <c r="D1171" s="24"/>
      <c r="E1171" s="24"/>
      <c r="F1171" s="24"/>
      <c r="G1171" s="24"/>
      <c r="H1171" s="24"/>
      <c r="I1171" s="24"/>
    </row>
    <row r="1172" spans="1:9" s="25" customFormat="1" x14ac:dyDescent="0.25">
      <c r="A1172" s="22"/>
      <c r="B1172" s="21"/>
      <c r="C1172" s="23"/>
      <c r="D1172" s="24"/>
      <c r="E1172" s="24"/>
      <c r="F1172" s="24"/>
      <c r="G1172" s="24"/>
      <c r="H1172" s="24"/>
      <c r="I1172" s="24"/>
    </row>
    <row r="1173" spans="1:9" s="25" customFormat="1" x14ac:dyDescent="0.25">
      <c r="A1173" s="22"/>
      <c r="B1173" s="21"/>
      <c r="C1173" s="23"/>
      <c r="D1173" s="24"/>
      <c r="E1173" s="24"/>
      <c r="F1173" s="24"/>
      <c r="G1173" s="24"/>
      <c r="H1173" s="24"/>
      <c r="I1173" s="24"/>
    </row>
    <row r="1174" spans="1:9" s="25" customFormat="1" x14ac:dyDescent="0.25">
      <c r="A1174" s="22"/>
      <c r="B1174" s="21"/>
      <c r="C1174" s="23"/>
      <c r="D1174" s="24"/>
      <c r="E1174" s="24"/>
      <c r="F1174" s="24"/>
      <c r="G1174" s="24"/>
      <c r="H1174" s="24"/>
      <c r="I1174" s="24"/>
    </row>
    <row r="1175" spans="1:9" s="25" customFormat="1" x14ac:dyDescent="0.25">
      <c r="A1175" s="22"/>
      <c r="B1175" s="21"/>
      <c r="C1175" s="23"/>
      <c r="D1175" s="24"/>
      <c r="E1175" s="24"/>
      <c r="F1175" s="24"/>
      <c r="G1175" s="24"/>
      <c r="H1175" s="24"/>
      <c r="I1175" s="24"/>
    </row>
    <row r="1176" spans="1:9" s="25" customFormat="1" x14ac:dyDescent="0.25">
      <c r="A1176" s="22"/>
      <c r="B1176" s="21"/>
      <c r="C1176" s="23"/>
      <c r="D1176" s="24"/>
      <c r="E1176" s="24"/>
      <c r="F1176" s="24"/>
      <c r="G1176" s="24"/>
      <c r="H1176" s="24"/>
      <c r="I1176" s="24"/>
    </row>
    <row r="1177" spans="1:9" s="25" customFormat="1" x14ac:dyDescent="0.25">
      <c r="A1177" s="22"/>
      <c r="B1177" s="21"/>
      <c r="C1177" s="23"/>
      <c r="D1177" s="24"/>
      <c r="E1177" s="24"/>
      <c r="F1177" s="24"/>
      <c r="G1177" s="24"/>
      <c r="H1177" s="24"/>
      <c r="I1177" s="24"/>
    </row>
    <row r="1178" spans="1:9" s="25" customFormat="1" x14ac:dyDescent="0.25">
      <c r="A1178" s="22"/>
      <c r="B1178" s="21"/>
      <c r="C1178" s="23"/>
      <c r="D1178" s="24"/>
      <c r="E1178" s="24"/>
      <c r="F1178" s="24"/>
      <c r="G1178" s="24"/>
      <c r="H1178" s="24"/>
      <c r="I1178" s="24"/>
    </row>
    <row r="1179" spans="1:9" s="25" customFormat="1" x14ac:dyDescent="0.25">
      <c r="A1179" s="22"/>
      <c r="B1179" s="21"/>
      <c r="C1179" s="23"/>
      <c r="D1179" s="24"/>
      <c r="E1179" s="24"/>
      <c r="F1179" s="24"/>
      <c r="G1179" s="24"/>
      <c r="H1179" s="24"/>
      <c r="I1179" s="24"/>
    </row>
    <row r="1180" spans="1:9" s="25" customFormat="1" x14ac:dyDescent="0.25">
      <c r="A1180" s="22"/>
      <c r="B1180" s="21"/>
      <c r="C1180" s="23"/>
      <c r="D1180" s="24"/>
      <c r="E1180" s="24"/>
      <c r="F1180" s="24"/>
      <c r="G1180" s="24"/>
      <c r="H1180" s="24"/>
      <c r="I1180" s="24"/>
    </row>
    <row r="1181" spans="1:9" s="25" customFormat="1" x14ac:dyDescent="0.25">
      <c r="A1181" s="22"/>
      <c r="B1181" s="21"/>
      <c r="C1181" s="23"/>
      <c r="D1181" s="24"/>
      <c r="E1181" s="24"/>
      <c r="F1181" s="24"/>
      <c r="G1181" s="24"/>
      <c r="H1181" s="24"/>
      <c r="I1181" s="24"/>
    </row>
    <row r="1182" spans="1:9" s="25" customFormat="1" x14ac:dyDescent="0.25">
      <c r="A1182" s="22"/>
      <c r="B1182" s="21"/>
      <c r="C1182" s="23"/>
      <c r="D1182" s="24"/>
      <c r="E1182" s="24"/>
      <c r="F1182" s="24"/>
      <c r="G1182" s="24"/>
      <c r="H1182" s="24"/>
      <c r="I1182" s="24"/>
    </row>
    <row r="1183" spans="1:9" s="25" customFormat="1" x14ac:dyDescent="0.25">
      <c r="A1183" s="22"/>
      <c r="B1183" s="21"/>
      <c r="C1183" s="23"/>
      <c r="D1183" s="24"/>
      <c r="E1183" s="24"/>
      <c r="F1183" s="24"/>
      <c r="G1183" s="24"/>
      <c r="H1183" s="24"/>
      <c r="I1183" s="24"/>
    </row>
    <row r="1184" spans="1:9" s="25" customFormat="1" x14ac:dyDescent="0.25">
      <c r="A1184" s="22"/>
      <c r="B1184" s="21"/>
      <c r="C1184" s="23"/>
      <c r="D1184" s="24"/>
      <c r="E1184" s="24"/>
      <c r="F1184" s="24"/>
      <c r="G1184" s="24"/>
      <c r="H1184" s="24"/>
      <c r="I1184" s="24"/>
    </row>
    <row r="1185" spans="1:9" s="25" customFormat="1" x14ac:dyDescent="0.25">
      <c r="A1185" s="22"/>
      <c r="B1185" s="21"/>
      <c r="C1185" s="23"/>
      <c r="D1185" s="24"/>
      <c r="E1185" s="24"/>
      <c r="F1185" s="24"/>
      <c r="G1185" s="24"/>
      <c r="H1185" s="24"/>
      <c r="I1185" s="24"/>
    </row>
    <row r="1186" spans="1:9" s="25" customFormat="1" x14ac:dyDescent="0.25">
      <c r="A1186" s="22"/>
      <c r="B1186" s="21"/>
      <c r="C1186" s="23"/>
      <c r="D1186" s="24"/>
      <c r="E1186" s="24"/>
      <c r="F1186" s="24"/>
      <c r="G1186" s="24"/>
      <c r="H1186" s="24"/>
      <c r="I1186" s="24"/>
    </row>
    <row r="1187" spans="1:9" s="25" customFormat="1" x14ac:dyDescent="0.25">
      <c r="A1187" s="22"/>
      <c r="B1187" s="21"/>
      <c r="C1187" s="23"/>
      <c r="D1187" s="24"/>
      <c r="E1187" s="24"/>
      <c r="F1187" s="24"/>
      <c r="G1187" s="24"/>
      <c r="H1187" s="24"/>
      <c r="I1187" s="24"/>
    </row>
    <row r="1188" spans="1:9" s="25" customFormat="1" x14ac:dyDescent="0.25">
      <c r="A1188" s="22"/>
      <c r="B1188" s="21"/>
      <c r="C1188" s="23"/>
      <c r="D1188" s="24"/>
      <c r="E1188" s="24"/>
      <c r="F1188" s="24"/>
      <c r="G1188" s="24"/>
      <c r="H1188" s="24"/>
      <c r="I1188" s="24"/>
    </row>
    <row r="1189" spans="1:9" s="25" customFormat="1" x14ac:dyDescent="0.25">
      <c r="A1189" s="22"/>
      <c r="B1189" s="21"/>
      <c r="C1189" s="23"/>
      <c r="D1189" s="24"/>
      <c r="E1189" s="24"/>
      <c r="F1189" s="24"/>
      <c r="G1189" s="24"/>
      <c r="H1189" s="24"/>
      <c r="I1189" s="24"/>
    </row>
    <row r="1190" spans="1:9" s="25" customFormat="1" x14ac:dyDescent="0.25">
      <c r="A1190" s="22"/>
      <c r="B1190" s="21"/>
      <c r="C1190" s="23"/>
      <c r="D1190" s="24"/>
      <c r="E1190" s="24"/>
      <c r="F1190" s="24"/>
      <c r="G1190" s="24"/>
      <c r="H1190" s="24"/>
      <c r="I1190" s="24"/>
    </row>
    <row r="1191" spans="1:9" s="25" customFormat="1" x14ac:dyDescent="0.25">
      <c r="A1191" s="22"/>
      <c r="B1191" s="21"/>
      <c r="C1191" s="23"/>
      <c r="D1191" s="24"/>
      <c r="E1191" s="24"/>
      <c r="F1191" s="24"/>
      <c r="G1191" s="24"/>
      <c r="H1191" s="24"/>
      <c r="I1191" s="24"/>
    </row>
    <row r="1192" spans="1:9" s="25" customFormat="1" x14ac:dyDescent="0.25">
      <c r="A1192" s="22"/>
      <c r="B1192" s="21"/>
      <c r="C1192" s="23"/>
      <c r="D1192" s="24"/>
      <c r="E1192" s="24"/>
      <c r="F1192" s="24"/>
      <c r="G1192" s="24"/>
      <c r="H1192" s="24"/>
      <c r="I1192" s="24"/>
    </row>
    <row r="1193" spans="1:9" s="25" customFormat="1" x14ac:dyDescent="0.25">
      <c r="A1193" s="22"/>
      <c r="B1193" s="21"/>
      <c r="C1193" s="23"/>
      <c r="D1193" s="24"/>
      <c r="E1193" s="24"/>
      <c r="F1193" s="24"/>
      <c r="G1193" s="24"/>
      <c r="H1193" s="24"/>
      <c r="I1193" s="24"/>
    </row>
    <row r="1194" spans="1:9" s="25" customFormat="1" x14ac:dyDescent="0.25">
      <c r="A1194" s="22"/>
      <c r="B1194" s="21"/>
      <c r="C1194" s="23"/>
      <c r="D1194" s="24"/>
      <c r="E1194" s="24"/>
      <c r="F1194" s="24"/>
      <c r="G1194" s="24"/>
      <c r="H1194" s="24"/>
      <c r="I1194" s="24"/>
    </row>
    <row r="1195" spans="1:9" s="25" customFormat="1" x14ac:dyDescent="0.25">
      <c r="A1195" s="22"/>
      <c r="B1195" s="21"/>
      <c r="C1195" s="23"/>
      <c r="D1195" s="24"/>
      <c r="E1195" s="24"/>
      <c r="F1195" s="24"/>
      <c r="G1195" s="24"/>
      <c r="H1195" s="24"/>
      <c r="I1195" s="24"/>
    </row>
    <row r="1196" spans="1:9" s="25" customFormat="1" x14ac:dyDescent="0.25">
      <c r="A1196" s="22"/>
      <c r="B1196" s="21"/>
      <c r="C1196" s="23"/>
      <c r="D1196" s="24"/>
      <c r="E1196" s="24"/>
      <c r="F1196" s="24"/>
      <c r="G1196" s="24"/>
      <c r="H1196" s="24"/>
      <c r="I1196" s="24"/>
    </row>
    <row r="1197" spans="1:9" s="25" customFormat="1" x14ac:dyDescent="0.25">
      <c r="A1197" s="22"/>
      <c r="B1197" s="21"/>
      <c r="C1197" s="23"/>
      <c r="D1197" s="24"/>
      <c r="E1197" s="24"/>
      <c r="F1197" s="24"/>
      <c r="G1197" s="24"/>
      <c r="H1197" s="24"/>
      <c r="I1197" s="24"/>
    </row>
    <row r="1198" spans="1:9" s="25" customFormat="1" x14ac:dyDescent="0.25">
      <c r="A1198" s="22"/>
      <c r="B1198" s="21"/>
      <c r="C1198" s="23"/>
      <c r="D1198" s="24"/>
      <c r="E1198" s="24"/>
      <c r="F1198" s="24"/>
      <c r="G1198" s="24"/>
      <c r="H1198" s="24"/>
      <c r="I1198" s="24"/>
    </row>
    <row r="1199" spans="1:9" s="25" customFormat="1" x14ac:dyDescent="0.25">
      <c r="A1199" s="22"/>
      <c r="B1199" s="21"/>
      <c r="C1199" s="23"/>
      <c r="D1199" s="24"/>
      <c r="E1199" s="24"/>
      <c r="F1199" s="24"/>
      <c r="G1199" s="24"/>
      <c r="H1199" s="24"/>
      <c r="I1199" s="24"/>
    </row>
    <row r="1200" spans="1:9" s="25" customFormat="1" x14ac:dyDescent="0.25">
      <c r="A1200" s="22"/>
      <c r="B1200" s="21"/>
      <c r="C1200" s="23"/>
      <c r="D1200" s="24"/>
      <c r="E1200" s="24"/>
      <c r="F1200" s="24"/>
      <c r="G1200" s="24"/>
      <c r="H1200" s="24"/>
      <c r="I1200" s="24"/>
    </row>
    <row r="1201" spans="1:9" s="25" customFormat="1" x14ac:dyDescent="0.25">
      <c r="A1201" s="22"/>
      <c r="B1201" s="21"/>
      <c r="C1201" s="23"/>
      <c r="D1201" s="24"/>
      <c r="E1201" s="24"/>
      <c r="F1201" s="24"/>
      <c r="G1201" s="24"/>
      <c r="H1201" s="24"/>
      <c r="I1201" s="24"/>
    </row>
    <row r="1202" spans="1:9" s="25" customFormat="1" x14ac:dyDescent="0.25">
      <c r="A1202" s="22"/>
      <c r="B1202" s="21"/>
      <c r="C1202" s="23"/>
      <c r="D1202" s="24"/>
      <c r="E1202" s="24"/>
      <c r="F1202" s="24"/>
      <c r="G1202" s="24"/>
      <c r="H1202" s="24"/>
      <c r="I1202" s="24"/>
    </row>
    <row r="1203" spans="1:9" s="25" customFormat="1" x14ac:dyDescent="0.25">
      <c r="A1203" s="22"/>
      <c r="B1203" s="21"/>
      <c r="C1203" s="23"/>
      <c r="D1203" s="24"/>
      <c r="E1203" s="24"/>
      <c r="F1203" s="24"/>
      <c r="G1203" s="24"/>
      <c r="H1203" s="24"/>
      <c r="I1203" s="24"/>
    </row>
    <row r="1204" spans="1:9" s="25" customFormat="1" x14ac:dyDescent="0.25">
      <c r="A1204" s="22"/>
      <c r="B1204" s="21"/>
      <c r="C1204" s="23"/>
      <c r="D1204" s="24"/>
      <c r="E1204" s="24"/>
      <c r="F1204" s="24"/>
      <c r="G1204" s="24"/>
      <c r="H1204" s="24"/>
      <c r="I1204" s="24"/>
    </row>
    <row r="1205" spans="1:9" s="25" customFormat="1" x14ac:dyDescent="0.25">
      <c r="A1205" s="22"/>
      <c r="B1205" s="21"/>
      <c r="C1205" s="23"/>
      <c r="D1205" s="24"/>
      <c r="E1205" s="24"/>
      <c r="F1205" s="24"/>
      <c r="G1205" s="24"/>
      <c r="H1205" s="24"/>
      <c r="I1205" s="24"/>
    </row>
    <row r="1206" spans="1:9" s="25" customFormat="1" x14ac:dyDescent="0.25">
      <c r="A1206" s="22"/>
      <c r="B1206" s="21"/>
      <c r="C1206" s="23"/>
      <c r="D1206" s="24"/>
      <c r="E1206" s="24"/>
      <c r="F1206" s="24"/>
      <c r="G1206" s="24"/>
      <c r="H1206" s="24"/>
      <c r="I1206" s="24"/>
    </row>
    <row r="1207" spans="1:9" s="25" customFormat="1" x14ac:dyDescent="0.25">
      <c r="A1207" s="22"/>
      <c r="B1207" s="21"/>
      <c r="C1207" s="23"/>
      <c r="D1207" s="24"/>
      <c r="E1207" s="24"/>
      <c r="F1207" s="24"/>
      <c r="G1207" s="24"/>
      <c r="H1207" s="24"/>
      <c r="I1207" s="24"/>
    </row>
    <row r="1208" spans="1:9" s="25" customFormat="1" x14ac:dyDescent="0.25">
      <c r="A1208" s="22"/>
      <c r="B1208" s="21"/>
      <c r="C1208" s="23"/>
      <c r="D1208" s="24"/>
      <c r="E1208" s="24"/>
      <c r="F1208" s="24"/>
      <c r="G1208" s="24"/>
      <c r="H1208" s="24"/>
      <c r="I1208" s="24"/>
    </row>
    <row r="1209" spans="1:9" s="25" customFormat="1" x14ac:dyDescent="0.25">
      <c r="A1209" s="22"/>
      <c r="B1209" s="21"/>
      <c r="C1209" s="23"/>
      <c r="D1209" s="24"/>
      <c r="E1209" s="24"/>
      <c r="F1209" s="24"/>
      <c r="G1209" s="24"/>
      <c r="H1209" s="24"/>
      <c r="I1209" s="24"/>
    </row>
    <row r="1210" spans="1:9" s="25" customFormat="1" x14ac:dyDescent="0.25">
      <c r="A1210" s="22"/>
      <c r="B1210" s="21"/>
      <c r="C1210" s="23"/>
      <c r="D1210" s="24"/>
      <c r="E1210" s="24"/>
      <c r="F1210" s="24"/>
      <c r="G1210" s="24"/>
      <c r="H1210" s="24"/>
      <c r="I1210" s="24"/>
    </row>
    <row r="1211" spans="1:9" s="25" customFormat="1" x14ac:dyDescent="0.25">
      <c r="A1211" s="22"/>
      <c r="B1211" s="21"/>
      <c r="C1211" s="23"/>
      <c r="D1211" s="24"/>
      <c r="E1211" s="24"/>
      <c r="F1211" s="24"/>
      <c r="G1211" s="24"/>
      <c r="H1211" s="24"/>
      <c r="I1211" s="24"/>
    </row>
    <row r="1212" spans="1:9" s="25" customFormat="1" x14ac:dyDescent="0.25">
      <c r="A1212" s="22"/>
      <c r="B1212" s="21"/>
      <c r="C1212" s="23"/>
      <c r="D1212" s="24"/>
      <c r="E1212" s="24"/>
      <c r="F1212" s="24"/>
      <c r="G1212" s="24"/>
      <c r="H1212" s="24"/>
      <c r="I1212" s="24"/>
    </row>
    <row r="1213" spans="1:9" s="25" customFormat="1" x14ac:dyDescent="0.25">
      <c r="A1213" s="22"/>
      <c r="B1213" s="21"/>
      <c r="C1213" s="23"/>
      <c r="D1213" s="24"/>
      <c r="E1213" s="24"/>
      <c r="F1213" s="24"/>
      <c r="G1213" s="24"/>
      <c r="H1213" s="24"/>
      <c r="I1213" s="24"/>
    </row>
    <row r="1214" spans="1:9" s="25" customFormat="1" x14ac:dyDescent="0.25">
      <c r="A1214" s="22"/>
      <c r="B1214" s="21"/>
      <c r="C1214" s="23"/>
      <c r="D1214" s="24"/>
      <c r="E1214" s="24"/>
      <c r="F1214" s="24"/>
      <c r="G1214" s="24"/>
      <c r="H1214" s="24"/>
      <c r="I1214" s="24"/>
    </row>
    <row r="1215" spans="1:9" s="25" customFormat="1" x14ac:dyDescent="0.25">
      <c r="A1215" s="22"/>
      <c r="B1215" s="21"/>
      <c r="C1215" s="23"/>
      <c r="D1215" s="24"/>
      <c r="E1215" s="24"/>
      <c r="F1215" s="24"/>
      <c r="G1215" s="24"/>
      <c r="H1215" s="24"/>
      <c r="I1215" s="24"/>
    </row>
    <row r="1216" spans="1:9" s="25" customFormat="1" x14ac:dyDescent="0.25">
      <c r="A1216" s="22"/>
      <c r="B1216" s="21"/>
      <c r="C1216" s="23"/>
      <c r="D1216" s="24"/>
      <c r="E1216" s="24"/>
      <c r="F1216" s="24"/>
      <c r="G1216" s="24"/>
      <c r="H1216" s="24"/>
      <c r="I1216" s="24"/>
    </row>
    <row r="1217" spans="1:9" s="25" customFormat="1" x14ac:dyDescent="0.25">
      <c r="A1217" s="22"/>
      <c r="B1217" s="21"/>
      <c r="C1217" s="23"/>
      <c r="D1217" s="24"/>
      <c r="E1217" s="24"/>
      <c r="F1217" s="24"/>
      <c r="G1217" s="24"/>
      <c r="H1217" s="24"/>
      <c r="I1217" s="24"/>
    </row>
    <row r="1218" spans="1:9" s="25" customFormat="1" x14ac:dyDescent="0.25">
      <c r="A1218" s="22"/>
      <c r="B1218" s="21"/>
      <c r="C1218" s="23"/>
      <c r="D1218" s="24"/>
      <c r="E1218" s="24"/>
      <c r="F1218" s="24"/>
      <c r="G1218" s="24"/>
      <c r="H1218" s="24"/>
      <c r="I1218" s="24"/>
    </row>
    <row r="1219" spans="1:9" s="25" customFormat="1" x14ac:dyDescent="0.25">
      <c r="A1219" s="22"/>
      <c r="B1219" s="21"/>
      <c r="C1219" s="23"/>
      <c r="D1219" s="24"/>
      <c r="E1219" s="24"/>
      <c r="F1219" s="24"/>
      <c r="G1219" s="24"/>
      <c r="H1219" s="24"/>
      <c r="I1219" s="24"/>
    </row>
    <row r="1220" spans="1:9" s="25" customFormat="1" x14ac:dyDescent="0.25">
      <c r="A1220" s="22"/>
      <c r="B1220" s="21"/>
      <c r="C1220" s="23"/>
      <c r="D1220" s="24"/>
      <c r="E1220" s="24"/>
      <c r="F1220" s="24"/>
      <c r="G1220" s="24"/>
      <c r="H1220" s="24"/>
      <c r="I1220" s="24"/>
    </row>
    <row r="1221" spans="1:9" s="25" customFormat="1" x14ac:dyDescent="0.25">
      <c r="A1221" s="22"/>
      <c r="B1221" s="21"/>
      <c r="C1221" s="23"/>
      <c r="D1221" s="24"/>
      <c r="E1221" s="24"/>
      <c r="F1221" s="24"/>
      <c r="G1221" s="24"/>
      <c r="H1221" s="24"/>
      <c r="I1221" s="24"/>
    </row>
    <row r="1222" spans="1:9" s="25" customFormat="1" x14ac:dyDescent="0.25">
      <c r="A1222" s="22"/>
      <c r="B1222" s="21"/>
      <c r="C1222" s="23"/>
      <c r="D1222" s="24"/>
      <c r="E1222" s="24"/>
      <c r="F1222" s="24"/>
      <c r="G1222" s="24"/>
      <c r="H1222" s="24"/>
      <c r="I1222" s="24"/>
    </row>
    <row r="1223" spans="1:9" s="25" customFormat="1" x14ac:dyDescent="0.25">
      <c r="A1223" s="22"/>
      <c r="B1223" s="21"/>
      <c r="C1223" s="23"/>
      <c r="D1223" s="24"/>
      <c r="E1223" s="24"/>
      <c r="F1223" s="24"/>
      <c r="G1223" s="24"/>
      <c r="H1223" s="24"/>
      <c r="I1223" s="24"/>
    </row>
    <row r="1224" spans="1:9" s="25" customFormat="1" x14ac:dyDescent="0.25">
      <c r="A1224" s="22"/>
      <c r="B1224" s="21"/>
      <c r="C1224" s="23"/>
      <c r="D1224" s="24"/>
      <c r="E1224" s="24"/>
      <c r="F1224" s="24"/>
      <c r="G1224" s="24"/>
      <c r="H1224" s="24"/>
      <c r="I1224" s="24"/>
    </row>
    <row r="1225" spans="1:9" s="25" customFormat="1" x14ac:dyDescent="0.25">
      <c r="A1225" s="22"/>
      <c r="B1225" s="21"/>
      <c r="C1225" s="23"/>
      <c r="D1225" s="24"/>
      <c r="E1225" s="24"/>
      <c r="F1225" s="24"/>
      <c r="G1225" s="24"/>
      <c r="H1225" s="24"/>
      <c r="I1225" s="24"/>
    </row>
    <row r="1226" spans="1:9" s="25" customFormat="1" x14ac:dyDescent="0.25">
      <c r="A1226" s="22"/>
      <c r="B1226" s="21"/>
      <c r="C1226" s="23"/>
      <c r="D1226" s="24"/>
      <c r="E1226" s="24"/>
      <c r="F1226" s="24"/>
      <c r="G1226" s="24"/>
      <c r="H1226" s="24"/>
      <c r="I1226" s="24"/>
    </row>
    <row r="1227" spans="1:9" s="25" customFormat="1" x14ac:dyDescent="0.25">
      <c r="A1227" s="22"/>
      <c r="B1227" s="21"/>
      <c r="C1227" s="23"/>
      <c r="D1227" s="24"/>
      <c r="E1227" s="24"/>
      <c r="F1227" s="24"/>
      <c r="G1227" s="24"/>
      <c r="H1227" s="24"/>
      <c r="I1227" s="24"/>
    </row>
    <row r="1228" spans="1:9" s="25" customFormat="1" x14ac:dyDescent="0.25">
      <c r="A1228" s="22"/>
      <c r="B1228" s="21"/>
      <c r="C1228" s="23"/>
      <c r="D1228" s="24"/>
      <c r="E1228" s="24"/>
      <c r="F1228" s="24"/>
      <c r="G1228" s="24"/>
      <c r="H1228" s="24"/>
      <c r="I1228" s="24"/>
    </row>
    <row r="1229" spans="1:9" s="25" customFormat="1" x14ac:dyDescent="0.25">
      <c r="A1229" s="22"/>
      <c r="B1229" s="21"/>
      <c r="C1229" s="23"/>
      <c r="D1229" s="24"/>
      <c r="E1229" s="24"/>
      <c r="F1229" s="24"/>
      <c r="G1229" s="24"/>
      <c r="H1229" s="24"/>
      <c r="I1229" s="24"/>
    </row>
    <row r="1230" spans="1:9" s="25" customFormat="1" x14ac:dyDescent="0.25">
      <c r="A1230" s="22"/>
      <c r="B1230" s="21"/>
      <c r="C1230" s="23"/>
      <c r="D1230" s="24"/>
      <c r="E1230" s="24"/>
      <c r="F1230" s="24"/>
      <c r="G1230" s="24"/>
      <c r="H1230" s="24"/>
      <c r="I1230" s="24"/>
    </row>
    <row r="1231" spans="1:9" s="25" customFormat="1" x14ac:dyDescent="0.25">
      <c r="A1231" s="22"/>
      <c r="B1231" s="21"/>
      <c r="C1231" s="23"/>
      <c r="D1231" s="24"/>
      <c r="E1231" s="24"/>
      <c r="F1231" s="24"/>
      <c r="G1231" s="24"/>
      <c r="H1231" s="24"/>
      <c r="I1231" s="24"/>
    </row>
    <row r="1232" spans="1:9" s="25" customFormat="1" x14ac:dyDescent="0.25">
      <c r="A1232" s="22"/>
      <c r="B1232" s="21"/>
      <c r="C1232" s="23"/>
      <c r="D1232" s="24"/>
      <c r="E1232" s="24"/>
      <c r="F1232" s="24"/>
      <c r="G1232" s="24"/>
      <c r="H1232" s="24"/>
      <c r="I1232" s="24"/>
    </row>
    <row r="1233" spans="1:9" s="25" customFormat="1" x14ac:dyDescent="0.25">
      <c r="A1233" s="22"/>
      <c r="B1233" s="21"/>
      <c r="C1233" s="23"/>
      <c r="D1233" s="24"/>
      <c r="E1233" s="24"/>
      <c r="F1233" s="24"/>
      <c r="G1233" s="24"/>
      <c r="H1233" s="24"/>
      <c r="I1233" s="24"/>
    </row>
    <row r="1234" spans="1:9" s="25" customFormat="1" x14ac:dyDescent="0.25">
      <c r="A1234" s="22"/>
      <c r="B1234" s="21"/>
      <c r="C1234" s="23"/>
      <c r="D1234" s="24"/>
      <c r="E1234" s="24"/>
      <c r="F1234" s="24"/>
      <c r="G1234" s="24"/>
      <c r="H1234" s="24"/>
      <c r="I1234" s="24"/>
    </row>
    <row r="1235" spans="1:9" s="25" customFormat="1" x14ac:dyDescent="0.25">
      <c r="A1235" s="22"/>
      <c r="B1235" s="21"/>
      <c r="C1235" s="23"/>
      <c r="D1235" s="24"/>
      <c r="E1235" s="24"/>
      <c r="F1235" s="24"/>
      <c r="G1235" s="24"/>
      <c r="H1235" s="24"/>
      <c r="I1235" s="24"/>
    </row>
    <row r="1236" spans="1:9" s="25" customFormat="1" x14ac:dyDescent="0.25">
      <c r="A1236" s="22"/>
      <c r="B1236" s="21"/>
      <c r="C1236" s="23"/>
      <c r="D1236" s="24"/>
      <c r="E1236" s="24"/>
      <c r="F1236" s="24"/>
      <c r="G1236" s="24"/>
      <c r="H1236" s="24"/>
      <c r="I1236" s="24"/>
    </row>
    <row r="1237" spans="1:9" s="25" customFormat="1" x14ac:dyDescent="0.25">
      <c r="A1237" s="22"/>
      <c r="B1237" s="21"/>
      <c r="C1237" s="23"/>
      <c r="D1237" s="24"/>
      <c r="E1237" s="24"/>
      <c r="F1237" s="24"/>
      <c r="G1237" s="24"/>
      <c r="H1237" s="24"/>
      <c r="I1237" s="24"/>
    </row>
    <row r="1238" spans="1:9" s="25" customFormat="1" x14ac:dyDescent="0.25">
      <c r="A1238" s="22"/>
      <c r="B1238" s="21"/>
      <c r="C1238" s="23"/>
      <c r="D1238" s="24"/>
      <c r="E1238" s="24"/>
      <c r="F1238" s="24"/>
      <c r="G1238" s="24"/>
      <c r="H1238" s="24"/>
      <c r="I1238" s="24"/>
    </row>
    <row r="1239" spans="1:9" s="25" customFormat="1" x14ac:dyDescent="0.25">
      <c r="A1239" s="22"/>
      <c r="B1239" s="21"/>
      <c r="C1239" s="23"/>
      <c r="D1239" s="24"/>
      <c r="E1239" s="24"/>
      <c r="F1239" s="24"/>
      <c r="G1239" s="24"/>
      <c r="H1239" s="24"/>
      <c r="I1239" s="24"/>
    </row>
    <row r="1240" spans="1:9" s="25" customFormat="1" x14ac:dyDescent="0.25">
      <c r="A1240" s="22"/>
      <c r="B1240" s="21"/>
      <c r="C1240" s="23"/>
      <c r="D1240" s="24"/>
      <c r="E1240" s="24"/>
      <c r="F1240" s="24"/>
      <c r="G1240" s="24"/>
      <c r="H1240" s="24"/>
      <c r="I1240" s="24"/>
    </row>
    <row r="1241" spans="1:9" s="25" customFormat="1" x14ac:dyDescent="0.25">
      <c r="A1241" s="22"/>
      <c r="B1241" s="21"/>
      <c r="C1241" s="23"/>
      <c r="D1241" s="24"/>
      <c r="E1241" s="24"/>
      <c r="F1241" s="24"/>
      <c r="G1241" s="24"/>
      <c r="H1241" s="24"/>
      <c r="I1241" s="24"/>
    </row>
    <row r="1242" spans="1:9" s="25" customFormat="1" x14ac:dyDescent="0.25">
      <c r="A1242" s="22"/>
      <c r="B1242" s="21"/>
      <c r="C1242" s="23"/>
      <c r="D1242" s="24"/>
      <c r="E1242" s="24"/>
      <c r="F1242" s="24"/>
      <c r="G1242" s="24"/>
      <c r="H1242" s="24"/>
      <c r="I1242" s="24"/>
    </row>
    <row r="1243" spans="1:9" s="25" customFormat="1" x14ac:dyDescent="0.25">
      <c r="A1243" s="22"/>
      <c r="B1243" s="21"/>
      <c r="C1243" s="23"/>
      <c r="D1243" s="24"/>
      <c r="E1243" s="24"/>
      <c r="F1243" s="24"/>
      <c r="G1243" s="24"/>
      <c r="H1243" s="24"/>
      <c r="I1243" s="24"/>
    </row>
    <row r="1244" spans="1:9" s="25" customFormat="1" x14ac:dyDescent="0.25">
      <c r="A1244" s="22"/>
      <c r="B1244" s="21"/>
      <c r="C1244" s="23"/>
      <c r="D1244" s="24"/>
      <c r="E1244" s="24"/>
      <c r="F1244" s="24"/>
      <c r="G1244" s="24"/>
      <c r="H1244" s="24"/>
      <c r="I1244" s="24"/>
    </row>
    <row r="1245" spans="1:9" s="25" customFormat="1" x14ac:dyDescent="0.25">
      <c r="A1245" s="22"/>
      <c r="B1245" s="21"/>
      <c r="C1245" s="23"/>
      <c r="D1245" s="24"/>
      <c r="E1245" s="24"/>
      <c r="F1245" s="24"/>
      <c r="G1245" s="24"/>
      <c r="H1245" s="24"/>
      <c r="I1245" s="24"/>
    </row>
    <row r="1246" spans="1:9" s="25" customFormat="1" x14ac:dyDescent="0.25">
      <c r="A1246" s="22"/>
      <c r="B1246" s="21"/>
      <c r="C1246" s="23"/>
      <c r="D1246" s="24"/>
      <c r="E1246" s="24"/>
      <c r="F1246" s="24"/>
      <c r="G1246" s="24"/>
      <c r="H1246" s="24"/>
      <c r="I1246" s="24"/>
    </row>
    <row r="1247" spans="1:9" s="25" customFormat="1" x14ac:dyDescent="0.25">
      <c r="A1247" s="22"/>
      <c r="B1247" s="21"/>
      <c r="C1247" s="23"/>
      <c r="D1247" s="24"/>
      <c r="E1247" s="24"/>
      <c r="F1247" s="24"/>
      <c r="G1247" s="24"/>
      <c r="H1247" s="24"/>
      <c r="I1247" s="24"/>
    </row>
    <row r="1248" spans="1:9" s="25" customFormat="1" x14ac:dyDescent="0.25">
      <c r="A1248" s="22"/>
      <c r="B1248" s="21"/>
      <c r="C1248" s="23"/>
      <c r="D1248" s="24"/>
      <c r="E1248" s="24"/>
      <c r="F1248" s="24"/>
      <c r="G1248" s="24"/>
      <c r="H1248" s="24"/>
      <c r="I1248" s="24"/>
    </row>
    <row r="1249" spans="1:9" s="25" customFormat="1" x14ac:dyDescent="0.25">
      <c r="A1249" s="22"/>
      <c r="B1249" s="21"/>
      <c r="C1249" s="23"/>
      <c r="D1249" s="24"/>
      <c r="E1249" s="24"/>
      <c r="F1249" s="24"/>
      <c r="G1249" s="24"/>
      <c r="H1249" s="24"/>
      <c r="I1249" s="24"/>
    </row>
    <row r="1250" spans="1:9" s="25" customFormat="1" x14ac:dyDescent="0.25">
      <c r="A1250" s="22"/>
      <c r="B1250" s="21"/>
      <c r="C1250" s="23"/>
      <c r="D1250" s="24"/>
      <c r="E1250" s="24"/>
      <c r="F1250" s="24"/>
      <c r="G1250" s="24"/>
      <c r="H1250" s="24"/>
      <c r="I1250" s="24"/>
    </row>
    <row r="1251" spans="1:9" s="25" customFormat="1" x14ac:dyDescent="0.25">
      <c r="A1251" s="22"/>
      <c r="B1251" s="21"/>
      <c r="C1251" s="23"/>
      <c r="D1251" s="24"/>
      <c r="E1251" s="24"/>
      <c r="F1251" s="24"/>
      <c r="G1251" s="24"/>
      <c r="H1251" s="24"/>
      <c r="I1251" s="24"/>
    </row>
    <row r="1252" spans="1:9" s="25" customFormat="1" x14ac:dyDescent="0.25">
      <c r="A1252" s="22"/>
      <c r="B1252" s="21"/>
      <c r="C1252" s="23"/>
      <c r="D1252" s="24"/>
      <c r="E1252" s="24"/>
      <c r="F1252" s="24"/>
      <c r="G1252" s="24"/>
      <c r="H1252" s="24"/>
      <c r="I1252" s="24"/>
    </row>
    <row r="1253" spans="1:9" s="25" customFormat="1" x14ac:dyDescent="0.25">
      <c r="A1253" s="22"/>
      <c r="B1253" s="21"/>
      <c r="C1253" s="23"/>
      <c r="D1253" s="24"/>
      <c r="E1253" s="24"/>
      <c r="F1253" s="24"/>
      <c r="G1253" s="24"/>
      <c r="H1253" s="24"/>
      <c r="I1253" s="24"/>
    </row>
    <row r="1254" spans="1:9" s="25" customFormat="1" x14ac:dyDescent="0.25">
      <c r="A1254" s="22"/>
      <c r="B1254" s="21"/>
      <c r="C1254" s="23"/>
      <c r="D1254" s="24"/>
      <c r="E1254" s="24"/>
      <c r="F1254" s="24"/>
      <c r="G1254" s="24"/>
      <c r="H1254" s="24"/>
      <c r="I1254" s="24"/>
    </row>
    <row r="1255" spans="1:9" s="25" customFormat="1" x14ac:dyDescent="0.25">
      <c r="A1255" s="22"/>
      <c r="B1255" s="21"/>
      <c r="C1255" s="23"/>
      <c r="D1255" s="24"/>
      <c r="E1255" s="24"/>
      <c r="F1255" s="24"/>
      <c r="G1255" s="24"/>
      <c r="H1255" s="24"/>
      <c r="I1255" s="24"/>
    </row>
    <row r="1256" spans="1:9" s="25" customFormat="1" x14ac:dyDescent="0.25">
      <c r="A1256" s="22"/>
      <c r="B1256" s="21"/>
      <c r="C1256" s="23"/>
      <c r="D1256" s="24"/>
      <c r="E1256" s="24"/>
      <c r="F1256" s="24"/>
      <c r="G1256" s="24"/>
      <c r="H1256" s="24"/>
      <c r="I1256" s="24"/>
    </row>
    <row r="1257" spans="1:9" s="25" customFormat="1" x14ac:dyDescent="0.25">
      <c r="A1257" s="22"/>
      <c r="B1257" s="21"/>
      <c r="C1257" s="23"/>
      <c r="D1257" s="24"/>
      <c r="E1257" s="24"/>
      <c r="F1257" s="24"/>
      <c r="G1257" s="24"/>
      <c r="H1257" s="24"/>
      <c r="I1257" s="24"/>
    </row>
    <row r="1258" spans="1:9" s="25" customFormat="1" x14ac:dyDescent="0.25">
      <c r="A1258" s="22"/>
      <c r="B1258" s="21"/>
      <c r="C1258" s="23"/>
      <c r="D1258" s="24"/>
      <c r="E1258" s="24"/>
      <c r="F1258" s="24"/>
      <c r="G1258" s="24"/>
      <c r="H1258" s="24"/>
      <c r="I1258" s="24"/>
    </row>
    <row r="1259" spans="1:9" s="25" customFormat="1" x14ac:dyDescent="0.25">
      <c r="A1259" s="22"/>
      <c r="B1259" s="21"/>
      <c r="C1259" s="23"/>
      <c r="D1259" s="24"/>
      <c r="E1259" s="24"/>
      <c r="F1259" s="24"/>
      <c r="G1259" s="24"/>
      <c r="H1259" s="24"/>
      <c r="I1259" s="24"/>
    </row>
    <row r="1260" spans="1:9" s="25" customFormat="1" x14ac:dyDescent="0.25">
      <c r="A1260" s="22"/>
      <c r="B1260" s="21"/>
      <c r="C1260" s="23"/>
      <c r="D1260" s="24"/>
      <c r="E1260" s="24"/>
      <c r="F1260" s="24"/>
      <c r="G1260" s="24"/>
      <c r="H1260" s="24"/>
      <c r="I1260" s="24"/>
    </row>
    <row r="1261" spans="1:9" s="25" customFormat="1" x14ac:dyDescent="0.25">
      <c r="A1261" s="22"/>
      <c r="B1261" s="21"/>
      <c r="C1261" s="23"/>
      <c r="D1261" s="24"/>
      <c r="E1261" s="24"/>
      <c r="F1261" s="24"/>
      <c r="G1261" s="24"/>
      <c r="H1261" s="24"/>
      <c r="I1261" s="24"/>
    </row>
    <row r="1262" spans="1:9" s="25" customFormat="1" x14ac:dyDescent="0.25">
      <c r="A1262" s="22"/>
      <c r="B1262" s="21"/>
      <c r="C1262" s="23"/>
      <c r="D1262" s="24"/>
      <c r="E1262" s="24"/>
      <c r="F1262" s="24"/>
      <c r="G1262" s="24"/>
      <c r="H1262" s="24"/>
      <c r="I1262" s="24"/>
    </row>
    <row r="1263" spans="1:9" s="25" customFormat="1" x14ac:dyDescent="0.25">
      <c r="A1263" s="22"/>
      <c r="B1263" s="21"/>
      <c r="C1263" s="23"/>
      <c r="D1263" s="24"/>
      <c r="E1263" s="24"/>
      <c r="F1263" s="24"/>
      <c r="G1263" s="24"/>
      <c r="H1263" s="24"/>
      <c r="I1263" s="24"/>
    </row>
    <row r="1264" spans="1:9" s="25" customFormat="1" x14ac:dyDescent="0.25">
      <c r="A1264" s="22"/>
      <c r="B1264" s="21"/>
      <c r="C1264" s="23"/>
      <c r="D1264" s="24"/>
      <c r="E1264" s="24"/>
      <c r="F1264" s="24"/>
      <c r="G1264" s="24"/>
      <c r="H1264" s="24"/>
      <c r="I1264" s="24"/>
    </row>
    <row r="1265" spans="1:9" s="25" customFormat="1" x14ac:dyDescent="0.25">
      <c r="A1265" s="22"/>
      <c r="B1265" s="21"/>
      <c r="C1265" s="23"/>
      <c r="D1265" s="24"/>
      <c r="E1265" s="24"/>
      <c r="F1265" s="24"/>
      <c r="G1265" s="24"/>
      <c r="H1265" s="24"/>
      <c r="I1265" s="24"/>
    </row>
    <row r="1266" spans="1:9" s="25" customFormat="1" x14ac:dyDescent="0.25">
      <c r="A1266" s="22"/>
      <c r="B1266" s="21"/>
      <c r="C1266" s="23"/>
      <c r="D1266" s="24"/>
      <c r="E1266" s="24"/>
      <c r="F1266" s="24"/>
      <c r="G1266" s="24"/>
      <c r="H1266" s="24"/>
      <c r="I1266" s="24"/>
    </row>
    <row r="1267" spans="1:9" s="25" customFormat="1" x14ac:dyDescent="0.25">
      <c r="A1267" s="22"/>
      <c r="B1267" s="21"/>
      <c r="C1267" s="23"/>
      <c r="D1267" s="24"/>
      <c r="E1267" s="24"/>
      <c r="F1267" s="24"/>
      <c r="G1267" s="24"/>
      <c r="H1267" s="24"/>
      <c r="I1267" s="24"/>
    </row>
    <row r="1268" spans="1:9" s="25" customFormat="1" x14ac:dyDescent="0.25">
      <c r="A1268" s="22"/>
      <c r="B1268" s="21"/>
      <c r="C1268" s="23"/>
      <c r="D1268" s="24"/>
      <c r="E1268" s="24"/>
      <c r="F1268" s="24"/>
      <c r="G1268" s="24"/>
      <c r="H1268" s="24"/>
      <c r="I1268" s="24"/>
    </row>
    <row r="1269" spans="1:9" s="25" customFormat="1" x14ac:dyDescent="0.25">
      <c r="A1269" s="22"/>
      <c r="B1269" s="21"/>
      <c r="C1269" s="23"/>
      <c r="D1269" s="24"/>
      <c r="E1269" s="24"/>
      <c r="F1269" s="24"/>
      <c r="G1269" s="24"/>
      <c r="H1269" s="24"/>
      <c r="I1269" s="24"/>
    </row>
    <row r="1270" spans="1:9" s="25" customFormat="1" x14ac:dyDescent="0.25">
      <c r="A1270" s="22"/>
      <c r="B1270" s="21"/>
      <c r="C1270" s="23"/>
      <c r="D1270" s="24"/>
      <c r="E1270" s="24"/>
      <c r="F1270" s="24"/>
      <c r="G1270" s="24"/>
      <c r="H1270" s="24"/>
      <c r="I1270" s="24"/>
    </row>
    <row r="1271" spans="1:9" s="25" customFormat="1" x14ac:dyDescent="0.25">
      <c r="A1271" s="22"/>
      <c r="B1271" s="21"/>
      <c r="C1271" s="23"/>
      <c r="D1271" s="24"/>
      <c r="E1271" s="24"/>
      <c r="F1271" s="24"/>
      <c r="G1271" s="24"/>
      <c r="H1271" s="24"/>
      <c r="I1271" s="24"/>
    </row>
    <row r="1272" spans="1:9" s="25" customFormat="1" x14ac:dyDescent="0.25">
      <c r="A1272" s="22"/>
      <c r="B1272" s="21"/>
      <c r="C1272" s="23"/>
      <c r="D1272" s="24"/>
      <c r="E1272" s="24"/>
      <c r="F1272" s="24"/>
      <c r="G1272" s="24"/>
      <c r="H1272" s="24"/>
      <c r="I1272" s="24"/>
    </row>
    <row r="1273" spans="1:9" s="25" customFormat="1" x14ac:dyDescent="0.25">
      <c r="A1273" s="22"/>
      <c r="B1273" s="21"/>
      <c r="C1273" s="23"/>
      <c r="D1273" s="24"/>
      <c r="E1273" s="24"/>
      <c r="F1273" s="24"/>
      <c r="G1273" s="24"/>
      <c r="H1273" s="24"/>
      <c r="I1273" s="24"/>
    </row>
    <row r="1274" spans="1:9" s="25" customFormat="1" x14ac:dyDescent="0.25">
      <c r="A1274" s="22"/>
      <c r="B1274" s="21"/>
      <c r="C1274" s="23"/>
      <c r="D1274" s="24"/>
      <c r="E1274" s="24"/>
      <c r="F1274" s="24"/>
      <c r="G1274" s="24"/>
      <c r="H1274" s="24"/>
      <c r="I1274" s="24"/>
    </row>
    <row r="1275" spans="1:9" s="25" customFormat="1" x14ac:dyDescent="0.25">
      <c r="A1275" s="22"/>
      <c r="B1275" s="21"/>
      <c r="C1275" s="23"/>
      <c r="D1275" s="24"/>
      <c r="E1275" s="24"/>
      <c r="F1275" s="24"/>
      <c r="G1275" s="24"/>
      <c r="H1275" s="24"/>
      <c r="I1275" s="24"/>
    </row>
    <row r="1276" spans="1:9" s="25" customFormat="1" x14ac:dyDescent="0.25">
      <c r="A1276" s="22"/>
      <c r="B1276" s="21"/>
      <c r="C1276" s="23"/>
      <c r="D1276" s="24"/>
      <c r="E1276" s="24"/>
      <c r="F1276" s="24"/>
      <c r="G1276" s="24"/>
      <c r="H1276" s="24"/>
      <c r="I1276" s="24"/>
    </row>
    <row r="1277" spans="1:9" s="25" customFormat="1" x14ac:dyDescent="0.25">
      <c r="A1277" s="22"/>
      <c r="B1277" s="21"/>
      <c r="C1277" s="23"/>
      <c r="D1277" s="24"/>
      <c r="E1277" s="24"/>
      <c r="F1277" s="24"/>
      <c r="G1277" s="24"/>
      <c r="H1277" s="24"/>
      <c r="I1277" s="24"/>
    </row>
    <row r="1278" spans="1:9" s="25" customFormat="1" x14ac:dyDescent="0.25">
      <c r="A1278" s="22"/>
      <c r="B1278" s="21"/>
      <c r="C1278" s="23"/>
      <c r="D1278" s="24"/>
      <c r="E1278" s="24"/>
      <c r="F1278" s="24"/>
      <c r="G1278" s="24"/>
      <c r="H1278" s="24"/>
      <c r="I1278" s="24"/>
    </row>
    <row r="1279" spans="1:9" s="25" customFormat="1" x14ac:dyDescent="0.25">
      <c r="A1279" s="22"/>
      <c r="B1279" s="21"/>
      <c r="C1279" s="23"/>
      <c r="D1279" s="24"/>
      <c r="E1279" s="24"/>
      <c r="F1279" s="24"/>
      <c r="G1279" s="24"/>
      <c r="H1279" s="24"/>
      <c r="I1279" s="24"/>
    </row>
    <row r="1280" spans="1:9" s="25" customFormat="1" x14ac:dyDescent="0.25">
      <c r="A1280" s="22"/>
      <c r="B1280" s="21"/>
      <c r="C1280" s="23"/>
      <c r="D1280" s="24"/>
      <c r="E1280" s="24"/>
      <c r="F1280" s="24"/>
      <c r="G1280" s="24"/>
      <c r="H1280" s="24"/>
      <c r="I1280" s="24"/>
    </row>
    <row r="1281" spans="1:9" s="25" customFormat="1" x14ac:dyDescent="0.25">
      <c r="A1281" s="22"/>
      <c r="B1281" s="21"/>
      <c r="C1281" s="23"/>
      <c r="D1281" s="24"/>
      <c r="E1281" s="24"/>
      <c r="F1281" s="24"/>
      <c r="G1281" s="24"/>
      <c r="H1281" s="24"/>
      <c r="I1281" s="24"/>
    </row>
    <row r="1282" spans="1:9" s="25" customFormat="1" x14ac:dyDescent="0.25">
      <c r="A1282" s="22"/>
      <c r="B1282" s="21"/>
      <c r="C1282" s="23"/>
      <c r="D1282" s="24"/>
      <c r="E1282" s="24"/>
      <c r="F1282" s="24"/>
      <c r="G1282" s="24"/>
      <c r="H1282" s="24"/>
      <c r="I1282" s="24"/>
    </row>
    <row r="1283" spans="1:9" s="25" customFormat="1" x14ac:dyDescent="0.25">
      <c r="A1283" s="22"/>
      <c r="B1283" s="21"/>
      <c r="C1283" s="23"/>
      <c r="D1283" s="24"/>
      <c r="E1283" s="24"/>
      <c r="F1283" s="24"/>
      <c r="G1283" s="24"/>
      <c r="H1283" s="24"/>
      <c r="I1283" s="24"/>
    </row>
    <row r="1284" spans="1:9" s="25" customFormat="1" x14ac:dyDescent="0.25">
      <c r="A1284" s="22"/>
      <c r="B1284" s="21"/>
      <c r="C1284" s="23"/>
      <c r="D1284" s="24"/>
      <c r="E1284" s="24"/>
      <c r="F1284" s="24"/>
      <c r="G1284" s="24"/>
      <c r="H1284" s="24"/>
      <c r="I1284" s="24"/>
    </row>
    <row r="1285" spans="1:9" s="25" customFormat="1" x14ac:dyDescent="0.25">
      <c r="A1285" s="22"/>
      <c r="B1285" s="21"/>
      <c r="C1285" s="23"/>
      <c r="D1285" s="24"/>
      <c r="E1285" s="24"/>
      <c r="F1285" s="24"/>
      <c r="G1285" s="24"/>
      <c r="H1285" s="24"/>
      <c r="I1285" s="24"/>
    </row>
    <row r="1286" spans="1:9" s="25" customFormat="1" x14ac:dyDescent="0.25">
      <c r="A1286" s="22"/>
      <c r="B1286" s="21"/>
      <c r="C1286" s="23"/>
      <c r="D1286" s="24"/>
      <c r="E1286" s="24"/>
      <c r="F1286" s="24"/>
      <c r="G1286" s="24"/>
      <c r="H1286" s="24"/>
      <c r="I1286" s="24"/>
    </row>
    <row r="1287" spans="1:9" s="25" customFormat="1" x14ac:dyDescent="0.25">
      <c r="A1287" s="22"/>
      <c r="B1287" s="21"/>
      <c r="C1287" s="23"/>
      <c r="D1287" s="24"/>
      <c r="E1287" s="24"/>
      <c r="F1287" s="24"/>
      <c r="G1287" s="24"/>
      <c r="H1287" s="24"/>
      <c r="I1287" s="24"/>
    </row>
    <row r="1288" spans="1:9" s="25" customFormat="1" x14ac:dyDescent="0.25">
      <c r="A1288" s="22"/>
      <c r="B1288" s="21"/>
      <c r="C1288" s="23"/>
      <c r="D1288" s="24"/>
      <c r="E1288" s="24"/>
      <c r="F1288" s="24"/>
      <c r="G1288" s="24"/>
      <c r="H1288" s="24"/>
      <c r="I1288" s="24"/>
    </row>
    <row r="1289" spans="1:9" s="25" customFormat="1" x14ac:dyDescent="0.25">
      <c r="A1289" s="22"/>
      <c r="B1289" s="21"/>
      <c r="C1289" s="23"/>
      <c r="D1289" s="24"/>
      <c r="E1289" s="24"/>
      <c r="F1289" s="24"/>
      <c r="G1289" s="24"/>
      <c r="H1289" s="24"/>
      <c r="I1289" s="24"/>
    </row>
    <row r="1290" spans="1:9" s="25" customFormat="1" x14ac:dyDescent="0.25">
      <c r="A1290" s="22"/>
      <c r="B1290" s="21"/>
      <c r="C1290" s="23"/>
      <c r="D1290" s="24"/>
      <c r="E1290" s="24"/>
      <c r="F1290" s="24"/>
      <c r="G1290" s="24"/>
      <c r="H1290" s="24"/>
      <c r="I1290" s="24"/>
    </row>
    <row r="1291" spans="1:9" s="25" customFormat="1" x14ac:dyDescent="0.25">
      <c r="A1291" s="22"/>
      <c r="B1291" s="21"/>
      <c r="C1291" s="23"/>
      <c r="D1291" s="24"/>
      <c r="E1291" s="24"/>
      <c r="F1291" s="24"/>
      <c r="G1291" s="24"/>
      <c r="H1291" s="24"/>
      <c r="I1291" s="24"/>
    </row>
    <row r="1292" spans="1:9" s="25" customFormat="1" x14ac:dyDescent="0.25">
      <c r="A1292" s="22"/>
      <c r="B1292" s="21"/>
      <c r="C1292" s="23"/>
      <c r="D1292" s="24"/>
      <c r="E1292" s="24"/>
      <c r="F1292" s="24"/>
      <c r="G1292" s="24"/>
      <c r="H1292" s="24"/>
      <c r="I1292" s="24"/>
    </row>
    <row r="1293" spans="1:9" s="25" customFormat="1" x14ac:dyDescent="0.25">
      <c r="A1293" s="22"/>
      <c r="B1293" s="21"/>
      <c r="C1293" s="23"/>
      <c r="D1293" s="24"/>
      <c r="E1293" s="24"/>
      <c r="F1293" s="24"/>
      <c r="G1293" s="24"/>
      <c r="H1293" s="24"/>
      <c r="I1293" s="24"/>
    </row>
    <row r="1294" spans="1:9" s="25" customFormat="1" x14ac:dyDescent="0.25">
      <c r="A1294" s="22"/>
      <c r="B1294" s="21"/>
      <c r="C1294" s="23"/>
      <c r="D1294" s="24"/>
      <c r="E1294" s="24"/>
      <c r="F1294" s="24"/>
      <c r="G1294" s="24"/>
      <c r="H1294" s="24"/>
      <c r="I1294" s="24"/>
    </row>
    <row r="1295" spans="1:9" s="25" customFormat="1" x14ac:dyDescent="0.25">
      <c r="A1295" s="22"/>
      <c r="B1295" s="21"/>
      <c r="C1295" s="23"/>
      <c r="D1295" s="24"/>
      <c r="E1295" s="24"/>
      <c r="F1295" s="24"/>
      <c r="G1295" s="24"/>
      <c r="H1295" s="24"/>
      <c r="I1295" s="24"/>
    </row>
    <row r="1296" spans="1:9" s="25" customFormat="1" x14ac:dyDescent="0.25">
      <c r="A1296" s="22"/>
      <c r="B1296" s="21"/>
      <c r="C1296" s="23"/>
      <c r="D1296" s="24"/>
      <c r="E1296" s="24"/>
      <c r="F1296" s="24"/>
      <c r="G1296" s="24"/>
      <c r="H1296" s="24"/>
      <c r="I1296" s="24"/>
    </row>
    <row r="1297" spans="1:9" s="25" customFormat="1" x14ac:dyDescent="0.25">
      <c r="A1297" s="22"/>
      <c r="B1297" s="21"/>
      <c r="C1297" s="23"/>
      <c r="D1297" s="24"/>
      <c r="E1297" s="24"/>
      <c r="F1297" s="24"/>
      <c r="G1297" s="24"/>
      <c r="H1297" s="24"/>
      <c r="I1297" s="24"/>
    </row>
    <row r="1298" spans="1:9" s="25" customFormat="1" x14ac:dyDescent="0.25">
      <c r="A1298" s="22"/>
      <c r="B1298" s="21"/>
      <c r="C1298" s="23"/>
      <c r="D1298" s="24"/>
      <c r="E1298" s="24"/>
      <c r="F1298" s="24"/>
      <c r="G1298" s="24"/>
      <c r="H1298" s="24"/>
      <c r="I1298" s="24"/>
    </row>
    <row r="1299" spans="1:9" s="25" customFormat="1" x14ac:dyDescent="0.25">
      <c r="A1299" s="22"/>
      <c r="B1299" s="21"/>
      <c r="C1299" s="23"/>
      <c r="D1299" s="24"/>
      <c r="E1299" s="24"/>
      <c r="F1299" s="24"/>
      <c r="G1299" s="24"/>
      <c r="H1299" s="24"/>
      <c r="I1299" s="24"/>
    </row>
    <row r="1300" spans="1:9" s="25" customFormat="1" x14ac:dyDescent="0.25">
      <c r="A1300" s="22"/>
      <c r="B1300" s="21"/>
      <c r="C1300" s="23"/>
      <c r="D1300" s="24"/>
      <c r="E1300" s="24"/>
      <c r="F1300" s="24"/>
      <c r="G1300" s="24"/>
      <c r="H1300" s="24"/>
      <c r="I1300" s="24"/>
    </row>
    <row r="1301" spans="1:9" s="25" customFormat="1" x14ac:dyDescent="0.25">
      <c r="A1301" s="22"/>
      <c r="B1301" s="21"/>
      <c r="C1301" s="23"/>
      <c r="D1301" s="24"/>
      <c r="E1301" s="24"/>
      <c r="F1301" s="24"/>
      <c r="G1301" s="24"/>
      <c r="H1301" s="24"/>
      <c r="I1301" s="24"/>
    </row>
    <row r="1302" spans="1:9" s="25" customFormat="1" x14ac:dyDescent="0.25">
      <c r="A1302" s="22"/>
      <c r="B1302" s="21"/>
      <c r="C1302" s="23"/>
      <c r="D1302" s="24"/>
      <c r="E1302" s="24"/>
      <c r="F1302" s="24"/>
      <c r="G1302" s="24"/>
      <c r="H1302" s="24"/>
      <c r="I1302" s="24"/>
    </row>
    <row r="1303" spans="1:9" s="25" customFormat="1" x14ac:dyDescent="0.25">
      <c r="A1303" s="22"/>
      <c r="B1303" s="21"/>
      <c r="C1303" s="23"/>
      <c r="D1303" s="24"/>
      <c r="E1303" s="24"/>
      <c r="F1303" s="24"/>
      <c r="G1303" s="24"/>
      <c r="H1303" s="24"/>
      <c r="I1303" s="24"/>
    </row>
    <row r="1304" spans="1:9" s="25" customFormat="1" x14ac:dyDescent="0.25">
      <c r="A1304" s="22"/>
      <c r="B1304" s="21"/>
      <c r="C1304" s="23"/>
      <c r="D1304" s="24"/>
      <c r="E1304" s="24"/>
      <c r="F1304" s="24"/>
      <c r="G1304" s="24"/>
      <c r="H1304" s="24"/>
      <c r="I1304" s="24"/>
    </row>
    <row r="1305" spans="1:9" s="25" customFormat="1" x14ac:dyDescent="0.25">
      <c r="A1305" s="22"/>
      <c r="B1305" s="21"/>
      <c r="C1305" s="23"/>
      <c r="D1305" s="24"/>
      <c r="E1305" s="24"/>
      <c r="F1305" s="24"/>
      <c r="G1305" s="24"/>
      <c r="H1305" s="24"/>
      <c r="I1305" s="24"/>
    </row>
    <row r="1306" spans="1:9" s="25" customFormat="1" x14ac:dyDescent="0.25">
      <c r="A1306" s="22"/>
      <c r="B1306" s="21"/>
      <c r="C1306" s="23"/>
      <c r="D1306" s="24"/>
      <c r="E1306" s="24"/>
      <c r="F1306" s="24"/>
      <c r="G1306" s="24"/>
      <c r="H1306" s="24"/>
      <c r="I1306" s="24"/>
    </row>
    <row r="1307" spans="1:9" s="25" customFormat="1" x14ac:dyDescent="0.25">
      <c r="A1307" s="22"/>
      <c r="B1307" s="21"/>
      <c r="C1307" s="23"/>
      <c r="D1307" s="24"/>
      <c r="E1307" s="24"/>
      <c r="F1307" s="24"/>
      <c r="G1307" s="24"/>
      <c r="H1307" s="24"/>
      <c r="I1307" s="24"/>
    </row>
    <row r="1308" spans="1:9" s="25" customFormat="1" x14ac:dyDescent="0.25">
      <c r="A1308" s="22"/>
      <c r="B1308" s="21"/>
      <c r="C1308" s="23"/>
      <c r="D1308" s="24"/>
      <c r="E1308" s="24"/>
      <c r="F1308" s="24"/>
      <c r="G1308" s="24"/>
      <c r="H1308" s="24"/>
      <c r="I1308" s="24"/>
    </row>
    <row r="1309" spans="1:9" s="25" customFormat="1" x14ac:dyDescent="0.25">
      <c r="A1309" s="22"/>
      <c r="B1309" s="21"/>
      <c r="C1309" s="23"/>
      <c r="D1309" s="24"/>
      <c r="E1309" s="24"/>
      <c r="F1309" s="24"/>
      <c r="G1309" s="24"/>
      <c r="H1309" s="24"/>
      <c r="I1309" s="24"/>
    </row>
    <row r="1310" spans="1:9" s="25" customFormat="1" x14ac:dyDescent="0.25">
      <c r="A1310" s="22"/>
      <c r="B1310" s="21"/>
      <c r="C1310" s="23"/>
      <c r="D1310" s="24"/>
      <c r="E1310" s="24"/>
      <c r="F1310" s="24"/>
      <c r="G1310" s="24"/>
      <c r="H1310" s="24"/>
      <c r="I1310" s="24"/>
    </row>
    <row r="1311" spans="1:9" s="25" customFormat="1" x14ac:dyDescent="0.25">
      <c r="A1311" s="22"/>
      <c r="B1311" s="21"/>
      <c r="C1311" s="23"/>
      <c r="D1311" s="24"/>
      <c r="E1311" s="24"/>
      <c r="F1311" s="24"/>
      <c r="G1311" s="24"/>
      <c r="H1311" s="24"/>
      <c r="I1311" s="24"/>
    </row>
    <row r="1312" spans="1:9" s="25" customFormat="1" x14ac:dyDescent="0.25">
      <c r="A1312" s="22"/>
      <c r="B1312" s="21"/>
      <c r="C1312" s="23"/>
      <c r="D1312" s="24"/>
      <c r="E1312" s="24"/>
      <c r="F1312" s="24"/>
      <c r="G1312" s="24"/>
      <c r="H1312" s="24"/>
      <c r="I1312" s="24"/>
    </row>
    <row r="1313" spans="1:9" s="25" customFormat="1" x14ac:dyDescent="0.25">
      <c r="A1313" s="22"/>
      <c r="B1313" s="21"/>
      <c r="C1313" s="23"/>
      <c r="D1313" s="24"/>
      <c r="E1313" s="24"/>
      <c r="F1313" s="24"/>
      <c r="G1313" s="24"/>
      <c r="H1313" s="24"/>
      <c r="I1313" s="24"/>
    </row>
    <row r="1314" spans="1:9" s="25" customFormat="1" x14ac:dyDescent="0.25">
      <c r="A1314" s="22"/>
      <c r="B1314" s="21"/>
      <c r="C1314" s="23"/>
      <c r="D1314" s="24"/>
      <c r="E1314" s="24"/>
      <c r="F1314" s="24"/>
      <c r="G1314" s="24"/>
      <c r="H1314" s="24"/>
      <c r="I1314" s="24"/>
    </row>
    <row r="1315" spans="1:9" s="25" customFormat="1" x14ac:dyDescent="0.25">
      <c r="A1315" s="22"/>
      <c r="B1315" s="21"/>
      <c r="C1315" s="23"/>
      <c r="D1315" s="24"/>
      <c r="E1315" s="24"/>
      <c r="F1315" s="24"/>
      <c r="G1315" s="24"/>
      <c r="H1315" s="24"/>
      <c r="I1315" s="24"/>
    </row>
    <row r="1316" spans="1:9" s="25" customFormat="1" x14ac:dyDescent="0.25">
      <c r="A1316" s="22"/>
      <c r="B1316" s="21"/>
      <c r="C1316" s="23"/>
      <c r="D1316" s="24"/>
      <c r="E1316" s="24"/>
      <c r="F1316" s="24"/>
      <c r="G1316" s="24"/>
      <c r="H1316" s="24"/>
      <c r="I1316" s="24"/>
    </row>
    <row r="1317" spans="1:9" s="25" customFormat="1" x14ac:dyDescent="0.25">
      <c r="A1317" s="22"/>
      <c r="B1317" s="21"/>
      <c r="C1317" s="23"/>
      <c r="D1317" s="24"/>
      <c r="E1317" s="24"/>
      <c r="F1317" s="24"/>
      <c r="G1317" s="24"/>
      <c r="H1317" s="24"/>
      <c r="I1317" s="24"/>
    </row>
    <row r="1318" spans="1:9" s="25" customFormat="1" x14ac:dyDescent="0.25">
      <c r="A1318" s="22"/>
      <c r="B1318" s="21"/>
      <c r="C1318" s="23"/>
      <c r="D1318" s="24"/>
      <c r="E1318" s="24"/>
      <c r="F1318" s="24"/>
      <c r="G1318" s="24"/>
      <c r="H1318" s="24"/>
      <c r="I1318" s="24"/>
    </row>
    <row r="1319" spans="1:9" s="25" customFormat="1" x14ac:dyDescent="0.25">
      <c r="A1319" s="22"/>
      <c r="B1319" s="21"/>
      <c r="C1319" s="23"/>
      <c r="D1319" s="24"/>
      <c r="E1319" s="24"/>
      <c r="F1319" s="24"/>
      <c r="G1319" s="24"/>
      <c r="H1319" s="24"/>
      <c r="I1319" s="24"/>
    </row>
    <row r="1320" spans="1:9" s="25" customFormat="1" x14ac:dyDescent="0.25">
      <c r="A1320" s="22"/>
      <c r="B1320" s="21"/>
      <c r="C1320" s="23"/>
      <c r="D1320" s="24"/>
      <c r="E1320" s="24"/>
      <c r="F1320" s="24"/>
      <c r="G1320" s="24"/>
      <c r="H1320" s="24"/>
      <c r="I1320" s="24"/>
    </row>
    <row r="1321" spans="1:9" s="25" customFormat="1" x14ac:dyDescent="0.25">
      <c r="A1321" s="22"/>
      <c r="B1321" s="21"/>
      <c r="C1321" s="23"/>
      <c r="D1321" s="24"/>
      <c r="E1321" s="24"/>
      <c r="F1321" s="24"/>
      <c r="G1321" s="24"/>
      <c r="H1321" s="24"/>
      <c r="I1321" s="24"/>
    </row>
    <row r="1322" spans="1:9" s="25" customFormat="1" x14ac:dyDescent="0.25">
      <c r="A1322" s="22"/>
      <c r="B1322" s="21"/>
      <c r="C1322" s="23"/>
      <c r="D1322" s="24"/>
      <c r="E1322" s="24"/>
      <c r="F1322" s="24"/>
      <c r="G1322" s="24"/>
      <c r="H1322" s="24"/>
      <c r="I1322" s="24"/>
    </row>
    <row r="1323" spans="1:9" s="25" customFormat="1" x14ac:dyDescent="0.25">
      <c r="A1323" s="22"/>
      <c r="B1323" s="21"/>
      <c r="C1323" s="23"/>
      <c r="D1323" s="24"/>
      <c r="E1323" s="24"/>
      <c r="F1323" s="24"/>
      <c r="G1323" s="24"/>
      <c r="H1323" s="24"/>
      <c r="I1323" s="24"/>
    </row>
    <row r="1324" spans="1:9" s="25" customFormat="1" x14ac:dyDescent="0.25">
      <c r="A1324" s="22"/>
      <c r="B1324" s="21"/>
      <c r="C1324" s="23"/>
      <c r="D1324" s="24"/>
      <c r="E1324" s="24"/>
      <c r="F1324" s="24"/>
      <c r="G1324" s="24"/>
      <c r="H1324" s="24"/>
      <c r="I1324" s="24"/>
    </row>
    <row r="1325" spans="1:9" s="25" customFormat="1" x14ac:dyDescent="0.25">
      <c r="A1325" s="22"/>
      <c r="B1325" s="21"/>
      <c r="C1325" s="23"/>
      <c r="D1325" s="24"/>
      <c r="E1325" s="24"/>
      <c r="F1325" s="24"/>
      <c r="G1325" s="24"/>
      <c r="H1325" s="24"/>
      <c r="I1325" s="24"/>
    </row>
    <row r="1326" spans="1:9" s="25" customFormat="1" x14ac:dyDescent="0.25">
      <c r="A1326" s="22"/>
      <c r="B1326" s="21"/>
      <c r="C1326" s="23"/>
      <c r="D1326" s="24"/>
      <c r="E1326" s="24"/>
      <c r="F1326" s="24"/>
      <c r="G1326" s="24"/>
      <c r="H1326" s="24"/>
      <c r="I1326" s="24"/>
    </row>
    <row r="1327" spans="1:9" s="25" customFormat="1" x14ac:dyDescent="0.25">
      <c r="A1327" s="22"/>
      <c r="B1327" s="21"/>
      <c r="C1327" s="23"/>
      <c r="D1327" s="24"/>
      <c r="E1327" s="24"/>
      <c r="F1327" s="24"/>
      <c r="G1327" s="24"/>
      <c r="H1327" s="24"/>
      <c r="I1327" s="24"/>
    </row>
    <row r="1328" spans="1:9" s="25" customFormat="1" x14ac:dyDescent="0.25">
      <c r="A1328" s="22"/>
      <c r="B1328" s="21"/>
      <c r="C1328" s="23"/>
      <c r="D1328" s="24"/>
      <c r="E1328" s="24"/>
      <c r="F1328" s="24"/>
      <c r="G1328" s="24"/>
      <c r="H1328" s="24"/>
      <c r="I1328" s="24"/>
    </row>
    <row r="1329" spans="1:9" s="25" customFormat="1" x14ac:dyDescent="0.25">
      <c r="A1329" s="22"/>
      <c r="B1329" s="21"/>
      <c r="C1329" s="23"/>
      <c r="D1329" s="24"/>
      <c r="E1329" s="24"/>
      <c r="F1329" s="24"/>
      <c r="G1329" s="24"/>
      <c r="H1329" s="24"/>
      <c r="I1329" s="24"/>
    </row>
    <row r="1330" spans="1:9" s="25" customFormat="1" x14ac:dyDescent="0.25">
      <c r="A1330" s="22"/>
      <c r="B1330" s="21"/>
      <c r="C1330" s="23"/>
      <c r="D1330" s="24"/>
      <c r="E1330" s="24"/>
      <c r="F1330" s="24"/>
      <c r="G1330" s="24"/>
      <c r="H1330" s="24"/>
      <c r="I1330" s="24"/>
    </row>
    <row r="1331" spans="1:9" s="25" customFormat="1" x14ac:dyDescent="0.25">
      <c r="A1331" s="22"/>
      <c r="B1331" s="21"/>
      <c r="C1331" s="23"/>
      <c r="D1331" s="24"/>
      <c r="E1331" s="24"/>
      <c r="F1331" s="24"/>
      <c r="G1331" s="24"/>
      <c r="H1331" s="24"/>
      <c r="I1331" s="24"/>
    </row>
    <row r="1332" spans="1:9" s="25" customFormat="1" x14ac:dyDescent="0.25">
      <c r="A1332" s="22"/>
      <c r="B1332" s="21"/>
      <c r="C1332" s="23"/>
      <c r="D1332" s="24"/>
      <c r="E1332" s="24"/>
      <c r="F1332" s="24"/>
      <c r="G1332" s="24"/>
      <c r="H1332" s="24"/>
      <c r="I1332" s="24"/>
    </row>
    <row r="1333" spans="1:9" s="25" customFormat="1" x14ac:dyDescent="0.25">
      <c r="A1333" s="22"/>
      <c r="B1333" s="21"/>
      <c r="C1333" s="23"/>
      <c r="D1333" s="24"/>
      <c r="E1333" s="24"/>
      <c r="F1333" s="24"/>
      <c r="G1333" s="24"/>
      <c r="H1333" s="24"/>
      <c r="I1333" s="24"/>
    </row>
    <row r="1334" spans="1:9" s="25" customFormat="1" x14ac:dyDescent="0.25">
      <c r="A1334" s="22"/>
      <c r="B1334" s="21"/>
      <c r="C1334" s="23"/>
      <c r="D1334" s="24"/>
      <c r="E1334" s="24"/>
      <c r="F1334" s="24"/>
      <c r="G1334" s="24"/>
      <c r="H1334" s="24"/>
      <c r="I1334" s="24"/>
    </row>
    <row r="1335" spans="1:9" s="25" customFormat="1" x14ac:dyDescent="0.25">
      <c r="A1335" s="22"/>
      <c r="B1335" s="21"/>
      <c r="C1335" s="23"/>
      <c r="D1335" s="24"/>
      <c r="E1335" s="24"/>
      <c r="F1335" s="24"/>
      <c r="G1335" s="24"/>
      <c r="H1335" s="24"/>
      <c r="I1335" s="24"/>
    </row>
    <row r="1336" spans="1:9" s="25" customFormat="1" x14ac:dyDescent="0.25">
      <c r="A1336" s="22"/>
      <c r="B1336" s="21"/>
      <c r="C1336" s="23"/>
      <c r="D1336" s="24"/>
      <c r="E1336" s="24"/>
      <c r="F1336" s="24"/>
      <c r="G1336" s="24"/>
      <c r="H1336" s="24"/>
      <c r="I1336" s="24"/>
    </row>
    <row r="1337" spans="1:9" s="25" customFormat="1" x14ac:dyDescent="0.25">
      <c r="A1337" s="22"/>
      <c r="B1337" s="21"/>
      <c r="C1337" s="23"/>
      <c r="D1337" s="24"/>
      <c r="E1337" s="24"/>
      <c r="F1337" s="24"/>
      <c r="G1337" s="24"/>
      <c r="H1337" s="24"/>
      <c r="I1337" s="24"/>
    </row>
    <row r="1338" spans="1:9" s="25" customFormat="1" x14ac:dyDescent="0.25">
      <c r="A1338" s="22"/>
      <c r="B1338" s="21"/>
      <c r="C1338" s="23"/>
      <c r="D1338" s="24"/>
      <c r="E1338" s="24"/>
      <c r="F1338" s="24"/>
      <c r="G1338" s="24"/>
      <c r="H1338" s="24"/>
      <c r="I1338" s="24"/>
    </row>
    <row r="1339" spans="1:9" s="25" customFormat="1" x14ac:dyDescent="0.25">
      <c r="A1339" s="22"/>
      <c r="B1339" s="21"/>
      <c r="C1339" s="23"/>
      <c r="D1339" s="24"/>
      <c r="E1339" s="24"/>
      <c r="F1339" s="24"/>
      <c r="G1339" s="24"/>
      <c r="H1339" s="24"/>
      <c r="I1339" s="24"/>
    </row>
    <row r="1340" spans="1:9" s="25" customFormat="1" x14ac:dyDescent="0.25">
      <c r="A1340" s="22"/>
      <c r="B1340" s="21"/>
      <c r="C1340" s="23"/>
      <c r="D1340" s="24"/>
      <c r="E1340" s="24"/>
      <c r="F1340" s="24"/>
      <c r="G1340" s="24"/>
      <c r="H1340" s="24"/>
      <c r="I1340" s="24"/>
    </row>
    <row r="1341" spans="1:9" s="25" customFormat="1" x14ac:dyDescent="0.25">
      <c r="A1341" s="22"/>
      <c r="B1341" s="21"/>
      <c r="C1341" s="23"/>
      <c r="D1341" s="24"/>
      <c r="E1341" s="24"/>
      <c r="F1341" s="24"/>
      <c r="G1341" s="24"/>
      <c r="H1341" s="24"/>
      <c r="I1341" s="24"/>
    </row>
    <row r="1342" spans="1:9" s="25" customFormat="1" x14ac:dyDescent="0.25">
      <c r="A1342" s="22"/>
      <c r="B1342" s="21"/>
      <c r="C1342" s="23"/>
      <c r="D1342" s="24"/>
      <c r="E1342" s="24"/>
      <c r="F1342" s="24"/>
      <c r="G1342" s="24"/>
      <c r="H1342" s="24"/>
      <c r="I1342" s="24"/>
    </row>
    <row r="1343" spans="1:9" s="25" customFormat="1" x14ac:dyDescent="0.25">
      <c r="A1343" s="22"/>
      <c r="B1343" s="21"/>
      <c r="C1343" s="23"/>
      <c r="D1343" s="24"/>
      <c r="E1343" s="24"/>
      <c r="F1343" s="24"/>
      <c r="G1343" s="24"/>
      <c r="H1343" s="24"/>
      <c r="I1343" s="24"/>
    </row>
    <row r="1344" spans="1:9" s="25" customFormat="1" x14ac:dyDescent="0.25">
      <c r="A1344" s="22"/>
      <c r="B1344" s="21"/>
      <c r="C1344" s="23"/>
      <c r="D1344" s="24"/>
      <c r="E1344" s="24"/>
      <c r="F1344" s="24"/>
      <c r="G1344" s="24"/>
      <c r="H1344" s="24"/>
      <c r="I1344" s="24"/>
    </row>
    <row r="1345" spans="1:9" s="25" customFormat="1" x14ac:dyDescent="0.25">
      <c r="A1345" s="22"/>
      <c r="B1345" s="21"/>
      <c r="C1345" s="23"/>
      <c r="D1345" s="24"/>
      <c r="E1345" s="24"/>
      <c r="F1345" s="24"/>
      <c r="G1345" s="24"/>
      <c r="H1345" s="24"/>
      <c r="I1345" s="24"/>
    </row>
    <row r="1346" spans="1:9" s="25" customFormat="1" x14ac:dyDescent="0.25">
      <c r="A1346" s="22"/>
      <c r="B1346" s="21"/>
      <c r="C1346" s="23"/>
      <c r="D1346" s="24"/>
      <c r="E1346" s="24"/>
      <c r="F1346" s="24"/>
      <c r="G1346" s="24"/>
      <c r="H1346" s="24"/>
      <c r="I1346" s="24"/>
    </row>
    <row r="1347" spans="1:9" s="25" customFormat="1" x14ac:dyDescent="0.25">
      <c r="A1347" s="22"/>
      <c r="B1347" s="21"/>
      <c r="C1347" s="23"/>
      <c r="D1347" s="24"/>
      <c r="E1347" s="24"/>
      <c r="F1347" s="24"/>
      <c r="G1347" s="24"/>
      <c r="H1347" s="24"/>
      <c r="I1347" s="24"/>
    </row>
    <row r="1348" spans="1:9" s="25" customFormat="1" x14ac:dyDescent="0.25">
      <c r="A1348" s="22"/>
      <c r="B1348" s="21"/>
      <c r="C1348" s="23"/>
      <c r="D1348" s="24"/>
      <c r="E1348" s="24"/>
      <c r="F1348" s="24"/>
      <c r="G1348" s="24"/>
      <c r="H1348" s="24"/>
      <c r="I1348" s="24"/>
    </row>
    <row r="1349" spans="1:9" s="25" customFormat="1" x14ac:dyDescent="0.25">
      <c r="A1349" s="22"/>
      <c r="B1349" s="21"/>
      <c r="C1349" s="23"/>
      <c r="D1349" s="24"/>
      <c r="E1349" s="24"/>
      <c r="F1349" s="24"/>
      <c r="G1349" s="24"/>
      <c r="H1349" s="24"/>
      <c r="I1349" s="24"/>
    </row>
    <row r="1350" spans="1:9" s="25" customFormat="1" x14ac:dyDescent="0.25">
      <c r="A1350" s="22"/>
      <c r="B1350" s="21"/>
      <c r="C1350" s="23"/>
      <c r="D1350" s="24"/>
      <c r="E1350" s="24"/>
      <c r="F1350" s="24"/>
      <c r="G1350" s="24"/>
      <c r="H1350" s="24"/>
      <c r="I1350" s="24"/>
    </row>
    <row r="1351" spans="1:9" s="25" customFormat="1" x14ac:dyDescent="0.25">
      <c r="A1351" s="22"/>
      <c r="B1351" s="21"/>
      <c r="C1351" s="23"/>
      <c r="D1351" s="24"/>
      <c r="E1351" s="24"/>
      <c r="F1351" s="24"/>
      <c r="G1351" s="24"/>
      <c r="H1351" s="24"/>
      <c r="I1351" s="24"/>
    </row>
    <row r="1352" spans="1:9" s="25" customFormat="1" x14ac:dyDescent="0.25">
      <c r="A1352" s="22"/>
      <c r="B1352" s="21"/>
      <c r="C1352" s="23"/>
      <c r="D1352" s="24"/>
      <c r="E1352" s="24"/>
      <c r="F1352" s="24"/>
      <c r="G1352" s="24"/>
      <c r="H1352" s="24"/>
      <c r="I1352" s="24"/>
    </row>
    <row r="1353" spans="1:9" s="25" customFormat="1" x14ac:dyDescent="0.25">
      <c r="A1353" s="22"/>
      <c r="B1353" s="21"/>
      <c r="C1353" s="23"/>
      <c r="D1353" s="24"/>
      <c r="E1353" s="24"/>
      <c r="F1353" s="24"/>
      <c r="G1353" s="24"/>
      <c r="H1353" s="24"/>
      <c r="I1353" s="24"/>
    </row>
    <row r="1354" spans="1:9" s="25" customFormat="1" x14ac:dyDescent="0.25">
      <c r="A1354" s="22"/>
      <c r="B1354" s="21"/>
      <c r="C1354" s="23"/>
      <c r="D1354" s="24"/>
      <c r="E1354" s="24"/>
      <c r="F1354" s="24"/>
      <c r="G1354" s="24"/>
      <c r="H1354" s="24"/>
      <c r="I1354" s="24"/>
    </row>
    <row r="1355" spans="1:9" s="25" customFormat="1" x14ac:dyDescent="0.25">
      <c r="A1355" s="22"/>
      <c r="B1355" s="21"/>
      <c r="C1355" s="23"/>
      <c r="D1355" s="24"/>
      <c r="E1355" s="24"/>
      <c r="F1355" s="24"/>
      <c r="G1355" s="24"/>
      <c r="H1355" s="24"/>
      <c r="I1355" s="24"/>
    </row>
    <row r="1356" spans="1:9" s="25" customFormat="1" x14ac:dyDescent="0.25">
      <c r="A1356" s="22"/>
      <c r="B1356" s="21"/>
      <c r="C1356" s="23"/>
      <c r="D1356" s="24"/>
      <c r="E1356" s="24"/>
      <c r="F1356" s="24"/>
      <c r="G1356" s="24"/>
      <c r="H1356" s="24"/>
      <c r="I1356" s="24"/>
    </row>
    <row r="1357" spans="1:9" s="25" customFormat="1" x14ac:dyDescent="0.25">
      <c r="A1357" s="22"/>
      <c r="B1357" s="21"/>
      <c r="C1357" s="23"/>
      <c r="D1357" s="24"/>
      <c r="E1357" s="24"/>
      <c r="F1357" s="24"/>
      <c r="G1357" s="24"/>
      <c r="H1357" s="24"/>
      <c r="I1357" s="24"/>
    </row>
    <row r="1358" spans="1:9" s="25" customFormat="1" x14ac:dyDescent="0.25">
      <c r="A1358" s="22"/>
      <c r="B1358" s="21"/>
      <c r="C1358" s="23"/>
      <c r="D1358" s="24"/>
      <c r="E1358" s="24"/>
      <c r="F1358" s="24"/>
      <c r="G1358" s="24"/>
      <c r="H1358" s="24"/>
      <c r="I1358" s="24"/>
    </row>
    <row r="1359" spans="1:9" s="25" customFormat="1" x14ac:dyDescent="0.25">
      <c r="A1359" s="22"/>
      <c r="B1359" s="21"/>
      <c r="C1359" s="23"/>
      <c r="D1359" s="24"/>
      <c r="E1359" s="24"/>
      <c r="F1359" s="24"/>
      <c r="G1359" s="24"/>
      <c r="H1359" s="24"/>
      <c r="I1359" s="24"/>
    </row>
    <row r="1360" spans="1:9" s="25" customFormat="1" x14ac:dyDescent="0.25">
      <c r="A1360" s="22"/>
      <c r="B1360" s="21"/>
      <c r="C1360" s="23"/>
      <c r="D1360" s="24"/>
      <c r="E1360" s="24"/>
      <c r="F1360" s="24"/>
      <c r="G1360" s="24"/>
      <c r="H1360" s="24"/>
      <c r="I1360" s="24"/>
    </row>
    <row r="1361" spans="1:9" s="25" customFormat="1" x14ac:dyDescent="0.25">
      <c r="A1361" s="22"/>
      <c r="B1361" s="21"/>
      <c r="C1361" s="23"/>
      <c r="D1361" s="24"/>
      <c r="E1361" s="24"/>
      <c r="F1361" s="24"/>
      <c r="G1361" s="24"/>
      <c r="H1361" s="24"/>
      <c r="I1361" s="24"/>
    </row>
    <row r="1362" spans="1:9" s="25" customFormat="1" x14ac:dyDescent="0.25">
      <c r="A1362" s="22"/>
      <c r="B1362" s="21"/>
      <c r="C1362" s="23"/>
      <c r="D1362" s="24"/>
      <c r="E1362" s="24"/>
      <c r="F1362" s="24"/>
      <c r="G1362" s="24"/>
      <c r="H1362" s="24"/>
      <c r="I1362" s="24"/>
    </row>
    <row r="1363" spans="1:9" s="25" customFormat="1" x14ac:dyDescent="0.25">
      <c r="A1363" s="22"/>
      <c r="B1363" s="21"/>
      <c r="C1363" s="23"/>
      <c r="D1363" s="24"/>
      <c r="E1363" s="24"/>
      <c r="F1363" s="24"/>
      <c r="G1363" s="24"/>
      <c r="H1363" s="24"/>
      <c r="I1363" s="24"/>
    </row>
    <row r="1364" spans="1:9" s="25" customFormat="1" x14ac:dyDescent="0.25">
      <c r="A1364" s="22"/>
      <c r="B1364" s="21"/>
      <c r="C1364" s="23"/>
      <c r="D1364" s="24"/>
      <c r="E1364" s="24"/>
      <c r="F1364" s="24"/>
      <c r="G1364" s="24"/>
      <c r="H1364" s="24"/>
      <c r="I1364" s="24"/>
    </row>
    <row r="1365" spans="1:9" s="25" customFormat="1" x14ac:dyDescent="0.25">
      <c r="A1365" s="22"/>
      <c r="B1365" s="21"/>
      <c r="C1365" s="23"/>
      <c r="D1365" s="24"/>
      <c r="E1365" s="24"/>
      <c r="F1365" s="24"/>
      <c r="G1365" s="24"/>
      <c r="H1365" s="24"/>
      <c r="I1365" s="24"/>
    </row>
    <row r="1366" spans="1:9" s="25" customFormat="1" x14ac:dyDescent="0.25">
      <c r="A1366" s="22"/>
      <c r="B1366" s="21"/>
      <c r="C1366" s="23"/>
      <c r="D1366" s="24"/>
      <c r="E1366" s="24"/>
      <c r="F1366" s="24"/>
      <c r="G1366" s="24"/>
      <c r="H1366" s="24"/>
      <c r="I1366" s="24"/>
    </row>
    <row r="1367" spans="1:9" s="25" customFormat="1" x14ac:dyDescent="0.25">
      <c r="A1367" s="22"/>
      <c r="B1367" s="21"/>
      <c r="C1367" s="23"/>
      <c r="D1367" s="24"/>
      <c r="E1367" s="24"/>
      <c r="F1367" s="24"/>
      <c r="G1367" s="24"/>
      <c r="H1367" s="24"/>
      <c r="I1367" s="24"/>
    </row>
    <row r="1368" spans="1:9" s="25" customFormat="1" x14ac:dyDescent="0.25">
      <c r="A1368" s="22"/>
      <c r="B1368" s="21"/>
      <c r="C1368" s="23"/>
      <c r="D1368" s="24"/>
      <c r="E1368" s="24"/>
      <c r="F1368" s="24"/>
      <c r="G1368" s="24"/>
      <c r="H1368" s="24"/>
      <c r="I1368" s="24"/>
    </row>
    <row r="1369" spans="1:9" s="25" customFormat="1" x14ac:dyDescent="0.25">
      <c r="A1369" s="22"/>
      <c r="B1369" s="21"/>
      <c r="C1369" s="23"/>
      <c r="D1369" s="24"/>
      <c r="E1369" s="24"/>
      <c r="F1369" s="24"/>
      <c r="G1369" s="24"/>
      <c r="H1369" s="24"/>
      <c r="I1369" s="24"/>
    </row>
    <row r="1370" spans="1:9" s="25" customFormat="1" x14ac:dyDescent="0.25">
      <c r="A1370" s="22"/>
      <c r="B1370" s="21"/>
      <c r="C1370" s="23"/>
      <c r="D1370" s="24"/>
      <c r="E1370" s="24"/>
      <c r="F1370" s="24"/>
      <c r="G1370" s="24"/>
      <c r="H1370" s="24"/>
      <c r="I1370" s="24"/>
    </row>
    <row r="1371" spans="1:9" s="25" customFormat="1" x14ac:dyDescent="0.25">
      <c r="A1371" s="22"/>
      <c r="B1371" s="21"/>
      <c r="C1371" s="23"/>
      <c r="D1371" s="24"/>
      <c r="E1371" s="24"/>
      <c r="F1371" s="24"/>
      <c r="G1371" s="24"/>
      <c r="H1371" s="24"/>
      <c r="I1371" s="24"/>
    </row>
    <row r="1372" spans="1:9" s="25" customFormat="1" x14ac:dyDescent="0.25">
      <c r="A1372" s="22"/>
      <c r="B1372" s="21"/>
      <c r="C1372" s="23"/>
      <c r="D1372" s="24"/>
      <c r="E1372" s="24"/>
      <c r="F1372" s="24"/>
      <c r="G1372" s="24"/>
      <c r="H1372" s="24"/>
      <c r="I1372" s="24"/>
    </row>
    <row r="1373" spans="1:9" s="25" customFormat="1" x14ac:dyDescent="0.25">
      <c r="A1373" s="22"/>
      <c r="B1373" s="21"/>
      <c r="C1373" s="23"/>
      <c r="D1373" s="24"/>
      <c r="E1373" s="24"/>
      <c r="F1373" s="24"/>
      <c r="G1373" s="24"/>
      <c r="H1373" s="24"/>
      <c r="I1373" s="24"/>
    </row>
    <row r="1374" spans="1:9" s="25" customFormat="1" x14ac:dyDescent="0.25">
      <c r="A1374" s="22"/>
      <c r="B1374" s="21"/>
      <c r="C1374" s="23"/>
      <c r="D1374" s="24"/>
      <c r="E1374" s="24"/>
      <c r="F1374" s="24"/>
      <c r="G1374" s="24"/>
      <c r="H1374" s="24"/>
      <c r="I1374" s="24"/>
    </row>
    <row r="1375" spans="1:9" s="25" customFormat="1" x14ac:dyDescent="0.25">
      <c r="A1375" s="22"/>
      <c r="B1375" s="21"/>
      <c r="C1375" s="23"/>
      <c r="D1375" s="24"/>
      <c r="E1375" s="24"/>
      <c r="F1375" s="24"/>
      <c r="G1375" s="24"/>
      <c r="H1375" s="24"/>
      <c r="I1375" s="24"/>
    </row>
    <row r="1376" spans="1:9" s="25" customFormat="1" x14ac:dyDescent="0.25">
      <c r="A1376" s="22"/>
      <c r="B1376" s="21"/>
      <c r="C1376" s="23"/>
      <c r="D1376" s="24"/>
      <c r="E1376" s="24"/>
      <c r="F1376" s="24"/>
      <c r="G1376" s="24"/>
      <c r="H1376" s="24"/>
      <c r="I1376" s="24"/>
    </row>
    <row r="1377" spans="1:9" s="25" customFormat="1" x14ac:dyDescent="0.25">
      <c r="A1377" s="22"/>
      <c r="B1377" s="21"/>
      <c r="C1377" s="23"/>
      <c r="D1377" s="24"/>
      <c r="E1377" s="24"/>
      <c r="F1377" s="24"/>
      <c r="G1377" s="24"/>
      <c r="H1377" s="24"/>
      <c r="I1377" s="24"/>
    </row>
    <row r="1378" spans="1:9" s="25" customFormat="1" x14ac:dyDescent="0.25">
      <c r="A1378" s="22"/>
      <c r="B1378" s="21"/>
      <c r="C1378" s="23"/>
      <c r="D1378" s="24"/>
      <c r="E1378" s="24"/>
      <c r="F1378" s="24"/>
      <c r="G1378" s="24"/>
      <c r="H1378" s="24"/>
      <c r="I1378" s="24"/>
    </row>
    <row r="1379" spans="1:9" s="25" customFormat="1" x14ac:dyDescent="0.25">
      <c r="A1379" s="22"/>
      <c r="B1379" s="21"/>
      <c r="C1379" s="23"/>
      <c r="D1379" s="24"/>
      <c r="E1379" s="24"/>
      <c r="F1379" s="24"/>
      <c r="G1379" s="24"/>
      <c r="H1379" s="24"/>
      <c r="I1379" s="24"/>
    </row>
    <row r="1380" spans="1:9" s="25" customFormat="1" x14ac:dyDescent="0.25">
      <c r="A1380" s="22"/>
      <c r="B1380" s="21"/>
      <c r="C1380" s="23"/>
      <c r="D1380" s="24"/>
      <c r="E1380" s="24"/>
      <c r="F1380" s="24"/>
      <c r="G1380" s="24"/>
      <c r="H1380" s="24"/>
      <c r="I1380" s="24"/>
    </row>
    <row r="1381" spans="1:9" s="25" customFormat="1" x14ac:dyDescent="0.25">
      <c r="A1381" s="22"/>
      <c r="B1381" s="21"/>
      <c r="C1381" s="23"/>
      <c r="D1381" s="24"/>
      <c r="E1381" s="24"/>
      <c r="F1381" s="24"/>
      <c r="G1381" s="24"/>
      <c r="H1381" s="24"/>
      <c r="I1381" s="24"/>
    </row>
    <row r="1382" spans="1:9" s="25" customFormat="1" x14ac:dyDescent="0.25">
      <c r="A1382" s="22"/>
      <c r="B1382" s="21"/>
      <c r="C1382" s="23"/>
      <c r="D1382" s="24"/>
      <c r="E1382" s="24"/>
      <c r="F1382" s="24"/>
      <c r="G1382" s="24"/>
      <c r="H1382" s="24"/>
      <c r="I1382" s="24"/>
    </row>
    <row r="1383" spans="1:9" s="25" customFormat="1" x14ac:dyDescent="0.25">
      <c r="A1383" s="22"/>
      <c r="B1383" s="21"/>
      <c r="C1383" s="23"/>
      <c r="D1383" s="24"/>
      <c r="E1383" s="24"/>
      <c r="F1383" s="24"/>
      <c r="G1383" s="24"/>
      <c r="H1383" s="24"/>
      <c r="I1383" s="24"/>
    </row>
    <row r="1384" spans="1:9" s="25" customFormat="1" x14ac:dyDescent="0.25">
      <c r="A1384" s="22"/>
      <c r="B1384" s="21"/>
      <c r="C1384" s="23"/>
      <c r="D1384" s="24"/>
      <c r="E1384" s="24"/>
      <c r="F1384" s="24"/>
      <c r="G1384" s="24"/>
      <c r="H1384" s="24"/>
      <c r="I1384" s="24"/>
    </row>
    <row r="1385" spans="1:9" s="25" customFormat="1" x14ac:dyDescent="0.25">
      <c r="A1385" s="22"/>
      <c r="B1385" s="21"/>
      <c r="C1385" s="23"/>
      <c r="D1385" s="24"/>
      <c r="E1385" s="24"/>
      <c r="F1385" s="24"/>
      <c r="G1385" s="24"/>
      <c r="H1385" s="24"/>
      <c r="I1385" s="24"/>
    </row>
    <row r="1386" spans="1:9" s="25" customFormat="1" x14ac:dyDescent="0.25">
      <c r="A1386" s="22"/>
      <c r="B1386" s="21"/>
      <c r="C1386" s="23"/>
      <c r="D1386" s="24"/>
      <c r="E1386" s="24"/>
      <c r="F1386" s="24"/>
      <c r="G1386" s="24"/>
      <c r="H1386" s="24"/>
      <c r="I1386" s="24"/>
    </row>
    <row r="1387" spans="1:9" s="25" customFormat="1" x14ac:dyDescent="0.25">
      <c r="A1387" s="22"/>
      <c r="B1387" s="21"/>
      <c r="C1387" s="23"/>
      <c r="D1387" s="24"/>
      <c r="E1387" s="24"/>
      <c r="F1387" s="24"/>
      <c r="G1387" s="24"/>
      <c r="H1387" s="24"/>
      <c r="I1387" s="24"/>
    </row>
    <row r="1388" spans="1:9" s="25" customFormat="1" x14ac:dyDescent="0.25">
      <c r="A1388" s="22"/>
      <c r="B1388" s="21"/>
      <c r="C1388" s="23"/>
      <c r="D1388" s="24"/>
      <c r="E1388" s="24"/>
      <c r="F1388" s="24"/>
      <c r="G1388" s="24"/>
      <c r="H1388" s="24"/>
      <c r="I1388" s="24"/>
    </row>
    <row r="1389" spans="1:9" s="25" customFormat="1" x14ac:dyDescent="0.25">
      <c r="A1389" s="22"/>
      <c r="B1389" s="21"/>
      <c r="C1389" s="23"/>
      <c r="D1389" s="24"/>
      <c r="E1389" s="24"/>
      <c r="F1389" s="24"/>
      <c r="G1389" s="24"/>
      <c r="H1389" s="24"/>
      <c r="I1389" s="24"/>
    </row>
    <row r="1390" spans="1:9" s="25" customFormat="1" x14ac:dyDescent="0.25">
      <c r="A1390" s="22"/>
      <c r="B1390" s="21"/>
      <c r="C1390" s="23"/>
      <c r="D1390" s="24"/>
      <c r="E1390" s="24"/>
      <c r="F1390" s="24"/>
      <c r="G1390" s="24"/>
      <c r="H1390" s="24"/>
      <c r="I1390" s="24"/>
    </row>
    <row r="1391" spans="1:9" s="25" customFormat="1" x14ac:dyDescent="0.25">
      <c r="A1391" s="22"/>
      <c r="B1391" s="21"/>
      <c r="C1391" s="23"/>
      <c r="D1391" s="24"/>
      <c r="E1391" s="24"/>
      <c r="F1391" s="24"/>
      <c r="G1391" s="24"/>
      <c r="H1391" s="24"/>
      <c r="I1391" s="24"/>
    </row>
    <row r="1392" spans="1:9" s="25" customFormat="1" x14ac:dyDescent="0.25">
      <c r="A1392" s="22"/>
      <c r="B1392" s="21"/>
      <c r="C1392" s="23"/>
      <c r="D1392" s="24"/>
      <c r="E1392" s="24"/>
      <c r="F1392" s="24"/>
      <c r="G1392" s="24"/>
      <c r="H1392" s="24"/>
      <c r="I1392" s="24"/>
    </row>
    <row r="1393" spans="1:9" s="25" customFormat="1" x14ac:dyDescent="0.25">
      <c r="A1393" s="22"/>
      <c r="B1393" s="21"/>
      <c r="C1393" s="23"/>
      <c r="D1393" s="24"/>
      <c r="E1393" s="24"/>
      <c r="F1393" s="24"/>
      <c r="G1393" s="24"/>
      <c r="H1393" s="24"/>
      <c r="I1393" s="24"/>
    </row>
    <row r="1394" spans="1:9" s="25" customFormat="1" x14ac:dyDescent="0.25">
      <c r="A1394" s="22"/>
      <c r="B1394" s="21"/>
      <c r="C1394" s="23"/>
      <c r="D1394" s="24"/>
      <c r="E1394" s="24"/>
      <c r="F1394" s="24"/>
      <c r="G1394" s="24"/>
      <c r="H1394" s="24"/>
      <c r="I1394" s="24"/>
    </row>
    <row r="1395" spans="1:9" s="25" customFormat="1" x14ac:dyDescent="0.25">
      <c r="A1395" s="22"/>
      <c r="B1395" s="21"/>
      <c r="C1395" s="23"/>
      <c r="D1395" s="24"/>
      <c r="E1395" s="24"/>
      <c r="F1395" s="24"/>
      <c r="G1395" s="24"/>
      <c r="H1395" s="24"/>
      <c r="I1395" s="24"/>
    </row>
    <row r="1396" spans="1:9" s="25" customFormat="1" x14ac:dyDescent="0.25">
      <c r="A1396" s="22"/>
      <c r="B1396" s="21"/>
      <c r="C1396" s="23"/>
      <c r="D1396" s="24"/>
      <c r="E1396" s="24"/>
      <c r="F1396" s="24"/>
      <c r="G1396" s="24"/>
      <c r="H1396" s="24"/>
      <c r="I1396" s="24"/>
    </row>
    <row r="1397" spans="1:9" s="25" customFormat="1" x14ac:dyDescent="0.25">
      <c r="A1397" s="22"/>
      <c r="B1397" s="21"/>
      <c r="C1397" s="23"/>
      <c r="D1397" s="24"/>
      <c r="E1397" s="24"/>
      <c r="F1397" s="24"/>
      <c r="G1397" s="24"/>
      <c r="H1397" s="24"/>
      <c r="I1397" s="24"/>
    </row>
    <row r="1398" spans="1:9" s="25" customFormat="1" x14ac:dyDescent="0.25">
      <c r="A1398" s="22"/>
      <c r="B1398" s="21"/>
      <c r="C1398" s="23"/>
      <c r="D1398" s="24"/>
      <c r="E1398" s="24"/>
      <c r="F1398" s="24"/>
      <c r="G1398" s="24"/>
      <c r="H1398" s="24"/>
      <c r="I1398" s="24"/>
    </row>
    <row r="1399" spans="1:9" s="25" customFormat="1" x14ac:dyDescent="0.25">
      <c r="A1399" s="22"/>
      <c r="B1399" s="21"/>
      <c r="C1399" s="23"/>
      <c r="D1399" s="24"/>
      <c r="E1399" s="24"/>
      <c r="F1399" s="24"/>
      <c r="G1399" s="24"/>
      <c r="H1399" s="24"/>
      <c r="I1399" s="24"/>
    </row>
    <row r="1400" spans="1:9" s="25" customFormat="1" x14ac:dyDescent="0.25">
      <c r="A1400" s="22"/>
      <c r="B1400" s="21"/>
      <c r="C1400" s="23"/>
      <c r="D1400" s="24"/>
      <c r="E1400" s="24"/>
      <c r="F1400" s="24"/>
      <c r="G1400" s="24"/>
      <c r="H1400" s="24"/>
      <c r="I1400" s="24"/>
    </row>
    <row r="1401" spans="1:9" s="25" customFormat="1" x14ac:dyDescent="0.25">
      <c r="A1401" s="22"/>
      <c r="B1401" s="21"/>
      <c r="C1401" s="23"/>
      <c r="D1401" s="24"/>
      <c r="E1401" s="24"/>
      <c r="F1401" s="24"/>
      <c r="G1401" s="24"/>
      <c r="H1401" s="24"/>
      <c r="I1401" s="24"/>
    </row>
    <row r="1402" spans="1:9" s="25" customFormat="1" x14ac:dyDescent="0.25">
      <c r="A1402" s="22"/>
      <c r="B1402" s="21"/>
      <c r="C1402" s="23"/>
      <c r="D1402" s="24"/>
      <c r="E1402" s="24"/>
      <c r="F1402" s="24"/>
      <c r="G1402" s="24"/>
      <c r="H1402" s="24"/>
      <c r="I1402" s="24"/>
    </row>
    <row r="1403" spans="1:9" s="25" customFormat="1" x14ac:dyDescent="0.25">
      <c r="A1403" s="22"/>
      <c r="B1403" s="21"/>
      <c r="C1403" s="23"/>
      <c r="D1403" s="24"/>
      <c r="E1403" s="24"/>
      <c r="F1403" s="24"/>
      <c r="G1403" s="24"/>
      <c r="H1403" s="24"/>
      <c r="I1403" s="24"/>
    </row>
    <row r="1404" spans="1:9" s="25" customFormat="1" x14ac:dyDescent="0.25">
      <c r="A1404" s="22"/>
      <c r="B1404" s="21"/>
      <c r="C1404" s="23"/>
      <c r="D1404" s="24"/>
      <c r="E1404" s="24"/>
      <c r="F1404" s="24"/>
      <c r="G1404" s="24"/>
      <c r="H1404" s="24"/>
      <c r="I1404" s="24"/>
    </row>
    <row r="1405" spans="1:9" s="25" customFormat="1" x14ac:dyDescent="0.25">
      <c r="A1405" s="22"/>
      <c r="B1405" s="21"/>
      <c r="C1405" s="23"/>
      <c r="D1405" s="24"/>
      <c r="E1405" s="24"/>
      <c r="F1405" s="24"/>
      <c r="G1405" s="24"/>
      <c r="H1405" s="24"/>
      <c r="I1405" s="24"/>
    </row>
    <row r="1406" spans="1:9" s="25" customFormat="1" x14ac:dyDescent="0.25">
      <c r="A1406" s="22"/>
      <c r="B1406" s="21"/>
      <c r="C1406" s="23"/>
      <c r="D1406" s="24"/>
      <c r="E1406" s="24"/>
      <c r="F1406" s="24"/>
      <c r="G1406" s="24"/>
      <c r="H1406" s="24"/>
      <c r="I1406" s="24"/>
    </row>
    <row r="1407" spans="1:9" s="25" customFormat="1" x14ac:dyDescent="0.25">
      <c r="A1407" s="22"/>
      <c r="B1407" s="21"/>
      <c r="C1407" s="23"/>
      <c r="D1407" s="24"/>
      <c r="E1407" s="24"/>
      <c r="F1407" s="24"/>
      <c r="G1407" s="24"/>
      <c r="H1407" s="24"/>
      <c r="I1407" s="24"/>
    </row>
    <row r="1408" spans="1:9" s="25" customFormat="1" x14ac:dyDescent="0.25">
      <c r="A1408" s="22"/>
      <c r="B1408" s="21"/>
      <c r="C1408" s="23"/>
      <c r="D1408" s="24"/>
      <c r="E1408" s="24"/>
      <c r="F1408" s="24"/>
      <c r="G1408" s="24"/>
      <c r="H1408" s="24"/>
      <c r="I1408" s="24"/>
    </row>
    <row r="1409" spans="1:9" s="25" customFormat="1" x14ac:dyDescent="0.25">
      <c r="A1409" s="22"/>
      <c r="B1409" s="21"/>
      <c r="C1409" s="23"/>
      <c r="D1409" s="24"/>
      <c r="E1409" s="24"/>
      <c r="F1409" s="24"/>
      <c r="G1409" s="24"/>
      <c r="H1409" s="24"/>
      <c r="I1409" s="24"/>
    </row>
    <row r="1410" spans="1:9" s="25" customFormat="1" x14ac:dyDescent="0.25">
      <c r="A1410" s="22"/>
      <c r="B1410" s="21"/>
      <c r="C1410" s="23"/>
      <c r="D1410" s="24"/>
      <c r="E1410" s="24"/>
      <c r="F1410" s="24"/>
      <c r="G1410" s="24"/>
      <c r="H1410" s="24"/>
      <c r="I1410" s="24"/>
    </row>
    <row r="1411" spans="1:9" s="25" customFormat="1" x14ac:dyDescent="0.25">
      <c r="A1411" s="22"/>
      <c r="B1411" s="21"/>
      <c r="C1411" s="23"/>
      <c r="D1411" s="24"/>
      <c r="E1411" s="24"/>
      <c r="F1411" s="24"/>
      <c r="G1411" s="24"/>
      <c r="H1411" s="24"/>
      <c r="I1411" s="24"/>
    </row>
    <row r="1412" spans="1:9" s="25" customFormat="1" x14ac:dyDescent="0.25">
      <c r="A1412" s="22"/>
      <c r="B1412" s="21"/>
      <c r="C1412" s="23"/>
      <c r="D1412" s="24"/>
      <c r="E1412" s="24"/>
      <c r="F1412" s="24"/>
      <c r="G1412" s="24"/>
      <c r="H1412" s="24"/>
      <c r="I1412" s="24"/>
    </row>
    <row r="1413" spans="1:9" s="25" customFormat="1" x14ac:dyDescent="0.25">
      <c r="A1413" s="22"/>
      <c r="B1413" s="21"/>
      <c r="C1413" s="23"/>
      <c r="D1413" s="24"/>
      <c r="E1413" s="24"/>
      <c r="F1413" s="24"/>
      <c r="G1413" s="24"/>
      <c r="H1413" s="24"/>
      <c r="I1413" s="24"/>
    </row>
    <row r="1414" spans="1:9" s="25" customFormat="1" x14ac:dyDescent="0.25">
      <c r="A1414" s="22"/>
      <c r="B1414" s="21"/>
      <c r="C1414" s="23"/>
      <c r="D1414" s="24"/>
      <c r="E1414" s="24"/>
      <c r="F1414" s="24"/>
      <c r="G1414" s="24"/>
      <c r="H1414" s="24"/>
      <c r="I1414" s="24"/>
    </row>
    <row r="1415" spans="1:9" s="25" customFormat="1" x14ac:dyDescent="0.25">
      <c r="A1415" s="22"/>
      <c r="B1415" s="21"/>
      <c r="C1415" s="23"/>
      <c r="D1415" s="24"/>
      <c r="E1415" s="24"/>
      <c r="F1415" s="24"/>
      <c r="G1415" s="24"/>
      <c r="H1415" s="24"/>
      <c r="I1415" s="24"/>
    </row>
    <row r="1416" spans="1:9" s="25" customFormat="1" x14ac:dyDescent="0.25">
      <c r="A1416" s="22"/>
      <c r="B1416" s="21"/>
      <c r="C1416" s="23"/>
      <c r="D1416" s="24"/>
      <c r="E1416" s="24"/>
      <c r="F1416" s="24"/>
      <c r="G1416" s="24"/>
      <c r="H1416" s="24"/>
      <c r="I1416" s="24"/>
    </row>
    <row r="1417" spans="1:9" s="25" customFormat="1" x14ac:dyDescent="0.25">
      <c r="A1417" s="22"/>
      <c r="B1417" s="21"/>
      <c r="C1417" s="23"/>
      <c r="D1417" s="24"/>
      <c r="E1417" s="24"/>
      <c r="F1417" s="24"/>
      <c r="G1417" s="24"/>
      <c r="H1417" s="24"/>
      <c r="I1417" s="24"/>
    </row>
    <row r="1418" spans="1:9" s="25" customFormat="1" x14ac:dyDescent="0.25">
      <c r="A1418" s="22"/>
      <c r="B1418" s="21"/>
      <c r="C1418" s="23"/>
      <c r="D1418" s="24"/>
      <c r="E1418" s="24"/>
      <c r="F1418" s="24"/>
      <c r="G1418" s="24"/>
      <c r="H1418" s="24"/>
      <c r="I1418" s="24"/>
    </row>
    <row r="1419" spans="1:9" s="25" customFormat="1" x14ac:dyDescent="0.25">
      <c r="A1419" s="22"/>
      <c r="B1419" s="21"/>
      <c r="C1419" s="23"/>
      <c r="D1419" s="24"/>
      <c r="E1419" s="24"/>
      <c r="F1419" s="24"/>
      <c r="G1419" s="24"/>
      <c r="H1419" s="24"/>
      <c r="I1419" s="24"/>
    </row>
    <row r="1420" spans="1:9" s="25" customFormat="1" x14ac:dyDescent="0.25">
      <c r="A1420" s="22"/>
      <c r="B1420" s="21"/>
      <c r="C1420" s="23"/>
      <c r="D1420" s="24"/>
      <c r="E1420" s="24"/>
      <c r="F1420" s="24"/>
      <c r="G1420" s="24"/>
      <c r="H1420" s="24"/>
      <c r="I1420" s="24"/>
    </row>
    <row r="1421" spans="1:9" s="25" customFormat="1" x14ac:dyDescent="0.25">
      <c r="A1421" s="22"/>
      <c r="B1421" s="21"/>
      <c r="C1421" s="23"/>
      <c r="D1421" s="24"/>
      <c r="E1421" s="24"/>
      <c r="F1421" s="24"/>
      <c r="G1421" s="24"/>
      <c r="H1421" s="24"/>
      <c r="I1421" s="24"/>
    </row>
    <row r="1422" spans="1:9" s="25" customFormat="1" x14ac:dyDescent="0.25">
      <c r="A1422" s="22"/>
      <c r="B1422" s="21"/>
      <c r="C1422" s="23"/>
      <c r="D1422" s="24"/>
      <c r="E1422" s="24"/>
      <c r="F1422" s="24"/>
      <c r="G1422" s="24"/>
      <c r="H1422" s="24"/>
      <c r="I1422" s="24"/>
    </row>
    <row r="1423" spans="1:9" s="25" customFormat="1" x14ac:dyDescent="0.25">
      <c r="A1423" s="22"/>
      <c r="B1423" s="21"/>
      <c r="C1423" s="23"/>
      <c r="D1423" s="24"/>
      <c r="E1423" s="24"/>
      <c r="F1423" s="24"/>
      <c r="G1423" s="24"/>
      <c r="H1423" s="24"/>
      <c r="I1423" s="24"/>
    </row>
    <row r="1424" spans="1:9" s="25" customFormat="1" x14ac:dyDescent="0.25">
      <c r="A1424" s="22"/>
      <c r="B1424" s="21"/>
      <c r="C1424" s="23"/>
      <c r="D1424" s="24"/>
      <c r="E1424" s="24"/>
      <c r="F1424" s="24"/>
      <c r="G1424" s="24"/>
      <c r="H1424" s="24"/>
      <c r="I1424" s="24"/>
    </row>
    <row r="1425" spans="1:9" s="25" customFormat="1" x14ac:dyDescent="0.25">
      <c r="A1425" s="22"/>
      <c r="B1425" s="21"/>
      <c r="C1425" s="23"/>
      <c r="D1425" s="24"/>
      <c r="E1425" s="24"/>
      <c r="F1425" s="24"/>
      <c r="G1425" s="24"/>
      <c r="H1425" s="24"/>
      <c r="I1425" s="24"/>
    </row>
    <row r="1426" spans="1:9" s="25" customFormat="1" x14ac:dyDescent="0.25">
      <c r="A1426" s="22"/>
      <c r="B1426" s="21"/>
      <c r="C1426" s="23"/>
      <c r="D1426" s="24"/>
      <c r="E1426" s="24"/>
      <c r="F1426" s="24"/>
      <c r="G1426" s="24"/>
      <c r="H1426" s="24"/>
      <c r="I1426" s="24"/>
    </row>
    <row r="1427" spans="1:9" s="25" customFormat="1" x14ac:dyDescent="0.25">
      <c r="A1427" s="22"/>
      <c r="B1427" s="21"/>
      <c r="C1427" s="23"/>
      <c r="D1427" s="24"/>
      <c r="E1427" s="24"/>
      <c r="F1427" s="24"/>
      <c r="G1427" s="24"/>
      <c r="H1427" s="24"/>
      <c r="I1427" s="24"/>
    </row>
    <row r="1428" spans="1:9" s="25" customFormat="1" x14ac:dyDescent="0.25">
      <c r="A1428" s="22"/>
      <c r="B1428" s="21"/>
      <c r="C1428" s="23"/>
      <c r="D1428" s="24"/>
      <c r="E1428" s="24"/>
      <c r="F1428" s="24"/>
      <c r="G1428" s="24"/>
      <c r="H1428" s="24"/>
      <c r="I1428" s="24"/>
    </row>
    <row r="1429" spans="1:9" s="25" customFormat="1" x14ac:dyDescent="0.25">
      <c r="A1429" s="22"/>
      <c r="B1429" s="21"/>
      <c r="C1429" s="23"/>
      <c r="D1429" s="24"/>
      <c r="E1429" s="24"/>
      <c r="F1429" s="24"/>
      <c r="G1429" s="24"/>
      <c r="H1429" s="24"/>
      <c r="I1429" s="24"/>
    </row>
    <row r="1430" spans="1:9" s="25" customFormat="1" x14ac:dyDescent="0.25">
      <c r="A1430" s="22"/>
      <c r="B1430" s="21"/>
      <c r="C1430" s="23"/>
      <c r="D1430" s="24"/>
      <c r="E1430" s="24"/>
      <c r="F1430" s="24"/>
      <c r="G1430" s="24"/>
      <c r="H1430" s="24"/>
      <c r="I1430" s="24"/>
    </row>
    <row r="1431" spans="1:9" s="25" customFormat="1" x14ac:dyDescent="0.25">
      <c r="A1431" s="22"/>
      <c r="B1431" s="21"/>
      <c r="C1431" s="23"/>
      <c r="D1431" s="24"/>
      <c r="E1431" s="24"/>
      <c r="F1431" s="24"/>
      <c r="G1431" s="24"/>
      <c r="H1431" s="24"/>
      <c r="I1431" s="24"/>
    </row>
    <row r="1432" spans="1:9" s="25" customFormat="1" x14ac:dyDescent="0.25">
      <c r="A1432" s="22"/>
      <c r="B1432" s="21"/>
      <c r="C1432" s="23"/>
      <c r="D1432" s="24"/>
      <c r="E1432" s="24"/>
      <c r="F1432" s="24"/>
      <c r="G1432" s="24"/>
      <c r="H1432" s="24"/>
      <c r="I1432" s="24"/>
    </row>
    <row r="1433" spans="1:9" s="25" customFormat="1" x14ac:dyDescent="0.25">
      <c r="A1433" s="22"/>
      <c r="B1433" s="21"/>
      <c r="C1433" s="23"/>
      <c r="D1433" s="24"/>
      <c r="E1433" s="24"/>
      <c r="F1433" s="24"/>
      <c r="G1433" s="24"/>
      <c r="H1433" s="24"/>
      <c r="I1433" s="24"/>
    </row>
    <row r="1434" spans="1:9" s="25" customFormat="1" x14ac:dyDescent="0.25">
      <c r="A1434" s="22"/>
      <c r="B1434" s="21"/>
      <c r="C1434" s="23"/>
      <c r="D1434" s="24"/>
      <c r="E1434" s="24"/>
      <c r="F1434" s="24"/>
      <c r="G1434" s="24"/>
      <c r="H1434" s="24"/>
      <c r="I1434" s="24"/>
    </row>
    <row r="1435" spans="1:9" s="25" customFormat="1" x14ac:dyDescent="0.25">
      <c r="A1435" s="22"/>
      <c r="B1435" s="21"/>
      <c r="C1435" s="23"/>
      <c r="D1435" s="24"/>
      <c r="E1435" s="24"/>
      <c r="F1435" s="24"/>
      <c r="G1435" s="24"/>
      <c r="H1435" s="24"/>
      <c r="I1435" s="24"/>
    </row>
    <row r="1436" spans="1:9" s="25" customFormat="1" x14ac:dyDescent="0.25">
      <c r="A1436" s="22"/>
      <c r="B1436" s="21"/>
      <c r="C1436" s="23"/>
      <c r="D1436" s="24"/>
      <c r="E1436" s="24"/>
      <c r="F1436" s="24"/>
      <c r="G1436" s="24"/>
      <c r="H1436" s="24"/>
      <c r="I1436" s="24"/>
    </row>
    <row r="1437" spans="1:9" s="25" customFormat="1" x14ac:dyDescent="0.25">
      <c r="A1437" s="22"/>
      <c r="B1437" s="21"/>
      <c r="C1437" s="23"/>
      <c r="D1437" s="24"/>
      <c r="E1437" s="24"/>
      <c r="F1437" s="24"/>
      <c r="G1437" s="24"/>
      <c r="H1437" s="24"/>
      <c r="I1437" s="24"/>
    </row>
    <row r="1438" spans="1:9" s="25" customFormat="1" x14ac:dyDescent="0.25">
      <c r="A1438" s="22"/>
      <c r="B1438" s="21"/>
      <c r="C1438" s="23"/>
      <c r="D1438" s="24"/>
      <c r="E1438" s="24"/>
      <c r="F1438" s="24"/>
      <c r="G1438" s="24"/>
      <c r="H1438" s="24"/>
      <c r="I1438" s="24"/>
    </row>
    <row r="1439" spans="1:9" s="25" customFormat="1" x14ac:dyDescent="0.25">
      <c r="A1439" s="22"/>
      <c r="B1439" s="21"/>
      <c r="C1439" s="23"/>
      <c r="D1439" s="24"/>
      <c r="E1439" s="24"/>
      <c r="F1439" s="24"/>
      <c r="G1439" s="24"/>
      <c r="H1439" s="24"/>
      <c r="I1439" s="24"/>
    </row>
    <row r="1440" spans="1:9" s="25" customFormat="1" x14ac:dyDescent="0.25">
      <c r="A1440" s="22"/>
      <c r="B1440" s="21"/>
      <c r="C1440" s="23"/>
      <c r="D1440" s="24"/>
      <c r="E1440" s="24"/>
      <c r="F1440" s="24"/>
      <c r="G1440" s="24"/>
      <c r="H1440" s="24"/>
      <c r="I1440" s="24"/>
    </row>
    <row r="1441" spans="1:9" s="25" customFormat="1" x14ac:dyDescent="0.25">
      <c r="A1441" s="22"/>
      <c r="B1441" s="21"/>
      <c r="C1441" s="23"/>
      <c r="D1441" s="24"/>
      <c r="E1441" s="24"/>
      <c r="F1441" s="24"/>
      <c r="G1441" s="24"/>
      <c r="H1441" s="24"/>
      <c r="I1441" s="24"/>
    </row>
    <row r="1442" spans="1:9" s="25" customFormat="1" x14ac:dyDescent="0.25">
      <c r="A1442" s="22"/>
      <c r="B1442" s="21"/>
      <c r="C1442" s="23"/>
      <c r="D1442" s="24"/>
      <c r="E1442" s="24"/>
      <c r="F1442" s="24"/>
      <c r="G1442" s="24"/>
      <c r="H1442" s="24"/>
      <c r="I1442" s="24"/>
    </row>
    <row r="1443" spans="1:9" s="25" customFormat="1" x14ac:dyDescent="0.25">
      <c r="A1443" s="22"/>
      <c r="B1443" s="21"/>
      <c r="C1443" s="23"/>
      <c r="D1443" s="24"/>
      <c r="E1443" s="24"/>
      <c r="F1443" s="24"/>
      <c r="G1443" s="24"/>
      <c r="H1443" s="24"/>
      <c r="I1443" s="24"/>
    </row>
    <row r="1444" spans="1:9" s="25" customFormat="1" x14ac:dyDescent="0.25">
      <c r="A1444" s="22"/>
      <c r="B1444" s="21"/>
      <c r="C1444" s="23"/>
      <c r="D1444" s="24"/>
      <c r="E1444" s="24"/>
      <c r="F1444" s="24"/>
      <c r="G1444" s="24"/>
      <c r="H1444" s="24"/>
      <c r="I1444" s="24"/>
    </row>
    <row r="1445" spans="1:9" s="25" customFormat="1" x14ac:dyDescent="0.25">
      <c r="A1445" s="22"/>
      <c r="B1445" s="21"/>
      <c r="C1445" s="23"/>
      <c r="D1445" s="24"/>
      <c r="E1445" s="24"/>
      <c r="F1445" s="24"/>
      <c r="G1445" s="24"/>
      <c r="H1445" s="24"/>
      <c r="I1445" s="24"/>
    </row>
    <row r="1446" spans="1:9" s="25" customFormat="1" x14ac:dyDescent="0.25">
      <c r="A1446" s="22"/>
      <c r="B1446" s="21"/>
      <c r="C1446" s="23"/>
      <c r="D1446" s="24"/>
      <c r="E1446" s="24"/>
      <c r="F1446" s="24"/>
      <c r="G1446" s="24"/>
      <c r="H1446" s="24"/>
      <c r="I1446" s="24"/>
    </row>
    <row r="1447" spans="1:9" s="25" customFormat="1" x14ac:dyDescent="0.25">
      <c r="A1447" s="22"/>
      <c r="B1447" s="21"/>
      <c r="C1447" s="23"/>
      <c r="D1447" s="24"/>
      <c r="E1447" s="24"/>
      <c r="F1447" s="24"/>
      <c r="G1447" s="24"/>
      <c r="H1447" s="24"/>
      <c r="I1447" s="24"/>
    </row>
    <row r="1448" spans="1:9" s="25" customFormat="1" x14ac:dyDescent="0.25">
      <c r="A1448" s="22"/>
      <c r="B1448" s="21"/>
      <c r="C1448" s="23"/>
      <c r="D1448" s="24"/>
      <c r="E1448" s="24"/>
      <c r="F1448" s="24"/>
      <c r="G1448" s="24"/>
      <c r="H1448" s="24"/>
      <c r="I1448" s="24"/>
    </row>
    <row r="1449" spans="1:9" s="25" customFormat="1" x14ac:dyDescent="0.25">
      <c r="A1449" s="22"/>
      <c r="B1449" s="21"/>
      <c r="C1449" s="23"/>
      <c r="D1449" s="24"/>
      <c r="E1449" s="24"/>
      <c r="F1449" s="24"/>
      <c r="G1449" s="24"/>
      <c r="H1449" s="24"/>
      <c r="I1449" s="24"/>
    </row>
    <row r="1450" spans="1:9" s="25" customFormat="1" x14ac:dyDescent="0.25">
      <c r="A1450" s="22"/>
      <c r="B1450" s="21"/>
      <c r="C1450" s="23"/>
      <c r="D1450" s="24"/>
      <c r="E1450" s="24"/>
      <c r="F1450" s="24"/>
      <c r="G1450" s="24"/>
      <c r="H1450" s="24"/>
      <c r="I1450" s="24"/>
    </row>
    <row r="1451" spans="1:9" s="25" customFormat="1" x14ac:dyDescent="0.25">
      <c r="A1451" s="22"/>
      <c r="B1451" s="21"/>
      <c r="C1451" s="23"/>
      <c r="D1451" s="24"/>
      <c r="E1451" s="24"/>
      <c r="F1451" s="24"/>
      <c r="G1451" s="24"/>
      <c r="H1451" s="24"/>
      <c r="I1451" s="24"/>
    </row>
    <row r="1452" spans="1:9" s="25" customFormat="1" x14ac:dyDescent="0.25">
      <c r="A1452" s="22"/>
      <c r="B1452" s="21"/>
      <c r="C1452" s="23"/>
      <c r="D1452" s="24"/>
      <c r="E1452" s="24"/>
      <c r="F1452" s="24"/>
      <c r="G1452" s="24"/>
      <c r="H1452" s="24"/>
      <c r="I1452" s="24"/>
    </row>
    <row r="1453" spans="1:9" s="25" customFormat="1" x14ac:dyDescent="0.25">
      <c r="A1453" s="22"/>
      <c r="B1453" s="21"/>
      <c r="C1453" s="23"/>
      <c r="D1453" s="24"/>
      <c r="E1453" s="24"/>
      <c r="F1453" s="24"/>
      <c r="G1453" s="24"/>
      <c r="H1453" s="24"/>
      <c r="I1453" s="24"/>
    </row>
    <row r="1454" spans="1:9" s="25" customFormat="1" x14ac:dyDescent="0.25">
      <c r="A1454" s="22"/>
      <c r="B1454" s="21"/>
      <c r="C1454" s="23"/>
      <c r="D1454" s="24"/>
      <c r="E1454" s="24"/>
      <c r="F1454" s="24"/>
      <c r="G1454" s="24"/>
      <c r="H1454" s="24"/>
      <c r="I1454" s="24"/>
    </row>
    <row r="1455" spans="1:9" s="25" customFormat="1" x14ac:dyDescent="0.25">
      <c r="A1455" s="22"/>
      <c r="B1455" s="21"/>
      <c r="C1455" s="23"/>
      <c r="D1455" s="24"/>
      <c r="E1455" s="24"/>
      <c r="F1455" s="24"/>
      <c r="G1455" s="24"/>
      <c r="H1455" s="24"/>
      <c r="I1455" s="24"/>
    </row>
    <row r="1456" spans="1:9" s="25" customFormat="1" x14ac:dyDescent="0.25">
      <c r="A1456" s="22"/>
      <c r="B1456" s="21"/>
      <c r="C1456" s="23"/>
      <c r="D1456" s="24"/>
      <c r="E1456" s="24"/>
      <c r="F1456" s="24"/>
      <c r="G1456" s="24"/>
      <c r="H1456" s="24"/>
      <c r="I1456" s="24"/>
    </row>
    <row r="1457" spans="1:9" s="25" customFormat="1" x14ac:dyDescent="0.25">
      <c r="A1457" s="22"/>
      <c r="B1457" s="21"/>
      <c r="C1457" s="23"/>
      <c r="D1457" s="24"/>
      <c r="E1457" s="24"/>
      <c r="F1457" s="24"/>
      <c r="G1457" s="24"/>
      <c r="H1457" s="24"/>
      <c r="I1457" s="24"/>
    </row>
    <row r="1458" spans="1:9" s="25" customFormat="1" x14ac:dyDescent="0.25">
      <c r="A1458" s="22"/>
      <c r="B1458" s="21"/>
      <c r="C1458" s="23"/>
      <c r="D1458" s="24"/>
      <c r="E1458" s="24"/>
      <c r="F1458" s="24"/>
      <c r="G1458" s="24"/>
      <c r="H1458" s="24"/>
      <c r="I1458" s="24"/>
    </row>
    <row r="1459" spans="1:9" s="25" customFormat="1" x14ac:dyDescent="0.25">
      <c r="A1459" s="22"/>
      <c r="B1459" s="21"/>
      <c r="C1459" s="23"/>
      <c r="D1459" s="24"/>
      <c r="E1459" s="24"/>
      <c r="F1459" s="24"/>
      <c r="G1459" s="24"/>
      <c r="H1459" s="24"/>
      <c r="I1459" s="24"/>
    </row>
    <row r="1460" spans="1:9" s="25" customFormat="1" x14ac:dyDescent="0.25">
      <c r="A1460" s="22"/>
      <c r="B1460" s="21"/>
      <c r="C1460" s="23"/>
      <c r="D1460" s="24"/>
      <c r="E1460" s="24"/>
      <c r="F1460" s="24"/>
      <c r="G1460" s="24"/>
      <c r="H1460" s="24"/>
      <c r="I1460" s="24"/>
    </row>
    <row r="1461" spans="1:9" s="25" customFormat="1" x14ac:dyDescent="0.25">
      <c r="A1461" s="22"/>
      <c r="B1461" s="21"/>
      <c r="C1461" s="23"/>
      <c r="D1461" s="24"/>
      <c r="E1461" s="24"/>
      <c r="F1461" s="24"/>
      <c r="G1461" s="24"/>
      <c r="H1461" s="24"/>
      <c r="I1461" s="24"/>
    </row>
    <row r="1462" spans="1:9" s="25" customFormat="1" x14ac:dyDescent="0.25">
      <c r="A1462" s="22"/>
      <c r="B1462" s="21"/>
      <c r="C1462" s="23"/>
      <c r="D1462" s="24"/>
      <c r="E1462" s="24"/>
      <c r="F1462" s="24"/>
      <c r="G1462" s="24"/>
      <c r="H1462" s="24"/>
      <c r="I1462" s="24"/>
    </row>
    <row r="1463" spans="1:9" s="25" customFormat="1" x14ac:dyDescent="0.25">
      <c r="A1463" s="22"/>
      <c r="B1463" s="21"/>
      <c r="C1463" s="23"/>
      <c r="D1463" s="24"/>
      <c r="E1463" s="24"/>
      <c r="F1463" s="24"/>
      <c r="G1463" s="24"/>
      <c r="H1463" s="24"/>
      <c r="I1463" s="24"/>
    </row>
    <row r="1464" spans="1:9" s="25" customFormat="1" x14ac:dyDescent="0.25">
      <c r="A1464" s="22"/>
      <c r="B1464" s="21"/>
      <c r="C1464" s="23"/>
      <c r="D1464" s="24"/>
      <c r="E1464" s="24"/>
      <c r="F1464" s="24"/>
      <c r="G1464" s="24"/>
      <c r="H1464" s="24"/>
      <c r="I1464" s="24"/>
    </row>
    <row r="1465" spans="1:9" s="25" customFormat="1" x14ac:dyDescent="0.25">
      <c r="A1465" s="22"/>
      <c r="B1465" s="21"/>
      <c r="C1465" s="23"/>
      <c r="D1465" s="24"/>
      <c r="E1465" s="24"/>
      <c r="F1465" s="24"/>
      <c r="G1465" s="24"/>
      <c r="H1465" s="24"/>
      <c r="I1465" s="24"/>
    </row>
    <row r="1466" spans="1:9" s="25" customFormat="1" x14ac:dyDescent="0.25">
      <c r="A1466" s="22"/>
      <c r="B1466" s="21"/>
      <c r="C1466" s="23"/>
      <c r="D1466" s="24"/>
      <c r="E1466" s="24"/>
      <c r="F1466" s="24"/>
      <c r="G1466" s="24"/>
      <c r="H1466" s="24"/>
      <c r="I1466" s="24"/>
    </row>
    <row r="1467" spans="1:9" s="25" customFormat="1" x14ac:dyDescent="0.25">
      <c r="A1467" s="22"/>
      <c r="B1467" s="21"/>
      <c r="C1467" s="23"/>
      <c r="D1467" s="24"/>
      <c r="E1467" s="24"/>
      <c r="F1467" s="24"/>
      <c r="G1467" s="24"/>
      <c r="H1467" s="24"/>
      <c r="I1467" s="24"/>
    </row>
    <row r="1468" spans="1:9" s="25" customFormat="1" x14ac:dyDescent="0.25">
      <c r="A1468" s="22"/>
      <c r="B1468" s="21"/>
      <c r="C1468" s="23"/>
      <c r="D1468" s="24"/>
      <c r="E1468" s="24"/>
      <c r="F1468" s="24"/>
      <c r="G1468" s="24"/>
      <c r="H1468" s="24"/>
      <c r="I1468" s="24"/>
    </row>
    <row r="1469" spans="1:9" s="25" customFormat="1" x14ac:dyDescent="0.25">
      <c r="A1469" s="22"/>
      <c r="B1469" s="21"/>
      <c r="C1469" s="23"/>
      <c r="D1469" s="24"/>
      <c r="E1469" s="24"/>
      <c r="F1469" s="24"/>
      <c r="G1469" s="24"/>
      <c r="H1469" s="24"/>
      <c r="I1469" s="24"/>
    </row>
    <row r="1470" spans="1:9" s="25" customFormat="1" x14ac:dyDescent="0.25">
      <c r="A1470" s="22"/>
      <c r="B1470" s="21"/>
      <c r="C1470" s="23"/>
      <c r="D1470" s="24"/>
      <c r="E1470" s="24"/>
      <c r="F1470" s="24"/>
      <c r="G1470" s="24"/>
      <c r="H1470" s="24"/>
      <c r="I1470" s="24"/>
    </row>
    <row r="1471" spans="1:9" s="25" customFormat="1" x14ac:dyDescent="0.25">
      <c r="A1471" s="22"/>
      <c r="B1471" s="21"/>
      <c r="C1471" s="23"/>
      <c r="D1471" s="24"/>
      <c r="E1471" s="24"/>
      <c r="F1471" s="24"/>
      <c r="G1471" s="24"/>
      <c r="H1471" s="24"/>
      <c r="I1471" s="24"/>
    </row>
    <row r="1472" spans="1:9" s="25" customFormat="1" x14ac:dyDescent="0.25">
      <c r="A1472" s="22"/>
      <c r="B1472" s="21"/>
      <c r="C1472" s="23"/>
      <c r="D1472" s="24"/>
      <c r="E1472" s="24"/>
      <c r="F1472" s="24"/>
      <c r="G1472" s="24"/>
      <c r="H1472" s="24"/>
      <c r="I1472" s="24"/>
    </row>
    <row r="1473" spans="1:9" s="25" customFormat="1" x14ac:dyDescent="0.25">
      <c r="A1473" s="22"/>
      <c r="B1473" s="21"/>
      <c r="C1473" s="23"/>
      <c r="D1473" s="24"/>
      <c r="E1473" s="24"/>
      <c r="F1473" s="24"/>
      <c r="G1473" s="24"/>
      <c r="H1473" s="24"/>
      <c r="I1473" s="24"/>
    </row>
    <row r="1474" spans="1:9" s="25" customFormat="1" x14ac:dyDescent="0.25">
      <c r="A1474" s="22"/>
      <c r="B1474" s="21"/>
      <c r="C1474" s="23"/>
      <c r="D1474" s="24"/>
      <c r="E1474" s="24"/>
      <c r="F1474" s="24"/>
      <c r="G1474" s="24"/>
      <c r="H1474" s="24"/>
      <c r="I1474" s="24"/>
    </row>
    <row r="1475" spans="1:9" s="25" customFormat="1" x14ac:dyDescent="0.25">
      <c r="A1475" s="22"/>
      <c r="B1475" s="21"/>
      <c r="C1475" s="23"/>
      <c r="D1475" s="24"/>
      <c r="E1475" s="24"/>
      <c r="F1475" s="24"/>
      <c r="G1475" s="24"/>
      <c r="H1475" s="24"/>
      <c r="I1475" s="24"/>
    </row>
    <row r="1476" spans="1:9" s="25" customFormat="1" x14ac:dyDescent="0.25">
      <c r="A1476" s="22"/>
      <c r="B1476" s="21"/>
      <c r="C1476" s="23"/>
      <c r="D1476" s="24"/>
      <c r="E1476" s="24"/>
      <c r="F1476" s="24"/>
      <c r="G1476" s="24"/>
      <c r="H1476" s="24"/>
      <c r="I1476" s="24"/>
    </row>
    <row r="1477" spans="1:9" s="25" customFormat="1" x14ac:dyDescent="0.25">
      <c r="A1477" s="22"/>
      <c r="B1477" s="21"/>
      <c r="C1477" s="23"/>
      <c r="D1477" s="24"/>
      <c r="E1477" s="24"/>
      <c r="F1477" s="24"/>
      <c r="G1477" s="24"/>
      <c r="H1477" s="24"/>
      <c r="I1477" s="24"/>
    </row>
    <row r="1478" spans="1:9" s="25" customFormat="1" x14ac:dyDescent="0.25">
      <c r="A1478" s="22"/>
      <c r="B1478" s="21"/>
      <c r="C1478" s="23"/>
      <c r="D1478" s="24"/>
      <c r="E1478" s="24"/>
      <c r="F1478" s="24"/>
      <c r="G1478" s="24"/>
      <c r="H1478" s="24"/>
      <c r="I1478" s="24"/>
    </row>
    <row r="1479" spans="1:9" s="25" customFormat="1" x14ac:dyDescent="0.25">
      <c r="A1479" s="22"/>
      <c r="B1479" s="21"/>
      <c r="C1479" s="23"/>
      <c r="D1479" s="24"/>
      <c r="E1479" s="24"/>
      <c r="F1479" s="24"/>
      <c r="G1479" s="24"/>
      <c r="H1479" s="24"/>
      <c r="I1479" s="24"/>
    </row>
    <row r="1480" spans="1:9" s="25" customFormat="1" x14ac:dyDescent="0.25">
      <c r="A1480" s="22"/>
      <c r="B1480" s="21"/>
      <c r="C1480" s="23"/>
      <c r="D1480" s="24"/>
      <c r="E1480" s="24"/>
      <c r="F1480" s="24"/>
      <c r="G1480" s="24"/>
      <c r="H1480" s="24"/>
      <c r="I1480" s="24"/>
    </row>
    <row r="1481" spans="1:9" s="25" customFormat="1" x14ac:dyDescent="0.25">
      <c r="A1481" s="22"/>
      <c r="B1481" s="21"/>
      <c r="C1481" s="23"/>
      <c r="D1481" s="24"/>
      <c r="E1481" s="24"/>
      <c r="F1481" s="24"/>
      <c r="G1481" s="24"/>
      <c r="H1481" s="24"/>
      <c r="I1481" s="24"/>
    </row>
    <row r="1482" spans="1:9" s="25" customFormat="1" x14ac:dyDescent="0.25">
      <c r="A1482" s="22"/>
      <c r="B1482" s="21"/>
      <c r="C1482" s="23"/>
      <c r="D1482" s="24"/>
      <c r="E1482" s="24"/>
      <c r="F1482" s="24"/>
      <c r="G1482" s="24"/>
      <c r="H1482" s="24"/>
      <c r="I1482" s="24"/>
    </row>
    <row r="1483" spans="1:9" s="25" customFormat="1" x14ac:dyDescent="0.25">
      <c r="A1483" s="22"/>
      <c r="B1483" s="21"/>
      <c r="C1483" s="23"/>
      <c r="D1483" s="24"/>
      <c r="E1483" s="24"/>
      <c r="F1483" s="24"/>
      <c r="G1483" s="24"/>
      <c r="H1483" s="24"/>
      <c r="I1483" s="24"/>
    </row>
    <row r="1484" spans="1:9" s="25" customFormat="1" x14ac:dyDescent="0.25">
      <c r="A1484" s="22"/>
      <c r="B1484" s="21"/>
      <c r="C1484" s="23"/>
      <c r="D1484" s="24"/>
      <c r="E1484" s="24"/>
      <c r="F1484" s="24"/>
      <c r="G1484" s="24"/>
      <c r="H1484" s="24"/>
      <c r="I1484" s="24"/>
    </row>
    <row r="1485" spans="1:9" s="25" customFormat="1" x14ac:dyDescent="0.25">
      <c r="A1485" s="22"/>
      <c r="B1485" s="21"/>
      <c r="C1485" s="23"/>
      <c r="D1485" s="24"/>
      <c r="E1485" s="24"/>
      <c r="F1485" s="24"/>
      <c r="G1485" s="24"/>
      <c r="H1485" s="24"/>
      <c r="I1485" s="24"/>
    </row>
    <row r="1486" spans="1:9" s="25" customFormat="1" x14ac:dyDescent="0.25">
      <c r="A1486" s="22"/>
      <c r="B1486" s="21"/>
      <c r="C1486" s="23"/>
      <c r="D1486" s="24"/>
      <c r="E1486" s="24"/>
      <c r="F1486" s="24"/>
      <c r="G1486" s="24"/>
      <c r="H1486" s="24"/>
      <c r="I1486" s="24"/>
    </row>
    <row r="1487" spans="1:9" s="25" customFormat="1" x14ac:dyDescent="0.25">
      <c r="A1487" s="22"/>
      <c r="B1487" s="21"/>
      <c r="C1487" s="23"/>
      <c r="D1487" s="24"/>
      <c r="E1487" s="24"/>
      <c r="F1487" s="24"/>
      <c r="G1487" s="24"/>
      <c r="H1487" s="24"/>
      <c r="I1487" s="24"/>
    </row>
    <row r="1488" spans="1:9" s="25" customFormat="1" x14ac:dyDescent="0.25">
      <c r="A1488" s="22"/>
      <c r="B1488" s="21"/>
      <c r="C1488" s="23"/>
      <c r="D1488" s="24"/>
      <c r="E1488" s="24"/>
      <c r="F1488" s="24"/>
      <c r="G1488" s="24"/>
      <c r="H1488" s="24"/>
      <c r="I1488" s="24"/>
    </row>
    <row r="1489" spans="1:9" s="25" customFormat="1" x14ac:dyDescent="0.25">
      <c r="A1489" s="22"/>
      <c r="B1489" s="21"/>
      <c r="C1489" s="23"/>
      <c r="D1489" s="24"/>
      <c r="E1489" s="24"/>
      <c r="F1489" s="24"/>
      <c r="G1489" s="24"/>
      <c r="H1489" s="24"/>
      <c r="I1489" s="24"/>
    </row>
    <row r="1490" spans="1:9" s="25" customFormat="1" x14ac:dyDescent="0.25">
      <c r="A1490" s="22"/>
      <c r="B1490" s="21"/>
      <c r="C1490" s="23"/>
      <c r="D1490" s="24"/>
      <c r="E1490" s="24"/>
      <c r="F1490" s="24"/>
      <c r="G1490" s="24"/>
      <c r="H1490" s="24"/>
      <c r="I1490" s="24"/>
    </row>
    <row r="1491" spans="1:9" s="25" customFormat="1" x14ac:dyDescent="0.25">
      <c r="A1491" s="22"/>
      <c r="B1491" s="21"/>
      <c r="C1491" s="23"/>
      <c r="D1491" s="24"/>
      <c r="E1491" s="24"/>
      <c r="F1491" s="24"/>
      <c r="G1491" s="24"/>
      <c r="H1491" s="24"/>
      <c r="I1491" s="24"/>
    </row>
    <row r="1492" spans="1:9" s="25" customFormat="1" x14ac:dyDescent="0.25">
      <c r="A1492" s="22"/>
      <c r="B1492" s="21"/>
      <c r="C1492" s="23"/>
      <c r="D1492" s="24"/>
      <c r="E1492" s="24"/>
      <c r="F1492" s="24"/>
      <c r="G1492" s="24"/>
      <c r="H1492" s="24"/>
      <c r="I1492" s="24"/>
    </row>
    <row r="1493" spans="1:9" s="25" customFormat="1" x14ac:dyDescent="0.25">
      <c r="A1493" s="22"/>
      <c r="B1493" s="21"/>
      <c r="C1493" s="23"/>
      <c r="D1493" s="24"/>
      <c r="E1493" s="24"/>
      <c r="F1493" s="24"/>
      <c r="G1493" s="24"/>
      <c r="H1493" s="24"/>
      <c r="I1493" s="24"/>
    </row>
    <row r="1494" spans="1:9" s="25" customFormat="1" x14ac:dyDescent="0.25">
      <c r="A1494" s="22"/>
      <c r="B1494" s="21"/>
      <c r="C1494" s="23"/>
      <c r="D1494" s="24"/>
      <c r="E1494" s="24"/>
      <c r="F1494" s="24"/>
      <c r="G1494" s="24"/>
      <c r="H1494" s="24"/>
      <c r="I1494" s="24"/>
    </row>
    <row r="1495" spans="1:9" s="25" customFormat="1" x14ac:dyDescent="0.25">
      <c r="A1495" s="22"/>
      <c r="B1495" s="21"/>
      <c r="C1495" s="23"/>
      <c r="D1495" s="24"/>
      <c r="E1495" s="24"/>
      <c r="F1495" s="24"/>
      <c r="G1495" s="24"/>
      <c r="H1495" s="24"/>
      <c r="I1495" s="24"/>
    </row>
    <row r="1496" spans="1:9" s="25" customFormat="1" x14ac:dyDescent="0.25">
      <c r="A1496" s="22"/>
      <c r="B1496" s="21"/>
      <c r="C1496" s="23"/>
      <c r="D1496" s="24"/>
      <c r="E1496" s="24"/>
      <c r="F1496" s="24"/>
      <c r="G1496" s="24"/>
      <c r="H1496" s="24"/>
      <c r="I1496" s="24"/>
    </row>
    <row r="1497" spans="1:9" s="25" customFormat="1" x14ac:dyDescent="0.25">
      <c r="A1497" s="22"/>
      <c r="B1497" s="21"/>
      <c r="C1497" s="23"/>
      <c r="D1497" s="24"/>
      <c r="E1497" s="24"/>
      <c r="F1497" s="24"/>
      <c r="G1497" s="24"/>
      <c r="H1497" s="24"/>
      <c r="I1497" s="24"/>
    </row>
    <row r="1498" spans="1:9" s="25" customFormat="1" x14ac:dyDescent="0.25">
      <c r="A1498" s="22"/>
      <c r="B1498" s="21"/>
      <c r="C1498" s="23"/>
      <c r="D1498" s="24"/>
      <c r="E1498" s="24"/>
      <c r="F1498" s="24"/>
      <c r="G1498" s="24"/>
      <c r="H1498" s="24"/>
      <c r="I1498" s="24"/>
    </row>
    <row r="1499" spans="1:9" s="25" customFormat="1" x14ac:dyDescent="0.25">
      <c r="A1499" s="22"/>
      <c r="B1499" s="21"/>
      <c r="C1499" s="23"/>
      <c r="D1499" s="24"/>
      <c r="E1499" s="24"/>
      <c r="F1499" s="24"/>
      <c r="G1499" s="24"/>
      <c r="H1499" s="24"/>
      <c r="I1499" s="24"/>
    </row>
    <row r="1500" spans="1:9" s="25" customFormat="1" x14ac:dyDescent="0.25">
      <c r="A1500" s="22"/>
      <c r="B1500" s="21"/>
      <c r="C1500" s="23"/>
      <c r="D1500" s="24"/>
      <c r="E1500" s="24"/>
      <c r="F1500" s="24"/>
      <c r="G1500" s="24"/>
      <c r="H1500" s="24"/>
      <c r="I1500" s="24"/>
    </row>
  </sheetData>
  <autoFilter ref="A4:J1070">
    <sortState ref="A5:J984">
      <sortCondition ref="A4:A984"/>
    </sortState>
  </autoFilter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11</xdr:col>
                <xdr:colOff>28575</xdr:colOff>
                <xdr:row>9</xdr:row>
                <xdr:rowOff>19050</xdr:rowOff>
              </from>
              <to>
                <xdr:col>12</xdr:col>
                <xdr:colOff>752475</xdr:colOff>
                <xdr:row>11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Balance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Lionel ESSOLA BANGA</dc:creator>
  <cp:lastModifiedBy>Jean Lionel ESSOLA BANGA</cp:lastModifiedBy>
  <dcterms:created xsi:type="dcterms:W3CDTF">2019-05-21T07:33:20Z</dcterms:created>
  <dcterms:modified xsi:type="dcterms:W3CDTF">2019-05-21T17:20:37Z</dcterms:modified>
</cp:coreProperties>
</file>