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2435"/>
  </bookViews>
  <sheets>
    <sheet name="UGAP 19" sheetId="1" r:id="rId1"/>
    <sheet name="Fériés " sheetId="3" r:id="rId2"/>
    <sheet name="Formule Férié" sheetId="4" r:id="rId3"/>
  </sheets>
  <definedNames>
    <definedName name="_xlnm.Print_Area" localSheetId="0">'UGAP 19'!$A$1:$V$17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1" l="1"/>
  <c r="B2" i="3" l="1"/>
  <c r="C2" i="3"/>
  <c r="B3" i="3"/>
  <c r="B9" i="3" s="1"/>
  <c r="B4" i="3"/>
  <c r="B5" i="3"/>
  <c r="B6" i="3"/>
  <c r="B7" i="3"/>
  <c r="B8" i="3"/>
  <c r="B10" i="3"/>
  <c r="B11" i="3"/>
  <c r="B12" i="3"/>
  <c r="B13" i="3"/>
  <c r="B14" i="3"/>
  <c r="C3" i="3"/>
  <c r="C4" i="3"/>
  <c r="E2" i="3"/>
  <c r="F2" i="3"/>
  <c r="E3" i="3"/>
  <c r="E4" i="3" s="1"/>
  <c r="F3" i="3"/>
  <c r="F9" i="3" s="1"/>
  <c r="H2" i="3"/>
  <c r="I2" i="3"/>
  <c r="H3" i="3"/>
  <c r="I3" i="3"/>
  <c r="I9" i="3" s="1"/>
  <c r="H4" i="3"/>
  <c r="I4" i="3"/>
  <c r="B1" i="4"/>
  <c r="B15" i="4" s="1"/>
  <c r="B7" i="4"/>
  <c r="B6" i="4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W3" i="3"/>
  <c r="W9" i="3"/>
  <c r="V3" i="3"/>
  <c r="V9" i="3"/>
  <c r="U3" i="3"/>
  <c r="U9" i="3"/>
  <c r="T3" i="3"/>
  <c r="T9" i="3"/>
  <c r="S3" i="3"/>
  <c r="S9" i="3"/>
  <c r="R3" i="3"/>
  <c r="R9" i="3"/>
  <c r="Q3" i="3"/>
  <c r="Q9" i="3" s="1"/>
  <c r="P3" i="3"/>
  <c r="P9" i="3"/>
  <c r="O3" i="3"/>
  <c r="O9" i="3" s="1"/>
  <c r="N3" i="3"/>
  <c r="N9" i="3"/>
  <c r="M3" i="3"/>
  <c r="M9" i="3" s="1"/>
  <c r="L3" i="3"/>
  <c r="L9" i="3"/>
  <c r="K3" i="3"/>
  <c r="K9" i="3" s="1"/>
  <c r="J3" i="3"/>
  <c r="J9" i="3"/>
  <c r="H9" i="3"/>
  <c r="G3" i="3"/>
  <c r="G9" i="3"/>
  <c r="E9" i="3"/>
  <c r="D3" i="3"/>
  <c r="D9" i="3" s="1"/>
  <c r="C9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E8" i="3"/>
  <c r="C8" i="3"/>
  <c r="W7" i="3"/>
  <c r="V7" i="3"/>
  <c r="U7" i="3"/>
  <c r="T7" i="3"/>
  <c r="S7" i="3"/>
  <c r="R7" i="3"/>
  <c r="Q7" i="3"/>
  <c r="P7" i="3"/>
  <c r="O7" i="3"/>
  <c r="N7" i="3"/>
  <c r="M7" i="3"/>
  <c r="L7" i="3"/>
  <c r="K7" i="3"/>
  <c r="J7" i="3"/>
  <c r="H7" i="3"/>
  <c r="G7" i="3"/>
  <c r="F7" i="3"/>
  <c r="E7" i="3"/>
  <c r="C7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G4" i="3"/>
  <c r="D4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G2" i="3"/>
  <c r="D2" i="3"/>
  <c r="V12" i="1"/>
  <c r="V14" i="1"/>
  <c r="V17" i="1"/>
  <c r="V16" i="1"/>
  <c r="V15" i="1"/>
  <c r="V11" i="1"/>
  <c r="V10" i="1"/>
  <c r="V9" i="1"/>
  <c r="V6" i="1"/>
  <c r="V7" i="1"/>
  <c r="V8" i="1"/>
  <c r="V5" i="1"/>
  <c r="C3" i="4"/>
  <c r="C7" i="4"/>
  <c r="C15" i="4"/>
  <c r="C13" i="4"/>
  <c r="C11" i="4"/>
  <c r="C9" i="4"/>
  <c r="C4" i="4"/>
  <c r="C6" i="4"/>
  <c r="C5" i="4"/>
  <c r="C14" i="4"/>
  <c r="C8" i="4"/>
  <c r="C12" i="4"/>
  <c r="C10" i="4"/>
  <c r="D7" i="3" l="1"/>
  <c r="D8" i="3"/>
  <c r="F4" i="3"/>
  <c r="W5" i="1"/>
  <c r="I7" i="3"/>
  <c r="F8" i="3"/>
  <c r="B3" i="4"/>
  <c r="B4" i="4"/>
  <c r="B11" i="4"/>
  <c r="B12" i="4"/>
  <c r="B13" i="4"/>
  <c r="B14" i="4"/>
  <c r="B10" i="4" l="1"/>
  <c r="B9" i="4"/>
  <c r="B8" i="4"/>
  <c r="B5" i="4"/>
</calcChain>
</file>

<file path=xl/comments1.xml><?xml version="1.0" encoding="utf-8"?>
<comments xmlns="http://schemas.openxmlformats.org/spreadsheetml/2006/main">
  <authors>
    <author>SCHMIDT Justine</author>
  </authors>
  <commentList>
    <comment ref="K12" authorId="0" shapeId="0">
      <text>
        <r>
          <rPr>
            <b/>
            <sz val="9"/>
            <color indexed="81"/>
            <rFont val="Tahoma"/>
            <family val="2"/>
          </rPr>
          <t>SCHMIDT Justine:</t>
        </r>
        <r>
          <rPr>
            <sz val="9"/>
            <color indexed="81"/>
            <rFont val="Tahoma"/>
            <family val="2"/>
          </rPr>
          <t xml:space="preserve">
Surconsommation jours pour frais de déplacement
</t>
        </r>
      </text>
    </comment>
  </commentList>
</comments>
</file>

<file path=xl/sharedStrings.xml><?xml version="1.0" encoding="utf-8"?>
<sst xmlns="http://schemas.openxmlformats.org/spreadsheetml/2006/main" count="56" uniqueCount="41">
  <si>
    <t>Intervenants</t>
  </si>
  <si>
    <t>Nombre de jours commandés</t>
  </si>
  <si>
    <t>Jours consommés janvier 2019</t>
  </si>
  <si>
    <t>Jours consommés février 2019</t>
  </si>
  <si>
    <t>Jours consommés mars 2019</t>
  </si>
  <si>
    <t>Jours consommés avril 2019</t>
  </si>
  <si>
    <t>Jours consommés mai 2019</t>
  </si>
  <si>
    <t>Jours consommés juin 2019</t>
  </si>
  <si>
    <t>Jours consommés juillet 2019</t>
  </si>
  <si>
    <t>Nombre de jours consommés</t>
  </si>
  <si>
    <t>Nombre de jours restants</t>
  </si>
  <si>
    <t>Société de rattachement</t>
  </si>
  <si>
    <t>Jours consommés 2018</t>
  </si>
  <si>
    <t>Année</t>
  </si>
  <si>
    <t>1er Janvier</t>
  </si>
  <si>
    <t>Pâques</t>
  </si>
  <si>
    <t>Lundi de Pâques</t>
  </si>
  <si>
    <t>1er Mai</t>
  </si>
  <si>
    <t>8 Mai</t>
  </si>
  <si>
    <t>Ascension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</si>
  <si>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</si>
  <si>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</si>
  <si>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</si>
  <si>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</si>
  <si>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</si>
  <si>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</si>
  <si>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</si>
  <si>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Ascenscion</t>
  </si>
  <si>
    <t>Nombre de jours ouvrés</t>
  </si>
  <si>
    <t>Jours consommés août 2019</t>
  </si>
  <si>
    <t>Jours consommés septembre 2019</t>
  </si>
  <si>
    <t>Jours consommés octobre 2019</t>
  </si>
  <si>
    <t>Jours consommés novembre 2019</t>
  </si>
  <si>
    <t>Jours consommés décembre 2019</t>
  </si>
  <si>
    <t>report 2018</t>
  </si>
  <si>
    <t xml:space="preserve">Mis à jour : </t>
  </si>
  <si>
    <t>premier jour mois</t>
  </si>
  <si>
    <t>dernier jour mois</t>
  </si>
  <si>
    <t>Taux Journalier Moyen (€)</t>
  </si>
  <si>
    <t xml:space="preserve">Date prévisionnelle de fin </t>
  </si>
  <si>
    <t xml:space="preserve">Etat de consommation des jours de prestations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</si>
</sst>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\ &quot;€&quot;_-;\-* #,##0.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8080"/>
      <name val="Calibri"/>
      <family val="2"/>
      <scheme val="minor"/>
    </font>
    <font>
      <sz val="11"/>
      <color rgb="FF00C5C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00C5C0"/>
        <bgColor indexed="64"/>
      </patternFill>
    </fill>
    <fill>
      <patternFill patternType="solid">
        <fgColor rgb="FFBDE8E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6" fillId="6" borderId="0" applyNumberFormat="0" applyBorder="0" applyAlignment="0" applyProtection="0"/>
    <xf numFmtId="0" fontId="10" fillId="0" borderId="0"/>
  </cellStyleXfs>
  <cellXfs count="7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2" fontId="0" fillId="0" borderId="1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 wrapText="1"/>
    </xf>
    <xf numFmtId="165" fontId="0" fillId="5" borderId="1" xfId="1" applyNumberFormat="1" applyFont="1" applyFill="1" applyBorder="1" applyAlignment="1">
      <alignment vertical="center"/>
    </xf>
    <xf numFmtId="0" fontId="11" fillId="0" borderId="1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0" fillId="0" borderId="0" xfId="3"/>
    <xf numFmtId="0" fontId="10" fillId="7" borderId="0" xfId="3" applyFill="1"/>
    <xf numFmtId="0" fontId="10" fillId="7" borderId="1" xfId="3" applyFill="1" applyBorder="1"/>
    <xf numFmtId="14" fontId="10" fillId="7" borderId="1" xfId="3" applyNumberFormat="1" applyFill="1" applyBorder="1"/>
    <xf numFmtId="14" fontId="10" fillId="7" borderId="0" xfId="3" applyNumberFormat="1" applyFill="1" applyBorder="1"/>
    <xf numFmtId="16" fontId="10" fillId="7" borderId="1" xfId="3" quotePrefix="1" applyNumberFormat="1" applyFill="1" applyBorder="1"/>
    <xf numFmtId="0" fontId="10" fillId="7" borderId="1" xfId="3" quotePrefix="1" applyFill="1" applyBorder="1"/>
    <xf numFmtId="0" fontId="10" fillId="0" borderId="0" xfId="3" applyBorder="1"/>
    <xf numFmtId="0" fontId="12" fillId="0" borderId="0" xfId="3" applyFont="1" applyBorder="1"/>
    <xf numFmtId="14" fontId="10" fillId="0" borderId="0" xfId="3" applyNumberFormat="1"/>
    <xf numFmtId="14" fontId="12" fillId="0" borderId="0" xfId="3" applyNumberFormat="1" applyFont="1"/>
    <xf numFmtId="0" fontId="10" fillId="0" borderId="3" xfId="3" applyBorder="1"/>
    <xf numFmtId="0" fontId="10" fillId="0" borderId="4" xfId="3" applyBorder="1"/>
    <xf numFmtId="0" fontId="10" fillId="0" borderId="5" xfId="3" applyBorder="1"/>
    <xf numFmtId="14" fontId="10" fillId="0" borderId="6" xfId="3" applyNumberFormat="1" applyBorder="1"/>
    <xf numFmtId="0" fontId="10" fillId="0" borderId="7" xfId="3" applyBorder="1"/>
    <xf numFmtId="0" fontId="10" fillId="0" borderId="8" xfId="3" applyBorder="1"/>
    <xf numFmtId="14" fontId="10" fillId="0" borderId="9" xfId="3" applyNumberFormat="1" applyBorder="1"/>
    <xf numFmtId="0" fontId="10" fillId="0" borderId="10" xfId="3" applyBorder="1"/>
    <xf numFmtId="16" fontId="10" fillId="0" borderId="8" xfId="3" quotePrefix="1" applyNumberFormat="1" applyBorder="1"/>
    <xf numFmtId="0" fontId="10" fillId="0" borderId="8" xfId="3" quotePrefix="1" applyBorder="1"/>
    <xf numFmtId="16" fontId="10" fillId="0" borderId="11" xfId="3" quotePrefix="1" applyNumberFormat="1" applyBorder="1"/>
    <xf numFmtId="14" fontId="10" fillId="0" borderId="12" xfId="3" applyNumberFormat="1" applyBorder="1"/>
    <xf numFmtId="0" fontId="10" fillId="0" borderId="13" xfId="3" applyBorder="1"/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22" fontId="0" fillId="0" borderId="0" xfId="0" applyNumberFormat="1" applyAlignment="1">
      <alignment vertical="center"/>
    </xf>
    <xf numFmtId="14" fontId="10" fillId="0" borderId="0" xfId="3" applyNumberFormat="1" applyBorder="1"/>
    <xf numFmtId="0" fontId="11" fillId="0" borderId="0" xfId="3" applyFont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6" borderId="2" xfId="2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2" fontId="2" fillId="5" borderId="1" xfId="0" applyNumberFormat="1" applyFont="1" applyFill="1" applyBorder="1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2" fontId="2" fillId="0" borderId="1" xfId="0" applyNumberFormat="1" applyFont="1" applyFill="1" applyBorder="1" applyAlignment="1">
      <alignment horizontal="right" vertical="center"/>
    </xf>
    <xf numFmtId="2" fontId="5" fillId="5" borderId="1" xfId="0" applyNumberFormat="1" applyFont="1" applyFill="1" applyBorder="1" applyAlignment="1">
      <alignment horizontal="right" vertical="center"/>
    </xf>
    <xf numFmtId="2" fontId="9" fillId="5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vertical="center" wrapText="1"/>
    </xf>
    <xf numFmtId="164" fontId="0" fillId="0" borderId="1" xfId="1" applyNumberFormat="1" applyFont="1" applyFill="1" applyBorder="1" applyAlignment="1">
      <alignment vertical="center" wrapText="1"/>
    </xf>
    <xf numFmtId="2" fontId="0" fillId="0" borderId="1" xfId="0" applyNumberFormat="1" applyFill="1" applyBorder="1" applyAlignment="1">
      <alignment horizontal="right" vertical="center" wrapText="1"/>
    </xf>
    <xf numFmtId="2" fontId="2" fillId="0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 applyAlignment="1">
      <alignment vertical="center" wrapText="1"/>
    </xf>
    <xf numFmtId="164" fontId="0" fillId="5" borderId="1" xfId="1" applyNumberFormat="1" applyFont="1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vertical="center" wrapText="1"/>
    </xf>
    <xf numFmtId="2" fontId="2" fillId="5" borderId="1" xfId="0" applyNumberFormat="1" applyFont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2" fontId="0" fillId="5" borderId="1" xfId="0" applyNumberFormat="1" applyFill="1" applyBorder="1" applyAlignment="1">
      <alignment vertical="center"/>
    </xf>
    <xf numFmtId="2" fontId="2" fillId="5" borderId="1" xfId="0" applyNumberFormat="1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">
    <cellStyle name="20 % - Accent6" xfId="2" builtinId="50"/>
    <cellStyle name="Monétaire" xfId="1" builtinId="4"/>
    <cellStyle name="Normal" xfId="0" builtinId="0"/>
    <cellStyle name="Normal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C5C0"/>
      <color rgb="FF008080"/>
      <color rgb="FFBDE8E9"/>
      <color rgb="FF85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17"/>
  <sheetViews>
    <sheetView tabSelected="1" topLeftCell="F1" workbookViewId="0">
      <selection activeCell="J5" sqref="J5"/>
    </sheetView>
  </sheetViews>
  <sheetFormatPr baseColWidth="10" defaultColWidth="11.42578125" defaultRowHeight="15" x14ac:dyDescent="0.25"/>
  <cols>
    <col min="1" max="1" width="14.28515625" style="5" customWidth="1"/>
    <col min="2" max="2" width="19.85546875" style="5" customWidth="1"/>
    <col min="3" max="3" width="30" style="5" customWidth="1"/>
    <col min="4" max="4" width="19.5703125" style="5" customWidth="1"/>
    <col min="5" max="5" width="13.7109375" style="5" customWidth="1"/>
    <col min="6" max="6" width="12.85546875" style="5" customWidth="1"/>
    <col min="7" max="7" width="14.28515625" style="5" customWidth="1"/>
    <col min="8" max="22" width="14.140625" style="5" customWidth="1"/>
    <col min="23" max="23" width="14.42578125" style="5" customWidth="1"/>
    <col min="24" max="16384" width="11.42578125" style="5"/>
  </cols>
  <sheetData>
    <row r="1" spans="1:23" s="4" customFormat="1" ht="21" x14ac:dyDescent="0.25">
      <c r="A1" s="3" t="s">
        <v>40</v>
      </c>
    </row>
    <row r="2" spans="1:23" x14ac:dyDescent="0.25">
      <c r="A2" s="5" t="s">
        <v>35</v>
      </c>
      <c r="B2" s="42">
        <v>43601.470300925925</v>
      </c>
      <c r="G2" s="40"/>
      <c r="H2" s="40" t="s">
        <v>34</v>
      </c>
      <c r="I2" s="41">
        <v>43466</v>
      </c>
      <c r="J2" s="41">
        <v>43497</v>
      </c>
      <c r="K2" s="41">
        <v>43525</v>
      </c>
      <c r="L2" s="41">
        <v>43556</v>
      </c>
      <c r="M2" s="41">
        <v>43586</v>
      </c>
      <c r="N2" s="41">
        <v>43617</v>
      </c>
      <c r="O2" s="41">
        <v>43647</v>
      </c>
      <c r="P2" s="41">
        <v>43678</v>
      </c>
      <c r="Q2" s="41">
        <v>43709</v>
      </c>
      <c r="R2" s="41">
        <v>43739</v>
      </c>
      <c r="S2" s="41">
        <v>43770</v>
      </c>
      <c r="T2" s="41">
        <v>43800</v>
      </c>
    </row>
    <row r="3" spans="1:23" ht="30" x14ac:dyDescent="0.25">
      <c r="G3" s="47" t="s">
        <v>28</v>
      </c>
      <c r="H3" s="48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</row>
    <row r="4" spans="1:23" s="1" customFormat="1" ht="60" x14ac:dyDescent="0.25">
      <c r="A4" s="2"/>
      <c r="B4" s="2"/>
      <c r="C4" s="2"/>
      <c r="D4" s="2" t="s">
        <v>0</v>
      </c>
      <c r="E4" s="2" t="s">
        <v>38</v>
      </c>
      <c r="F4" s="2" t="s">
        <v>11</v>
      </c>
      <c r="G4" s="50" t="s">
        <v>1</v>
      </c>
      <c r="H4" s="51" t="s">
        <v>12</v>
      </c>
      <c r="I4" s="51" t="s">
        <v>2</v>
      </c>
      <c r="J4" s="51" t="s">
        <v>3</v>
      </c>
      <c r="K4" s="51" t="s">
        <v>4</v>
      </c>
      <c r="L4" s="51" t="s">
        <v>5</v>
      </c>
      <c r="M4" s="51" t="s">
        <v>6</v>
      </c>
      <c r="N4" s="51" t="s">
        <v>7</v>
      </c>
      <c r="O4" s="51" t="s">
        <v>8</v>
      </c>
      <c r="P4" s="51" t="s">
        <v>29</v>
      </c>
      <c r="Q4" s="51" t="s">
        <v>30</v>
      </c>
      <c r="R4" s="51" t="s">
        <v>31</v>
      </c>
      <c r="S4" s="51" t="s">
        <v>32</v>
      </c>
      <c r="T4" s="51" t="s">
        <v>33</v>
      </c>
      <c r="U4" s="52" t="s">
        <v>9</v>
      </c>
      <c r="V4" s="50" t="s">
        <v>10</v>
      </c>
      <c r="W4" s="72" t="s">
        <v>39</v>
      </c>
    </row>
    <row r="5" spans="1:23" s="10" customFormat="1" ht="20.25" customHeight="1" x14ac:dyDescent="0.25">
      <c r="A5" s="74"/>
      <c r="B5" s="74"/>
      <c r="C5" s="75"/>
      <c r="D5" s="53"/>
      <c r="E5" s="13"/>
      <c r="F5" s="8"/>
      <c r="G5" s="9">
        <v>10</v>
      </c>
      <c r="H5" s="9">
        <v>2</v>
      </c>
      <c r="I5" s="9">
        <v>5</v>
      </c>
      <c r="J5" s="9">
        <v>3</v>
      </c>
      <c r="K5" s="9"/>
      <c r="L5" s="9"/>
      <c r="M5" s="9"/>
      <c r="N5" s="9"/>
      <c r="O5" s="9"/>
      <c r="P5" s="9"/>
      <c r="Q5" s="9"/>
      <c r="R5" s="9"/>
      <c r="S5" s="9"/>
      <c r="T5" s="9"/>
      <c r="U5" s="9">
        <f>SUM(H5:T5)</f>
        <v>10</v>
      </c>
      <c r="V5" s="54">
        <f>G5-U5</f>
        <v>0</v>
      </c>
      <c r="W5" s="73">
        <f>WORKDAY(B2,V5,'Fériés '!$B$2:$B$14)</f>
        <v>43601</v>
      </c>
    </row>
    <row r="6" spans="1:23" s="10" customFormat="1" ht="20.25" customHeight="1" x14ac:dyDescent="0.25">
      <c r="A6" s="74"/>
      <c r="B6" s="74"/>
      <c r="C6" s="75"/>
      <c r="D6" s="53"/>
      <c r="E6" s="13"/>
      <c r="F6" s="8"/>
      <c r="G6" s="9">
        <v>25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54">
        <f t="shared" ref="V6:V9" si="0">G6-U6</f>
        <v>25</v>
      </c>
      <c r="W6" s="55"/>
    </row>
    <row r="7" spans="1:23" s="10" customFormat="1" ht="20.25" customHeight="1" x14ac:dyDescent="0.25">
      <c r="A7" s="74"/>
      <c r="B7" s="74"/>
      <c r="C7" s="75"/>
      <c r="D7" s="53"/>
      <c r="E7" s="7"/>
      <c r="F7" s="8"/>
      <c r="G7" s="9">
        <v>30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54">
        <f t="shared" si="0"/>
        <v>30</v>
      </c>
      <c r="W7" s="55"/>
    </row>
    <row r="8" spans="1:23" s="10" customFormat="1" ht="20.25" customHeight="1" x14ac:dyDescent="0.25">
      <c r="A8" s="74"/>
      <c r="B8" s="74"/>
      <c r="C8" s="75"/>
      <c r="D8" s="53"/>
      <c r="E8" s="7"/>
      <c r="F8" s="8"/>
      <c r="G8" s="9">
        <v>49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54">
        <f t="shared" si="0"/>
        <v>49</v>
      </c>
      <c r="W8" s="55"/>
    </row>
    <row r="9" spans="1:23" s="10" customFormat="1" ht="20.25" customHeight="1" x14ac:dyDescent="0.25">
      <c r="A9" s="74"/>
      <c r="B9" s="74"/>
      <c r="C9" s="75"/>
      <c r="D9" s="56"/>
      <c r="E9" s="6"/>
      <c r="F9" s="45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57">
        <f t="shared" si="0"/>
        <v>0</v>
      </c>
      <c r="W9" s="56"/>
    </row>
    <row r="10" spans="1:23" s="10" customFormat="1" ht="20.25" customHeight="1" x14ac:dyDescent="0.25">
      <c r="A10" s="74"/>
      <c r="B10" s="74"/>
      <c r="C10" s="75"/>
      <c r="D10" s="56"/>
      <c r="E10" s="6"/>
      <c r="F10" s="45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57">
        <f t="shared" ref="V10:V17" si="1">G10-U10</f>
        <v>0</v>
      </c>
      <c r="W10" s="56"/>
    </row>
    <row r="11" spans="1:23" s="10" customFormat="1" ht="20.25" customHeight="1" x14ac:dyDescent="0.25">
      <c r="A11" s="74"/>
      <c r="B11" s="74"/>
      <c r="C11" s="75"/>
      <c r="D11" s="56"/>
      <c r="E11" s="6"/>
      <c r="F11" s="45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57">
        <f t="shared" si="1"/>
        <v>0</v>
      </c>
      <c r="W11" s="56"/>
    </row>
    <row r="12" spans="1:23" s="10" customFormat="1" ht="20.25" customHeight="1" x14ac:dyDescent="0.25">
      <c r="A12" s="74"/>
      <c r="B12" s="74"/>
      <c r="C12" s="75"/>
      <c r="D12" s="53"/>
      <c r="E12" s="13"/>
      <c r="F12" s="8"/>
      <c r="G12" s="70"/>
      <c r="H12" s="9"/>
      <c r="I12" s="9"/>
      <c r="J12" s="9"/>
      <c r="K12" s="9"/>
      <c r="L12" s="58"/>
      <c r="M12" s="58"/>
      <c r="N12" s="9"/>
      <c r="O12" s="9"/>
      <c r="P12" s="9"/>
      <c r="Q12" s="9"/>
      <c r="R12" s="9"/>
      <c r="S12" s="9"/>
      <c r="T12" s="9"/>
      <c r="U12" s="70"/>
      <c r="V12" s="71">
        <f>G12-U12</f>
        <v>0</v>
      </c>
      <c r="W12" s="55"/>
    </row>
    <row r="13" spans="1:23" s="10" customFormat="1" ht="20.25" customHeight="1" x14ac:dyDescent="0.25">
      <c r="A13" s="74"/>
      <c r="B13" s="74"/>
      <c r="C13" s="75"/>
      <c r="D13" s="53"/>
      <c r="E13" s="13"/>
      <c r="F13" s="8"/>
      <c r="G13" s="70"/>
      <c r="H13" s="9"/>
      <c r="I13" s="9"/>
      <c r="J13" s="9"/>
      <c r="K13" s="59"/>
      <c r="L13" s="58"/>
      <c r="M13" s="58"/>
      <c r="N13" s="9"/>
      <c r="O13" s="9"/>
      <c r="P13" s="9"/>
      <c r="Q13" s="9"/>
      <c r="R13" s="9"/>
      <c r="S13" s="9"/>
      <c r="T13" s="9"/>
      <c r="U13" s="70"/>
      <c r="V13" s="71"/>
      <c r="W13" s="55"/>
    </row>
    <row r="14" spans="1:23" s="12" customFormat="1" ht="20.25" customHeight="1" x14ac:dyDescent="0.25">
      <c r="A14" s="75"/>
      <c r="B14" s="75"/>
      <c r="C14" s="75"/>
      <c r="D14" s="60"/>
      <c r="E14" s="61"/>
      <c r="F14" s="46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3">
        <f>G14-U14</f>
        <v>0</v>
      </c>
      <c r="W14" s="60"/>
    </row>
    <row r="15" spans="1:23" s="12" customFormat="1" ht="20.25" customHeight="1" x14ac:dyDescent="0.25">
      <c r="A15" s="75"/>
      <c r="B15" s="75"/>
      <c r="C15" s="75"/>
      <c r="D15" s="60"/>
      <c r="E15" s="61"/>
      <c r="F15" s="46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>
        <f t="shared" si="1"/>
        <v>0</v>
      </c>
      <c r="W15" s="60"/>
    </row>
    <row r="16" spans="1:23" s="12" customFormat="1" ht="20.25" customHeight="1" x14ac:dyDescent="0.25">
      <c r="A16" s="75"/>
      <c r="B16" s="75"/>
      <c r="C16" s="75"/>
      <c r="D16" s="64"/>
      <c r="E16" s="65"/>
      <c r="F16" s="66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8">
        <f t="shared" si="1"/>
        <v>0</v>
      </c>
      <c r="W16" s="69"/>
    </row>
    <row r="17" spans="1:23" s="10" customFormat="1" ht="20.25" customHeight="1" x14ac:dyDescent="0.25">
      <c r="A17" s="75"/>
      <c r="B17" s="75"/>
      <c r="C17" s="75"/>
      <c r="D17" s="53"/>
      <c r="E17" s="7"/>
      <c r="F17" s="66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1">
        <f t="shared" si="1"/>
        <v>0</v>
      </c>
      <c r="W17" s="55"/>
    </row>
  </sheetData>
  <mergeCells count="15">
    <mergeCell ref="C16:C17"/>
    <mergeCell ref="B16:B17"/>
    <mergeCell ref="A16:A17"/>
    <mergeCell ref="A5:A8"/>
    <mergeCell ref="B5:B8"/>
    <mergeCell ref="C5:C8"/>
    <mergeCell ref="A9:A11"/>
    <mergeCell ref="B9:B11"/>
    <mergeCell ref="C9:C11"/>
    <mergeCell ref="B12:B13"/>
    <mergeCell ref="A12:A13"/>
    <mergeCell ref="C12:C13"/>
    <mergeCell ref="A14:A15"/>
    <mergeCell ref="B14:B15"/>
    <mergeCell ref="C14:C15"/>
  </mergeCells>
  <conditionalFormatting sqref="V5:V17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7"/>
  <sheetViews>
    <sheetView zoomScaleNormal="100" workbookViewId="0">
      <selection activeCell="C34" sqref="C34"/>
    </sheetView>
  </sheetViews>
  <sheetFormatPr baseColWidth="10" defaultColWidth="11.42578125" defaultRowHeight="12.75" x14ac:dyDescent="0.2"/>
  <cols>
    <col min="1" max="1" width="19.140625" style="16" bestFit="1" customWidth="1"/>
    <col min="2" max="2" width="11.42578125" style="16"/>
    <col min="3" max="3" width="12.5703125" style="16" customWidth="1"/>
    <col min="4" max="16384" width="11.42578125" style="16"/>
  </cols>
  <sheetData>
    <row r="1" spans="1:24" ht="18" customHeight="1" x14ac:dyDescent="0.2">
      <c r="A1" s="14" t="s">
        <v>13</v>
      </c>
      <c r="B1" s="14">
        <v>2019</v>
      </c>
      <c r="C1" s="14">
        <v>2020</v>
      </c>
      <c r="D1" s="14">
        <v>2021</v>
      </c>
      <c r="E1" s="14">
        <v>2022</v>
      </c>
      <c r="F1" s="14">
        <v>2023</v>
      </c>
      <c r="G1" s="14">
        <v>2024</v>
      </c>
      <c r="H1" s="14">
        <v>2025</v>
      </c>
      <c r="I1" s="14">
        <v>2026</v>
      </c>
      <c r="J1" s="14">
        <v>2027</v>
      </c>
      <c r="K1" s="14">
        <v>2028</v>
      </c>
      <c r="L1" s="14">
        <v>2029</v>
      </c>
      <c r="M1" s="14">
        <v>2030</v>
      </c>
      <c r="N1" s="14">
        <v>2031</v>
      </c>
      <c r="O1" s="14">
        <v>2032</v>
      </c>
      <c r="P1" s="14">
        <v>2033</v>
      </c>
      <c r="Q1" s="14">
        <v>2034</v>
      </c>
      <c r="R1" s="14">
        <v>2035</v>
      </c>
      <c r="S1" s="14">
        <v>2036</v>
      </c>
      <c r="T1" s="14">
        <v>2037</v>
      </c>
      <c r="U1" s="14">
        <v>2038</v>
      </c>
      <c r="V1" s="14">
        <v>2039</v>
      </c>
      <c r="W1" s="14">
        <v>2040</v>
      </c>
      <c r="X1" s="15"/>
    </row>
    <row r="2" spans="1:24" s="17" customFormat="1" ht="18" customHeight="1" x14ac:dyDescent="0.2">
      <c r="A2" s="18" t="s">
        <v>14</v>
      </c>
      <c r="B2" s="19">
        <f t="shared" ref="B2:W2" si="0">DATE(B1,1,1)</f>
        <v>43466</v>
      </c>
      <c r="C2" s="19">
        <f t="shared" si="0"/>
        <v>43831</v>
      </c>
      <c r="D2" s="19">
        <f t="shared" si="0"/>
        <v>44197</v>
      </c>
      <c r="E2" s="19">
        <f t="shared" si="0"/>
        <v>44562</v>
      </c>
      <c r="F2" s="19">
        <f t="shared" si="0"/>
        <v>44927</v>
      </c>
      <c r="G2" s="19">
        <f t="shared" si="0"/>
        <v>45292</v>
      </c>
      <c r="H2" s="19">
        <f t="shared" si="0"/>
        <v>45658</v>
      </c>
      <c r="I2" s="19">
        <f t="shared" si="0"/>
        <v>46023</v>
      </c>
      <c r="J2" s="19">
        <f t="shared" si="0"/>
        <v>46388</v>
      </c>
      <c r="K2" s="19">
        <f t="shared" si="0"/>
        <v>46753</v>
      </c>
      <c r="L2" s="19">
        <f t="shared" si="0"/>
        <v>47119</v>
      </c>
      <c r="M2" s="19">
        <f t="shared" si="0"/>
        <v>47484</v>
      </c>
      <c r="N2" s="19">
        <f t="shared" si="0"/>
        <v>47849</v>
      </c>
      <c r="O2" s="19">
        <f t="shared" si="0"/>
        <v>48214</v>
      </c>
      <c r="P2" s="19">
        <f t="shared" si="0"/>
        <v>48580</v>
      </c>
      <c r="Q2" s="19">
        <f t="shared" si="0"/>
        <v>48945</v>
      </c>
      <c r="R2" s="19">
        <f t="shared" si="0"/>
        <v>49310</v>
      </c>
      <c r="S2" s="19">
        <f t="shared" si="0"/>
        <v>49675</v>
      </c>
      <c r="T2" s="19">
        <f t="shared" si="0"/>
        <v>50041</v>
      </c>
      <c r="U2" s="19">
        <f t="shared" si="0"/>
        <v>50406</v>
      </c>
      <c r="V2" s="19">
        <f t="shared" si="0"/>
        <v>50771</v>
      </c>
      <c r="W2" s="19">
        <f t="shared" si="0"/>
        <v>51136</v>
      </c>
      <c r="X2" s="20"/>
    </row>
    <row r="3" spans="1:24" s="17" customFormat="1" ht="18" customHeight="1" x14ac:dyDescent="0.2">
      <c r="A3" s="18" t="s">
        <v>15</v>
      </c>
      <c r="B3" s="19">
        <f t="shared" ref="B3:W3" si="1">ROUND(DATE(B1,4,MOD(234-11*MOD(B1,19),30))/7,)*7-6</f>
        <v>43576</v>
      </c>
      <c r="C3" s="19">
        <f t="shared" si="1"/>
        <v>43933</v>
      </c>
      <c r="D3" s="19">
        <f t="shared" si="1"/>
        <v>44290</v>
      </c>
      <c r="E3" s="19">
        <f t="shared" si="1"/>
        <v>44668</v>
      </c>
      <c r="F3" s="19">
        <f t="shared" si="1"/>
        <v>45025</v>
      </c>
      <c r="G3" s="19">
        <f t="shared" si="1"/>
        <v>45382</v>
      </c>
      <c r="H3" s="19">
        <f t="shared" si="1"/>
        <v>45767</v>
      </c>
      <c r="I3" s="19">
        <f t="shared" si="1"/>
        <v>46117</v>
      </c>
      <c r="J3" s="19">
        <f t="shared" si="1"/>
        <v>46474</v>
      </c>
      <c r="K3" s="19">
        <f t="shared" si="1"/>
        <v>46859</v>
      </c>
      <c r="L3" s="19">
        <f t="shared" si="1"/>
        <v>47209</v>
      </c>
      <c r="M3" s="19">
        <f t="shared" si="1"/>
        <v>47594</v>
      </c>
      <c r="N3" s="19">
        <f t="shared" si="1"/>
        <v>47951</v>
      </c>
      <c r="O3" s="19">
        <f t="shared" si="1"/>
        <v>48301</v>
      </c>
      <c r="P3" s="19">
        <f t="shared" si="1"/>
        <v>48686</v>
      </c>
      <c r="Q3" s="19">
        <f t="shared" si="1"/>
        <v>49043</v>
      </c>
      <c r="R3" s="19">
        <f t="shared" si="1"/>
        <v>49393</v>
      </c>
      <c r="S3" s="19">
        <f t="shared" si="1"/>
        <v>49778</v>
      </c>
      <c r="T3" s="19">
        <f t="shared" si="1"/>
        <v>50135</v>
      </c>
      <c r="U3" s="19">
        <f t="shared" si="1"/>
        <v>50520</v>
      </c>
      <c r="V3" s="19">
        <f t="shared" si="1"/>
        <v>50870</v>
      </c>
      <c r="W3" s="19">
        <f t="shared" si="1"/>
        <v>51227</v>
      </c>
      <c r="X3" s="20"/>
    </row>
    <row r="4" spans="1:24" s="17" customFormat="1" ht="18" customHeight="1" x14ac:dyDescent="0.2">
      <c r="A4" s="18" t="s">
        <v>16</v>
      </c>
      <c r="B4" s="19">
        <f>B3+1</f>
        <v>43577</v>
      </c>
      <c r="C4" s="19">
        <f t="shared" ref="C4:W4" si="2">C3+1</f>
        <v>43934</v>
      </c>
      <c r="D4" s="19">
        <f t="shared" si="2"/>
        <v>44291</v>
      </c>
      <c r="E4" s="19">
        <f t="shared" si="2"/>
        <v>44669</v>
      </c>
      <c r="F4" s="19">
        <f t="shared" si="2"/>
        <v>45026</v>
      </c>
      <c r="G4" s="19">
        <f t="shared" si="2"/>
        <v>45383</v>
      </c>
      <c r="H4" s="19">
        <f t="shared" si="2"/>
        <v>45768</v>
      </c>
      <c r="I4" s="19">
        <f t="shared" si="2"/>
        <v>46118</v>
      </c>
      <c r="J4" s="19">
        <f t="shared" si="2"/>
        <v>46475</v>
      </c>
      <c r="K4" s="19">
        <f t="shared" si="2"/>
        <v>46860</v>
      </c>
      <c r="L4" s="19">
        <f t="shared" si="2"/>
        <v>47210</v>
      </c>
      <c r="M4" s="19">
        <f t="shared" si="2"/>
        <v>47595</v>
      </c>
      <c r="N4" s="19">
        <f t="shared" si="2"/>
        <v>47952</v>
      </c>
      <c r="O4" s="19">
        <f t="shared" si="2"/>
        <v>48302</v>
      </c>
      <c r="P4" s="19">
        <f t="shared" si="2"/>
        <v>48687</v>
      </c>
      <c r="Q4" s="19">
        <f t="shared" si="2"/>
        <v>49044</v>
      </c>
      <c r="R4" s="19">
        <f t="shared" si="2"/>
        <v>49394</v>
      </c>
      <c r="S4" s="19">
        <f t="shared" si="2"/>
        <v>49779</v>
      </c>
      <c r="T4" s="19">
        <f t="shared" si="2"/>
        <v>50136</v>
      </c>
      <c r="U4" s="19">
        <f t="shared" si="2"/>
        <v>50521</v>
      </c>
      <c r="V4" s="19">
        <f t="shared" si="2"/>
        <v>50871</v>
      </c>
      <c r="W4" s="19">
        <f t="shared" si="2"/>
        <v>51228</v>
      </c>
      <c r="X4" s="20"/>
    </row>
    <row r="5" spans="1:24" s="17" customFormat="1" ht="18" customHeight="1" x14ac:dyDescent="0.2">
      <c r="A5" s="18" t="s">
        <v>17</v>
      </c>
      <c r="B5" s="19">
        <f t="shared" ref="B5:W5" si="3">DATE(B1,5,1)</f>
        <v>43586</v>
      </c>
      <c r="C5" s="19">
        <f t="shared" si="3"/>
        <v>43952</v>
      </c>
      <c r="D5" s="19">
        <f t="shared" si="3"/>
        <v>44317</v>
      </c>
      <c r="E5" s="19">
        <f t="shared" si="3"/>
        <v>44682</v>
      </c>
      <c r="F5" s="19">
        <f t="shared" si="3"/>
        <v>45047</v>
      </c>
      <c r="G5" s="19">
        <f t="shared" si="3"/>
        <v>45413</v>
      </c>
      <c r="H5" s="19">
        <f t="shared" si="3"/>
        <v>45778</v>
      </c>
      <c r="I5" s="19">
        <f t="shared" si="3"/>
        <v>46143</v>
      </c>
      <c r="J5" s="19">
        <f t="shared" si="3"/>
        <v>46508</v>
      </c>
      <c r="K5" s="19">
        <f t="shared" si="3"/>
        <v>46874</v>
      </c>
      <c r="L5" s="19">
        <f t="shared" si="3"/>
        <v>47239</v>
      </c>
      <c r="M5" s="19">
        <f t="shared" si="3"/>
        <v>47604</v>
      </c>
      <c r="N5" s="19">
        <f t="shared" si="3"/>
        <v>47969</v>
      </c>
      <c r="O5" s="19">
        <f t="shared" si="3"/>
        <v>48335</v>
      </c>
      <c r="P5" s="19">
        <f t="shared" si="3"/>
        <v>48700</v>
      </c>
      <c r="Q5" s="19">
        <f t="shared" si="3"/>
        <v>49065</v>
      </c>
      <c r="R5" s="19">
        <f t="shared" si="3"/>
        <v>49430</v>
      </c>
      <c r="S5" s="19">
        <f t="shared" si="3"/>
        <v>49796</v>
      </c>
      <c r="T5" s="19">
        <f t="shared" si="3"/>
        <v>50161</v>
      </c>
      <c r="U5" s="19">
        <f t="shared" si="3"/>
        <v>50526</v>
      </c>
      <c r="V5" s="19">
        <f t="shared" si="3"/>
        <v>50891</v>
      </c>
      <c r="W5" s="19">
        <f t="shared" si="3"/>
        <v>51257</v>
      </c>
      <c r="X5" s="20"/>
    </row>
    <row r="6" spans="1:24" s="17" customFormat="1" ht="18" customHeight="1" x14ac:dyDescent="0.2">
      <c r="A6" s="21" t="s">
        <v>18</v>
      </c>
      <c r="B6" s="19">
        <f t="shared" ref="B6:W6" si="4">DATE(B1,5,8)</f>
        <v>43593</v>
      </c>
      <c r="C6" s="19">
        <f t="shared" si="4"/>
        <v>43959</v>
      </c>
      <c r="D6" s="19">
        <f t="shared" si="4"/>
        <v>44324</v>
      </c>
      <c r="E6" s="19">
        <f t="shared" si="4"/>
        <v>44689</v>
      </c>
      <c r="F6" s="19">
        <f t="shared" si="4"/>
        <v>45054</v>
      </c>
      <c r="G6" s="19">
        <f t="shared" si="4"/>
        <v>45420</v>
      </c>
      <c r="H6" s="19">
        <f t="shared" si="4"/>
        <v>45785</v>
      </c>
      <c r="I6" s="19">
        <f t="shared" si="4"/>
        <v>46150</v>
      </c>
      <c r="J6" s="19">
        <f t="shared" si="4"/>
        <v>46515</v>
      </c>
      <c r="K6" s="19">
        <f t="shared" si="4"/>
        <v>46881</v>
      </c>
      <c r="L6" s="19">
        <f t="shared" si="4"/>
        <v>47246</v>
      </c>
      <c r="M6" s="19">
        <f t="shared" si="4"/>
        <v>47611</v>
      </c>
      <c r="N6" s="19">
        <f t="shared" si="4"/>
        <v>47976</v>
      </c>
      <c r="O6" s="19">
        <f t="shared" si="4"/>
        <v>48342</v>
      </c>
      <c r="P6" s="19">
        <f t="shared" si="4"/>
        <v>48707</v>
      </c>
      <c r="Q6" s="19">
        <f t="shared" si="4"/>
        <v>49072</v>
      </c>
      <c r="R6" s="19">
        <f t="shared" si="4"/>
        <v>49437</v>
      </c>
      <c r="S6" s="19">
        <f t="shared" si="4"/>
        <v>49803</v>
      </c>
      <c r="T6" s="19">
        <f t="shared" si="4"/>
        <v>50168</v>
      </c>
      <c r="U6" s="19">
        <f t="shared" si="4"/>
        <v>50533</v>
      </c>
      <c r="V6" s="19">
        <f t="shared" si="4"/>
        <v>50898</v>
      </c>
      <c r="W6" s="19">
        <f t="shared" si="4"/>
        <v>51264</v>
      </c>
      <c r="X6" s="20"/>
    </row>
    <row r="7" spans="1:24" s="17" customFormat="1" ht="18" customHeight="1" x14ac:dyDescent="0.2">
      <c r="A7" s="18" t="s">
        <v>19</v>
      </c>
      <c r="B7" s="19">
        <f>B3+39</f>
        <v>43615</v>
      </c>
      <c r="C7" s="19">
        <f t="shared" ref="C7:W7" si="5">C3+39</f>
        <v>43972</v>
      </c>
      <c r="D7" s="19">
        <f t="shared" si="5"/>
        <v>44329</v>
      </c>
      <c r="E7" s="19">
        <f t="shared" si="5"/>
        <v>44707</v>
      </c>
      <c r="F7" s="19">
        <f t="shared" si="5"/>
        <v>45064</v>
      </c>
      <c r="G7" s="19">
        <f t="shared" si="5"/>
        <v>45421</v>
      </c>
      <c r="H7" s="19">
        <f t="shared" si="5"/>
        <v>45806</v>
      </c>
      <c r="I7" s="19">
        <f t="shared" si="5"/>
        <v>46156</v>
      </c>
      <c r="J7" s="19">
        <f t="shared" si="5"/>
        <v>46513</v>
      </c>
      <c r="K7" s="19">
        <f t="shared" si="5"/>
        <v>46898</v>
      </c>
      <c r="L7" s="19">
        <f t="shared" si="5"/>
        <v>47248</v>
      </c>
      <c r="M7" s="19">
        <f t="shared" si="5"/>
        <v>47633</v>
      </c>
      <c r="N7" s="19">
        <f t="shared" si="5"/>
        <v>47990</v>
      </c>
      <c r="O7" s="19">
        <f t="shared" si="5"/>
        <v>48340</v>
      </c>
      <c r="P7" s="19">
        <f t="shared" si="5"/>
        <v>48725</v>
      </c>
      <c r="Q7" s="19">
        <f t="shared" si="5"/>
        <v>49082</v>
      </c>
      <c r="R7" s="19">
        <f t="shared" si="5"/>
        <v>49432</v>
      </c>
      <c r="S7" s="19">
        <f t="shared" si="5"/>
        <v>49817</v>
      </c>
      <c r="T7" s="19">
        <f t="shared" si="5"/>
        <v>50174</v>
      </c>
      <c r="U7" s="19">
        <f t="shared" si="5"/>
        <v>50559</v>
      </c>
      <c r="V7" s="19">
        <f t="shared" si="5"/>
        <v>50909</v>
      </c>
      <c r="W7" s="19">
        <f t="shared" si="5"/>
        <v>51266</v>
      </c>
      <c r="X7" s="20"/>
    </row>
    <row r="8" spans="1:24" s="17" customFormat="1" ht="18" customHeight="1" x14ac:dyDescent="0.2">
      <c r="A8" s="18" t="s">
        <v>20</v>
      </c>
      <c r="B8" s="19">
        <f>B3+49</f>
        <v>43625</v>
      </c>
      <c r="C8" s="19">
        <f t="shared" ref="C8:W8" si="6">C3+49</f>
        <v>43982</v>
      </c>
      <c r="D8" s="19">
        <f t="shared" si="6"/>
        <v>44339</v>
      </c>
      <c r="E8" s="19">
        <f t="shared" si="6"/>
        <v>44717</v>
      </c>
      <c r="F8" s="19">
        <f t="shared" si="6"/>
        <v>45074</v>
      </c>
      <c r="G8" s="19">
        <f t="shared" si="6"/>
        <v>45431</v>
      </c>
      <c r="H8" s="19">
        <f t="shared" si="6"/>
        <v>45816</v>
      </c>
      <c r="I8" s="19">
        <f t="shared" si="6"/>
        <v>46166</v>
      </c>
      <c r="J8" s="19">
        <f t="shared" si="6"/>
        <v>46523</v>
      </c>
      <c r="K8" s="19">
        <f t="shared" si="6"/>
        <v>46908</v>
      </c>
      <c r="L8" s="19">
        <f t="shared" si="6"/>
        <v>47258</v>
      </c>
      <c r="M8" s="19">
        <f t="shared" si="6"/>
        <v>47643</v>
      </c>
      <c r="N8" s="19">
        <f t="shared" si="6"/>
        <v>48000</v>
      </c>
      <c r="O8" s="19">
        <f t="shared" si="6"/>
        <v>48350</v>
      </c>
      <c r="P8" s="19">
        <f t="shared" si="6"/>
        <v>48735</v>
      </c>
      <c r="Q8" s="19">
        <f t="shared" si="6"/>
        <v>49092</v>
      </c>
      <c r="R8" s="19">
        <f t="shared" si="6"/>
        <v>49442</v>
      </c>
      <c r="S8" s="19">
        <f t="shared" si="6"/>
        <v>49827</v>
      </c>
      <c r="T8" s="19">
        <f t="shared" si="6"/>
        <v>50184</v>
      </c>
      <c r="U8" s="19">
        <f t="shared" si="6"/>
        <v>50569</v>
      </c>
      <c r="V8" s="19">
        <f t="shared" si="6"/>
        <v>50919</v>
      </c>
      <c r="W8" s="19">
        <f t="shared" si="6"/>
        <v>51276</v>
      </c>
      <c r="X8" s="20"/>
    </row>
    <row r="9" spans="1:24" s="17" customFormat="1" ht="18" customHeight="1" x14ac:dyDescent="0.2">
      <c r="A9" s="18" t="s">
        <v>21</v>
      </c>
      <c r="B9" s="19">
        <f>B3+50</f>
        <v>43626</v>
      </c>
      <c r="C9" s="19">
        <f t="shared" ref="C9:W9" si="7">C3+50</f>
        <v>43983</v>
      </c>
      <c r="D9" s="19">
        <f t="shared" si="7"/>
        <v>44340</v>
      </c>
      <c r="E9" s="19">
        <f t="shared" si="7"/>
        <v>44718</v>
      </c>
      <c r="F9" s="19">
        <f t="shared" si="7"/>
        <v>45075</v>
      </c>
      <c r="G9" s="19">
        <f t="shared" si="7"/>
        <v>45432</v>
      </c>
      <c r="H9" s="19">
        <f t="shared" si="7"/>
        <v>45817</v>
      </c>
      <c r="I9" s="19">
        <f t="shared" si="7"/>
        <v>46167</v>
      </c>
      <c r="J9" s="19">
        <f t="shared" si="7"/>
        <v>46524</v>
      </c>
      <c r="K9" s="19">
        <f t="shared" si="7"/>
        <v>46909</v>
      </c>
      <c r="L9" s="19">
        <f t="shared" si="7"/>
        <v>47259</v>
      </c>
      <c r="M9" s="19">
        <f t="shared" si="7"/>
        <v>47644</v>
      </c>
      <c r="N9" s="19">
        <f t="shared" si="7"/>
        <v>48001</v>
      </c>
      <c r="O9" s="19">
        <f t="shared" si="7"/>
        <v>48351</v>
      </c>
      <c r="P9" s="19">
        <f t="shared" si="7"/>
        <v>48736</v>
      </c>
      <c r="Q9" s="19">
        <f t="shared" si="7"/>
        <v>49093</v>
      </c>
      <c r="R9" s="19">
        <f t="shared" si="7"/>
        <v>49443</v>
      </c>
      <c r="S9" s="19">
        <f t="shared" si="7"/>
        <v>49828</v>
      </c>
      <c r="T9" s="19">
        <f t="shared" si="7"/>
        <v>50185</v>
      </c>
      <c r="U9" s="19">
        <f t="shared" si="7"/>
        <v>50570</v>
      </c>
      <c r="V9" s="19">
        <f t="shared" si="7"/>
        <v>50920</v>
      </c>
      <c r="W9" s="19">
        <f t="shared" si="7"/>
        <v>51277</v>
      </c>
      <c r="X9" s="20"/>
    </row>
    <row r="10" spans="1:24" s="17" customFormat="1" ht="18" customHeight="1" x14ac:dyDescent="0.2">
      <c r="A10" s="22" t="s">
        <v>22</v>
      </c>
      <c r="B10" s="19">
        <f>DATE(B1,7,14)</f>
        <v>43660</v>
      </c>
      <c r="C10" s="19">
        <f t="shared" ref="C10:W10" si="8">DATE(C1,7,14)</f>
        <v>44026</v>
      </c>
      <c r="D10" s="19">
        <f t="shared" si="8"/>
        <v>44391</v>
      </c>
      <c r="E10" s="19">
        <f t="shared" si="8"/>
        <v>44756</v>
      </c>
      <c r="F10" s="19">
        <f t="shared" si="8"/>
        <v>45121</v>
      </c>
      <c r="G10" s="19">
        <f t="shared" si="8"/>
        <v>45487</v>
      </c>
      <c r="H10" s="19">
        <f t="shared" si="8"/>
        <v>45852</v>
      </c>
      <c r="I10" s="19">
        <f t="shared" si="8"/>
        <v>46217</v>
      </c>
      <c r="J10" s="19">
        <f t="shared" si="8"/>
        <v>46582</v>
      </c>
      <c r="K10" s="19">
        <f t="shared" si="8"/>
        <v>46948</v>
      </c>
      <c r="L10" s="19">
        <f t="shared" si="8"/>
        <v>47313</v>
      </c>
      <c r="M10" s="19">
        <f t="shared" si="8"/>
        <v>47678</v>
      </c>
      <c r="N10" s="19">
        <f t="shared" si="8"/>
        <v>48043</v>
      </c>
      <c r="O10" s="19">
        <f t="shared" si="8"/>
        <v>48409</v>
      </c>
      <c r="P10" s="19">
        <f t="shared" si="8"/>
        <v>48774</v>
      </c>
      <c r="Q10" s="19">
        <f t="shared" si="8"/>
        <v>49139</v>
      </c>
      <c r="R10" s="19">
        <f t="shared" si="8"/>
        <v>49504</v>
      </c>
      <c r="S10" s="19">
        <f t="shared" si="8"/>
        <v>49870</v>
      </c>
      <c r="T10" s="19">
        <f t="shared" si="8"/>
        <v>50235</v>
      </c>
      <c r="U10" s="19">
        <f t="shared" si="8"/>
        <v>50600</v>
      </c>
      <c r="V10" s="19">
        <f t="shared" si="8"/>
        <v>50965</v>
      </c>
      <c r="W10" s="19">
        <f t="shared" si="8"/>
        <v>51331</v>
      </c>
      <c r="X10" s="20"/>
    </row>
    <row r="11" spans="1:24" s="17" customFormat="1" ht="18" customHeight="1" x14ac:dyDescent="0.2">
      <c r="A11" s="22" t="s">
        <v>23</v>
      </c>
      <c r="B11" s="19">
        <f>DATE(B1,8,15)</f>
        <v>43692</v>
      </c>
      <c r="C11" s="19">
        <f t="shared" ref="C11:W11" si="9">DATE(C1,8,15)</f>
        <v>44058</v>
      </c>
      <c r="D11" s="19">
        <f t="shared" si="9"/>
        <v>44423</v>
      </c>
      <c r="E11" s="19">
        <f t="shared" si="9"/>
        <v>44788</v>
      </c>
      <c r="F11" s="19">
        <f t="shared" si="9"/>
        <v>45153</v>
      </c>
      <c r="G11" s="19">
        <f t="shared" si="9"/>
        <v>45519</v>
      </c>
      <c r="H11" s="19">
        <f t="shared" si="9"/>
        <v>45884</v>
      </c>
      <c r="I11" s="19">
        <f t="shared" si="9"/>
        <v>46249</v>
      </c>
      <c r="J11" s="19">
        <f t="shared" si="9"/>
        <v>46614</v>
      </c>
      <c r="K11" s="19">
        <f t="shared" si="9"/>
        <v>46980</v>
      </c>
      <c r="L11" s="19">
        <f t="shared" si="9"/>
        <v>47345</v>
      </c>
      <c r="M11" s="19">
        <f t="shared" si="9"/>
        <v>47710</v>
      </c>
      <c r="N11" s="19">
        <f t="shared" si="9"/>
        <v>48075</v>
      </c>
      <c r="O11" s="19">
        <f t="shared" si="9"/>
        <v>48441</v>
      </c>
      <c r="P11" s="19">
        <f t="shared" si="9"/>
        <v>48806</v>
      </c>
      <c r="Q11" s="19">
        <f t="shared" si="9"/>
        <v>49171</v>
      </c>
      <c r="R11" s="19">
        <f t="shared" si="9"/>
        <v>49536</v>
      </c>
      <c r="S11" s="19">
        <f t="shared" si="9"/>
        <v>49902</v>
      </c>
      <c r="T11" s="19">
        <f t="shared" si="9"/>
        <v>50267</v>
      </c>
      <c r="U11" s="19">
        <f t="shared" si="9"/>
        <v>50632</v>
      </c>
      <c r="V11" s="19">
        <f t="shared" si="9"/>
        <v>50997</v>
      </c>
      <c r="W11" s="19">
        <f t="shared" si="9"/>
        <v>51363</v>
      </c>
      <c r="X11" s="20"/>
    </row>
    <row r="12" spans="1:24" s="17" customFormat="1" ht="18" customHeight="1" x14ac:dyDescent="0.2">
      <c r="A12" s="22" t="s">
        <v>24</v>
      </c>
      <c r="B12" s="19">
        <f>DATE(B1,11,1)</f>
        <v>43770</v>
      </c>
      <c r="C12" s="19">
        <f t="shared" ref="C12:W12" si="10">DATE(C1,11,1)</f>
        <v>44136</v>
      </c>
      <c r="D12" s="19">
        <f t="shared" si="10"/>
        <v>44501</v>
      </c>
      <c r="E12" s="19">
        <f t="shared" si="10"/>
        <v>44866</v>
      </c>
      <c r="F12" s="19">
        <f t="shared" si="10"/>
        <v>45231</v>
      </c>
      <c r="G12" s="19">
        <f t="shared" si="10"/>
        <v>45597</v>
      </c>
      <c r="H12" s="19">
        <f t="shared" si="10"/>
        <v>45962</v>
      </c>
      <c r="I12" s="19">
        <f t="shared" si="10"/>
        <v>46327</v>
      </c>
      <c r="J12" s="19">
        <f t="shared" si="10"/>
        <v>46692</v>
      </c>
      <c r="K12" s="19">
        <f t="shared" si="10"/>
        <v>47058</v>
      </c>
      <c r="L12" s="19">
        <f t="shared" si="10"/>
        <v>47423</v>
      </c>
      <c r="M12" s="19">
        <f t="shared" si="10"/>
        <v>47788</v>
      </c>
      <c r="N12" s="19">
        <f t="shared" si="10"/>
        <v>48153</v>
      </c>
      <c r="O12" s="19">
        <f t="shared" si="10"/>
        <v>48519</v>
      </c>
      <c r="P12" s="19">
        <f t="shared" si="10"/>
        <v>48884</v>
      </c>
      <c r="Q12" s="19">
        <f t="shared" si="10"/>
        <v>49249</v>
      </c>
      <c r="R12" s="19">
        <f t="shared" si="10"/>
        <v>49614</v>
      </c>
      <c r="S12" s="19">
        <f t="shared" si="10"/>
        <v>49980</v>
      </c>
      <c r="T12" s="19">
        <f t="shared" si="10"/>
        <v>50345</v>
      </c>
      <c r="U12" s="19">
        <f t="shared" si="10"/>
        <v>50710</v>
      </c>
      <c r="V12" s="19">
        <f t="shared" si="10"/>
        <v>51075</v>
      </c>
      <c r="W12" s="19">
        <f t="shared" si="10"/>
        <v>51441</v>
      </c>
      <c r="X12" s="20"/>
    </row>
    <row r="13" spans="1:24" s="17" customFormat="1" ht="18" customHeight="1" x14ac:dyDescent="0.2">
      <c r="A13" s="22" t="s">
        <v>25</v>
      </c>
      <c r="B13" s="19">
        <f>DATE(B1,11,11)</f>
        <v>43780</v>
      </c>
      <c r="C13" s="19">
        <f t="shared" ref="C13:W13" si="11">DATE(C1,11,11)</f>
        <v>44146</v>
      </c>
      <c r="D13" s="19">
        <f t="shared" si="11"/>
        <v>44511</v>
      </c>
      <c r="E13" s="19">
        <f t="shared" si="11"/>
        <v>44876</v>
      </c>
      <c r="F13" s="19">
        <f t="shared" si="11"/>
        <v>45241</v>
      </c>
      <c r="G13" s="19">
        <f t="shared" si="11"/>
        <v>45607</v>
      </c>
      <c r="H13" s="19">
        <f t="shared" si="11"/>
        <v>45972</v>
      </c>
      <c r="I13" s="19">
        <f t="shared" si="11"/>
        <v>46337</v>
      </c>
      <c r="J13" s="19">
        <f t="shared" si="11"/>
        <v>46702</v>
      </c>
      <c r="K13" s="19">
        <f t="shared" si="11"/>
        <v>47068</v>
      </c>
      <c r="L13" s="19">
        <f t="shared" si="11"/>
        <v>47433</v>
      </c>
      <c r="M13" s="19">
        <f t="shared" si="11"/>
        <v>47798</v>
      </c>
      <c r="N13" s="19">
        <f t="shared" si="11"/>
        <v>48163</v>
      </c>
      <c r="O13" s="19">
        <f t="shared" si="11"/>
        <v>48529</v>
      </c>
      <c r="P13" s="19">
        <f t="shared" si="11"/>
        <v>48894</v>
      </c>
      <c r="Q13" s="19">
        <f t="shared" si="11"/>
        <v>49259</v>
      </c>
      <c r="R13" s="19">
        <f t="shared" si="11"/>
        <v>49624</v>
      </c>
      <c r="S13" s="19">
        <f t="shared" si="11"/>
        <v>49990</v>
      </c>
      <c r="T13" s="19">
        <f t="shared" si="11"/>
        <v>50355</v>
      </c>
      <c r="U13" s="19">
        <f t="shared" si="11"/>
        <v>50720</v>
      </c>
      <c r="V13" s="19">
        <f t="shared" si="11"/>
        <v>51085</v>
      </c>
      <c r="W13" s="19">
        <f t="shared" si="11"/>
        <v>51451</v>
      </c>
      <c r="X13" s="20"/>
    </row>
    <row r="14" spans="1:24" s="17" customFormat="1" ht="18" customHeight="1" x14ac:dyDescent="0.2">
      <c r="A14" s="21" t="s">
        <v>26</v>
      </c>
      <c r="B14" s="19">
        <f>DATE(B1,12,25)</f>
        <v>43824</v>
      </c>
      <c r="C14" s="19">
        <f t="shared" ref="C14:W14" si="12">DATE(C1,12,25)</f>
        <v>44190</v>
      </c>
      <c r="D14" s="19">
        <f t="shared" si="12"/>
        <v>44555</v>
      </c>
      <c r="E14" s="19">
        <f t="shared" si="12"/>
        <v>44920</v>
      </c>
      <c r="F14" s="19">
        <f t="shared" si="12"/>
        <v>45285</v>
      </c>
      <c r="G14" s="19">
        <f t="shared" si="12"/>
        <v>45651</v>
      </c>
      <c r="H14" s="19">
        <f t="shared" si="12"/>
        <v>46016</v>
      </c>
      <c r="I14" s="19">
        <f t="shared" si="12"/>
        <v>46381</v>
      </c>
      <c r="J14" s="19">
        <f t="shared" si="12"/>
        <v>46746</v>
      </c>
      <c r="K14" s="19">
        <f t="shared" si="12"/>
        <v>47112</v>
      </c>
      <c r="L14" s="19">
        <f t="shared" si="12"/>
        <v>47477</v>
      </c>
      <c r="M14" s="19">
        <f t="shared" si="12"/>
        <v>47842</v>
      </c>
      <c r="N14" s="19">
        <f t="shared" si="12"/>
        <v>48207</v>
      </c>
      <c r="O14" s="19">
        <f t="shared" si="12"/>
        <v>48573</v>
      </c>
      <c r="P14" s="19">
        <f t="shared" si="12"/>
        <v>48938</v>
      </c>
      <c r="Q14" s="19">
        <f t="shared" si="12"/>
        <v>49303</v>
      </c>
      <c r="R14" s="19">
        <f t="shared" si="12"/>
        <v>49668</v>
      </c>
      <c r="S14" s="19">
        <f t="shared" si="12"/>
        <v>50034</v>
      </c>
      <c r="T14" s="19">
        <f t="shared" si="12"/>
        <v>50399</v>
      </c>
      <c r="U14" s="19">
        <f t="shared" si="12"/>
        <v>50764</v>
      </c>
      <c r="V14" s="19">
        <f t="shared" si="12"/>
        <v>51129</v>
      </c>
      <c r="W14" s="19">
        <f t="shared" si="12"/>
        <v>51495</v>
      </c>
      <c r="X14" s="20"/>
    </row>
    <row r="15" spans="1:24" x14ac:dyDescent="0.2">
      <c r="A15" s="23"/>
      <c r="B15" s="23"/>
      <c r="C15" s="23"/>
      <c r="D15" s="23"/>
    </row>
    <row r="16" spans="1:24" x14ac:dyDescent="0.2">
      <c r="A16" s="23"/>
      <c r="B16" s="23"/>
      <c r="C16" s="23"/>
      <c r="D16" s="23"/>
    </row>
    <row r="17" spans="1:13" x14ac:dyDescent="0.2">
      <c r="A17" s="24"/>
      <c r="B17" s="23"/>
      <c r="C17" s="23"/>
      <c r="D17" s="23"/>
    </row>
    <row r="18" spans="1:13" x14ac:dyDescent="0.2">
      <c r="A18" s="24"/>
      <c r="B18" s="23"/>
    </row>
    <row r="19" spans="1:13" x14ac:dyDescent="0.2">
      <c r="A19" s="44" t="s">
        <v>36</v>
      </c>
      <c r="B19" s="43">
        <v>43466</v>
      </c>
      <c r="C19" s="25">
        <v>43497</v>
      </c>
      <c r="D19" s="43">
        <v>43525</v>
      </c>
      <c r="E19" s="25">
        <v>43556</v>
      </c>
      <c r="F19" s="43">
        <v>43586</v>
      </c>
      <c r="G19" s="25">
        <v>43617</v>
      </c>
      <c r="H19" s="43">
        <v>43647</v>
      </c>
      <c r="I19" s="25">
        <v>43678</v>
      </c>
      <c r="J19" s="43">
        <v>43709</v>
      </c>
      <c r="K19" s="25">
        <v>43739</v>
      </c>
      <c r="L19" s="43">
        <v>43770</v>
      </c>
      <c r="M19" s="25">
        <v>43800</v>
      </c>
    </row>
    <row r="20" spans="1:13" x14ac:dyDescent="0.2">
      <c r="A20" s="44" t="s">
        <v>37</v>
      </c>
      <c r="B20" s="43">
        <v>43496</v>
      </c>
      <c r="C20" s="43">
        <v>43524</v>
      </c>
      <c r="D20" s="43">
        <v>43555</v>
      </c>
      <c r="E20" s="43">
        <v>43585</v>
      </c>
      <c r="F20" s="43">
        <v>43616</v>
      </c>
      <c r="G20" s="43">
        <v>43646</v>
      </c>
      <c r="H20" s="43">
        <v>43677</v>
      </c>
      <c r="I20" s="43">
        <v>43708</v>
      </c>
      <c r="J20" s="43">
        <v>43738</v>
      </c>
      <c r="K20" s="43">
        <v>43769</v>
      </c>
      <c r="L20" s="43">
        <v>43799</v>
      </c>
      <c r="M20" s="43">
        <v>43830</v>
      </c>
    </row>
    <row r="21" spans="1:13" x14ac:dyDescent="0.2">
      <c r="A21" s="24"/>
      <c r="B21" s="23"/>
    </row>
    <row r="22" spans="1:13" x14ac:dyDescent="0.2">
      <c r="A22" s="44" t="s">
        <v>36</v>
      </c>
      <c r="B22" s="43">
        <v>43831</v>
      </c>
      <c r="C22" s="25">
        <v>43862</v>
      </c>
      <c r="D22" s="43">
        <v>43891</v>
      </c>
      <c r="E22" s="25">
        <v>43922</v>
      </c>
      <c r="F22" s="43">
        <v>43952</v>
      </c>
      <c r="G22" s="25">
        <v>43983</v>
      </c>
      <c r="H22" s="43">
        <v>44013</v>
      </c>
      <c r="I22" s="25">
        <v>44044</v>
      </c>
      <c r="J22" s="43">
        <v>44075</v>
      </c>
      <c r="K22" s="25">
        <v>44105</v>
      </c>
      <c r="L22" s="43">
        <v>44136</v>
      </c>
      <c r="M22" s="25">
        <v>44166</v>
      </c>
    </row>
    <row r="23" spans="1:13" x14ac:dyDescent="0.2">
      <c r="A23" s="44" t="s">
        <v>37</v>
      </c>
      <c r="B23" s="43">
        <v>43861</v>
      </c>
      <c r="C23" s="43">
        <v>43890</v>
      </c>
      <c r="D23" s="43">
        <v>43921</v>
      </c>
      <c r="E23" s="43">
        <v>43951</v>
      </c>
      <c r="F23" s="43">
        <v>43982</v>
      </c>
      <c r="G23" s="43">
        <v>44012</v>
      </c>
      <c r="H23" s="43">
        <v>44043</v>
      </c>
      <c r="I23" s="43">
        <v>44074</v>
      </c>
      <c r="J23" s="43">
        <v>44104</v>
      </c>
      <c r="K23" s="43">
        <v>44135</v>
      </c>
      <c r="L23" s="43">
        <v>44165</v>
      </c>
      <c r="M23" s="43">
        <v>44196</v>
      </c>
    </row>
    <row r="24" spans="1:13" x14ac:dyDescent="0.2">
      <c r="A24" s="24"/>
      <c r="B24" s="23"/>
    </row>
    <row r="25" spans="1:13" x14ac:dyDescent="0.2">
      <c r="A25" s="24"/>
      <c r="B25" s="23"/>
    </row>
    <row r="26" spans="1:13" x14ac:dyDescent="0.2">
      <c r="A26" s="24"/>
      <c r="B26" s="23"/>
    </row>
    <row r="27" spans="1:13" x14ac:dyDescent="0.2">
      <c r="A27" s="24"/>
      <c r="B27" s="23"/>
    </row>
    <row r="28" spans="1:13" x14ac:dyDescent="0.2">
      <c r="A28" s="24"/>
      <c r="B28" s="23"/>
    </row>
    <row r="29" spans="1:13" x14ac:dyDescent="0.2">
      <c r="A29" s="24"/>
    </row>
    <row r="36" spans="1:12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x14ac:dyDescent="0.2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x14ac:dyDescent="0.2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1:12" x14ac:dyDescent="0.2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x14ac:dyDescent="0.2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x14ac:dyDescent="0.2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</row>
    <row r="45" spans="1:12" x14ac:dyDescent="0.2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</row>
    <row r="46" spans="1:12" x14ac:dyDescent="0.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1:12" x14ac:dyDescent="0.2">
      <c r="A47" s="25"/>
      <c r="B47" s="26"/>
      <c r="C47" s="25"/>
      <c r="D47" s="26"/>
      <c r="E47" s="25"/>
      <c r="F47" s="26"/>
      <c r="G47" s="25"/>
      <c r="H47" s="26"/>
      <c r="I47" s="25"/>
      <c r="J47" s="26"/>
      <c r="K47" s="25"/>
      <c r="L47" s="26"/>
    </row>
  </sheetData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workbookViewId="0">
      <selection activeCell="A3" sqref="A3"/>
    </sheetView>
  </sheetViews>
  <sheetFormatPr baseColWidth="10" defaultColWidth="11.42578125" defaultRowHeight="12.75" x14ac:dyDescent="0.2"/>
  <cols>
    <col min="1" max="16384" width="11.42578125" style="16"/>
  </cols>
  <sheetData>
    <row r="1" spans="1:3" ht="13.5" thickBot="1" x14ac:dyDescent="0.25">
      <c r="A1" s="27" t="s">
        <v>13</v>
      </c>
      <c r="B1" s="28">
        <f>2020</f>
        <v>2020</v>
      </c>
    </row>
    <row r="2" spans="1:3" ht="13.5" thickBot="1" x14ac:dyDescent="0.25"/>
    <row r="3" spans="1:3" x14ac:dyDescent="0.2">
      <c r="A3" s="29" t="s">
        <v>14</v>
      </c>
      <c r="B3" s="30">
        <f>DATE($B$1,1,1)</f>
        <v>43831</v>
      </c>
      <c r="C3" s="31" t="str">
        <f ca="1">_xlfn.FORMULATEXT(B3)</f>
        <v>=DATE($B$1;1;1)</v>
      </c>
    </row>
    <row r="4" spans="1:3" x14ac:dyDescent="0.2">
      <c r="A4" s="32" t="s">
        <v>15</v>
      </c>
      <c r="B4" s="33">
        <f>ROUND(DATE($B$1,4,MOD(234-11*MOD($B$1,19),30))/7,)*7-6</f>
        <v>43933</v>
      </c>
      <c r="C4" s="34" t="str">
        <f t="shared" ref="C4:C15" ca="1" si="0">_xlfn.FORMULATEXT(B4)</f>
        <v>=ARRONDI(DATE($B$1;4;MOD(234-11*MOD($B$1;19);30))/7;)*7-6</v>
      </c>
    </row>
    <row r="5" spans="1:3" x14ac:dyDescent="0.2">
      <c r="A5" s="32" t="s">
        <v>16</v>
      </c>
      <c r="B5" s="33">
        <f>B4+1</f>
        <v>43934</v>
      </c>
      <c r="C5" s="34" t="str">
        <f t="shared" ca="1" si="0"/>
        <v>=B4+1</v>
      </c>
    </row>
    <row r="6" spans="1:3" x14ac:dyDescent="0.2">
      <c r="A6" s="32" t="s">
        <v>17</v>
      </c>
      <c r="B6" s="33">
        <f>DATE($B$1,5,1)</f>
        <v>43952</v>
      </c>
      <c r="C6" s="34" t="str">
        <f t="shared" ca="1" si="0"/>
        <v>=DATE($B$1;5;1)</v>
      </c>
    </row>
    <row r="7" spans="1:3" x14ac:dyDescent="0.2">
      <c r="A7" s="35" t="s">
        <v>18</v>
      </c>
      <c r="B7" s="33">
        <f>DATE($B$1,5,8)</f>
        <v>43959</v>
      </c>
      <c r="C7" s="34" t="str">
        <f t="shared" ca="1" si="0"/>
        <v>=DATE($B$1;5;8)</v>
      </c>
    </row>
    <row r="8" spans="1:3" x14ac:dyDescent="0.2">
      <c r="A8" s="32" t="s">
        <v>27</v>
      </c>
      <c r="B8" s="33">
        <f>B4+39</f>
        <v>43972</v>
      </c>
      <c r="C8" s="34" t="str">
        <f t="shared" ca="1" si="0"/>
        <v>=B4+39</v>
      </c>
    </row>
    <row r="9" spans="1:3" x14ac:dyDescent="0.2">
      <c r="A9" s="32" t="s">
        <v>20</v>
      </c>
      <c r="B9" s="33">
        <f>B4+49</f>
        <v>43982</v>
      </c>
      <c r="C9" s="34" t="str">
        <f t="shared" ca="1" si="0"/>
        <v>=B4+49</v>
      </c>
    </row>
    <row r="10" spans="1:3" x14ac:dyDescent="0.2">
      <c r="A10" s="32" t="s">
        <v>21</v>
      </c>
      <c r="B10" s="33">
        <f>B4+50</f>
        <v>43983</v>
      </c>
      <c r="C10" s="34" t="str">
        <f t="shared" ca="1" si="0"/>
        <v>=B4+50</v>
      </c>
    </row>
    <row r="11" spans="1:3" x14ac:dyDescent="0.2">
      <c r="A11" s="36" t="s">
        <v>22</v>
      </c>
      <c r="B11" s="33">
        <f>DATE($B$1,7,14)</f>
        <v>44026</v>
      </c>
      <c r="C11" s="34" t="str">
        <f t="shared" ca="1" si="0"/>
        <v>=DATE($B$1;7;14)</v>
      </c>
    </row>
    <row r="12" spans="1:3" x14ac:dyDescent="0.2">
      <c r="A12" s="36" t="s">
        <v>23</v>
      </c>
      <c r="B12" s="33">
        <f>DATE($B$1,8,15)</f>
        <v>44058</v>
      </c>
      <c r="C12" s="34" t="str">
        <f t="shared" ca="1" si="0"/>
        <v>=DATE($B$1;8;15)</v>
      </c>
    </row>
    <row r="13" spans="1:3" x14ac:dyDescent="0.2">
      <c r="A13" s="36" t="s">
        <v>24</v>
      </c>
      <c r="B13" s="33">
        <f>DATE($B$1,11,1)</f>
        <v>44136</v>
      </c>
      <c r="C13" s="34" t="str">
        <f t="shared" ca="1" si="0"/>
        <v>=DATE($B$1;11;1)</v>
      </c>
    </row>
    <row r="14" spans="1:3" x14ac:dyDescent="0.2">
      <c r="A14" s="36" t="s">
        <v>25</v>
      </c>
      <c r="B14" s="33">
        <f>DATE($B$1,11,11)</f>
        <v>44146</v>
      </c>
      <c r="C14" s="34" t="str">
        <f t="shared" ca="1" si="0"/>
        <v>=DATE($B$1;11;11)</v>
      </c>
    </row>
    <row r="15" spans="1:3" ht="13.5" thickBot="1" x14ac:dyDescent="0.25">
      <c r="A15" s="37" t="s">
        <v>26</v>
      </c>
      <c r="B15" s="38">
        <f>DATE($B$1,12,25)</f>
        <v>44190</v>
      </c>
      <c r="C15" s="39" t="str">
        <f t="shared" ca="1" si="0"/>
        <v>=DATE($B$1;12;25)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UGAP 19</vt:lpstr>
      <vt:lpstr>Fériés </vt:lpstr>
      <vt:lpstr>Formule Férié</vt:lpstr>
      <vt:lpstr>'UGAP 19'!Zone_d_impression</vt:lpstr>
    </vt:vector>
  </TitlesOfParts>
  <Company>DSIC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 Justine</dc:creator>
  <cp:lastModifiedBy>BENREDJEM remy</cp:lastModifiedBy>
  <cp:lastPrinted>2019-04-19T15:31:13Z</cp:lastPrinted>
  <dcterms:created xsi:type="dcterms:W3CDTF">2019-03-08T14:00:18Z</dcterms:created>
  <dcterms:modified xsi:type="dcterms:W3CDTF">2019-05-16T09:17:29Z</dcterms:modified>
</cp:coreProperties>
</file>