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autoCompressPictures="0" defaultThemeVersion="166925"/>
  <mc:AlternateContent xmlns:mc="http://schemas.openxmlformats.org/markup-compatibility/2006">
    <mc:Choice Requires="x15">
      <x15ac:absPath xmlns:x15ac="http://schemas.microsoft.com/office/spreadsheetml/2010/11/ac" url="C:\Users\maintmgg.ncs\Desktop\"/>
    </mc:Choice>
  </mc:AlternateContent>
  <xr:revisionPtr revIDLastSave="0" documentId="13_ncr:1_{0B3BB164-A8AC-411E-BB8B-183078852532}" xr6:coauthVersionLast="36" xr6:coauthVersionMax="43" xr10:uidLastSave="{00000000-0000-0000-0000-000000000000}"/>
  <bookViews>
    <workbookView xWindow="0" yWindow="0" windowWidth="21600" windowHeight="9675" xr2:uid="{00000000-000D-0000-FFFF-FFFF00000000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T23" i="1" l="1"/>
  <c r="A23" i="1"/>
  <c r="T22" i="1"/>
  <c r="A22" i="1"/>
  <c r="T21" i="1"/>
  <c r="A21" i="1"/>
  <c r="T20" i="1"/>
  <c r="A20" i="1"/>
  <c r="T19" i="1"/>
  <c r="A19" i="1"/>
  <c r="T18" i="1"/>
  <c r="A18" i="1"/>
  <c r="T17" i="1"/>
  <c r="A17" i="1"/>
  <c r="T16" i="1"/>
  <c r="A16" i="1"/>
  <c r="T15" i="1"/>
  <c r="A15" i="1"/>
  <c r="T14" i="1"/>
  <c r="A14" i="1"/>
  <c r="N5" i="1" s="1"/>
  <c r="T13" i="1"/>
  <c r="A13" i="1"/>
  <c r="T12" i="1"/>
  <c r="A12" i="1"/>
  <c r="T11" i="1"/>
  <c r="A11" i="1"/>
  <c r="T10" i="1"/>
  <c r="A10" i="1"/>
  <c r="T9" i="1"/>
  <c r="A9" i="1"/>
  <c r="T8" i="1"/>
  <c r="A8" i="1"/>
  <c r="T7" i="1"/>
  <c r="A7" i="1"/>
  <c r="O5" i="1"/>
  <c r="K5" i="1"/>
  <c r="G5" i="1"/>
  <c r="C5" i="1"/>
  <c r="M4" i="1"/>
  <c r="I4" i="1"/>
  <c r="E4" i="1"/>
  <c r="O3" i="1"/>
  <c r="K3" i="1"/>
  <c r="G3" i="1"/>
  <c r="C3" i="1"/>
  <c r="M2" i="1"/>
  <c r="I2" i="1"/>
  <c r="E2" i="1"/>
  <c r="S1" i="1"/>
  <c r="T1" i="1" s="1"/>
  <c r="P1" i="1"/>
  <c r="O1" i="1"/>
  <c r="N1" i="1"/>
  <c r="M1" i="1"/>
  <c r="L1" i="1"/>
  <c r="K1" i="1"/>
  <c r="J1" i="1"/>
  <c r="Q1" i="1" s="1"/>
  <c r="I1" i="1"/>
  <c r="H1" i="1"/>
  <c r="G1" i="1"/>
  <c r="F1" i="1"/>
  <c r="E1" i="1"/>
  <c r="R1" i="1" s="1"/>
  <c r="D1" i="1"/>
  <c r="C1" i="1"/>
  <c r="K26" i="1"/>
  <c r="F2" i="1" l="1"/>
  <c r="J2" i="1"/>
  <c r="Q2" i="1" s="1"/>
  <c r="N2" i="1"/>
  <c r="D3" i="1"/>
  <c r="H3" i="1"/>
  <c r="L3" i="1"/>
  <c r="P3" i="1"/>
  <c r="F4" i="1"/>
  <c r="J4" i="1"/>
  <c r="Q4" i="1" s="1"/>
  <c r="N4" i="1"/>
  <c r="D5" i="1"/>
  <c r="H5" i="1"/>
  <c r="L5" i="1"/>
  <c r="P5" i="1"/>
  <c r="C2" i="1"/>
  <c r="G2" i="1"/>
  <c r="K2" i="1"/>
  <c r="O2" i="1"/>
  <c r="E3" i="1"/>
  <c r="I3" i="1"/>
  <c r="M3" i="1"/>
  <c r="C4" i="1"/>
  <c r="G4" i="1"/>
  <c r="K4" i="1"/>
  <c r="O4" i="1"/>
  <c r="E5" i="1"/>
  <c r="R5" i="1" s="1"/>
  <c r="I5" i="1"/>
  <c r="M5" i="1"/>
  <c r="D2" i="1"/>
  <c r="S2" i="1" s="1"/>
  <c r="T2" i="1" s="1"/>
  <c r="H2" i="1"/>
  <c r="L2" i="1"/>
  <c r="R2" i="1" s="1"/>
  <c r="P2" i="1"/>
  <c r="F3" i="1"/>
  <c r="J3" i="1"/>
  <c r="Q3" i="1" s="1"/>
  <c r="N3" i="1"/>
  <c r="D4" i="1"/>
  <c r="H4" i="1"/>
  <c r="L4" i="1"/>
  <c r="R4" i="1" s="1"/>
  <c r="P4" i="1"/>
  <c r="F5" i="1"/>
  <c r="J5" i="1"/>
  <c r="Q5" i="1" s="1"/>
  <c r="S4" i="1" l="1"/>
  <c r="T4" i="1" s="1"/>
  <c r="S3" i="1"/>
  <c r="T3" i="1" s="1"/>
  <c r="R3" i="1"/>
  <c r="S5" i="1"/>
  <c r="T5" i="1" s="1"/>
</calcChain>
</file>

<file path=xl/sharedStrings.xml><?xml version="1.0" encoding="utf-8"?>
<sst xmlns="http://schemas.openxmlformats.org/spreadsheetml/2006/main" count="84" uniqueCount="76">
  <si>
    <t>Equipes</t>
  </si>
  <si>
    <t>Temps d'ouverture</t>
  </si>
  <si>
    <t>Période De Temps</t>
  </si>
  <si>
    <t>#</t>
  </si>
  <si>
    <t>Nouveau</t>
  </si>
  <si>
    <t>Fermé</t>
  </si>
  <si>
    <t>Sig</t>
  </si>
  <si>
    <t>Temps Total</t>
  </si>
  <si>
    <t>Total Non-Chevauchement</t>
  </si>
  <si>
    <t>Temps d'arrêt estimé</t>
  </si>
  <si>
    <t>Temps de Rep</t>
  </si>
  <si>
    <t>Hrs Homme</t>
  </si>
  <si>
    <t>Temps D'Attente</t>
  </si>
  <si>
    <t>Temps non occupé</t>
  </si>
  <si>
    <t>MTTR</t>
  </si>
  <si>
    <t>MTBF</t>
  </si>
  <si>
    <t>% Disponibilité</t>
  </si>
  <si>
    <t>AB1</t>
  </si>
  <si>
    <t>AV1</t>
  </si>
  <si>
    <t>HORS PROD AMC3 - Hors Production</t>
  </si>
  <si>
    <t>LCB - LCB PSS-2</t>
  </si>
  <si>
    <t>MG2</t>
  </si>
  <si>
    <t>MG4</t>
  </si>
  <si>
    <t>MG5</t>
  </si>
  <si>
    <t>MG6</t>
  </si>
  <si>
    <t>MG7</t>
  </si>
  <si>
    <t>MG8</t>
  </si>
  <si>
    <t>MG9</t>
  </si>
  <si>
    <t>MGA</t>
  </si>
  <si>
    <t>MGB</t>
  </si>
  <si>
    <t>MGC</t>
  </si>
  <si>
    <t>PS1</t>
  </si>
  <si>
    <t>PSA</t>
  </si>
  <si>
    <t>PSS3</t>
  </si>
  <si>
    <t>Lignes prod</t>
  </si>
  <si>
    <t>% Taux de panne</t>
  </si>
  <si>
    <t>Total AMC3</t>
  </si>
  <si>
    <t>MG</t>
  </si>
  <si>
    <t>PS</t>
  </si>
  <si>
    <t>SL</t>
  </si>
  <si>
    <t>BC</t>
  </si>
  <si>
    <t>Lignes</t>
  </si>
  <si>
    <t>100,00%</t>
  </si>
  <si>
    <t>92,56</t>
  </si>
  <si>
    <t>537,00</t>
  </si>
  <si>
    <t>86,05%</t>
  </si>
  <si>
    <t>48,73</t>
  </si>
  <si>
    <t>623,00</t>
  </si>
  <si>
    <t>92,75%</t>
  </si>
  <si>
    <t>53,69</t>
  </si>
  <si>
    <t>333,00</t>
  </si>
  <si>
    <t>87,19%</t>
  </si>
  <si>
    <t>56,67</t>
  </si>
  <si>
    <t>783,00</t>
  </si>
  <si>
    <t>93,25%</t>
  </si>
  <si>
    <t>46,06</t>
  </si>
  <si>
    <t>250,00</t>
  </si>
  <si>
    <t>84,91%</t>
  </si>
  <si>
    <t>27,21</t>
  </si>
  <si>
    <t>503,00</t>
  </si>
  <si>
    <t>94,87%</t>
  </si>
  <si>
    <t>51,74</t>
  </si>
  <si>
    <t>386,00</t>
  </si>
  <si>
    <t>88,59%</t>
  </si>
  <si>
    <t>53,62</t>
  </si>
  <si>
    <t>426,00</t>
  </si>
  <si>
    <t>88,85%</t>
  </si>
  <si>
    <t>144,80</t>
  </si>
  <si>
    <t>527,00</t>
  </si>
  <si>
    <t>78,66%</t>
  </si>
  <si>
    <t>106,00</t>
  </si>
  <si>
    <t>373,00</t>
  </si>
  <si>
    <t>78,58%</t>
  </si>
  <si>
    <t>66,87</t>
  </si>
  <si>
    <t>605,00</t>
  </si>
  <si>
    <t>90,27%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</si>
</sst>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%"/>
    <numFmt numFmtId="165" formatCode="0.0000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333333"/>
      <name val="Verdana"/>
      <family val="2"/>
    </font>
  </fonts>
  <fills count="14">
    <fill>
      <patternFill patternType="none"/>
    </fill>
    <fill>
      <patternFill patternType="gray125"/>
    </fill>
    <fill>
      <patternFill patternType="solid">
        <fgColor rgb="FFF1F1F1"/>
        <bgColor indexed="64"/>
      </patternFill>
    </fill>
    <fill>
      <patternFill patternType="solid">
        <fgColor rgb="FFF9F9F9"/>
        <bgColor indexed="64"/>
      </patternFill>
    </fill>
    <fill>
      <patternFill patternType="solid">
        <fgColor rgb="FFFAFAFA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511703848384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EAEAEA"/>
        <bgColor indexed="64"/>
      </patternFill>
    </fill>
    <fill>
      <patternFill patternType="solid">
        <fgColor rgb="FFF6F6F6"/>
        <bgColor indexed="64"/>
      </patternFill>
    </fill>
  </fills>
  <borders count="9">
    <border>
      <left/>
      <right/>
      <top/>
      <bottom/>
      <diagonal/>
    </border>
    <border>
      <left/>
      <right/>
      <top style="medium">
        <color rgb="FFDDDDDD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0" tint="-0.14999847407452621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3" fillId="0" borderId="0" applyNumberFormat="0" applyFill="0" applyBorder="0" applyAlignment="0" applyProtection="0"/>
  </cellStyleXfs>
  <cellXfs count="34">
    <xf numFmtId="0" fontId="0" fillId="0" borderId="0" xfId="0"/>
    <xf numFmtId="0" fontId="4" fillId="2" borderId="0" xfId="0" applyFont="1" applyFill="1" applyAlignment="1">
      <alignment horizontal="left" vertical="center" wrapText="1" indent="1"/>
    </xf>
    <xf numFmtId="0" fontId="4" fillId="4" borderId="1" xfId="0" applyFont="1" applyFill="1" applyBorder="1" applyAlignment="1">
      <alignment horizontal="left" vertical="center" wrapText="1" indent="1"/>
    </xf>
    <xf numFmtId="0" fontId="4" fillId="2" borderId="1" xfId="0" applyFont="1" applyFill="1" applyBorder="1" applyAlignment="1">
      <alignment horizontal="left" vertical="center" wrapText="1" indent="1"/>
    </xf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0" borderId="2" xfId="0" applyBorder="1" applyAlignment="1" applyProtection="1">
      <alignment horizontal="center"/>
      <protection locked="0"/>
    </xf>
    <xf numFmtId="2" fontId="0" fillId="0" borderId="2" xfId="0" applyNumberFormat="1" applyBorder="1" applyAlignment="1" applyProtection="1">
      <alignment horizontal="center"/>
      <protection locked="0"/>
    </xf>
    <xf numFmtId="9" fontId="2" fillId="10" borderId="2" xfId="1" applyFont="1" applyFill="1" applyBorder="1" applyAlignment="1" applyProtection="1">
      <alignment horizontal="center" vertical="center" wrapText="1"/>
    </xf>
    <xf numFmtId="10" fontId="0" fillId="9" borderId="3" xfId="0" applyNumberFormat="1" applyFill="1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/>
    </xf>
    <xf numFmtId="165" fontId="0" fillId="0" borderId="2" xfId="0" applyNumberFormat="1" applyBorder="1" applyAlignment="1" applyProtection="1">
      <alignment horizontal="center"/>
    </xf>
    <xf numFmtId="164" fontId="2" fillId="0" borderId="2" xfId="1" applyNumberFormat="1" applyFont="1" applyBorder="1" applyAlignment="1" applyProtection="1">
      <alignment horizontal="center" vertical="center" wrapText="1"/>
    </xf>
    <xf numFmtId="164" fontId="0" fillId="9" borderId="2" xfId="0" applyNumberFormat="1" applyFill="1" applyBorder="1" applyAlignment="1" applyProtection="1">
      <alignment horizontal="center" vertical="center" wrapText="1"/>
    </xf>
    <xf numFmtId="0" fontId="0" fillId="0" borderId="6" xfId="0" applyNumberFormat="1" applyBorder="1" applyAlignment="1" applyProtection="1">
      <alignment horizontal="center"/>
      <protection locked="0"/>
    </xf>
    <xf numFmtId="0" fontId="0" fillId="0" borderId="7" xfId="0" applyNumberFormat="1" applyBorder="1" applyAlignment="1" applyProtection="1">
      <alignment horizontal="center"/>
      <protection locked="0"/>
    </xf>
    <xf numFmtId="0" fontId="0" fillId="0" borderId="2" xfId="0" applyNumberFormat="1" applyBorder="1" applyAlignment="1" applyProtection="1">
      <alignment horizontal="center"/>
      <protection locked="0"/>
    </xf>
    <xf numFmtId="0" fontId="0" fillId="0" borderId="2" xfId="0" applyNumberFormat="1" applyBorder="1" applyAlignment="1" applyProtection="1">
      <alignment horizontal="center"/>
      <protection locked="0"/>
    </xf>
    <xf numFmtId="0" fontId="0" fillId="11" borderId="2" xfId="0" applyNumberFormat="1" applyFill="1" applyBorder="1" applyAlignment="1" applyProtection="1">
      <alignment horizontal="center" vertical="center"/>
      <protection locked="0"/>
    </xf>
    <xf numFmtId="2" fontId="2" fillId="11" borderId="2" xfId="0" applyNumberFormat="1" applyFont="1" applyFill="1" applyBorder="1" applyAlignment="1" applyProtection="1">
      <alignment horizontal="center" vertical="center" wrapText="1"/>
    </xf>
    <xf numFmtId="2" fontId="2" fillId="11" borderId="2" xfId="1" applyNumberFormat="1" applyFont="1" applyFill="1" applyBorder="1" applyAlignment="1" applyProtection="1">
      <alignment horizontal="center" vertical="center" wrapText="1"/>
    </xf>
    <xf numFmtId="0" fontId="0" fillId="0" borderId="8" xfId="0" applyNumberFormat="1" applyBorder="1" applyProtection="1">
      <protection locked="0"/>
    </xf>
    <xf numFmtId="0" fontId="4" fillId="3" borderId="0" xfId="0" applyFont="1" applyFill="1" applyAlignment="1">
      <alignment horizontal="left" vertical="center" wrapText="1" indent="1"/>
    </xf>
    <xf numFmtId="0" fontId="4" fillId="5" borderId="1" xfId="0" applyFont="1" applyFill="1" applyBorder="1" applyAlignment="1">
      <alignment horizontal="left" vertical="center" wrapText="1" indent="1"/>
    </xf>
    <xf numFmtId="0" fontId="4" fillId="3" borderId="1" xfId="0" applyFont="1" applyFill="1" applyBorder="1" applyAlignment="1">
      <alignment horizontal="left" vertical="center" wrapText="1" indent="1"/>
    </xf>
    <xf numFmtId="1" fontId="4" fillId="3" borderId="1" xfId="0" applyNumberFormat="1" applyFont="1" applyFill="1" applyBorder="1" applyAlignment="1">
      <alignment horizontal="left" vertical="center" wrapText="1" indent="1"/>
    </xf>
    <xf numFmtId="0" fontId="3" fillId="2" borderId="1" xfId="2" applyFill="1" applyBorder="1" applyAlignment="1">
      <alignment horizontal="left" vertical="center" wrapText="1" indent="1"/>
    </xf>
    <xf numFmtId="0" fontId="3" fillId="12" borderId="1" xfId="2" applyFill="1" applyBorder="1" applyAlignment="1">
      <alignment horizontal="left" vertical="center" wrapText="1" indent="1"/>
    </xf>
    <xf numFmtId="0" fontId="4" fillId="13" borderId="1" xfId="0" applyFont="1" applyFill="1" applyBorder="1" applyAlignment="1">
      <alignment horizontal="left" vertical="center" wrapText="1" indent="1"/>
    </xf>
    <xf numFmtId="0" fontId="3" fillId="4" borderId="1" xfId="2" applyFill="1" applyBorder="1" applyAlignment="1">
      <alignment horizontal="left" vertical="center" wrapText="1" indent="1"/>
    </xf>
    <xf numFmtId="0" fontId="0" fillId="7" borderId="4" xfId="0" applyFill="1" applyBorder="1" applyAlignment="1" applyProtection="1">
      <alignment horizontal="center"/>
    </xf>
    <xf numFmtId="0" fontId="0" fillId="7" borderId="5" xfId="0" applyFill="1" applyBorder="1" applyAlignment="1" applyProtection="1">
      <alignment horizontal="center"/>
    </xf>
  </cellXfs>
  <cellStyles count="3">
    <cellStyle name="Lien hypertexte" xfId="2" builtinId="8"/>
    <cellStyle name="Normal" xfId="0" builtinId="0"/>
    <cellStyle name="Pourcentage" xfId="1" builtinId="5"/>
  </cellStyles>
  <dxfs count="4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P_Maintenance_vie_serie\09_Personnel\Hassan%20Akalai\Projet%20Indicateur\Indicateur%20Maintenanc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aphe"/>
      <sheetName val="01-janv-2019"/>
      <sheetName val="07-janv-2019"/>
      <sheetName val="14-janv-2019"/>
      <sheetName val="21-janv-2019"/>
      <sheetName val="28-janv-2019"/>
      <sheetName val="01-fevr-2019"/>
      <sheetName val="04-fevr-2019"/>
      <sheetName val="11-fevr-2019"/>
      <sheetName val="18-fevr-2019"/>
      <sheetName val="25-fevr-2019"/>
      <sheetName val="01-mars-2019"/>
      <sheetName val="04-mars-2019"/>
      <sheetName val="11-mars-2019"/>
      <sheetName val="18-mars-2019"/>
      <sheetName val="25-mars-2019"/>
      <sheetName val="1-Avril-2019"/>
      <sheetName val="8-Avril-2019"/>
      <sheetName val="15-Avril-2019"/>
      <sheetName val="22-Avril-2019"/>
      <sheetName val="29-Avril-2019"/>
      <sheetName val="1-Mai-2019"/>
      <sheetName val="6-Mai-2019"/>
      <sheetName val="13-Mai-2019"/>
      <sheetName val="20-Mai-2019"/>
      <sheetName val="27-Mai-2019"/>
      <sheetName val="1-Juin-2019"/>
      <sheetName val="3-Juin-2019"/>
      <sheetName val="10-Juin-2019"/>
      <sheetName val="17-Juin-2019"/>
      <sheetName val="24-Juin-2019"/>
      <sheetName val="1-Juillet-2019"/>
      <sheetName val="8-Juillet-2019"/>
      <sheetName val="15-Juillet-2019"/>
      <sheetName val="22-Juillet-2019"/>
      <sheetName val="29-Juillet-2019"/>
      <sheetName val="1-Aout-2019"/>
      <sheetName val="5-Aout-2019"/>
      <sheetName val="12-Aout-2019"/>
      <sheetName val="19-Aout-2019"/>
      <sheetName val="26-Aout-2019"/>
      <sheetName val="2-Septembre-2019"/>
      <sheetName val="9-Septembre-2019"/>
      <sheetName val="16-Septembre-2019"/>
      <sheetName val="23-Septembre-2019"/>
      <sheetName val="1-Octobre-2019"/>
      <sheetName val="7-Octobre-2019"/>
      <sheetName val="14-Octobre-2019"/>
      <sheetName val="21-Octobre-2019"/>
      <sheetName val="28-Octobre-2019"/>
      <sheetName val="4-Novembre-2019"/>
      <sheetName val="11-Novembre-2019"/>
      <sheetName val="18-Novembre-2019"/>
      <sheetName val="25-Novembre-2019"/>
      <sheetName val="2-Décembre-2019"/>
      <sheetName val="9-Décembre-2019"/>
      <sheetName val="16-Décembre-2019"/>
      <sheetName val="23-Décembre-2019"/>
    </sheetNames>
    <definedNames>
      <definedName name="Structure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autoliv-eu.leading2lean.com/reports/summary/machine_display?line_id=1962&amp;nonProduction=False&amp;shelf_time=False&amp;start=2019-05-20%2000:00&amp;end=2019-05-26%2023:59&amp;available_time=10079&amp;shift_count=19&amp;dispatchtype_dump=839&amp;techSelect=&amp;vsSelect=&amp;tradeSelect=" TargetMode="External"/><Relationship Id="rId3" Type="http://schemas.openxmlformats.org/officeDocument/2006/relationships/hyperlink" Target="https://autoliv-eu.leading2lean.com/reports/summary/machine_display?line_id=1957&amp;nonProduction=False&amp;shelf_time=False&amp;start=2019-05-20%2000:00&amp;end=2019-05-26%2023:59&amp;available_time=10079&amp;shift_count=19&amp;dispatchtype_dump=839&amp;techSelect=&amp;vsSelect=&amp;tradeSelect=" TargetMode="External"/><Relationship Id="rId7" Type="http://schemas.openxmlformats.org/officeDocument/2006/relationships/hyperlink" Target="https://autoliv-eu.leading2lean.com/reports/summary/machine_display?line_id=1961&amp;nonProduction=False&amp;shelf_time=False&amp;start=2019-05-20%2000:00&amp;end=2019-05-26%2023:59&amp;available_time=10079&amp;shift_count=19&amp;dispatchtype_dump=839&amp;techSelect=&amp;vsSelect=&amp;tradeSelect=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s://autoliv-eu.leading2lean.com/reports/summary/machine_display?line_id=1956&amp;nonProduction=False&amp;shelf_time=False&amp;start=2019-05-20%2000:00&amp;end=2019-05-26%2023:59&amp;available_time=10079&amp;shift_count=19&amp;dispatchtype_dump=839&amp;techSelect=&amp;vsSelect=&amp;tradeSelect=" TargetMode="External"/><Relationship Id="rId1" Type="http://schemas.openxmlformats.org/officeDocument/2006/relationships/hyperlink" Target="https://autoliv-eu.leading2lean.com/reports/summary/machine_display?line_id=1954&amp;nonProduction=False&amp;shelf_time=False&amp;start=2019-05-20%2000:00&amp;end=2019-05-26%2023:59&amp;available_time=10079&amp;shift_count=19&amp;dispatchtype_dump=839&amp;techSelect=&amp;vsSelect=&amp;tradeSelect=" TargetMode="External"/><Relationship Id="rId6" Type="http://schemas.openxmlformats.org/officeDocument/2006/relationships/hyperlink" Target="https://autoliv-eu.leading2lean.com/reports/summary/machine_display?line_id=1960&amp;nonProduction=False&amp;shelf_time=False&amp;start=2019-05-20%2000:00&amp;end=2019-05-26%2023:59&amp;available_time=10079&amp;shift_count=19&amp;dispatchtype_dump=839&amp;techSelect=&amp;vsSelect=&amp;tradeSelect=" TargetMode="External"/><Relationship Id="rId11" Type="http://schemas.openxmlformats.org/officeDocument/2006/relationships/hyperlink" Target="https://autoliv-eu.leading2lean.com/reports/summary/machine_display?line_id=2053&amp;nonProduction=False&amp;shelf_time=False&amp;start=2019-05-20%2000:00&amp;end=2019-05-26%2023:59&amp;available_time=10079&amp;shift_count=19&amp;dispatchtype_dump=839&amp;techSelect=&amp;vsSelect=&amp;tradeSelect=" TargetMode="External"/><Relationship Id="rId5" Type="http://schemas.openxmlformats.org/officeDocument/2006/relationships/hyperlink" Target="https://autoliv-eu.leading2lean.com/reports/summary/machine_display?line_id=1959&amp;nonProduction=False&amp;shelf_time=False&amp;start=2019-05-20%2000:00&amp;end=2019-05-26%2023:59&amp;available_time=10079&amp;shift_count=19&amp;dispatchtype_dump=839&amp;techSelect=&amp;vsSelect=&amp;tradeSelect=" TargetMode="External"/><Relationship Id="rId10" Type="http://schemas.openxmlformats.org/officeDocument/2006/relationships/hyperlink" Target="https://autoliv-eu.leading2lean.com/reports/summary/machine_display?line_id=2055&amp;nonProduction=False&amp;shelf_time=False&amp;start=2019-05-20%2000:00&amp;end=2019-05-26%2023:59&amp;available_time=9719&amp;shift_count=18&amp;dispatchtype_dump=839&amp;techSelect=&amp;vsSelect=&amp;tradeSelect=" TargetMode="External"/><Relationship Id="rId4" Type="http://schemas.openxmlformats.org/officeDocument/2006/relationships/hyperlink" Target="https://autoliv-eu.leading2lean.com/reports/summary/machine_display?line_id=1958&amp;nonProduction=False&amp;shelf_time=False&amp;start=2019-05-20%2000:00&amp;end=2019-05-26%2023:59&amp;available_time=10079&amp;shift_count=19&amp;dispatchtype_dump=839&amp;techSelect=&amp;vsSelect=&amp;tradeSelect=" TargetMode="External"/><Relationship Id="rId9" Type="http://schemas.openxmlformats.org/officeDocument/2006/relationships/hyperlink" Target="https://autoliv-eu.leading2lean.com/reports/summary/machine_display?line_id=1963&amp;nonProduction=False&amp;shelf_time=False&amp;start=2019-05-20%2000:00&amp;end=2019-05-26%2023:59&amp;available_time=10079&amp;shift_count=19&amp;dispatchtype_dump=839&amp;techSelect=&amp;vsSelect=&amp;tradeSelect=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P57"/>
  <sheetViews>
    <sheetView tabSelected="1" topLeftCell="E7" workbookViewId="0">
      <selection activeCell="L26" sqref="L26"/>
    </sheetView>
  </sheetViews>
  <sheetFormatPr baseColWidth="10" defaultRowHeight="15" x14ac:dyDescent="0.25"/>
  <cols>
    <col min="1" max="1" width="5.7109375" style="6" bestFit="1" customWidth="1"/>
    <col min="5" max="5" width="11.7109375" bestFit="1" customWidth="1"/>
    <col min="10" max="10" width="16" customWidth="1"/>
    <col min="11" max="11" width="12.7109375" customWidth="1"/>
    <col min="17" max="18" width="10.85546875" style="4"/>
  </cols>
  <sheetData>
    <row r="1" spans="1:20" s="6" customFormat="1" x14ac:dyDescent="0.25">
      <c r="A1" s="32" t="s">
        <v>36</v>
      </c>
      <c r="B1" s="33"/>
      <c r="C1" s="12">
        <f>SUMIFS(C7:C47,$Q$7:$Q$47,"&lt;&gt;")</f>
        <v>208</v>
      </c>
      <c r="D1" s="12">
        <f t="shared" ref="D1:P1" si="0">SUMIFS(D7:D47,$Q$7:$Q$47,"&lt;&gt;")</f>
        <v>110509</v>
      </c>
      <c r="E1" s="12">
        <f t="shared" si="0"/>
        <v>110869</v>
      </c>
      <c r="F1" s="12">
        <f t="shared" si="0"/>
        <v>217</v>
      </c>
      <c r="G1" s="12">
        <f t="shared" si="0"/>
        <v>217</v>
      </c>
      <c r="H1" s="12">
        <f t="shared" si="0"/>
        <v>216</v>
      </c>
      <c r="I1" s="12">
        <f t="shared" si="0"/>
        <v>132</v>
      </c>
      <c r="J1" s="12">
        <f t="shared" si="0"/>
        <v>14088</v>
      </c>
      <c r="K1" s="12">
        <f t="shared" si="0"/>
        <v>13535</v>
      </c>
      <c r="L1" s="12">
        <f t="shared" si="0"/>
        <v>13634</v>
      </c>
      <c r="M1" s="12">
        <f t="shared" si="0"/>
        <v>6576</v>
      </c>
      <c r="N1" s="12">
        <f t="shared" si="0"/>
        <v>7176</v>
      </c>
      <c r="O1" s="12">
        <f t="shared" si="0"/>
        <v>4915</v>
      </c>
      <c r="P1" s="12">
        <f t="shared" si="0"/>
        <v>7512</v>
      </c>
      <c r="Q1" s="13">
        <f>J1/F1</f>
        <v>64.921658986175117</v>
      </c>
      <c r="R1" s="12">
        <f>(E1-L1)/F1</f>
        <v>448.08755760368666</v>
      </c>
      <c r="S1" s="14">
        <f>(D1-L1)/D1</f>
        <v>0.87662543322263342</v>
      </c>
      <c r="T1" s="15">
        <f>100%-S1</f>
        <v>0.12337456677736658</v>
      </c>
    </row>
    <row r="2" spans="1:20" s="6" customFormat="1" x14ac:dyDescent="0.25">
      <c r="A2" s="16" t="s">
        <v>37</v>
      </c>
      <c r="B2" s="17"/>
      <c r="C2" s="18">
        <f>SUMIFS(C$6:C$47,$R$6:$R$47,"&lt;&gt;",$A$6:$A$47,$A2)</f>
        <v>171</v>
      </c>
      <c r="D2" s="18">
        <f t="shared" ref="D2:P2" si="1">SUMIFS(D$6:D$47,$R$6:$R$47,"&lt;&gt;",$A$6:$A$47,$A2)</f>
        <v>90711</v>
      </c>
      <c r="E2" s="18">
        <f t="shared" si="1"/>
        <v>90711</v>
      </c>
      <c r="F2" s="18">
        <f t="shared" si="1"/>
        <v>181</v>
      </c>
      <c r="G2" s="18">
        <f t="shared" si="1"/>
        <v>181</v>
      </c>
      <c r="H2" s="18">
        <f t="shared" si="1"/>
        <v>180</v>
      </c>
      <c r="I2" s="18">
        <f t="shared" si="1"/>
        <v>103</v>
      </c>
      <c r="J2" s="18">
        <f t="shared" si="1"/>
        <v>10859</v>
      </c>
      <c r="K2" s="18">
        <f t="shared" si="1"/>
        <v>10492</v>
      </c>
      <c r="L2" s="18">
        <f t="shared" si="1"/>
        <v>10571</v>
      </c>
      <c r="M2" s="18">
        <f t="shared" si="1"/>
        <v>4781</v>
      </c>
      <c r="N2" s="18">
        <f t="shared" si="1"/>
        <v>5024</v>
      </c>
      <c r="O2" s="18">
        <f t="shared" si="1"/>
        <v>3770</v>
      </c>
      <c r="P2" s="18">
        <f t="shared" si="1"/>
        <v>6078</v>
      </c>
      <c r="Q2" s="13">
        <f t="shared" ref="Q2:Q5" si="2">J2/F2</f>
        <v>59.994475138121544</v>
      </c>
      <c r="R2" s="12">
        <f t="shared" ref="R2:R5" si="3">(E2-L2)/F2</f>
        <v>442.76243093922653</v>
      </c>
      <c r="S2" s="14">
        <f t="shared" ref="S2:S5" si="4">(D2-L2)/D2</f>
        <v>0.88346507038837629</v>
      </c>
      <c r="T2" s="15">
        <f t="shared" ref="T2:T5" si="5">100%-S2</f>
        <v>0.11653492961162371</v>
      </c>
    </row>
    <row r="3" spans="1:20" s="6" customFormat="1" x14ac:dyDescent="0.25">
      <c r="A3" s="19" t="s">
        <v>38</v>
      </c>
      <c r="B3" s="19"/>
      <c r="C3" s="18">
        <f>SUMIFS(C$6:C$47,$R$6:$R$47,"&lt;&gt;",$A$6:$A$47,$A3)</f>
        <v>37</v>
      </c>
      <c r="D3" s="18">
        <f t="shared" ref="D3:Q5" si="6">SUMIFS(D$6:D$34,$R$6:$R$34,"&lt;&gt;",$A$6:$A$34,$A3)</f>
        <v>19798</v>
      </c>
      <c r="E3" s="18">
        <f t="shared" si="6"/>
        <v>20158</v>
      </c>
      <c r="F3" s="18">
        <f t="shared" si="6"/>
        <v>36</v>
      </c>
      <c r="G3" s="18">
        <f t="shared" si="6"/>
        <v>36</v>
      </c>
      <c r="H3" s="18">
        <f t="shared" si="6"/>
        <v>36</v>
      </c>
      <c r="I3" s="18">
        <f t="shared" si="6"/>
        <v>29</v>
      </c>
      <c r="J3" s="18">
        <f t="shared" si="6"/>
        <v>3229</v>
      </c>
      <c r="K3" s="18">
        <f t="shared" si="6"/>
        <v>3043</v>
      </c>
      <c r="L3" s="18">
        <f t="shared" si="6"/>
        <v>3063</v>
      </c>
      <c r="M3" s="18">
        <f t="shared" si="6"/>
        <v>1795</v>
      </c>
      <c r="N3" s="18">
        <f t="shared" si="6"/>
        <v>2152</v>
      </c>
      <c r="O3" s="18">
        <f t="shared" si="6"/>
        <v>1145</v>
      </c>
      <c r="P3" s="18">
        <f t="shared" si="6"/>
        <v>1434</v>
      </c>
      <c r="Q3" s="13">
        <f t="shared" si="2"/>
        <v>89.694444444444443</v>
      </c>
      <c r="R3" s="12">
        <f t="shared" si="3"/>
        <v>474.86111111111109</v>
      </c>
      <c r="S3" s="14">
        <f t="shared" si="4"/>
        <v>0.84528740276795633</v>
      </c>
      <c r="T3" s="15">
        <f t="shared" si="5"/>
        <v>0.15471259723204367</v>
      </c>
    </row>
    <row r="4" spans="1:20" s="7" customFormat="1" x14ac:dyDescent="0.25">
      <c r="A4" s="19" t="s">
        <v>39</v>
      </c>
      <c r="B4" s="19"/>
      <c r="C4" s="18">
        <f>SUMIFS(C$6:C$47,$R$6:$R$47,"&lt;&gt;",$A$6:$A$47,$A4)</f>
        <v>0</v>
      </c>
      <c r="D4" s="18">
        <f t="shared" ref="D4:P5" si="7">SUMIFS(D$6:D$47,$R$6:$R$47,"&lt;&gt;",$A$6:$A$47,$A4)</f>
        <v>0</v>
      </c>
      <c r="E4" s="18">
        <f t="shared" si="7"/>
        <v>0</v>
      </c>
      <c r="F4" s="18">
        <f t="shared" si="7"/>
        <v>0</v>
      </c>
      <c r="G4" s="18">
        <f t="shared" si="7"/>
        <v>0</v>
      </c>
      <c r="H4" s="18">
        <f t="shared" si="7"/>
        <v>0</v>
      </c>
      <c r="I4" s="18">
        <f t="shared" si="7"/>
        <v>0</v>
      </c>
      <c r="J4" s="18">
        <f t="shared" si="7"/>
        <v>0</v>
      </c>
      <c r="K4" s="18">
        <f t="shared" si="7"/>
        <v>0</v>
      </c>
      <c r="L4" s="18">
        <f t="shared" si="7"/>
        <v>0</v>
      </c>
      <c r="M4" s="18">
        <f t="shared" si="7"/>
        <v>0</v>
      </c>
      <c r="N4" s="18">
        <f t="shared" si="7"/>
        <v>0</v>
      </c>
      <c r="O4" s="18">
        <f t="shared" si="7"/>
        <v>0</v>
      </c>
      <c r="P4" s="18">
        <f t="shared" si="7"/>
        <v>0</v>
      </c>
      <c r="Q4" s="13" t="e">
        <f t="shared" si="2"/>
        <v>#DIV/0!</v>
      </c>
      <c r="R4" s="12" t="e">
        <f t="shared" si="3"/>
        <v>#DIV/0!</v>
      </c>
      <c r="S4" s="14" t="e">
        <f t="shared" si="4"/>
        <v>#DIV/0!</v>
      </c>
      <c r="T4" s="15" t="e">
        <f t="shared" si="5"/>
        <v>#DIV/0!</v>
      </c>
    </row>
    <row r="5" spans="1:20" x14ac:dyDescent="0.25">
      <c r="A5" s="19" t="s">
        <v>40</v>
      </c>
      <c r="B5" s="19"/>
      <c r="C5" s="18">
        <f>SUMIFS(C$6:C$47,$R$6:$R$47,"&lt;&gt;",$A$6:$A$47,$A5)</f>
        <v>0</v>
      </c>
      <c r="D5" s="18">
        <f t="shared" si="7"/>
        <v>0</v>
      </c>
      <c r="E5" s="18">
        <f t="shared" si="7"/>
        <v>0</v>
      </c>
      <c r="F5" s="18">
        <f t="shared" si="7"/>
        <v>0</v>
      </c>
      <c r="G5" s="18">
        <f t="shared" si="7"/>
        <v>0</v>
      </c>
      <c r="H5" s="18">
        <f t="shared" si="7"/>
        <v>0</v>
      </c>
      <c r="I5" s="18">
        <f t="shared" si="7"/>
        <v>0</v>
      </c>
      <c r="J5" s="18">
        <f t="shared" si="7"/>
        <v>0</v>
      </c>
      <c r="K5" s="18">
        <f t="shared" si="7"/>
        <v>0</v>
      </c>
      <c r="L5" s="18">
        <f t="shared" si="7"/>
        <v>0</v>
      </c>
      <c r="M5" s="18">
        <f t="shared" si="7"/>
        <v>0</v>
      </c>
      <c r="N5" s="18">
        <f t="shared" si="7"/>
        <v>0</v>
      </c>
      <c r="O5" s="18">
        <f t="shared" si="7"/>
        <v>0</v>
      </c>
      <c r="P5" s="18">
        <f t="shared" si="7"/>
        <v>0</v>
      </c>
      <c r="Q5" s="13" t="e">
        <f t="shared" si="2"/>
        <v>#DIV/0!</v>
      </c>
      <c r="R5" s="12" t="e">
        <f t="shared" si="3"/>
        <v>#DIV/0!</v>
      </c>
      <c r="S5" s="14" t="e">
        <f t="shared" si="4"/>
        <v>#DIV/0!</v>
      </c>
      <c r="T5" s="15" t="e">
        <f t="shared" si="5"/>
        <v>#DIV/0!</v>
      </c>
    </row>
    <row r="6" spans="1:20" ht="45" x14ac:dyDescent="0.25">
      <c r="A6" s="20" t="s">
        <v>41</v>
      </c>
      <c r="B6" s="21" t="s">
        <v>41</v>
      </c>
      <c r="C6" s="21" t="s">
        <v>0</v>
      </c>
      <c r="D6" s="21" t="s">
        <v>1</v>
      </c>
      <c r="E6" s="21" t="s">
        <v>2</v>
      </c>
      <c r="F6" s="21" t="s">
        <v>3</v>
      </c>
      <c r="G6" s="21" t="s">
        <v>4</v>
      </c>
      <c r="H6" s="21" t="s">
        <v>5</v>
      </c>
      <c r="I6" s="21" t="s">
        <v>6</v>
      </c>
      <c r="J6" s="21" t="s">
        <v>7</v>
      </c>
      <c r="K6" s="21" t="s">
        <v>8</v>
      </c>
      <c r="L6" s="21" t="s">
        <v>9</v>
      </c>
      <c r="M6" s="21" t="s">
        <v>10</v>
      </c>
      <c r="N6" s="21" t="s">
        <v>11</v>
      </c>
      <c r="O6" s="21" t="s">
        <v>12</v>
      </c>
      <c r="P6" s="21" t="s">
        <v>13</v>
      </c>
      <c r="Q6" s="21" t="s">
        <v>14</v>
      </c>
      <c r="R6" s="21" t="s">
        <v>15</v>
      </c>
      <c r="S6" s="22" t="s">
        <v>16</v>
      </c>
      <c r="T6" s="10" t="s">
        <v>35</v>
      </c>
    </row>
    <row r="7" spans="1:20" ht="15.75" thickBot="1" x14ac:dyDescent="0.3">
      <c r="A7" s="23" t="str">
        <f>+LEFT(B7,2)</f>
        <v>AB</v>
      </c>
      <c r="B7" s="1" t="s">
        <v>17</v>
      </c>
      <c r="C7" s="24">
        <v>19</v>
      </c>
      <c r="D7" s="24">
        <v>10079</v>
      </c>
      <c r="E7" s="24">
        <v>10079</v>
      </c>
      <c r="F7" s="24">
        <v>0</v>
      </c>
      <c r="G7" s="24">
        <v>0</v>
      </c>
      <c r="H7" s="24">
        <v>0</v>
      </c>
      <c r="I7" s="24">
        <v>0</v>
      </c>
      <c r="J7" s="24">
        <v>0</v>
      </c>
      <c r="K7" s="24">
        <v>0</v>
      </c>
      <c r="L7" s="24">
        <v>0</v>
      </c>
      <c r="M7" s="24">
        <v>0</v>
      </c>
      <c r="N7" s="24">
        <v>0</v>
      </c>
      <c r="O7" s="24">
        <v>0</v>
      </c>
      <c r="P7" s="24">
        <v>0</v>
      </c>
      <c r="Q7" s="24"/>
      <c r="R7" s="24"/>
      <c r="S7" s="24" t="s">
        <v>42</v>
      </c>
      <c r="T7" s="11">
        <f>IF(S7="","",100%-S7)</f>
        <v>0</v>
      </c>
    </row>
    <row r="8" spans="1:20" ht="15.75" thickBot="1" x14ac:dyDescent="0.3">
      <c r="A8" s="23" t="str">
        <f t="shared" ref="A8:A23" si="8">+LEFT(B8,2)</f>
        <v>AV</v>
      </c>
      <c r="B8" s="2" t="s">
        <v>18</v>
      </c>
      <c r="C8" s="25">
        <v>19</v>
      </c>
      <c r="D8" s="25">
        <v>10079</v>
      </c>
      <c r="E8" s="25">
        <v>10079</v>
      </c>
      <c r="F8" s="25">
        <v>0</v>
      </c>
      <c r="G8" s="25">
        <v>0</v>
      </c>
      <c r="H8" s="25">
        <v>0</v>
      </c>
      <c r="I8" s="25">
        <v>0</v>
      </c>
      <c r="J8" s="25">
        <v>0</v>
      </c>
      <c r="K8" s="25">
        <v>0</v>
      </c>
      <c r="L8" s="25">
        <v>0</v>
      </c>
      <c r="M8" s="25">
        <v>0</v>
      </c>
      <c r="N8" s="25">
        <v>0</v>
      </c>
      <c r="O8" s="25">
        <v>0</v>
      </c>
      <c r="P8" s="25">
        <v>0</v>
      </c>
      <c r="Q8" s="25"/>
      <c r="R8" s="25"/>
      <c r="S8" s="25" t="s">
        <v>42</v>
      </c>
      <c r="T8" s="11">
        <f t="shared" ref="T8:T23" si="9">IF(S8="","",100%-S8)</f>
        <v>0</v>
      </c>
    </row>
    <row r="9" spans="1:20" s="5" customFormat="1" ht="77.25" thickBot="1" x14ac:dyDescent="0.3">
      <c r="A9" s="23" t="str">
        <f t="shared" si="8"/>
        <v>HO</v>
      </c>
      <c r="B9" s="3" t="s">
        <v>19</v>
      </c>
      <c r="C9" s="26">
        <v>5</v>
      </c>
      <c r="D9" s="26">
        <v>2430</v>
      </c>
      <c r="E9" s="27">
        <v>10079</v>
      </c>
      <c r="F9" s="26">
        <v>0</v>
      </c>
      <c r="G9" s="26">
        <v>0</v>
      </c>
      <c r="H9" s="26">
        <v>0</v>
      </c>
      <c r="I9" s="26">
        <v>0</v>
      </c>
      <c r="J9" s="26">
        <v>0</v>
      </c>
      <c r="K9" s="26">
        <v>0</v>
      </c>
      <c r="L9" s="26">
        <v>0</v>
      </c>
      <c r="M9" s="26">
        <v>0</v>
      </c>
      <c r="N9" s="26">
        <v>0</v>
      </c>
      <c r="O9" s="26">
        <v>0</v>
      </c>
      <c r="P9" s="26">
        <v>0</v>
      </c>
      <c r="Q9" s="26"/>
      <c r="R9" s="26"/>
      <c r="S9" s="26" t="s">
        <v>42</v>
      </c>
      <c r="T9" s="11">
        <f t="shared" si="9"/>
        <v>0</v>
      </c>
    </row>
    <row r="10" spans="1:20" ht="39" thickBot="1" x14ac:dyDescent="0.3">
      <c r="A10" s="23" t="str">
        <f t="shared" si="8"/>
        <v>LC</v>
      </c>
      <c r="B10" s="2" t="s">
        <v>20</v>
      </c>
      <c r="C10" s="25">
        <v>19</v>
      </c>
      <c r="D10" s="25">
        <v>10079</v>
      </c>
      <c r="E10" s="25">
        <v>10079</v>
      </c>
      <c r="F10" s="25">
        <v>0</v>
      </c>
      <c r="G10" s="25">
        <v>0</v>
      </c>
      <c r="H10" s="25">
        <v>0</v>
      </c>
      <c r="I10" s="25">
        <v>0</v>
      </c>
      <c r="J10" s="25">
        <v>0</v>
      </c>
      <c r="K10" s="25">
        <v>0</v>
      </c>
      <c r="L10" s="25">
        <v>0</v>
      </c>
      <c r="M10" s="25">
        <v>0</v>
      </c>
      <c r="N10" s="25">
        <v>0</v>
      </c>
      <c r="O10" s="25">
        <v>0</v>
      </c>
      <c r="P10" s="25">
        <v>0</v>
      </c>
      <c r="Q10" s="25"/>
      <c r="R10" s="25"/>
      <c r="S10" s="25" t="s">
        <v>42</v>
      </c>
      <c r="T10" s="11">
        <f t="shared" si="9"/>
        <v>0</v>
      </c>
    </row>
    <row r="11" spans="1:20" s="5" customFormat="1" ht="15.75" thickBot="1" x14ac:dyDescent="0.3">
      <c r="A11" s="23" t="str">
        <f t="shared" si="8"/>
        <v>MG</v>
      </c>
      <c r="B11" s="28" t="s">
        <v>21</v>
      </c>
      <c r="C11" s="26">
        <v>19</v>
      </c>
      <c r="D11" s="26">
        <v>10079</v>
      </c>
      <c r="E11" s="26">
        <v>10079</v>
      </c>
      <c r="F11" s="26">
        <v>16</v>
      </c>
      <c r="G11" s="26">
        <v>16</v>
      </c>
      <c r="H11" s="26">
        <v>16</v>
      </c>
      <c r="I11" s="26">
        <v>11</v>
      </c>
      <c r="J11" s="26">
        <v>1481</v>
      </c>
      <c r="K11" s="26">
        <v>1399</v>
      </c>
      <c r="L11" s="26">
        <v>1406</v>
      </c>
      <c r="M11" s="26">
        <v>533</v>
      </c>
      <c r="N11" s="26">
        <v>533</v>
      </c>
      <c r="O11" s="26">
        <v>446</v>
      </c>
      <c r="P11" s="26">
        <v>948</v>
      </c>
      <c r="Q11" s="26" t="s">
        <v>43</v>
      </c>
      <c r="R11" s="26" t="s">
        <v>44</v>
      </c>
      <c r="S11" s="26" t="s">
        <v>45</v>
      </c>
      <c r="T11" s="11">
        <f t="shared" si="9"/>
        <v>0.13949999999999996</v>
      </c>
    </row>
    <row r="12" spans="1:20" s="5" customFormat="1" ht="15.75" thickBot="1" x14ac:dyDescent="0.3">
      <c r="A12" s="23" t="str">
        <f t="shared" si="8"/>
        <v>MG</v>
      </c>
      <c r="B12" s="2" t="s">
        <v>22</v>
      </c>
      <c r="C12" s="25">
        <v>19</v>
      </c>
      <c r="D12" s="25">
        <v>10079</v>
      </c>
      <c r="E12" s="25">
        <v>10079</v>
      </c>
      <c r="F12" s="25">
        <v>0</v>
      </c>
      <c r="G12" s="25">
        <v>0</v>
      </c>
      <c r="H12" s="25">
        <v>0</v>
      </c>
      <c r="I12" s="25">
        <v>0</v>
      </c>
      <c r="J12" s="25">
        <v>0</v>
      </c>
      <c r="K12" s="25">
        <v>0</v>
      </c>
      <c r="L12" s="25">
        <v>0</v>
      </c>
      <c r="M12" s="25">
        <v>0</v>
      </c>
      <c r="N12" s="25">
        <v>0</v>
      </c>
      <c r="O12" s="25">
        <v>0</v>
      </c>
      <c r="P12" s="25">
        <v>0</v>
      </c>
      <c r="Q12" s="25"/>
      <c r="R12" s="25"/>
      <c r="S12" s="25" t="s">
        <v>42</v>
      </c>
      <c r="T12" s="11">
        <f t="shared" si="9"/>
        <v>0</v>
      </c>
    </row>
    <row r="13" spans="1:20" s="5" customFormat="1" ht="15.75" thickBot="1" x14ac:dyDescent="0.3">
      <c r="A13" s="23" t="str">
        <f t="shared" si="8"/>
        <v>MG</v>
      </c>
      <c r="B13" s="28" t="s">
        <v>23</v>
      </c>
      <c r="C13" s="26">
        <v>19</v>
      </c>
      <c r="D13" s="26">
        <v>10079</v>
      </c>
      <c r="E13" s="26">
        <v>10079</v>
      </c>
      <c r="F13" s="26">
        <v>15</v>
      </c>
      <c r="G13" s="26">
        <v>15</v>
      </c>
      <c r="H13" s="26">
        <v>15</v>
      </c>
      <c r="I13" s="26">
        <v>9</v>
      </c>
      <c r="J13" s="26">
        <v>731</v>
      </c>
      <c r="K13" s="26">
        <v>722</v>
      </c>
      <c r="L13" s="26">
        <v>731</v>
      </c>
      <c r="M13" s="26">
        <v>554</v>
      </c>
      <c r="N13" s="26">
        <v>554</v>
      </c>
      <c r="O13" s="26">
        <v>169</v>
      </c>
      <c r="P13" s="26">
        <v>177</v>
      </c>
      <c r="Q13" s="26" t="s">
        <v>46</v>
      </c>
      <c r="R13" s="26" t="s">
        <v>47</v>
      </c>
      <c r="S13" s="26" t="s">
        <v>48</v>
      </c>
      <c r="T13" s="11">
        <f t="shared" si="9"/>
        <v>7.2500000000000009E-2</v>
      </c>
    </row>
    <row r="14" spans="1:20" s="5" customFormat="1" ht="15.75" thickBot="1" x14ac:dyDescent="0.3">
      <c r="A14" s="23" t="str">
        <f t="shared" si="8"/>
        <v>MG</v>
      </c>
      <c r="B14" s="29" t="s">
        <v>24</v>
      </c>
      <c r="C14" s="30">
        <v>19</v>
      </c>
      <c r="D14" s="30">
        <v>10079</v>
      </c>
      <c r="E14" s="30">
        <v>10079</v>
      </c>
      <c r="F14" s="30">
        <v>26</v>
      </c>
      <c r="G14" s="30">
        <v>26</v>
      </c>
      <c r="H14" s="30">
        <v>26</v>
      </c>
      <c r="I14" s="30">
        <v>16</v>
      </c>
      <c r="J14" s="30">
        <v>1396</v>
      </c>
      <c r="K14" s="30">
        <v>1279</v>
      </c>
      <c r="L14" s="30">
        <v>1291</v>
      </c>
      <c r="M14" s="30">
        <v>800</v>
      </c>
      <c r="N14" s="30">
        <v>813</v>
      </c>
      <c r="O14" s="30">
        <v>493</v>
      </c>
      <c r="P14" s="30">
        <v>596</v>
      </c>
      <c r="Q14" s="30" t="s">
        <v>49</v>
      </c>
      <c r="R14" s="30" t="s">
        <v>50</v>
      </c>
      <c r="S14" s="30" t="s">
        <v>51</v>
      </c>
      <c r="T14" s="11">
        <f t="shared" si="9"/>
        <v>0.12809999999999999</v>
      </c>
    </row>
    <row r="15" spans="1:20" s="5" customFormat="1" ht="15.75" thickBot="1" x14ac:dyDescent="0.3">
      <c r="A15" s="23" t="str">
        <f t="shared" si="8"/>
        <v>MG</v>
      </c>
      <c r="B15" s="28" t="s">
        <v>25</v>
      </c>
      <c r="C15" s="26">
        <v>19</v>
      </c>
      <c r="D15" s="26">
        <v>10079</v>
      </c>
      <c r="E15" s="26">
        <v>10079</v>
      </c>
      <c r="F15" s="26">
        <v>12</v>
      </c>
      <c r="G15" s="26">
        <v>12</v>
      </c>
      <c r="H15" s="26">
        <v>12</v>
      </c>
      <c r="I15" s="26">
        <v>7</v>
      </c>
      <c r="J15" s="26">
        <v>680</v>
      </c>
      <c r="K15" s="26">
        <v>674</v>
      </c>
      <c r="L15" s="26">
        <v>680</v>
      </c>
      <c r="M15" s="26">
        <v>310</v>
      </c>
      <c r="N15" s="26">
        <v>310</v>
      </c>
      <c r="O15" s="26">
        <v>267</v>
      </c>
      <c r="P15" s="26">
        <v>370</v>
      </c>
      <c r="Q15" s="26" t="s">
        <v>52</v>
      </c>
      <c r="R15" s="26" t="s">
        <v>53</v>
      </c>
      <c r="S15" s="26" t="s">
        <v>54</v>
      </c>
      <c r="T15" s="11">
        <f t="shared" si="9"/>
        <v>6.7500000000000004E-2</v>
      </c>
    </row>
    <row r="16" spans="1:20" s="5" customFormat="1" ht="15.75" thickBot="1" x14ac:dyDescent="0.3">
      <c r="A16" s="23" t="str">
        <f t="shared" si="8"/>
        <v>MG</v>
      </c>
      <c r="B16" s="31" t="s">
        <v>26</v>
      </c>
      <c r="C16" s="25">
        <v>19</v>
      </c>
      <c r="D16" s="25">
        <v>10079</v>
      </c>
      <c r="E16" s="25">
        <v>10079</v>
      </c>
      <c r="F16" s="25">
        <v>34</v>
      </c>
      <c r="G16" s="25">
        <v>34</v>
      </c>
      <c r="H16" s="25">
        <v>34</v>
      </c>
      <c r="I16" s="25">
        <v>16</v>
      </c>
      <c r="J16" s="25">
        <v>1566</v>
      </c>
      <c r="K16" s="25">
        <v>1507</v>
      </c>
      <c r="L16" s="25">
        <v>1521</v>
      </c>
      <c r="M16" s="25">
        <v>877</v>
      </c>
      <c r="N16" s="25">
        <v>893</v>
      </c>
      <c r="O16" s="25">
        <v>650</v>
      </c>
      <c r="P16" s="25">
        <v>689</v>
      </c>
      <c r="Q16" s="25" t="s">
        <v>55</v>
      </c>
      <c r="R16" s="25" t="s">
        <v>56</v>
      </c>
      <c r="S16" s="25" t="s">
        <v>57</v>
      </c>
      <c r="T16" s="11">
        <f t="shared" si="9"/>
        <v>0.15090000000000003</v>
      </c>
    </row>
    <row r="17" spans="1:20" s="5" customFormat="1" ht="15.75" thickBot="1" x14ac:dyDescent="0.3">
      <c r="A17" s="23" t="str">
        <f t="shared" si="8"/>
        <v>MG</v>
      </c>
      <c r="B17" s="28" t="s">
        <v>27</v>
      </c>
      <c r="C17" s="26">
        <v>19</v>
      </c>
      <c r="D17" s="26">
        <v>10079</v>
      </c>
      <c r="E17" s="26">
        <v>10079</v>
      </c>
      <c r="F17" s="26">
        <v>19</v>
      </c>
      <c r="G17" s="26">
        <v>19</v>
      </c>
      <c r="H17" s="26">
        <v>19</v>
      </c>
      <c r="I17" s="26">
        <v>6</v>
      </c>
      <c r="J17" s="26">
        <v>517</v>
      </c>
      <c r="K17" s="26">
        <v>509</v>
      </c>
      <c r="L17" s="26">
        <v>517</v>
      </c>
      <c r="M17" s="26">
        <v>210</v>
      </c>
      <c r="N17" s="26">
        <v>210</v>
      </c>
      <c r="O17" s="26">
        <v>297</v>
      </c>
      <c r="P17" s="26">
        <v>307</v>
      </c>
      <c r="Q17" s="26" t="s">
        <v>58</v>
      </c>
      <c r="R17" s="26" t="s">
        <v>59</v>
      </c>
      <c r="S17" s="26" t="s">
        <v>60</v>
      </c>
      <c r="T17" s="11">
        <f t="shared" si="9"/>
        <v>5.1300000000000012E-2</v>
      </c>
    </row>
    <row r="18" spans="1:20" s="5" customFormat="1" ht="15.75" thickBot="1" x14ac:dyDescent="0.3">
      <c r="A18" s="23" t="str">
        <f t="shared" si="8"/>
        <v>MG</v>
      </c>
      <c r="B18" s="31" t="s">
        <v>28</v>
      </c>
      <c r="C18" s="25">
        <v>19</v>
      </c>
      <c r="D18" s="25">
        <v>10079</v>
      </c>
      <c r="E18" s="25">
        <v>10079</v>
      </c>
      <c r="F18" s="25">
        <v>23</v>
      </c>
      <c r="G18" s="25">
        <v>23</v>
      </c>
      <c r="H18" s="25">
        <v>23</v>
      </c>
      <c r="I18" s="25">
        <v>14</v>
      </c>
      <c r="J18" s="25">
        <v>1190</v>
      </c>
      <c r="K18" s="25">
        <v>1142</v>
      </c>
      <c r="L18" s="25">
        <v>1150</v>
      </c>
      <c r="M18" s="25">
        <v>473</v>
      </c>
      <c r="N18" s="25">
        <v>487</v>
      </c>
      <c r="O18" s="25">
        <v>705</v>
      </c>
      <c r="P18" s="25">
        <v>717</v>
      </c>
      <c r="Q18" s="25" t="s">
        <v>61</v>
      </c>
      <c r="R18" s="25" t="s">
        <v>62</v>
      </c>
      <c r="S18" s="25" t="s">
        <v>63</v>
      </c>
      <c r="T18" s="11">
        <f t="shared" si="9"/>
        <v>0.11409999999999998</v>
      </c>
    </row>
    <row r="19" spans="1:20" s="5" customFormat="1" ht="15.75" thickBot="1" x14ac:dyDescent="0.3">
      <c r="A19" s="23" t="str">
        <f t="shared" si="8"/>
        <v>MG</v>
      </c>
      <c r="B19" s="28" t="s">
        <v>29</v>
      </c>
      <c r="C19" s="26">
        <v>19</v>
      </c>
      <c r="D19" s="26">
        <v>10079</v>
      </c>
      <c r="E19" s="26">
        <v>10079</v>
      </c>
      <c r="F19" s="26">
        <v>21</v>
      </c>
      <c r="G19" s="26">
        <v>21</v>
      </c>
      <c r="H19" s="26">
        <v>21</v>
      </c>
      <c r="I19" s="26">
        <v>15</v>
      </c>
      <c r="J19" s="26">
        <v>1126</v>
      </c>
      <c r="K19" s="26">
        <v>1114</v>
      </c>
      <c r="L19" s="26">
        <v>1124</v>
      </c>
      <c r="M19" s="26">
        <v>572</v>
      </c>
      <c r="N19" s="26">
        <v>628</v>
      </c>
      <c r="O19" s="26">
        <v>449</v>
      </c>
      <c r="P19" s="26">
        <v>554</v>
      </c>
      <c r="Q19" s="26" t="s">
        <v>64</v>
      </c>
      <c r="R19" s="26" t="s">
        <v>65</v>
      </c>
      <c r="S19" s="26" t="s">
        <v>66</v>
      </c>
      <c r="T19" s="11">
        <f t="shared" si="9"/>
        <v>0.11150000000000004</v>
      </c>
    </row>
    <row r="20" spans="1:20" s="5" customFormat="1" ht="15.75" thickBot="1" x14ac:dyDescent="0.3">
      <c r="A20" s="23" t="str">
        <f t="shared" si="8"/>
        <v>MG</v>
      </c>
      <c r="B20" s="31" t="s">
        <v>30</v>
      </c>
      <c r="C20" s="25">
        <v>19</v>
      </c>
      <c r="D20" s="25">
        <v>10079</v>
      </c>
      <c r="E20" s="25">
        <v>10079</v>
      </c>
      <c r="F20" s="25">
        <v>15</v>
      </c>
      <c r="G20" s="25">
        <v>15</v>
      </c>
      <c r="H20" s="25">
        <v>14</v>
      </c>
      <c r="I20" s="25">
        <v>9</v>
      </c>
      <c r="J20" s="25">
        <v>2172</v>
      </c>
      <c r="K20" s="25">
        <v>2146</v>
      </c>
      <c r="L20" s="25">
        <v>2151</v>
      </c>
      <c r="M20" s="25">
        <v>452</v>
      </c>
      <c r="N20" s="25">
        <v>596</v>
      </c>
      <c r="O20" s="25">
        <v>294</v>
      </c>
      <c r="P20" s="25">
        <v>1720</v>
      </c>
      <c r="Q20" s="25" t="s">
        <v>67</v>
      </c>
      <c r="R20" s="25" t="s">
        <v>68</v>
      </c>
      <c r="S20" s="25" t="s">
        <v>69</v>
      </c>
      <c r="T20" s="11">
        <f t="shared" si="9"/>
        <v>0.21340000000000003</v>
      </c>
    </row>
    <row r="21" spans="1:20" ht="15.75" thickBot="1" x14ac:dyDescent="0.3">
      <c r="A21" s="23" t="str">
        <f t="shared" si="8"/>
        <v>PS</v>
      </c>
      <c r="B21" s="28" t="s">
        <v>31</v>
      </c>
      <c r="C21" s="26">
        <v>18</v>
      </c>
      <c r="D21" s="26">
        <v>9719</v>
      </c>
      <c r="E21" s="26">
        <v>10079</v>
      </c>
      <c r="F21" s="26">
        <v>21</v>
      </c>
      <c r="G21" s="26">
        <v>21</v>
      </c>
      <c r="H21" s="26">
        <v>21</v>
      </c>
      <c r="I21" s="26">
        <v>19</v>
      </c>
      <c r="J21" s="26">
        <v>2226</v>
      </c>
      <c r="K21" s="26">
        <v>2070</v>
      </c>
      <c r="L21" s="26">
        <v>2082</v>
      </c>
      <c r="M21" s="26">
        <v>1103</v>
      </c>
      <c r="N21" s="26">
        <v>1126</v>
      </c>
      <c r="O21" s="26">
        <v>890</v>
      </c>
      <c r="P21" s="26">
        <v>1123</v>
      </c>
      <c r="Q21" s="26" t="s">
        <v>70</v>
      </c>
      <c r="R21" s="26" t="s">
        <v>71</v>
      </c>
      <c r="S21" s="26" t="s">
        <v>72</v>
      </c>
      <c r="T21" s="11">
        <f t="shared" si="9"/>
        <v>0.21419999999999995</v>
      </c>
    </row>
    <row r="22" spans="1:20" ht="15.75" thickBot="1" x14ac:dyDescent="0.3">
      <c r="A22" s="23" t="str">
        <f t="shared" si="8"/>
        <v>PS</v>
      </c>
      <c r="B22" s="31" t="s">
        <v>32</v>
      </c>
      <c r="C22" s="25">
        <v>19</v>
      </c>
      <c r="D22" s="25">
        <v>10079</v>
      </c>
      <c r="E22" s="25">
        <v>10079</v>
      </c>
      <c r="F22" s="25">
        <v>15</v>
      </c>
      <c r="G22" s="25">
        <v>15</v>
      </c>
      <c r="H22" s="25">
        <v>15</v>
      </c>
      <c r="I22" s="25">
        <v>10</v>
      </c>
      <c r="J22" s="25">
        <v>1003</v>
      </c>
      <c r="K22" s="25">
        <v>973</v>
      </c>
      <c r="L22" s="25">
        <v>981</v>
      </c>
      <c r="M22" s="25">
        <v>692</v>
      </c>
      <c r="N22" s="25">
        <v>1026</v>
      </c>
      <c r="O22" s="25">
        <v>255</v>
      </c>
      <c r="P22" s="25">
        <v>311</v>
      </c>
      <c r="Q22" s="25" t="s">
        <v>73</v>
      </c>
      <c r="R22" s="25" t="s">
        <v>74</v>
      </c>
      <c r="S22" s="25" t="s">
        <v>75</v>
      </c>
      <c r="T22" s="11">
        <f t="shared" si="9"/>
        <v>9.7300000000000053E-2</v>
      </c>
    </row>
    <row r="23" spans="1:20" x14ac:dyDescent="0.25">
      <c r="A23" s="23" t="str">
        <f t="shared" si="8"/>
        <v>PS</v>
      </c>
      <c r="B23" s="3" t="s">
        <v>33</v>
      </c>
      <c r="C23" s="26">
        <v>19</v>
      </c>
      <c r="D23" s="26">
        <v>10079</v>
      </c>
      <c r="E23" s="26">
        <v>10079</v>
      </c>
      <c r="F23" s="26">
        <v>0</v>
      </c>
      <c r="G23" s="26">
        <v>0</v>
      </c>
      <c r="H23" s="26">
        <v>0</v>
      </c>
      <c r="I23" s="26">
        <v>0</v>
      </c>
      <c r="J23" s="26">
        <v>0</v>
      </c>
      <c r="K23" s="26">
        <v>0</v>
      </c>
      <c r="L23" s="26">
        <v>0</v>
      </c>
      <c r="M23" s="26">
        <v>0</v>
      </c>
      <c r="N23" s="26">
        <v>0</v>
      </c>
      <c r="O23" s="26">
        <v>0</v>
      </c>
      <c r="P23" s="26">
        <v>0</v>
      </c>
      <c r="Q23" s="26"/>
      <c r="R23" s="26"/>
      <c r="S23" s="26" t="s">
        <v>42</v>
      </c>
      <c r="T23" s="11">
        <f t="shared" si="9"/>
        <v>0</v>
      </c>
    </row>
    <row r="24" spans="1:20" x14ac:dyDescent="0.25">
      <c r="Q24" s="7"/>
      <c r="R24" s="7"/>
    </row>
    <row r="25" spans="1:20" x14ac:dyDescent="0.25">
      <c r="J25" s="8" t="s">
        <v>34</v>
      </c>
      <c r="K25" s="8" t="s">
        <v>26</v>
      </c>
      <c r="Q25" s="7"/>
      <c r="R25" s="7"/>
    </row>
    <row r="26" spans="1:20" x14ac:dyDescent="0.25">
      <c r="J26" s="8" t="s">
        <v>35</v>
      </c>
      <c r="K26" s="9" t="e">
        <f>INDEX(#REF!,MATCH(J26&amp;K25,F21:F60&amp;#REF!,1))</f>
        <v>#REF!</v>
      </c>
      <c r="Q26" s="7"/>
      <c r="R26" s="7"/>
    </row>
    <row r="27" spans="1:20" x14ac:dyDescent="0.25">
      <c r="Q27" s="7"/>
      <c r="R27" s="7"/>
    </row>
    <row r="28" spans="1:20" x14ac:dyDescent="0.25">
      <c r="Q28" s="7"/>
      <c r="R28" s="7"/>
    </row>
    <row r="29" spans="1:20" x14ac:dyDescent="0.25">
      <c r="Q29" s="7"/>
      <c r="R29" s="7"/>
    </row>
    <row r="30" spans="1:20" x14ac:dyDescent="0.25">
      <c r="Q30" s="7"/>
      <c r="R30" s="7"/>
    </row>
    <row r="31" spans="1:20" x14ac:dyDescent="0.25">
      <c r="Q31" s="7"/>
      <c r="R31" s="7"/>
    </row>
    <row r="32" spans="1:20" x14ac:dyDescent="0.25">
      <c r="Q32" s="7"/>
      <c r="R32" s="7"/>
    </row>
    <row r="33" spans="1:68" s="4" customFormat="1" x14ac:dyDescent="0.25">
      <c r="A33" s="6"/>
      <c r="B33"/>
      <c r="C33"/>
      <c r="D33"/>
      <c r="E33"/>
      <c r="F33"/>
      <c r="G33"/>
      <c r="H33"/>
      <c r="I33"/>
      <c r="J33"/>
      <c r="K33"/>
      <c r="L33"/>
      <c r="M33"/>
      <c r="N33"/>
      <c r="O33"/>
      <c r="P33"/>
      <c r="Q33" s="7"/>
      <c r="R33" s="7"/>
      <c r="S33"/>
      <c r="T33"/>
      <c r="U33"/>
      <c r="V33"/>
      <c r="W33"/>
      <c r="X33"/>
      <c r="Y33"/>
      <c r="Z33"/>
      <c r="AA33"/>
      <c r="AB33"/>
      <c r="AC33"/>
      <c r="AD33"/>
      <c r="AE33"/>
      <c r="AF33"/>
      <c r="AG33"/>
      <c r="AH33"/>
      <c r="AI33"/>
      <c r="AJ33"/>
      <c r="AK33"/>
      <c r="AL33"/>
      <c r="AM33"/>
      <c r="AN33"/>
      <c r="AO33"/>
      <c r="AP33"/>
      <c r="AQ33"/>
      <c r="AR33"/>
      <c r="AS33"/>
      <c r="AT33"/>
      <c r="AU33"/>
      <c r="AV33"/>
      <c r="AW33"/>
      <c r="AX33"/>
      <c r="AY33"/>
      <c r="AZ33"/>
      <c r="BA33"/>
      <c r="BB33"/>
      <c r="BC33"/>
      <c r="BD33"/>
      <c r="BE33"/>
      <c r="BF33"/>
      <c r="BG33"/>
      <c r="BH33"/>
      <c r="BI33"/>
      <c r="BJ33"/>
      <c r="BK33"/>
      <c r="BL33"/>
      <c r="BM33"/>
      <c r="BN33"/>
      <c r="BO33"/>
      <c r="BP33"/>
    </row>
    <row r="34" spans="1:68" x14ac:dyDescent="0.25">
      <c r="Q34" s="7"/>
      <c r="R34" s="7"/>
    </row>
    <row r="35" spans="1:68" x14ac:dyDescent="0.25">
      <c r="Q35" s="7"/>
      <c r="R35" s="7"/>
    </row>
    <row r="36" spans="1:68" x14ac:dyDescent="0.25">
      <c r="Q36" s="7"/>
      <c r="R36" s="7"/>
    </row>
    <row r="37" spans="1:68" x14ac:dyDescent="0.25">
      <c r="Q37" s="7"/>
      <c r="R37" s="7"/>
    </row>
    <row r="38" spans="1:68" x14ac:dyDescent="0.25">
      <c r="Q38" s="7"/>
      <c r="R38" s="7"/>
    </row>
    <row r="39" spans="1:68" x14ac:dyDescent="0.25">
      <c r="Q39" s="7"/>
      <c r="R39" s="7"/>
    </row>
    <row r="40" spans="1:68" x14ac:dyDescent="0.25">
      <c r="Q40" s="7"/>
      <c r="R40" s="7"/>
    </row>
    <row r="41" spans="1:68" x14ac:dyDescent="0.25">
      <c r="Q41" s="7"/>
      <c r="R41" s="7"/>
    </row>
    <row r="42" spans="1:68" x14ac:dyDescent="0.25">
      <c r="Q42" s="7"/>
      <c r="R42" s="7"/>
    </row>
    <row r="43" spans="1:68" x14ac:dyDescent="0.25">
      <c r="Q43" s="7"/>
      <c r="R43" s="7"/>
    </row>
    <row r="44" spans="1:68" x14ac:dyDescent="0.25">
      <c r="Q44" s="7"/>
      <c r="R44" s="7"/>
    </row>
    <row r="45" spans="1:68" x14ac:dyDescent="0.25">
      <c r="Q45" s="7"/>
      <c r="R45" s="7"/>
    </row>
    <row r="46" spans="1:68" x14ac:dyDescent="0.25">
      <c r="Q46" s="7"/>
      <c r="R46" s="7"/>
    </row>
    <row r="47" spans="1:68" x14ac:dyDescent="0.25">
      <c r="Q47" s="7"/>
      <c r="R47" s="7"/>
    </row>
    <row r="48" spans="1:68" x14ac:dyDescent="0.25">
      <c r="Q48" s="7"/>
      <c r="R48" s="7"/>
    </row>
    <row r="49" spans="17:18" x14ac:dyDescent="0.25">
      <c r="Q49" s="7"/>
      <c r="R49" s="7"/>
    </row>
    <row r="50" spans="17:18" x14ac:dyDescent="0.25">
      <c r="Q50" s="7"/>
      <c r="R50" s="7"/>
    </row>
    <row r="51" spans="17:18" x14ac:dyDescent="0.25">
      <c r="Q51" s="7"/>
      <c r="R51" s="7"/>
    </row>
    <row r="52" spans="17:18" x14ac:dyDescent="0.25">
      <c r="Q52" s="7"/>
      <c r="R52" s="7"/>
    </row>
    <row r="53" spans="17:18" x14ac:dyDescent="0.25">
      <c r="Q53" s="7"/>
      <c r="R53" s="7"/>
    </row>
    <row r="54" spans="17:18" x14ac:dyDescent="0.25">
      <c r="Q54" s="7"/>
      <c r="R54" s="7"/>
    </row>
    <row r="55" spans="17:18" x14ac:dyDescent="0.25">
      <c r="Q55" s="7"/>
      <c r="R55" s="7"/>
    </row>
    <row r="56" spans="17:18" x14ac:dyDescent="0.25">
      <c r="Q56" s="7"/>
      <c r="R56" s="7"/>
    </row>
    <row r="57" spans="17:18" x14ac:dyDescent="0.25">
      <c r="Q57" s="7"/>
      <c r="R57" s="7"/>
    </row>
  </sheetData>
  <mergeCells count="5">
    <mergeCell ref="A2:B2"/>
    <mergeCell ref="A3:B3"/>
    <mergeCell ref="A4:B4"/>
    <mergeCell ref="A5:B5"/>
    <mergeCell ref="A1:B1"/>
  </mergeCells>
  <conditionalFormatting sqref="T1:T4">
    <cfRule type="cellIs" dxfId="3" priority="3" operator="lessThan">
      <formula>0.08</formula>
    </cfRule>
    <cfRule type="cellIs" dxfId="2" priority="4" operator="greaterThan">
      <formula>0.08</formula>
    </cfRule>
  </conditionalFormatting>
  <conditionalFormatting sqref="T5">
    <cfRule type="cellIs" dxfId="1" priority="1" operator="lessThan">
      <formula>0.08</formula>
    </cfRule>
    <cfRule type="cellIs" dxfId="0" priority="2" operator="greaterThan">
      <formula>0.08</formula>
    </cfRule>
  </conditionalFormatting>
  <dataValidations count="1">
    <dataValidation type="list" allowBlank="1" showInputMessage="1" showErrorMessage="1" sqref="K25" xr:uid="{69586875-A740-4564-A984-9BC623964965}">
      <formula1>$B$7:$B$29</formula1>
    </dataValidation>
  </dataValidations>
  <hyperlinks>
    <hyperlink ref="B11" r:id="rId1" display="https://autoliv-eu.leading2lean.com/reports/summary/machine_display?line_id=1954&amp;nonProduction=False&amp;shelf_time=False&amp;start=2019-05-20%2000:00&amp;end=2019-05-26%2023:59&amp;available_time=10079&amp;shift_count=19&amp;dispatchtype_dump=839&amp;techSelect=&amp;vsSelect=&amp;tradeSelect=" xr:uid="{3AE91794-912C-4D08-96A3-E77629C1E3CB}"/>
    <hyperlink ref="B13" r:id="rId2" display="https://autoliv-eu.leading2lean.com/reports/summary/machine_display?line_id=1956&amp;nonProduction=False&amp;shelf_time=False&amp;start=2019-05-20%2000:00&amp;end=2019-05-26%2023:59&amp;available_time=10079&amp;shift_count=19&amp;dispatchtype_dump=839&amp;techSelect=&amp;vsSelect=&amp;tradeSelect=" xr:uid="{BC1C253D-DAB5-4869-B1A6-14E808D8B899}"/>
    <hyperlink ref="B14" r:id="rId3" display="https://autoliv-eu.leading2lean.com/reports/summary/machine_display?line_id=1957&amp;nonProduction=False&amp;shelf_time=False&amp;start=2019-05-20%2000:00&amp;end=2019-05-26%2023:59&amp;available_time=10079&amp;shift_count=19&amp;dispatchtype_dump=839&amp;techSelect=&amp;vsSelect=&amp;tradeSelect=" xr:uid="{037B4734-B59B-40B3-A646-02561F61105D}"/>
    <hyperlink ref="B15" r:id="rId4" display="https://autoliv-eu.leading2lean.com/reports/summary/machine_display?line_id=1958&amp;nonProduction=False&amp;shelf_time=False&amp;start=2019-05-20%2000:00&amp;end=2019-05-26%2023:59&amp;available_time=10079&amp;shift_count=19&amp;dispatchtype_dump=839&amp;techSelect=&amp;vsSelect=&amp;tradeSelect=" xr:uid="{EA547F52-893D-499B-8351-CC51B551DDC1}"/>
    <hyperlink ref="B16" r:id="rId5" display="https://autoliv-eu.leading2lean.com/reports/summary/machine_display?line_id=1959&amp;nonProduction=False&amp;shelf_time=False&amp;start=2019-05-20%2000:00&amp;end=2019-05-26%2023:59&amp;available_time=10079&amp;shift_count=19&amp;dispatchtype_dump=839&amp;techSelect=&amp;vsSelect=&amp;tradeSelect=" xr:uid="{CECD8EAD-C154-42D2-A496-3C3AAEB0041D}"/>
    <hyperlink ref="B17" r:id="rId6" display="https://autoliv-eu.leading2lean.com/reports/summary/machine_display?line_id=1960&amp;nonProduction=False&amp;shelf_time=False&amp;start=2019-05-20%2000:00&amp;end=2019-05-26%2023:59&amp;available_time=10079&amp;shift_count=19&amp;dispatchtype_dump=839&amp;techSelect=&amp;vsSelect=&amp;tradeSelect=" xr:uid="{557B594A-3A2E-4265-9380-4AE56682DF42}"/>
    <hyperlink ref="B18" r:id="rId7" display="https://autoliv-eu.leading2lean.com/reports/summary/machine_display?line_id=1961&amp;nonProduction=False&amp;shelf_time=False&amp;start=2019-05-20%2000:00&amp;end=2019-05-26%2023:59&amp;available_time=10079&amp;shift_count=19&amp;dispatchtype_dump=839&amp;techSelect=&amp;vsSelect=&amp;tradeSelect=" xr:uid="{114BEF9E-A062-4C98-99CA-B5915584BA52}"/>
    <hyperlink ref="B19" r:id="rId8" display="https://autoliv-eu.leading2lean.com/reports/summary/machine_display?line_id=1962&amp;nonProduction=False&amp;shelf_time=False&amp;start=2019-05-20%2000:00&amp;end=2019-05-26%2023:59&amp;available_time=10079&amp;shift_count=19&amp;dispatchtype_dump=839&amp;techSelect=&amp;vsSelect=&amp;tradeSelect=" xr:uid="{E9EED883-A3BE-4FB8-830C-06F52097A1E0}"/>
    <hyperlink ref="B20" r:id="rId9" display="https://autoliv-eu.leading2lean.com/reports/summary/machine_display?line_id=1963&amp;nonProduction=False&amp;shelf_time=False&amp;start=2019-05-20%2000:00&amp;end=2019-05-26%2023:59&amp;available_time=10079&amp;shift_count=19&amp;dispatchtype_dump=839&amp;techSelect=&amp;vsSelect=&amp;tradeSelect=" xr:uid="{D431EE80-FAAC-49F4-81A5-C2651F3A6533}"/>
    <hyperlink ref="B21" r:id="rId10" display="https://autoliv-eu.leading2lean.com/reports/summary/machine_display?line_id=2055&amp;nonProduction=False&amp;shelf_time=False&amp;start=2019-05-20%2000:00&amp;end=2019-05-26%2023:59&amp;available_time=9719&amp;shift_count=18&amp;dispatchtype_dump=839&amp;techSelect=&amp;vsSelect=&amp;tradeSelect=" xr:uid="{B6612186-E4B6-4BFB-859B-A2BF6AD72B35}"/>
    <hyperlink ref="B22" r:id="rId11" display="https://autoliv-eu.leading2lean.com/reports/summary/machine_display?line_id=2053&amp;nonProduction=False&amp;shelf_time=False&amp;start=2019-05-20%2000:00&amp;end=2019-05-26%2023:59&amp;available_time=10079&amp;shift_count=19&amp;dispatchtype_dump=839&amp;techSelect=&amp;vsSelect=&amp;tradeSelect=" xr:uid="{2AA8E018-FE9A-4C34-BDC0-A687BF7C0CC6}"/>
  </hyperlinks>
  <pageMargins left="0.7" right="0.7" top="0.75" bottom="0.75" header="0.3" footer="0.3"/>
  <pageSetup paperSize="9" orientation="portrait" r:id="rId1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Maintmgg Ncs</dc:creator>
  <cp:lastModifiedBy>Maintmgg Ncs</cp:lastModifiedBy>
  <dcterms:created xsi:type="dcterms:W3CDTF">2019-05-14T09:15:42Z</dcterms:created>
  <dcterms:modified xsi:type="dcterms:W3CDTF">2019-05-27T10:04:49Z</dcterms:modified>
</cp:coreProperties>
</file>