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abbad1\Desktop\Feuille Juridique\"/>
    </mc:Choice>
  </mc:AlternateContent>
  <xr:revisionPtr revIDLastSave="0" documentId="8_{E575E980-D975-4811-8041-55D4D4D29744}" xr6:coauthVersionLast="36" xr6:coauthVersionMax="36" xr10:uidLastSave="{00000000-0000-0000-0000-000000000000}"/>
  <bookViews>
    <workbookView xWindow="3855" yWindow="1545" windowWidth="22440" windowHeight="15540" xr2:uid="{00000000-000D-0000-FFFF-FFFF00000000}"/>
  </bookViews>
  <sheets>
    <sheet name="PDT" sheetId="1" r:id="rId1"/>
    <sheet name="Feuil2" sheetId="44" state="veryHidden" r:id="rId2"/>
    <sheet name="Analyse" sheetId="10" r:id="rId3"/>
  </sheets>
  <definedNames>
    <definedName name="_xlnm.Print_Titles" localSheetId="1">Feuil2!$12:$12</definedName>
    <definedName name="_xlnm.Print_Area" localSheetId="2">Analyse!$A$1:$X$38</definedName>
    <definedName name="_xlnm.Print_Area" localSheetId="1">Feuil2!$A$1:$X$27</definedName>
    <definedName name="_xlnm.Print_Area" localSheetId="0">PDT!$A$1:$X$31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5" i="44" l="1"/>
  <c r="J5" i="44"/>
  <c r="J4" i="44"/>
  <c r="C7" i="44"/>
  <c r="N3" i="10"/>
  <c r="E4" i="10"/>
  <c r="W25" i="44" l="1"/>
  <c r="V25" i="44"/>
  <c r="U25" i="44"/>
  <c r="T25" i="44"/>
  <c r="S25" i="44"/>
  <c r="R25" i="44"/>
  <c r="Q25" i="44"/>
  <c r="P25" i="44"/>
  <c r="O25" i="44"/>
  <c r="N25" i="44"/>
  <c r="M25" i="44"/>
  <c r="L25" i="44"/>
  <c r="K25" i="44"/>
  <c r="J25" i="44"/>
  <c r="I25" i="44"/>
  <c r="H25" i="44"/>
  <c r="G25" i="44"/>
  <c r="F25" i="44"/>
  <c r="E25" i="44"/>
  <c r="C24" i="44"/>
  <c r="D24" i="44" s="1"/>
  <c r="C23" i="44"/>
  <c r="D23" i="44" s="1"/>
  <c r="C22" i="44"/>
  <c r="D22" i="44" s="1"/>
  <c r="C21" i="44"/>
  <c r="D21" i="44" s="1"/>
  <c r="C20" i="44"/>
  <c r="D20" i="44" s="1"/>
  <c r="C19" i="44"/>
  <c r="D19" i="44" s="1"/>
  <c r="C18" i="44"/>
  <c r="D18" i="44" s="1"/>
  <c r="C17" i="44"/>
  <c r="D17" i="44" s="1"/>
  <c r="C16" i="44"/>
  <c r="D16" i="44" s="1"/>
  <c r="C15" i="44"/>
  <c r="D15" i="44" s="1"/>
  <c r="C14" i="44"/>
  <c r="D14" i="44" s="1"/>
  <c r="S12" i="44"/>
  <c r="C4" i="44"/>
  <c r="Q12" i="44"/>
  <c r="O12" i="44"/>
  <c r="P12" i="44"/>
  <c r="H12" i="44"/>
  <c r="F12" i="44"/>
  <c r="K12" i="44"/>
  <c r="L12" i="44"/>
  <c r="U12" i="44"/>
  <c r="M12" i="44"/>
  <c r="I12" i="44"/>
  <c r="T12" i="44"/>
  <c r="E12" i="44"/>
  <c r="V12" i="44"/>
  <c r="G12" i="44"/>
  <c r="N12" i="44"/>
  <c r="R12" i="44"/>
  <c r="J12" i="44"/>
  <c r="C25" i="44" l="1"/>
  <c r="D25" i="44" s="1"/>
  <c r="E27" i="1"/>
  <c r="S5" i="10"/>
  <c r="S3" i="10"/>
  <c r="N4" i="10"/>
  <c r="E3" i="10"/>
  <c r="S4" i="10"/>
  <c r="C25" i="1" l="1"/>
  <c r="D25" i="1" s="1"/>
  <c r="L7" i="10"/>
  <c r="T7" i="10"/>
  <c r="J7" i="10"/>
  <c r="I7" i="10"/>
  <c r="F7" i="10"/>
  <c r="K7" i="10"/>
  <c r="S7" i="10"/>
  <c r="Q7" i="10"/>
  <c r="R7" i="10"/>
  <c r="G7" i="10"/>
  <c r="P7" i="10"/>
  <c r="C10" i="10"/>
  <c r="H7" i="10"/>
  <c r="V7" i="10"/>
  <c r="O7" i="10"/>
  <c r="U7" i="10"/>
  <c r="M7" i="10"/>
  <c r="N7" i="10"/>
  <c r="E7" i="10"/>
  <c r="D19" i="10" l="1"/>
  <c r="G35" i="10" s="1"/>
  <c r="F36" i="10"/>
  <c r="H36" i="10"/>
  <c r="C11" i="10"/>
  <c r="C17" i="10"/>
  <c r="C18" i="10"/>
  <c r="C12" i="10"/>
  <c r="C14" i="10"/>
  <c r="C15" i="10"/>
  <c r="C13" i="10"/>
  <c r="C20" i="10"/>
  <c r="C16" i="10"/>
  <c r="C9" i="10"/>
  <c r="C32" i="10" l="1"/>
  <c r="C29" i="10"/>
  <c r="C33" i="10"/>
  <c r="C26" i="10"/>
  <c r="C30" i="10"/>
  <c r="C34" i="10"/>
  <c r="C28" i="10"/>
  <c r="C27" i="10"/>
  <c r="C31" i="10"/>
  <c r="C35" i="10"/>
  <c r="C25" i="10"/>
  <c r="D9" i="10" l="1"/>
  <c r="G25" i="10" s="1"/>
  <c r="D10" i="10"/>
  <c r="D11" i="10"/>
  <c r="D12" i="10"/>
  <c r="D13" i="10"/>
  <c r="D14" i="10"/>
  <c r="D15" i="10"/>
  <c r="D16" i="10"/>
  <c r="D17" i="10"/>
  <c r="D18" i="10"/>
  <c r="G34" i="10" s="1"/>
  <c r="D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G28" i="10" l="1"/>
  <c r="G31" i="10"/>
  <c r="G27" i="10"/>
  <c r="G32" i="10"/>
  <c r="G30" i="10"/>
  <c r="G26" i="10"/>
  <c r="G33" i="10"/>
  <c r="G29" i="10"/>
  <c r="D21" i="10"/>
  <c r="F27" i="1" l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C18" i="1"/>
  <c r="D18" i="1" s="1"/>
  <c r="C15" i="1"/>
  <c r="D15" i="1" s="1"/>
  <c r="C16" i="1"/>
  <c r="D16" i="1" s="1"/>
  <c r="C17" i="1"/>
  <c r="D17" i="1" s="1"/>
  <c r="C19" i="1"/>
  <c r="D19" i="1" s="1"/>
  <c r="C20" i="1"/>
  <c r="D20" i="1" s="1"/>
  <c r="C21" i="1"/>
  <c r="D21" i="1" s="1"/>
  <c r="C22" i="1"/>
  <c r="C23" i="1"/>
  <c r="D23" i="1" s="1"/>
  <c r="C24" i="1"/>
  <c r="D24" i="1" s="1"/>
  <c r="C26" i="1"/>
  <c r="D26" i="1" s="1"/>
  <c r="C14" i="1"/>
  <c r="D14" i="1" s="1"/>
  <c r="P8" i="10"/>
  <c r="J8" i="10"/>
  <c r="K8" i="10"/>
  <c r="M8" i="10"/>
  <c r="E34" i="10"/>
  <c r="T8" i="10"/>
  <c r="I8" i="10"/>
  <c r="E27" i="10"/>
  <c r="N8" i="10"/>
  <c r="E25" i="10"/>
  <c r="U8" i="10"/>
  <c r="E28" i="10"/>
  <c r="E26" i="10"/>
  <c r="G8" i="10"/>
  <c r="F8" i="10"/>
  <c r="E31" i="10"/>
  <c r="L8" i="10"/>
  <c r="R8" i="10"/>
  <c r="E30" i="10"/>
  <c r="E8" i="10"/>
  <c r="E35" i="10"/>
  <c r="Q8" i="10"/>
  <c r="O8" i="10"/>
  <c r="S8" i="10"/>
  <c r="H8" i="10"/>
  <c r="E32" i="10"/>
  <c r="E29" i="10"/>
  <c r="V8" i="10"/>
  <c r="I30" i="10" l="1"/>
  <c r="I29" i="10"/>
  <c r="I32" i="10"/>
  <c r="I34" i="10"/>
  <c r="I31" i="10"/>
  <c r="I35" i="10"/>
  <c r="I28" i="10"/>
  <c r="I27" i="10"/>
  <c r="I26" i="10"/>
  <c r="Q22" i="10"/>
  <c r="T22" i="10"/>
  <c r="P22" i="10"/>
  <c r="L22" i="10"/>
  <c r="H22" i="10"/>
  <c r="M22" i="10"/>
  <c r="E22" i="10"/>
  <c r="S22" i="10"/>
  <c r="O22" i="10"/>
  <c r="K22" i="10"/>
  <c r="U22" i="10"/>
  <c r="V22" i="10"/>
  <c r="R22" i="10"/>
  <c r="I22" i="10"/>
  <c r="G22" i="10"/>
  <c r="N22" i="10"/>
  <c r="F22" i="10"/>
  <c r="J22" i="10"/>
  <c r="D22" i="1"/>
  <c r="C27" i="1"/>
  <c r="E33" i="10"/>
  <c r="D8" i="10"/>
  <c r="I33" i="10" l="1"/>
  <c r="E36" i="10"/>
  <c r="D27" i="1"/>
  <c r="D22" i="10"/>
  <c r="I25" i="10" l="1"/>
  <c r="I36" i="10" s="1"/>
  <c r="G36" i="10"/>
</calcChain>
</file>

<file path=xl/sharedStrings.xml><?xml version="1.0" encoding="utf-8"?>
<sst xmlns="http://schemas.openxmlformats.org/spreadsheetml/2006/main" count="111" uniqueCount="70">
  <si>
    <t>Programme de travail</t>
  </si>
  <si>
    <t>Mission</t>
  </si>
  <si>
    <t>Nom :</t>
  </si>
  <si>
    <t>Type :</t>
  </si>
  <si>
    <t>Exercice concerné… :</t>
  </si>
  <si>
    <t>Total heures</t>
  </si>
  <si>
    <t>Total jours</t>
  </si>
  <si>
    <t xml:space="preserve">Total temps prévisionnel : </t>
  </si>
  <si>
    <t>Groupe(s)</t>
  </si>
  <si>
    <t>Dates</t>
  </si>
  <si>
    <t>CONTENU</t>
  </si>
  <si>
    <t>Commentaires éventuels :</t>
  </si>
  <si>
    <t>Feuille de temps</t>
  </si>
  <si>
    <t>Date</t>
  </si>
  <si>
    <t>Intervenant</t>
  </si>
  <si>
    <t>Groupe :</t>
  </si>
  <si>
    <t xml:space="preserve"> </t>
  </si>
  <si>
    <t xml:space="preserve">Temps effectué: </t>
  </si>
  <si>
    <t>-</t>
  </si>
  <si>
    <t>Prévision fin mission :</t>
  </si>
  <si>
    <t>T</t>
  </si>
  <si>
    <t>E</t>
  </si>
  <si>
    <t>M</t>
  </si>
  <si>
    <t>P</t>
  </si>
  <si>
    <t>S</t>
  </si>
  <si>
    <t>I</t>
  </si>
  <si>
    <t>A</t>
  </si>
  <si>
    <t>En heures</t>
  </si>
  <si>
    <t>Écart en heures</t>
  </si>
  <si>
    <t>Total temps ==&gt;</t>
  </si>
  <si>
    <t>Temps passé</t>
  </si>
  <si>
    <t>Ecart</t>
  </si>
  <si>
    <t>TOTAL</t>
  </si>
  <si>
    <t>Commentaire :</t>
  </si>
  <si>
    <t>N</t>
  </si>
  <si>
    <t>R</t>
  </si>
  <si>
    <t>V</t>
  </si>
  <si>
    <t xml:space="preserve">Période : </t>
  </si>
  <si>
    <t>ou période de référence :</t>
  </si>
  <si>
    <t>Synthese de mission</t>
  </si>
  <si>
    <t>En jours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</si>
  <si>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</si>
  <si>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</si>
  <si>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</si>
  <si>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</si>
  <si>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</si>
  <si>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</si>
  <si>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</si>
  <si>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</si>
  <si>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</si>
  <si>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</si>
  <si>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</si>
  <si>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</si>
  <si>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</si>
  <si>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</si>
  <si>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</si>
  <si>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</si>
  <si>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</si>
  <si>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</si>
  <si>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</si>
  <si>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</si>
  <si>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</si>
  <si>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</si>
  <si>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 xml:space="preserve"> Ligne à masquer</t>
  </si>
  <si>
    <t>Intervenants</t>
  </si>
  <si>
    <t>Total Programme de Travail =&gt;</t>
  </si>
  <si>
    <t>période de référence :</t>
  </si>
  <si>
    <t>PDT</t>
  </si>
  <si>
    <t>Exercice concerné :</t>
  </si>
  <si>
    <t xml:space="preserve">Prévision fin mission: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</si>
</sst>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\+\ General\ &quot;J&quot;\ ;\ \-\ General\ &quot;J&quot;;\ "/>
    <numFmt numFmtId="166" formatCode="0.0"/>
    <numFmt numFmtId="167" formatCode="#,##0.##&quot;J&quot;"/>
    <numFmt numFmtId="168" formatCode="\+\ #,##0.##&quot;J&quot;;\ \-\ #,##0.##&quot;J&quot;\ ;\ "/>
    <numFmt numFmtId="174" formatCode="#,##0.00&quot;h&quot;"/>
  </numFmts>
  <fonts count="3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color theme="1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rgb="FFE6406D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dashed">
        <color theme="4" tint="-0.24994659260841701"/>
      </diagonal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ck">
        <color rgb="FFE6406D"/>
      </top>
      <bottom/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188">
    <xf numFmtId="0" fontId="0" fillId="0" borderId="0" xfId="0"/>
    <xf numFmtId="0" fontId="3" fillId="0" borderId="0" xfId="2" applyBorder="1"/>
    <xf numFmtId="0" fontId="0" fillId="0" borderId="0" xfId="0" applyBorder="1"/>
    <xf numFmtId="0" fontId="4" fillId="0" borderId="0" xfId="0" applyFont="1"/>
    <xf numFmtId="0" fontId="3" fillId="2" borderId="0" xfId="2" applyFill="1" applyBorder="1" applyAlignment="1">
      <alignment horizontal="center"/>
    </xf>
    <xf numFmtId="0" fontId="0" fillId="0" borderId="0" xfId="0" applyBorder="1" applyAlignment="1">
      <alignment horizontal="left" indent="5"/>
    </xf>
    <xf numFmtId="0" fontId="0" fillId="0" borderId="0" xfId="0" applyBorder="1" applyAlignment="1">
      <alignment horizontal="left" indent="4"/>
    </xf>
    <xf numFmtId="0" fontId="6" fillId="0" borderId="0" xfId="0" applyFont="1"/>
    <xf numFmtId="0" fontId="8" fillId="0" borderId="0" xfId="0" applyFont="1" applyBorder="1"/>
    <xf numFmtId="0" fontId="8" fillId="0" borderId="0" xfId="0" applyFont="1"/>
    <xf numFmtId="0" fontId="7" fillId="0" borderId="0" xfId="0" applyFont="1"/>
    <xf numFmtId="0" fontId="5" fillId="0" borderId="0" xfId="0" applyFont="1" applyBorder="1"/>
    <xf numFmtId="0" fontId="2" fillId="0" borderId="0" xfId="1" applyBorder="1"/>
    <xf numFmtId="0" fontId="2" fillId="0" borderId="0" xfId="1" applyBorder="1" applyAlignment="1">
      <alignment horizontal="right"/>
    </xf>
    <xf numFmtId="0" fontId="10" fillId="0" borderId="0" xfId="0" applyFont="1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0" borderId="0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6" fillId="0" borderId="18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Alignment="1"/>
    <xf numFmtId="49" fontId="12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0" fillId="0" borderId="19" xfId="0" applyBorder="1"/>
    <xf numFmtId="0" fontId="13" fillId="0" borderId="24" xfId="1" applyFont="1" applyBorder="1"/>
    <xf numFmtId="0" fontId="2" fillId="0" borderId="24" xfId="1" applyBorder="1"/>
    <xf numFmtId="0" fontId="3" fillId="0" borderId="24" xfId="2" applyBorder="1" applyAlignment="1">
      <alignment horizontal="right"/>
    </xf>
    <xf numFmtId="0" fontId="0" fillId="0" borderId="27" xfId="0" applyBorder="1" applyProtection="1">
      <protection locked="0"/>
    </xf>
    <xf numFmtId="0" fontId="11" fillId="0" borderId="32" xfId="0" applyFont="1" applyBorder="1" applyAlignment="1">
      <alignment horizontal="centerContinuous"/>
    </xf>
    <xf numFmtId="0" fontId="0" fillId="0" borderId="32" xfId="0" applyBorder="1" applyAlignment="1">
      <alignment horizontal="left" wrapText="1" indent="1"/>
    </xf>
    <xf numFmtId="0" fontId="0" fillId="0" borderId="21" xfId="0" applyBorder="1"/>
    <xf numFmtId="0" fontId="0" fillId="0" borderId="22" xfId="0" applyBorder="1"/>
    <xf numFmtId="0" fontId="12" fillId="0" borderId="32" xfId="0" applyFont="1" applyBorder="1"/>
    <xf numFmtId="0" fontId="12" fillId="0" borderId="32" xfId="0" applyFont="1" applyBorder="1" applyAlignment="1">
      <alignment horizontal="centerContinuous"/>
    </xf>
    <xf numFmtId="0" fontId="12" fillId="0" borderId="21" xfId="0" applyFont="1" applyBorder="1"/>
    <xf numFmtId="0" fontId="12" fillId="0" borderId="21" xfId="0" applyFont="1" applyBorder="1" applyAlignment="1">
      <alignment horizontal="centerContinuous"/>
    </xf>
    <xf numFmtId="0" fontId="12" fillId="0" borderId="22" xfId="0" applyFont="1" applyBorder="1"/>
    <xf numFmtId="0" fontId="12" fillId="0" borderId="22" xfId="0" applyFont="1" applyBorder="1" applyAlignment="1">
      <alignment horizontal="centerContinuous"/>
    </xf>
    <xf numFmtId="0" fontId="15" fillId="0" borderId="32" xfId="0" applyFont="1" applyBorder="1" applyAlignment="1">
      <alignment horizontal="left" indent="3"/>
    </xf>
    <xf numFmtId="0" fontId="0" fillId="0" borderId="26" xfId="0" applyBorder="1" applyAlignment="1">
      <alignment horizontal="center"/>
    </xf>
    <xf numFmtId="0" fontId="0" fillId="0" borderId="37" xfId="0" applyBorder="1"/>
    <xf numFmtId="165" fontId="12" fillId="0" borderId="37" xfId="0" applyNumberFormat="1" applyFont="1" applyBorder="1"/>
    <xf numFmtId="0" fontId="0" fillId="0" borderId="41" xfId="0" applyBorder="1"/>
    <xf numFmtId="0" fontId="0" fillId="0" borderId="0" xfId="0" applyAlignment="1">
      <alignment horizontal="center" vertical="center"/>
    </xf>
    <xf numFmtId="0" fontId="6" fillId="0" borderId="18" xfId="0" applyFont="1" applyBorder="1"/>
    <xf numFmtId="0" fontId="6" fillId="0" borderId="12" xfId="0" applyFont="1" applyBorder="1" applyAlignment="1">
      <alignment horizontal="center"/>
    </xf>
    <xf numFmtId="0" fontId="0" fillId="0" borderId="0" xfId="0" applyAlignment="1">
      <alignment readingOrder="2"/>
    </xf>
    <xf numFmtId="0" fontId="0" fillId="0" borderId="3" xfId="0" applyBorder="1" applyAlignment="1" applyProtection="1">
      <alignment vertical="center"/>
    </xf>
    <xf numFmtId="0" fontId="0" fillId="3" borderId="25" xfId="0" applyFill="1" applyBorder="1" applyAlignment="1">
      <alignment horizontal="center" readingOrder="2"/>
    </xf>
    <xf numFmtId="0" fontId="0" fillId="3" borderId="11" xfId="0" applyFill="1" applyBorder="1" applyAlignment="1">
      <alignment horizontal="center" readingOrder="2"/>
    </xf>
    <xf numFmtId="0" fontId="0" fillId="3" borderId="33" xfId="0" applyFill="1" applyBorder="1" applyAlignment="1">
      <alignment horizontal="center" readingOrder="2"/>
    </xf>
    <xf numFmtId="2" fontId="0" fillId="0" borderId="0" xfId="0" applyNumberFormat="1"/>
    <xf numFmtId="0" fontId="18" fillId="0" borderId="25" xfId="0" applyFont="1" applyBorder="1" applyAlignment="1">
      <alignment horizontal="center"/>
    </xf>
    <xf numFmtId="0" fontId="18" fillId="0" borderId="25" xfId="0" applyFont="1" applyBorder="1" applyAlignment="1">
      <alignment textRotation="45"/>
    </xf>
    <xf numFmtId="0" fontId="19" fillId="0" borderId="0" xfId="0" applyFont="1" applyBorder="1" applyAlignment="1">
      <alignment horizontal="left" indent="11"/>
    </xf>
    <xf numFmtId="0" fontId="19" fillId="0" borderId="0" xfId="0" applyFont="1" applyBorder="1" applyAlignment="1">
      <alignment horizontal="left" indent="1"/>
    </xf>
    <xf numFmtId="0" fontId="19" fillId="0" borderId="0" xfId="0" applyFont="1"/>
    <xf numFmtId="0" fontId="21" fillId="0" borderId="0" xfId="0" applyFont="1"/>
    <xf numFmtId="0" fontId="23" fillId="0" borderId="0" xfId="0" applyFont="1"/>
    <xf numFmtId="0" fontId="23" fillId="0" borderId="0" xfId="0" applyFont="1" applyAlignment="1">
      <alignment horizontal="right"/>
    </xf>
    <xf numFmtId="0" fontId="24" fillId="0" borderId="0" xfId="0" applyFont="1" applyBorder="1"/>
    <xf numFmtId="2" fontId="19" fillId="0" borderId="42" xfId="0" applyNumberFormat="1" applyFont="1" applyBorder="1" applyProtection="1">
      <protection locked="0"/>
    </xf>
    <xf numFmtId="2" fontId="19" fillId="0" borderId="43" xfId="0" applyNumberFormat="1" applyFont="1" applyBorder="1" applyProtection="1">
      <protection locked="0"/>
    </xf>
    <xf numFmtId="2" fontId="19" fillId="0" borderId="44" xfId="0" applyNumberFormat="1" applyFont="1" applyBorder="1" applyProtection="1">
      <protection locked="0"/>
    </xf>
    <xf numFmtId="0" fontId="19" fillId="0" borderId="3" xfId="0" applyFont="1" applyBorder="1" applyProtection="1">
      <protection locked="0"/>
    </xf>
    <xf numFmtId="2" fontId="19" fillId="0" borderId="34" xfId="0" applyNumberFormat="1" applyFont="1" applyBorder="1" applyProtection="1">
      <protection locked="0"/>
    </xf>
    <xf numFmtId="2" fontId="19" fillId="0" borderId="6" xfId="0" applyNumberFormat="1" applyFont="1" applyBorder="1" applyProtection="1">
      <protection locked="0"/>
    </xf>
    <xf numFmtId="2" fontId="19" fillId="0" borderId="7" xfId="0" applyNumberFormat="1" applyFont="1" applyBorder="1" applyProtection="1">
      <protection locked="0"/>
    </xf>
    <xf numFmtId="2" fontId="19" fillId="0" borderId="45" xfId="0" applyNumberFormat="1" applyFont="1" applyBorder="1" applyProtection="1">
      <protection locked="0"/>
    </xf>
    <xf numFmtId="2" fontId="19" fillId="0" borderId="46" xfId="0" applyNumberFormat="1" applyFont="1" applyBorder="1" applyProtection="1">
      <protection locked="0"/>
    </xf>
    <xf numFmtId="2" fontId="19" fillId="0" borderId="47" xfId="0" applyNumberFormat="1" applyFont="1" applyBorder="1" applyProtection="1">
      <protection locked="0"/>
    </xf>
    <xf numFmtId="0" fontId="20" fillId="0" borderId="3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2" fontId="18" fillId="0" borderId="25" xfId="0" applyNumberFormat="1" applyFont="1" applyBorder="1" applyAlignment="1">
      <alignment horizontal="center" textRotation="90"/>
    </xf>
    <xf numFmtId="2" fontId="18" fillId="0" borderId="3" xfId="0" applyNumberFormat="1" applyFont="1" applyBorder="1" applyAlignment="1">
      <alignment horizontal="right"/>
    </xf>
    <xf numFmtId="2" fontId="18" fillId="0" borderId="5" xfId="0" applyNumberFormat="1" applyFont="1" applyBorder="1" applyAlignment="1">
      <alignment horizontal="right"/>
    </xf>
    <xf numFmtId="2" fontId="18" fillId="0" borderId="27" xfId="0" applyNumberFormat="1" applyFont="1" applyBorder="1" applyAlignment="1">
      <alignment horizontal="center" shrinkToFit="1"/>
    </xf>
    <xf numFmtId="167" fontId="12" fillId="0" borderId="31" xfId="0" applyNumberFormat="1" applyFont="1" applyBorder="1" applyAlignment="1">
      <alignment horizontal="right"/>
    </xf>
    <xf numFmtId="167" fontId="12" fillId="0" borderId="29" xfId="0" applyNumberFormat="1" applyFont="1" applyBorder="1"/>
    <xf numFmtId="167" fontId="12" fillId="0" borderId="30" xfId="0" applyNumberFormat="1" applyFont="1" applyBorder="1"/>
    <xf numFmtId="167" fontId="12" fillId="0" borderId="28" xfId="0" applyNumberFormat="1" applyFont="1" applyBorder="1"/>
    <xf numFmtId="167" fontId="12" fillId="0" borderId="31" xfId="0" applyNumberFormat="1" applyFont="1" applyBorder="1"/>
    <xf numFmtId="168" fontId="14" fillId="0" borderId="14" xfId="0" applyNumberFormat="1" applyFont="1" applyBorder="1" applyAlignment="1">
      <alignment horizontal="center"/>
    </xf>
    <xf numFmtId="168" fontId="14" fillId="0" borderId="16" xfId="0" applyNumberFormat="1" applyFont="1" applyBorder="1" applyAlignment="1">
      <alignment horizontal="center"/>
    </xf>
    <xf numFmtId="168" fontId="14" fillId="0" borderId="17" xfId="0" applyNumberFormat="1" applyFont="1" applyBorder="1" applyAlignment="1">
      <alignment horizontal="center"/>
    </xf>
    <xf numFmtId="168" fontId="12" fillId="0" borderId="38" xfId="0" applyNumberFormat="1" applyFont="1" applyBorder="1"/>
    <xf numFmtId="2" fontId="0" fillId="0" borderId="39" xfId="0" applyNumberFormat="1" applyFont="1" applyBorder="1" applyProtection="1">
      <protection locked="0"/>
    </xf>
    <xf numFmtId="2" fontId="0" fillId="0" borderId="9" xfId="0" applyNumberFormat="1" applyFont="1" applyBorder="1" applyProtection="1">
      <protection locked="0"/>
    </xf>
    <xf numFmtId="2" fontId="0" fillId="0" borderId="13" xfId="0" applyNumberFormat="1" applyFont="1" applyBorder="1" applyProtection="1">
      <protection locked="0"/>
    </xf>
    <xf numFmtId="2" fontId="0" fillId="0" borderId="34" xfId="0" applyNumberFormat="1" applyFont="1" applyBorder="1" applyProtection="1">
      <protection locked="0"/>
    </xf>
    <xf numFmtId="2" fontId="0" fillId="0" borderId="6" xfId="0" applyNumberFormat="1" applyFont="1" applyBorder="1" applyProtection="1">
      <protection locked="0"/>
    </xf>
    <xf numFmtId="2" fontId="0" fillId="0" borderId="15" xfId="0" applyNumberFormat="1" applyFont="1" applyBorder="1" applyProtection="1">
      <protection locked="0"/>
    </xf>
    <xf numFmtId="2" fontId="0" fillId="0" borderId="35" xfId="0" applyNumberFormat="1" applyFont="1" applyBorder="1" applyProtection="1">
      <protection locked="0"/>
    </xf>
    <xf numFmtId="2" fontId="0" fillId="0" borderId="8" xfId="0" applyNumberFormat="1" applyFont="1" applyBorder="1" applyProtection="1">
      <protection locked="0"/>
    </xf>
    <xf numFmtId="2" fontId="0" fillId="0" borderId="36" xfId="0" applyNumberFormat="1" applyFont="1" applyBorder="1" applyProtection="1">
      <protection locked="0"/>
    </xf>
    <xf numFmtId="0" fontId="19" fillId="0" borderId="31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6" fillId="0" borderId="3" xfId="0" applyFont="1" applyBorder="1" applyAlignment="1">
      <alignment horizontal="left"/>
    </xf>
    <xf numFmtId="14" fontId="17" fillId="0" borderId="3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 textRotation="90"/>
    </xf>
    <xf numFmtId="0" fontId="17" fillId="0" borderId="3" xfId="0" applyFont="1" applyBorder="1" applyAlignment="1">
      <alignment horizontal="center"/>
    </xf>
    <xf numFmtId="0" fontId="17" fillId="3" borderId="12" xfId="0" applyFont="1" applyFill="1" applyBorder="1" applyAlignment="1">
      <alignment readingOrder="2"/>
    </xf>
    <xf numFmtId="0" fontId="17" fillId="0" borderId="49" xfId="0" applyFont="1" applyBorder="1" applyAlignment="1">
      <alignment vertical="center"/>
    </xf>
    <xf numFmtId="14" fontId="17" fillId="0" borderId="48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left" indent="3"/>
    </xf>
    <xf numFmtId="0" fontId="21" fillId="0" borderId="0" xfId="0" applyFont="1" applyBorder="1" applyAlignment="1">
      <alignment horizontal="left" indent="1"/>
    </xf>
    <xf numFmtId="0" fontId="17" fillId="0" borderId="51" xfId="0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2" fontId="16" fillId="0" borderId="3" xfId="0" applyNumberFormat="1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23" fillId="0" borderId="0" xfId="0" applyFont="1" applyBorder="1" applyAlignment="1">
      <alignment vertical="center"/>
    </xf>
    <xf numFmtId="0" fontId="19" fillId="0" borderId="52" xfId="0" applyFont="1" applyBorder="1" applyAlignment="1"/>
    <xf numFmtId="0" fontId="23" fillId="0" borderId="0" xfId="0" applyFont="1" applyAlignment="1">
      <alignment horizontal="right" vertical="center"/>
    </xf>
    <xf numFmtId="166" fontId="18" fillId="0" borderId="27" xfId="0" applyNumberFormat="1" applyFont="1" applyBorder="1"/>
    <xf numFmtId="0" fontId="27" fillId="0" borderId="26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2" fontId="1" fillId="0" borderId="50" xfId="0" applyNumberFormat="1" applyFont="1" applyBorder="1" applyAlignment="1">
      <alignment vertical="center"/>
    </xf>
    <xf numFmtId="0" fontId="19" fillId="0" borderId="26" xfId="0" applyFont="1" applyBorder="1"/>
    <xf numFmtId="167" fontId="19" fillId="0" borderId="28" xfId="0" applyNumberFormat="1" applyFont="1" applyBorder="1"/>
    <xf numFmtId="167" fontId="19" fillId="0" borderId="27" xfId="0" applyNumberFormat="1" applyFont="1" applyBorder="1"/>
    <xf numFmtId="0" fontId="19" fillId="0" borderId="27" xfId="0" applyFont="1" applyBorder="1"/>
    <xf numFmtId="0" fontId="19" fillId="0" borderId="0" xfId="0" applyFont="1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19" fillId="0" borderId="5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top"/>
    </xf>
    <xf numFmtId="0" fontId="19" fillId="0" borderId="0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20" fillId="0" borderId="0" xfId="0" applyFont="1" applyBorder="1" applyAlignment="1">
      <alignment horizontal="left" indent="11"/>
    </xf>
    <xf numFmtId="0" fontId="20" fillId="0" borderId="0" xfId="0" applyFont="1"/>
    <xf numFmtId="0" fontId="20" fillId="0" borderId="0" xfId="0" applyFont="1" applyBorder="1"/>
    <xf numFmtId="0" fontId="20" fillId="0" borderId="0" xfId="0" applyFont="1" applyAlignment="1">
      <alignment horizontal="left" indent="3"/>
    </xf>
    <xf numFmtId="0" fontId="21" fillId="0" borderId="0" xfId="0" applyFont="1" applyBorder="1" applyAlignment="1"/>
    <xf numFmtId="0" fontId="19" fillId="2" borderId="0" xfId="0" applyFont="1" applyFill="1" applyAlignment="1"/>
    <xf numFmtId="0" fontId="19" fillId="2" borderId="0" xfId="0" applyFont="1" applyFill="1"/>
    <xf numFmtId="0" fontId="23" fillId="0" borderId="27" xfId="0" applyFont="1" applyBorder="1" applyAlignment="1">
      <alignment horizontal="left" indent="1"/>
    </xf>
    <xf numFmtId="168" fontId="29" fillId="2" borderId="20" xfId="0" applyNumberFormat="1" applyFont="1" applyFill="1" applyBorder="1" applyAlignment="1">
      <alignment horizontal="right" indent="4"/>
    </xf>
    <xf numFmtId="0" fontId="29" fillId="0" borderId="37" xfId="0" applyFont="1" applyBorder="1" applyAlignment="1">
      <alignment horizontal="left" indent="6"/>
    </xf>
    <xf numFmtId="0" fontId="17" fillId="2" borderId="3" xfId="0" applyFont="1" applyFill="1" applyBorder="1" applyAlignment="1">
      <alignment textRotation="45"/>
    </xf>
    <xf numFmtId="0" fontId="17" fillId="2" borderId="40" xfId="0" applyFont="1" applyFill="1" applyBorder="1" applyAlignment="1">
      <alignment textRotation="45"/>
    </xf>
    <xf numFmtId="0" fontId="17" fillId="2" borderId="4" xfId="0" applyFont="1" applyFill="1" applyBorder="1" applyAlignment="1">
      <alignment textRotation="45"/>
    </xf>
    <xf numFmtId="0" fontId="20" fillId="2" borderId="0" xfId="0" applyFont="1" applyFill="1" applyBorder="1" applyAlignment="1">
      <alignment horizontal="left"/>
    </xf>
    <xf numFmtId="0" fontId="18" fillId="2" borderId="25" xfId="0" applyFont="1" applyFill="1" applyBorder="1" applyAlignment="1">
      <alignment textRotation="45"/>
    </xf>
    <xf numFmtId="174" fontId="17" fillId="0" borderId="0" xfId="0" applyNumberFormat="1" applyFont="1" applyBorder="1" applyAlignment="1">
      <alignment horizontal="center" textRotation="90"/>
    </xf>
    <xf numFmtId="174" fontId="0" fillId="0" borderId="3" xfId="0" applyNumberFormat="1" applyFont="1" applyBorder="1" applyAlignment="1">
      <alignment horizontal="center"/>
    </xf>
    <xf numFmtId="174" fontId="0" fillId="0" borderId="25" xfId="0" applyNumberFormat="1" applyFont="1" applyBorder="1" applyProtection="1"/>
    <xf numFmtId="174" fontId="0" fillId="0" borderId="3" xfId="0" applyNumberFormat="1" applyFont="1" applyBorder="1" applyProtection="1"/>
    <xf numFmtId="174" fontId="0" fillId="0" borderId="5" xfId="0" applyNumberFormat="1" applyFont="1" applyBorder="1" applyProtection="1"/>
    <xf numFmtId="174" fontId="6" fillId="0" borderId="5" xfId="0" applyNumberFormat="1" applyFont="1" applyBorder="1" applyAlignment="1" applyProtection="1">
      <alignment horizontal="center"/>
    </xf>
    <xf numFmtId="174" fontId="22" fillId="2" borderId="18" xfId="0" applyNumberFormat="1" applyFont="1" applyFill="1" applyBorder="1" applyAlignment="1">
      <alignment horizontal="center"/>
    </xf>
    <xf numFmtId="174" fontId="0" fillId="2" borderId="33" xfId="0" applyNumberFormat="1" applyFill="1" applyBorder="1" applyAlignment="1">
      <alignment horizontal="center"/>
    </xf>
    <xf numFmtId="174" fontId="0" fillId="2" borderId="23" xfId="0" applyNumberFormat="1" applyFill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4" fontId="0" fillId="0" borderId="4" xfId="0" applyNumberFormat="1" applyFont="1" applyBorder="1" applyAlignment="1">
      <alignment horizontal="center"/>
    </xf>
    <xf numFmtId="4" fontId="18" fillId="2" borderId="25" xfId="0" applyNumberFormat="1" applyFont="1" applyFill="1" applyBorder="1" applyAlignment="1">
      <alignment horizontal="center" textRotation="90"/>
    </xf>
    <xf numFmtId="4" fontId="18" fillId="2" borderId="3" xfId="0" applyNumberFormat="1" applyFont="1" applyFill="1" applyBorder="1" applyAlignment="1">
      <alignment horizontal="right"/>
    </xf>
    <xf numFmtId="4" fontId="18" fillId="2" borderId="5" xfId="0" applyNumberFormat="1" applyFont="1" applyFill="1" applyBorder="1" applyAlignment="1">
      <alignment horizontal="right"/>
    </xf>
    <xf numFmtId="4" fontId="18" fillId="2" borderId="28" xfId="0" applyNumberFormat="1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20" fillId="0" borderId="0" xfId="0" applyFont="1" applyBorder="1" applyAlignment="1">
      <alignment horizontal="left" indent="3"/>
    </xf>
    <xf numFmtId="0" fontId="20" fillId="0" borderId="0" xfId="0" applyFont="1" applyBorder="1" applyAlignment="1">
      <alignment horizontal="right" indent="1"/>
    </xf>
    <xf numFmtId="0" fontId="30" fillId="0" borderId="0" xfId="2" applyFont="1" applyBorder="1"/>
    <xf numFmtId="0" fontId="20" fillId="0" borderId="0" xfId="0" applyFont="1" applyBorder="1" applyAlignment="1">
      <alignment horizontal="right" vertical="center"/>
    </xf>
    <xf numFmtId="0" fontId="20" fillId="2" borderId="0" xfId="0" applyFont="1" applyFill="1" applyBorder="1" applyAlignment="1"/>
    <xf numFmtId="2" fontId="6" fillId="0" borderId="3" xfId="0" applyNumberFormat="1" applyFont="1" applyBorder="1"/>
    <xf numFmtId="0" fontId="21" fillId="0" borderId="0" xfId="0" applyFont="1" applyBorder="1" applyAlignment="1">
      <alignment horizontal="right" vertical="center"/>
    </xf>
    <xf numFmtId="14" fontId="20" fillId="0" borderId="0" xfId="0" applyNumberFormat="1" applyFont="1" applyBorder="1" applyAlignment="1">
      <alignment horizontal="left" vertical="center"/>
    </xf>
    <xf numFmtId="0" fontId="19" fillId="2" borderId="0" xfId="0" applyFont="1" applyFill="1" applyBorder="1" applyAlignment="1" applyProtection="1">
      <alignment horizontal="left"/>
    </xf>
    <xf numFmtId="0" fontId="19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>
      <alignment horizontal="left"/>
    </xf>
    <xf numFmtId="0" fontId="19" fillId="0" borderId="0" xfId="0" applyFont="1" applyBorder="1" applyAlignment="1">
      <alignment horizontal="left"/>
    </xf>
    <xf numFmtId="0" fontId="21" fillId="2" borderId="0" xfId="0" applyFont="1" applyFill="1" applyAlignment="1" applyProtection="1">
      <alignment horizontal="left"/>
    </xf>
    <xf numFmtId="0" fontId="21" fillId="0" borderId="0" xfId="0" applyFont="1" applyAlignment="1" applyProtection="1">
      <alignment horizontal="left"/>
      <protection locked="0"/>
    </xf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center"/>
    </xf>
    <xf numFmtId="0" fontId="19" fillId="2" borderId="0" xfId="0" applyFont="1" applyFill="1" applyAlignment="1">
      <alignment horizontal="left"/>
    </xf>
    <xf numFmtId="0" fontId="19" fillId="0" borderId="0" xfId="0" applyFont="1" applyBorder="1" applyAlignment="1">
      <alignment horizontal="left" vertical="center"/>
    </xf>
    <xf numFmtId="14" fontId="19" fillId="0" borderId="0" xfId="0" applyNumberFormat="1" applyFont="1" applyAlignment="1">
      <alignment horizontal="left"/>
    </xf>
  </cellXfs>
  <cellStyles count="3">
    <cellStyle name="Normal" xfId="0" builtinId="0"/>
    <cellStyle name="Titre 1" xfId="1" builtinId="16"/>
    <cellStyle name="Titre 2" xfId="2" builtinId="17"/>
  </cellStyles>
  <dxfs count="177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 style="double">
          <color auto="1"/>
        </top>
        <bottom style="double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/>
        <top style="medium">
          <color theme="4" tint="-0.24994659260841701"/>
        </top>
        <bottom style="medium">
          <color theme="4" tint="-0.24994659260841701"/>
        </bottom>
      </border>
    </dxf>
    <dxf>
      <numFmt numFmtId="174" formatCode="#,##0.00&quot;h&quot;"/>
      <fill>
        <patternFill patternType="solid">
          <fgColor indexed="64"/>
          <bgColor theme="0"/>
        </patternFill>
      </fill>
    </dxf>
    <dxf>
      <numFmt numFmtId="174" formatCode="#,##0.00&quot;h&quot;"/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74" formatCode="#,##0.00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4" formatCode="#,##0.00&quot;h&quot;"/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" formatCode="0.00"/>
      <border diagonalUp="0" diagonalDown="0" outline="0">
        <left style="thin">
          <color auto="1"/>
        </left>
        <right style="thin">
          <color auto="1"/>
        </right>
        <top style="medium">
          <color theme="4" tint="-0.24994659260841701"/>
        </top>
        <bottom style="medium">
          <color theme="4" tint="-0.24994659260841701"/>
        </bottom>
      </border>
    </dxf>
    <dxf>
      <numFmt numFmtId="168" formatCode="\+\ #,##0.##&quot;J&quot;;\ \-\ #,##0.##&quot;J&quot;\ ;\ "/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7" formatCode="#,##0.##&quot;J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7" formatCode="#,##0.##&quot;J&quot;"/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>
        <top style="dashed">
          <color auto="1"/>
        </top>
      </border>
    </dxf>
    <dxf>
      <border diagonalUp="0" diagonalDown="0">
        <left/>
        <right/>
        <top/>
        <bottom/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Down="0">
        <left/>
        <right style="thin">
          <color auto="1"/>
        </right>
        <top/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9" formatCode="m/d/yy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double">
          <color auto="1"/>
        </top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general" vertical="center" textRotation="0" wrapText="0" indent="0" justifyLastLine="0" shrinkToFit="0" readingOrder="0"/>
    </dxf>
    <dxf>
      <border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alignment horizontal="general" vertical="bottom" textRotation="44" wrapText="0" indent="0" justifyLastLine="0" shrinkToFit="0" readingOrder="2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/>
        <right/>
        <top style="thin">
          <color auto="1"/>
        </top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E6406D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176892</xdr:colOff>
      <xdr:row>3</xdr:row>
      <xdr:rowOff>67236</xdr:rowOff>
    </xdr:from>
    <xdr:to>
      <xdr:col>14</xdr:col>
      <xdr:colOff>449036</xdr:colOff>
      <xdr:row>10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98821" y="842843"/>
          <a:ext cx="2122715" cy="1361514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22409</xdr:colOff>
      <xdr:row>3</xdr:row>
      <xdr:rowOff>53229</xdr:rowOff>
    </xdr:from>
    <xdr:to>
      <xdr:col>10</xdr:col>
      <xdr:colOff>122464</xdr:colOff>
      <xdr:row>10</xdr:row>
      <xdr:rowOff>33618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7338" y="828836"/>
          <a:ext cx="6849197" cy="1409139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28865</xdr:colOff>
      <xdr:row>3</xdr:row>
      <xdr:rowOff>93728</xdr:rowOff>
    </xdr:from>
    <xdr:to>
      <xdr:col>22</xdr:col>
      <xdr:colOff>1574426</xdr:colOff>
      <xdr:row>10</xdr:row>
      <xdr:rowOff>2399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077615" y="873046"/>
          <a:ext cx="4778288" cy="1308558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362238</xdr:colOff>
          <xdr:row>12</xdr:row>
          <xdr:rowOff>602962</xdr:rowOff>
        </xdr:from>
        <xdr:to>
          <xdr:col>1</xdr:col>
          <xdr:colOff>1752888</xdr:colOff>
          <xdr:row>12</xdr:row>
          <xdr:rowOff>974437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Gerer intervenant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441699</xdr:colOff>
      <xdr:row>27</xdr:row>
      <xdr:rowOff>177427</xdr:rowOff>
    </xdr:from>
    <xdr:to>
      <xdr:col>23</xdr:col>
      <xdr:colOff>1868</xdr:colOff>
      <xdr:row>30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714092" y="10015391"/>
          <a:ext cx="15820705" cy="12921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22</xdr:col>
      <xdr:colOff>3306536</xdr:colOff>
      <xdr:row>2</xdr:row>
      <xdr:rowOff>79375</xdr:rowOff>
    </xdr:from>
    <xdr:to>
      <xdr:col>22</xdr:col>
      <xdr:colOff>6183557</xdr:colOff>
      <xdr:row>8</xdr:row>
      <xdr:rowOff>200529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0036" y="569232"/>
          <a:ext cx="2877021" cy="13824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355227</xdr:colOff>
      <xdr:row>2</xdr:row>
      <xdr:rowOff>82925</xdr:rowOff>
    </xdr:from>
    <xdr:to>
      <xdr:col>20</xdr:col>
      <xdr:colOff>268940</xdr:colOff>
      <xdr:row>9</xdr:row>
      <xdr:rowOff>52108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842127" y="832225"/>
          <a:ext cx="3495113" cy="1518583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41460</xdr:colOff>
      <xdr:row>2</xdr:row>
      <xdr:rowOff>91329</xdr:rowOff>
    </xdr:from>
    <xdr:to>
      <xdr:col>14</xdr:col>
      <xdr:colOff>302558</xdr:colOff>
      <xdr:row>9</xdr:row>
      <xdr:rowOff>71718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95460" y="840629"/>
          <a:ext cx="9493998" cy="1529789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11</xdr:row>
          <xdr:rowOff>266700</xdr:rowOff>
        </xdr:from>
        <xdr:to>
          <xdr:col>1</xdr:col>
          <xdr:colOff>1333500</xdr:colOff>
          <xdr:row>11</xdr:row>
          <xdr:rowOff>771525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2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Cumul temps intervenant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22</xdr:col>
      <xdr:colOff>3418291</xdr:colOff>
      <xdr:row>1</xdr:row>
      <xdr:rowOff>89896</xdr:rowOff>
    </xdr:from>
    <xdr:to>
      <xdr:col>23</xdr:col>
      <xdr:colOff>1991</xdr:colOff>
      <xdr:row>6</xdr:row>
      <xdr:rowOff>89149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0391" y="407396"/>
          <a:ext cx="3352800" cy="13581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24</xdr:row>
      <xdr:rowOff>76200</xdr:rowOff>
    </xdr:from>
    <xdr:to>
      <xdr:col>22</xdr:col>
      <xdr:colOff>9525</xdr:colOff>
      <xdr:row>34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7124700" y="5000625"/>
          <a:ext cx="65913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400"/>
        </a:p>
      </xdr:txBody>
    </xdr:sp>
    <xdr:clientData/>
  </xdr:twoCellAnchor>
  <xdr:twoCellAnchor editAs="oneCell">
    <xdr:from>
      <xdr:col>1</xdr:col>
      <xdr:colOff>20053</xdr:colOff>
      <xdr:row>1</xdr:row>
      <xdr:rowOff>90237</xdr:rowOff>
    </xdr:from>
    <xdr:to>
      <xdr:col>2</xdr:col>
      <xdr:colOff>1784683</xdr:colOff>
      <xdr:row>5</xdr:row>
      <xdr:rowOff>86702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053" y="350921"/>
          <a:ext cx="2105525" cy="8687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Prog" displayName="tabProg" ref="B13:W27" headerRowCount="0" totalsRowShown="0" headerRowDxfId="176" headerRowBorderDxfId="175" tableBorderDxfId="174" totalsRowBorderDxfId="173">
  <tableColumns count="22">
    <tableColumn id="2" xr3:uid="{00000000-0010-0000-0000-000002000000}" name="Colonne2" headerRowDxfId="172" dataDxfId="171"/>
    <tableColumn id="4" xr3:uid="{00000000-0010-0000-0000-000004000000}" name="Colonne4" headerRowDxfId="170" dataDxfId="22"/>
    <tableColumn id="5" xr3:uid="{00000000-0010-0000-0000-000005000000}" name="Colonne5" headerRowDxfId="169" dataDxfId="47"/>
    <tableColumn id="6" xr3:uid="{00000000-0010-0000-0000-000006000000}" name="Colonne6" headerRowDxfId="168" dataDxfId="167"/>
    <tableColumn id="7" xr3:uid="{00000000-0010-0000-0000-000007000000}" name="Colonne7" headerRowDxfId="166" dataDxfId="165"/>
    <tableColumn id="8" xr3:uid="{00000000-0010-0000-0000-000008000000}" name="Colonne8" headerRowDxfId="164" dataDxfId="163"/>
    <tableColumn id="9" xr3:uid="{00000000-0010-0000-0000-000009000000}" name="Colonne9" headerRowDxfId="162" dataDxfId="161"/>
    <tableColumn id="10" xr3:uid="{00000000-0010-0000-0000-00000A000000}" name="Colonne10" headerRowDxfId="160" dataDxfId="159"/>
    <tableColumn id="11" xr3:uid="{00000000-0010-0000-0000-00000B000000}" name="Colonne11" headerRowDxfId="158" dataDxfId="157"/>
    <tableColumn id="12" xr3:uid="{00000000-0010-0000-0000-00000C000000}" name="Colonne12" headerRowDxfId="156" dataDxfId="155"/>
    <tableColumn id="13" xr3:uid="{00000000-0010-0000-0000-00000D000000}" name="Colonne13" headerRowDxfId="154" dataDxfId="153"/>
    <tableColumn id="14" xr3:uid="{00000000-0010-0000-0000-00000E000000}" name="Colonne14" headerRowDxfId="152" dataDxfId="151"/>
    <tableColumn id="15" xr3:uid="{00000000-0010-0000-0000-00000F000000}" name="Colonne15" headerRowDxfId="150" dataDxfId="149"/>
    <tableColumn id="16" xr3:uid="{00000000-0010-0000-0000-000010000000}" name="Colonne16" headerRowDxfId="148" dataDxfId="147"/>
    <tableColumn id="17" xr3:uid="{00000000-0010-0000-0000-000011000000}" name="Colonne17" headerRowDxfId="146" dataDxfId="145"/>
    <tableColumn id="18" xr3:uid="{00000000-0010-0000-0000-000012000000}" name="Colonne18" headerRowDxfId="144" dataDxfId="143"/>
    <tableColumn id="19" xr3:uid="{00000000-0010-0000-0000-000013000000}" name="Colonne19" headerRowDxfId="142" dataDxfId="141"/>
    <tableColumn id="20" xr3:uid="{00000000-0010-0000-0000-000014000000}" name="Colonne20" headerRowDxfId="140" dataDxfId="139"/>
    <tableColumn id="21" xr3:uid="{00000000-0010-0000-0000-000015000000}" name="Colonne21" headerRowDxfId="138" dataDxfId="137"/>
    <tableColumn id="22" xr3:uid="{00000000-0010-0000-0000-000016000000}" name="Colonne22" headerRowDxfId="136" dataDxfId="135"/>
    <tableColumn id="23" xr3:uid="{00000000-0010-0000-0000-000017000000}" name="Colonne23" headerRowDxfId="134" dataDxfId="133"/>
    <tableColumn id="24" xr3:uid="{00000000-0010-0000-0000-000018000000}" name="Colonne24" headerRowDxfId="132" dataDxfId="131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3CA8702-5A14-B74C-BA91-D134900D7386}" name="tabTemps3726" displayName="tabTemps3726" ref="B13:W25" totalsRowCount="1" headerRowDxfId="130" dataDxfId="128" totalsRowDxfId="126" headerRowBorderDxfId="129" tableBorderDxfId="127" totalsRowBorderDxfId="125">
  <autoFilter ref="B13:W24" xr:uid="{00000000-0009-0000-0100-000024000000}"/>
  <tableColumns count="22">
    <tableColumn id="2" xr3:uid="{5CC9C0C7-8A75-0B4F-ADC4-73B36D0120D0}" name="Colonne2" totalsRowLabel="Temps effectué: " dataDxfId="124" totalsRowDxfId="21"/>
    <tableColumn id="4" xr3:uid="{15C3F34C-9948-D143-A39D-8BDFA3A2E867}" name="Colonne4" totalsRowFunction="sum" dataDxfId="123" totalsRowDxfId="20">
      <calculatedColumnFormula>SUM(E14:V14)</calculatedColumnFormula>
    </tableColumn>
    <tableColumn id="5" xr3:uid="{1D5B3706-5802-B04E-B553-EF9674176200}" name="Colonne5" totalsRowFunction="custom" dataDxfId="122" totalsRowDxfId="19">
      <calculatedColumnFormula>tabTemps3726[[#This Row],[Colonne4]]/8</calculatedColumnFormula>
      <totalsRowFormula>tabTemps3726[[#Totals],[Colonne4]]/8</totalsRowFormula>
    </tableColumn>
    <tableColumn id="6" xr3:uid="{4B70C56A-0C37-4440-853A-622336BCC71C}" name="Colonne6" totalsRowFunction="sum" dataDxfId="121" totalsRowDxfId="18"/>
    <tableColumn id="7" xr3:uid="{94327DC5-4F11-7747-A454-CC0BC0B00AC1}" name="Colonne7" totalsRowFunction="sum" dataDxfId="120" totalsRowDxfId="17"/>
    <tableColumn id="8" xr3:uid="{63C162AF-6F45-DF4F-A542-5F0089E3A537}" name="Colonne8" totalsRowFunction="sum" dataDxfId="119" totalsRowDxfId="16"/>
    <tableColumn id="9" xr3:uid="{F19AD755-8C5E-A740-9B10-72FC3CE863CE}" name="Colonne9" totalsRowFunction="sum" dataDxfId="118" totalsRowDxfId="15"/>
    <tableColumn id="10" xr3:uid="{D829FE44-8DF2-4648-844B-8AD314C77D59}" name="Colonne10" totalsRowFunction="sum" dataDxfId="117" totalsRowDxfId="14"/>
    <tableColumn id="11" xr3:uid="{E3369249-8759-134F-9F8F-1687DDB1D8BA}" name="Colonne11" totalsRowFunction="sum" dataDxfId="116" totalsRowDxfId="13"/>
    <tableColumn id="12" xr3:uid="{2194DB37-E379-2F4D-836E-62835FCB92BA}" name="Colonne12" totalsRowFunction="sum" dataDxfId="115" totalsRowDxfId="12"/>
    <tableColumn id="13" xr3:uid="{6C40C764-D129-724E-B56B-D8AF38B3F3D8}" name="Colonne13" totalsRowFunction="sum" dataDxfId="114" totalsRowDxfId="11"/>
    <tableColumn id="14" xr3:uid="{0EED4C7F-1BBD-3D4C-9D93-E071C9DB2EFB}" name="Colonne14" totalsRowFunction="sum" dataDxfId="113" totalsRowDxfId="10"/>
    <tableColumn id="15" xr3:uid="{6A6C87F3-BD62-5F46-92D7-0989FC1402AE}" name="Colonne15" totalsRowFunction="sum" dataDxfId="112" totalsRowDxfId="9"/>
    <tableColumn id="16" xr3:uid="{F354F46F-2D2A-F94A-AE13-7E22B3034987}" name="Colonne16" totalsRowFunction="sum" dataDxfId="111" totalsRowDxfId="8"/>
    <tableColumn id="17" xr3:uid="{D62C4829-8748-8947-9C99-71BB19C0D647}" name="Colonne17" totalsRowFunction="sum" dataDxfId="110" totalsRowDxfId="7"/>
    <tableColumn id="18" xr3:uid="{D7C32787-732F-FC4B-81C3-6721BA1B81A7}" name="Colonne18" totalsRowFunction="sum" dataDxfId="109" totalsRowDxfId="6"/>
    <tableColumn id="19" xr3:uid="{067C858B-8272-8D45-93CD-72C40A24AF75}" name="Colonne19" totalsRowFunction="sum" dataDxfId="108" totalsRowDxfId="5"/>
    <tableColumn id="20" xr3:uid="{64D229A9-B3F7-D742-A42E-BEBAD832905A}" name="Colonne20" totalsRowFunction="sum" dataDxfId="107" totalsRowDxfId="4"/>
    <tableColumn id="21" xr3:uid="{02EA4D52-4711-2E4B-A5EB-85DDEC405366}" name="Colonne21" totalsRowFunction="sum" dataDxfId="106" totalsRowDxfId="3"/>
    <tableColumn id="22" xr3:uid="{CBD9AED5-0B97-1C4F-8560-A052DD561D63}" name="Colonne22" totalsRowFunction="sum" dataDxfId="105" totalsRowDxfId="2"/>
    <tableColumn id="23" xr3:uid="{4F091F26-6756-C04C-BE46-790502485503}" name="Colonne23" totalsRowFunction="sum" dataDxfId="104" totalsRowDxfId="1"/>
    <tableColumn id="24" xr3:uid="{0695EA38-749A-A44F-90CF-4C5176087159}" name="Colonne24" totalsRowFunction="custom" dataDxfId="103" totalsRowDxfId="0">
      <totalsRowFormula>"Total temps effectué précis: : "&amp;  SUM(E14:V24) &amp; " heures " &amp; " &lt;==&gt;  " &amp;(SUM(E14:V24)/8) &amp; " jours"</totalsRow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C22:V22" headerRowCount="0" totalsRowShown="0" headerRowDxfId="24" dataDxfId="23" tableBorderDxfId="45">
  <tableColumns count="20">
    <tableColumn id="1" xr3:uid="{00000000-0010-0000-0200-000001000000}" name="Colonne1" dataDxfId="44"/>
    <tableColumn id="2" xr3:uid="{00000000-0010-0000-0200-000002000000}" name="Colonne2" dataDxfId="43">
      <calculatedColumnFormula xml:space="preserve"> $D21 - $D8</calculatedColumnFormula>
    </tableColumn>
    <tableColumn id="4" xr3:uid="{00000000-0010-0000-0200-000004000000}" name="Colonne4" dataDxfId="42">
      <calculatedColumnFormula xml:space="preserve"> $E21- $E8</calculatedColumnFormula>
    </tableColumn>
    <tableColumn id="5" xr3:uid="{00000000-0010-0000-0200-000005000000}" name="Colonne5" dataDxfId="41">
      <calculatedColumnFormula xml:space="preserve"> $F21- $F8</calculatedColumnFormula>
    </tableColumn>
    <tableColumn id="6" xr3:uid="{00000000-0010-0000-0200-000006000000}" name="Colonne6" dataDxfId="40">
      <calculatedColumnFormula xml:space="preserve"> $G21- $G8</calculatedColumnFormula>
    </tableColumn>
    <tableColumn id="7" xr3:uid="{00000000-0010-0000-0200-000007000000}" name="Colonne7" dataDxfId="39">
      <calculatedColumnFormula xml:space="preserve"> $H21- $H8</calculatedColumnFormula>
    </tableColumn>
    <tableColumn id="8" xr3:uid="{00000000-0010-0000-0200-000008000000}" name="Colonne8" dataDxfId="38">
      <calculatedColumnFormula xml:space="preserve"> $I21- $I8</calculatedColumnFormula>
    </tableColumn>
    <tableColumn id="9" xr3:uid="{00000000-0010-0000-0200-000009000000}" name="Colonne9" dataDxfId="37">
      <calculatedColumnFormula xml:space="preserve"> $J21- $J8</calculatedColumnFormula>
    </tableColumn>
    <tableColumn id="10" xr3:uid="{00000000-0010-0000-0200-00000A000000}" name="Colonne10" dataDxfId="36">
      <calculatedColumnFormula xml:space="preserve"> $K21- $K8</calculatedColumnFormula>
    </tableColumn>
    <tableColumn id="11" xr3:uid="{00000000-0010-0000-0200-00000B000000}" name="Colonne11" dataDxfId="35">
      <calculatedColumnFormula xml:space="preserve"> $L21- $L8</calculatedColumnFormula>
    </tableColumn>
    <tableColumn id="12" xr3:uid="{00000000-0010-0000-0200-00000C000000}" name="Colonne12" dataDxfId="34">
      <calculatedColumnFormula xml:space="preserve"> $M21- $M8</calculatedColumnFormula>
    </tableColumn>
    <tableColumn id="13" xr3:uid="{00000000-0010-0000-0200-00000D000000}" name="Colonne13" dataDxfId="33"/>
    <tableColumn id="14" xr3:uid="{00000000-0010-0000-0200-00000E000000}" name="Colonne14" dataDxfId="32"/>
    <tableColumn id="15" xr3:uid="{00000000-0010-0000-0200-00000F000000}" name="Colonne15" dataDxfId="31"/>
    <tableColumn id="16" xr3:uid="{00000000-0010-0000-0200-000010000000}" name="Colonne16" dataDxfId="30"/>
    <tableColumn id="17" xr3:uid="{00000000-0010-0000-0200-000011000000}" name="Colonne17" dataDxfId="29"/>
    <tableColumn id="18" xr3:uid="{00000000-0010-0000-0200-000012000000}" name="Colonne18" dataDxfId="28"/>
    <tableColumn id="19" xr3:uid="{00000000-0010-0000-0200-000013000000}" name="Colonne19" dataDxfId="27"/>
    <tableColumn id="20" xr3:uid="{00000000-0010-0000-0200-000014000000}" name="Colonne20" dataDxfId="26"/>
    <tableColumn id="21" xr3:uid="{00000000-0010-0000-0200-000015000000}" name="Colonne21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Ecart" displayName="tabEcart" ref="B7:V21" headerRowCount="0" totalsRowShown="0" headerRowDxfId="102" headerRowBorderDxfId="101" tableBorderDxfId="100" totalsRowBorderDxfId="99">
  <tableColumns count="21">
    <tableColumn id="2" xr3:uid="{00000000-0010-0000-0300-000002000000}" name="Colonne2" headerRowDxfId="98" dataDxfId="97"/>
    <tableColumn id="1" xr3:uid="{00000000-0010-0000-0300-000001000000}" name="Colonne1" headerRowDxfId="96" dataDxfId="95"/>
    <tableColumn id="4" xr3:uid="{00000000-0010-0000-0300-000004000000}" name="Colonne4" headerRowDxfId="94" dataDxfId="46"/>
    <tableColumn id="6" xr3:uid="{00000000-0010-0000-0300-000006000000}" name="Colonne6" headerRowDxfId="93" dataDxfId="92"/>
    <tableColumn id="7" xr3:uid="{00000000-0010-0000-0300-000007000000}" name="Colonne7" headerRowDxfId="91" dataDxfId="90"/>
    <tableColumn id="8" xr3:uid="{00000000-0010-0000-0300-000008000000}" name="Colonne8" headerRowDxfId="89" dataDxfId="88"/>
    <tableColumn id="9" xr3:uid="{00000000-0010-0000-0300-000009000000}" name="Colonne9" headerRowDxfId="87" dataDxfId="86"/>
    <tableColumn id="10" xr3:uid="{00000000-0010-0000-0300-00000A000000}" name="Colonne10" headerRowDxfId="85" dataDxfId="84"/>
    <tableColumn id="11" xr3:uid="{00000000-0010-0000-0300-00000B000000}" name="Colonne11" headerRowDxfId="83" dataDxfId="82"/>
    <tableColumn id="12" xr3:uid="{00000000-0010-0000-0300-00000C000000}" name="Colonne12" headerRowDxfId="81" dataDxfId="80"/>
    <tableColumn id="13" xr3:uid="{00000000-0010-0000-0300-00000D000000}" name="Colonne13" headerRowDxfId="79" dataDxfId="78"/>
    <tableColumn id="14" xr3:uid="{00000000-0010-0000-0300-00000E000000}" name="Colonne14" headerRowDxfId="77" dataDxfId="76"/>
    <tableColumn id="15" xr3:uid="{00000000-0010-0000-0300-00000F000000}" name="Colonne15" headerRowDxfId="75" dataDxfId="74"/>
    <tableColumn id="16" xr3:uid="{00000000-0010-0000-0300-000010000000}" name="Colonne16" headerRowDxfId="73" dataDxfId="72"/>
    <tableColumn id="17" xr3:uid="{00000000-0010-0000-0300-000011000000}" name="Colonne17" headerRowDxfId="71" dataDxfId="70"/>
    <tableColumn id="18" xr3:uid="{00000000-0010-0000-0300-000012000000}" name="Colonne18" headerRowDxfId="69" dataDxfId="68"/>
    <tableColumn id="19" xr3:uid="{00000000-0010-0000-0300-000013000000}" name="Colonne19" headerRowDxfId="67" dataDxfId="66"/>
    <tableColumn id="20" xr3:uid="{00000000-0010-0000-0300-000014000000}" name="Colonne20" headerRowDxfId="65" dataDxfId="64"/>
    <tableColumn id="21" xr3:uid="{00000000-0010-0000-0300-000015000000}" name="Colonne21" headerRowDxfId="63" dataDxfId="62"/>
    <tableColumn id="22" xr3:uid="{00000000-0010-0000-0300-000016000000}" name="Colonne22" headerRowDxfId="61" dataDxfId="60"/>
    <tableColumn id="23" xr3:uid="{00000000-0010-0000-0300-000017000000}" name="Colonne23" headerRowDxfId="59" dataDxfId="58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105" displayName="Tableau105" ref="C24:I36" headerRowCount="0" totalsRowShown="0" headerRowDxfId="57" tableBorderDxfId="56" totalsRowBorderDxfId="55">
  <tableColumns count="7">
    <tableColumn id="1" xr3:uid="{00000000-0010-0000-0400-000001000000}" name="Colonne1" dataDxfId="54"/>
    <tableColumn id="2" xr3:uid="{00000000-0010-0000-0400-000002000000}" name="Colonne2" dataDxfId="53"/>
    <tableColumn id="3" xr3:uid="{00000000-0010-0000-0400-000003000000}" name="Colonne3" dataDxfId="52">
      <calculatedColumnFormula>INDIRECT(ADDRESS(19,4,,,"Feuil1"))</calculatedColumnFormula>
    </tableColumn>
    <tableColumn id="4" xr3:uid="{00000000-0010-0000-0400-000004000000}" name="Colonne4" dataDxfId="51"/>
    <tableColumn id="5" xr3:uid="{00000000-0010-0000-0400-000005000000}" name="Colonne5" dataDxfId="50">
      <calculatedColumnFormula>D7/8</calculatedColumnFormula>
    </tableColumn>
    <tableColumn id="6" xr3:uid="{00000000-0010-0000-0400-000006000000}" name="Colonne6" dataDxfId="49"/>
    <tableColumn id="7" xr3:uid="{00000000-0010-0000-0400-000007000000}" name="Colonne7" dataDxfId="4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Y40"/>
  <sheetViews>
    <sheetView showGridLines="0" showZeros="0" tabSelected="1" zoomScale="66" zoomScaleNormal="66" zoomScalePageLayoutView="55" workbookViewId="0">
      <selection activeCell="T7" sqref="T7:V7"/>
    </sheetView>
  </sheetViews>
  <sheetFormatPr baseColWidth="10" defaultColWidth="9.140625" defaultRowHeight="15" x14ac:dyDescent="0.25"/>
  <cols>
    <col min="1" max="1" width="3.7109375" customWidth="1"/>
    <col min="2" max="2" width="30.42578125" customWidth="1"/>
    <col min="3" max="3" width="9.42578125" customWidth="1"/>
    <col min="4" max="4" width="14" customWidth="1"/>
    <col min="5" max="6" width="7.7109375" customWidth="1"/>
    <col min="7" max="22" width="7" customWidth="1"/>
    <col min="23" max="23" width="92.85546875" customWidth="1"/>
    <col min="24" max="24" width="6.7109375" customWidth="1"/>
    <col min="25" max="25" width="8.28515625" customWidth="1"/>
  </cols>
  <sheetData>
    <row r="2" spans="2:25" ht="24" thickBot="1" x14ac:dyDescent="0.4">
      <c r="B2" s="29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1"/>
      <c r="X2" s="12"/>
      <c r="Y2" s="13"/>
    </row>
    <row r="3" spans="2:25" ht="22.5" customHeight="1" thickTop="1" x14ac:dyDescent="0.3">
      <c r="B3" s="1"/>
      <c r="C3" s="171" t="s">
        <v>1</v>
      </c>
      <c r="K3" s="171" t="s">
        <v>8</v>
      </c>
      <c r="L3" s="61"/>
      <c r="N3" s="1"/>
      <c r="Q3" s="171" t="s">
        <v>9</v>
      </c>
      <c r="R3" s="1"/>
      <c r="T3" s="1"/>
      <c r="X3" s="1"/>
    </row>
    <row r="4" spans="2:25" ht="15" customHeight="1" x14ac:dyDescent="0.3">
      <c r="B4" s="1"/>
      <c r="I4" s="4"/>
      <c r="K4" s="1"/>
      <c r="M4" s="1"/>
    </row>
    <row r="5" spans="2:25" ht="15.75" customHeight="1" x14ac:dyDescent="0.35">
      <c r="B5" s="137" t="s">
        <v>2</v>
      </c>
      <c r="C5" s="183"/>
      <c r="D5" s="183"/>
      <c r="E5" s="183"/>
      <c r="F5" s="183"/>
      <c r="G5" s="170"/>
      <c r="H5" s="170"/>
      <c r="I5" s="130"/>
      <c r="J5" s="130"/>
      <c r="K5" s="20" t="s">
        <v>18</v>
      </c>
      <c r="L5" s="151"/>
      <c r="M5" s="151"/>
      <c r="N5" s="151"/>
      <c r="O5" s="151"/>
      <c r="P5" s="169"/>
      <c r="Q5" s="141"/>
      <c r="R5" s="140"/>
      <c r="S5" s="172" t="s">
        <v>68</v>
      </c>
      <c r="T5" s="176"/>
      <c r="U5" s="176"/>
      <c r="V5" s="176"/>
      <c r="W5" s="2"/>
      <c r="X5" s="11"/>
    </row>
    <row r="6" spans="2:25" ht="15" customHeight="1" x14ac:dyDescent="0.35">
      <c r="B6" s="2"/>
      <c r="C6" s="2"/>
      <c r="D6" s="2"/>
      <c r="E6" s="2"/>
      <c r="F6" s="2"/>
      <c r="G6" s="137"/>
      <c r="H6" s="130"/>
      <c r="I6" s="130"/>
      <c r="J6" s="130"/>
      <c r="K6" s="25" t="s">
        <v>18</v>
      </c>
      <c r="L6" s="151"/>
      <c r="M6" s="151"/>
      <c r="N6" s="151"/>
      <c r="O6" s="151"/>
      <c r="P6" s="23"/>
    </row>
    <row r="7" spans="2:25" ht="15" customHeight="1" x14ac:dyDescent="0.35">
      <c r="B7" s="2"/>
      <c r="C7" s="2"/>
      <c r="D7" s="2"/>
      <c r="E7" s="172" t="s">
        <v>38</v>
      </c>
      <c r="F7" s="184"/>
      <c r="G7" s="184"/>
      <c r="H7" s="184"/>
      <c r="I7" s="184"/>
      <c r="J7" s="21"/>
      <c r="K7" s="24" t="s">
        <v>18</v>
      </c>
      <c r="L7" s="151"/>
      <c r="M7" s="151"/>
      <c r="N7" s="151"/>
      <c r="O7" s="151"/>
      <c r="P7" s="60"/>
      <c r="Q7" s="22"/>
      <c r="R7" s="139"/>
      <c r="S7" s="175" t="s">
        <v>69</v>
      </c>
      <c r="T7" s="176"/>
      <c r="U7" s="176"/>
      <c r="V7" s="176"/>
    </row>
    <row r="8" spans="2:25" ht="15" customHeight="1" x14ac:dyDescent="0.35">
      <c r="B8" s="138"/>
      <c r="C8" s="173"/>
      <c r="D8" s="173"/>
      <c r="E8" s="173"/>
      <c r="F8" s="173"/>
      <c r="G8" s="173"/>
      <c r="H8" s="173"/>
      <c r="I8" s="173"/>
      <c r="J8" s="2"/>
      <c r="K8" s="5"/>
      <c r="L8" s="2"/>
      <c r="S8" s="2"/>
      <c r="T8" s="2"/>
      <c r="U8" s="2"/>
      <c r="V8" s="2"/>
      <c r="W8" s="2"/>
    </row>
    <row r="9" spans="2:25" ht="21" x14ac:dyDescent="0.35">
      <c r="B9" s="137" t="s">
        <v>3</v>
      </c>
      <c r="C9" s="183"/>
      <c r="D9" s="183"/>
      <c r="E9" s="183"/>
      <c r="F9" s="183"/>
      <c r="G9" s="183"/>
      <c r="H9" s="183"/>
      <c r="I9" s="183"/>
      <c r="J9" s="183"/>
      <c r="K9" s="2"/>
      <c r="L9" s="2"/>
      <c r="N9" s="2"/>
      <c r="O9" s="2"/>
      <c r="P9" s="2"/>
      <c r="S9" s="2"/>
      <c r="T9" s="2"/>
      <c r="U9" s="2"/>
      <c r="V9" s="2"/>
    </row>
    <row r="10" spans="2:25" x14ac:dyDescent="0.25">
      <c r="E10" s="27"/>
      <c r="F10" s="18"/>
      <c r="H10" s="131"/>
      <c r="I10" s="131"/>
    </row>
    <row r="11" spans="2:25" ht="13.5" customHeight="1" x14ac:dyDescent="0.25">
      <c r="E11" s="26"/>
      <c r="T11" s="3"/>
    </row>
    <row r="12" spans="2:25" x14ac:dyDescent="0.25">
      <c r="T12" s="10"/>
      <c r="V12" s="7"/>
    </row>
    <row r="13" spans="2:25" ht="138.75" customHeight="1" x14ac:dyDescent="0.35">
      <c r="B13" s="57" t="s">
        <v>64</v>
      </c>
      <c r="C13" s="164" t="s">
        <v>5</v>
      </c>
      <c r="D13" s="78" t="s">
        <v>6</v>
      </c>
      <c r="E13" s="152" t="s">
        <v>16</v>
      </c>
      <c r="F13" s="152" t="s">
        <v>16</v>
      </c>
      <c r="G13" s="152" t="s">
        <v>16</v>
      </c>
      <c r="H13" s="152" t="s">
        <v>16</v>
      </c>
      <c r="I13" s="152" t="s">
        <v>16</v>
      </c>
      <c r="J13" s="58" t="s">
        <v>16</v>
      </c>
      <c r="K13" s="58"/>
      <c r="L13" s="58" t="s">
        <v>16</v>
      </c>
      <c r="M13" s="58" t="s">
        <v>16</v>
      </c>
      <c r="N13" s="58" t="s">
        <v>16</v>
      </c>
      <c r="O13" s="58" t="s">
        <v>16</v>
      </c>
      <c r="P13" s="58" t="s">
        <v>16</v>
      </c>
      <c r="Q13" s="58" t="s">
        <v>16</v>
      </c>
      <c r="R13" s="58" t="s">
        <v>16</v>
      </c>
      <c r="S13" s="58" t="s">
        <v>16</v>
      </c>
      <c r="T13" s="58" t="s">
        <v>16</v>
      </c>
      <c r="U13" s="58" t="s">
        <v>16</v>
      </c>
      <c r="V13" s="58" t="s">
        <v>16</v>
      </c>
      <c r="W13" s="57" t="s">
        <v>10</v>
      </c>
    </row>
    <row r="14" spans="2:25" ht="30.75" customHeight="1" x14ac:dyDescent="0.35">
      <c r="B14" s="76"/>
      <c r="C14" s="165">
        <f>SUBTOTAL(109,E14:V14)</f>
        <v>0</v>
      </c>
      <c r="D14" s="79">
        <f xml:space="preserve"> tabProg[[#This Row],[Colonne4]] / 8</f>
        <v>0</v>
      </c>
      <c r="E14" s="66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8"/>
      <c r="W14" s="69"/>
    </row>
    <row r="15" spans="2:25" ht="30.75" customHeight="1" x14ac:dyDescent="0.35">
      <c r="B15" s="76"/>
      <c r="C15" s="165">
        <f t="shared" ref="C15:C26" si="0">SUBTOTAL(109,E15:V15)</f>
        <v>0</v>
      </c>
      <c r="D15" s="79">
        <f xml:space="preserve"> tabProg[[#This Row],[Colonne4]] / 8</f>
        <v>0</v>
      </c>
      <c r="E15" s="70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2"/>
      <c r="W15" s="69"/>
    </row>
    <row r="16" spans="2:25" ht="30.75" customHeight="1" x14ac:dyDescent="0.35">
      <c r="B16" s="76"/>
      <c r="C16" s="165">
        <f t="shared" si="0"/>
        <v>0</v>
      </c>
      <c r="D16" s="79">
        <f xml:space="preserve"> tabProg[[#This Row],[Colonne4]] / 8</f>
        <v>0</v>
      </c>
      <c r="E16" s="70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2"/>
      <c r="W16" s="69"/>
    </row>
    <row r="17" spans="2:24" ht="30.75" customHeight="1" x14ac:dyDescent="0.35">
      <c r="B17" s="76"/>
      <c r="C17" s="165">
        <f t="shared" si="0"/>
        <v>0</v>
      </c>
      <c r="D17" s="79">
        <f xml:space="preserve"> tabProg[[#This Row],[Colonne4]] / 8</f>
        <v>0</v>
      </c>
      <c r="E17" s="70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2"/>
      <c r="W17" s="69"/>
    </row>
    <row r="18" spans="2:24" ht="30.75" customHeight="1" x14ac:dyDescent="0.35">
      <c r="B18" s="76"/>
      <c r="C18" s="165">
        <f>SUBTOTAL(109,E18:V18)</f>
        <v>0</v>
      </c>
      <c r="D18" s="79">
        <f xml:space="preserve"> tabProg[[#This Row],[Colonne4]] / 8</f>
        <v>0</v>
      </c>
      <c r="E18" s="70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69"/>
    </row>
    <row r="19" spans="2:24" ht="30.75" customHeight="1" x14ac:dyDescent="0.35">
      <c r="B19" s="76"/>
      <c r="C19" s="165">
        <f t="shared" si="0"/>
        <v>0</v>
      </c>
      <c r="D19" s="79">
        <f xml:space="preserve"> tabProg[[#This Row],[Colonne4]] / 8</f>
        <v>0</v>
      </c>
      <c r="E19" s="70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2"/>
      <c r="W19" s="69"/>
    </row>
    <row r="20" spans="2:24" ht="30.75" customHeight="1" x14ac:dyDescent="0.35">
      <c r="B20" s="76"/>
      <c r="C20" s="165">
        <f t="shared" si="0"/>
        <v>0</v>
      </c>
      <c r="D20" s="79">
        <f xml:space="preserve"> tabProg[[#This Row],[Colonne4]] / 8</f>
        <v>0</v>
      </c>
      <c r="E20" s="70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2"/>
      <c r="W20" s="69"/>
    </row>
    <row r="21" spans="2:24" ht="30.75" customHeight="1" x14ac:dyDescent="0.35">
      <c r="B21" s="76"/>
      <c r="C21" s="165">
        <f t="shared" si="0"/>
        <v>0</v>
      </c>
      <c r="D21" s="79">
        <f xml:space="preserve"> tabProg[[#This Row],[Colonne4]] / 8</f>
        <v>0</v>
      </c>
      <c r="E21" s="70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2"/>
      <c r="W21" s="69"/>
    </row>
    <row r="22" spans="2:24" ht="30.75" customHeight="1" x14ac:dyDescent="0.35">
      <c r="B22" s="76"/>
      <c r="C22" s="165">
        <f t="shared" si="0"/>
        <v>0</v>
      </c>
      <c r="D22" s="79">
        <f xml:space="preserve"> tabProg[[#This Row],[Colonne4]] / 8</f>
        <v>0</v>
      </c>
      <c r="E22" s="70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2"/>
      <c r="W22" s="69"/>
    </row>
    <row r="23" spans="2:24" ht="30.75" customHeight="1" x14ac:dyDescent="0.35">
      <c r="B23" s="76"/>
      <c r="C23" s="165">
        <f t="shared" si="0"/>
        <v>0</v>
      </c>
      <c r="D23" s="79">
        <f xml:space="preserve"> tabProg[[#This Row],[Colonne4]] / 8</f>
        <v>0</v>
      </c>
      <c r="E23" s="70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2"/>
      <c r="W23" s="69"/>
    </row>
    <row r="24" spans="2:24" ht="30.75" customHeight="1" x14ac:dyDescent="0.35">
      <c r="B24" s="76"/>
      <c r="C24" s="165">
        <f t="shared" si="0"/>
        <v>0</v>
      </c>
      <c r="D24" s="79">
        <f xml:space="preserve"> tabProg[[#This Row],[Colonne4]] / 8</f>
        <v>0</v>
      </c>
      <c r="E24" s="70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2"/>
      <c r="W24" s="69"/>
    </row>
    <row r="25" spans="2:24" ht="30.75" customHeight="1" x14ac:dyDescent="0.35">
      <c r="B25" s="76"/>
      <c r="C25" s="165">
        <f t="shared" si="0"/>
        <v>0</v>
      </c>
      <c r="D25" s="79">
        <f xml:space="preserve"> tabProg[[#This Row],[Colonne4]] / 8</f>
        <v>0</v>
      </c>
      <c r="E25" s="70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2"/>
      <c r="W25" s="69"/>
    </row>
    <row r="26" spans="2:24" ht="30.75" customHeight="1" thickBot="1" x14ac:dyDescent="0.4">
      <c r="B26" s="77"/>
      <c r="C26" s="166">
        <f t="shared" si="0"/>
        <v>0</v>
      </c>
      <c r="D26" s="80">
        <f xml:space="preserve"> tabProg[[#This Row],[Colonne4]] / 8</f>
        <v>0</v>
      </c>
      <c r="E26" s="73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  <c r="W26" s="69"/>
      <c r="X26" s="2"/>
    </row>
    <row r="27" spans="2:24" ht="29.25" customHeight="1" thickBot="1" x14ac:dyDescent="0.4">
      <c r="B27" s="123" t="s">
        <v>7</v>
      </c>
      <c r="C27" s="167">
        <f>SUM(C14:C26)</f>
        <v>0</v>
      </c>
      <c r="D27" s="81">
        <f>tabProg[[#This Row],[Colonne4]] / 8</f>
        <v>0</v>
      </c>
      <c r="E27" s="122">
        <f t="shared" ref="E27:V27" si="1">SUM(E14:E26)</f>
        <v>0</v>
      </c>
      <c r="F27" s="122">
        <f t="shared" si="1"/>
        <v>0</v>
      </c>
      <c r="G27" s="122">
        <f t="shared" si="1"/>
        <v>0</v>
      </c>
      <c r="H27" s="122">
        <f t="shared" si="1"/>
        <v>0</v>
      </c>
      <c r="I27" s="122">
        <f t="shared" si="1"/>
        <v>0</v>
      </c>
      <c r="J27" s="122">
        <f t="shared" si="1"/>
        <v>0</v>
      </c>
      <c r="K27" s="122">
        <f t="shared" si="1"/>
        <v>0</v>
      </c>
      <c r="L27" s="122">
        <f t="shared" si="1"/>
        <v>0</v>
      </c>
      <c r="M27" s="122">
        <f t="shared" si="1"/>
        <v>0</v>
      </c>
      <c r="N27" s="122">
        <f t="shared" si="1"/>
        <v>0</v>
      </c>
      <c r="O27" s="122">
        <f t="shared" si="1"/>
        <v>0</v>
      </c>
      <c r="P27" s="122">
        <f t="shared" si="1"/>
        <v>0</v>
      </c>
      <c r="Q27" s="122">
        <f t="shared" si="1"/>
        <v>0</v>
      </c>
      <c r="R27" s="122">
        <f t="shared" si="1"/>
        <v>0</v>
      </c>
      <c r="S27" s="122">
        <f t="shared" si="1"/>
        <v>0</v>
      </c>
      <c r="T27" s="122">
        <f t="shared" si="1"/>
        <v>0</v>
      </c>
      <c r="U27" s="122">
        <f t="shared" si="1"/>
        <v>0</v>
      </c>
      <c r="V27" s="122">
        <f t="shared" si="1"/>
        <v>0</v>
      </c>
      <c r="W27" s="32"/>
    </row>
    <row r="28" spans="2:24" ht="39" customHeight="1" x14ac:dyDescent="0.25"/>
    <row r="29" spans="2:24" ht="39" customHeight="1" x14ac:dyDescent="0.3">
      <c r="B29" s="62" t="s">
        <v>11</v>
      </c>
    </row>
    <row r="30" spans="2:24" ht="39" customHeight="1" x14ac:dyDescent="0.25"/>
    <row r="31" spans="2:24" ht="39" customHeight="1" x14ac:dyDescent="0.25"/>
    <row r="32" spans="2:24" ht="39" customHeight="1" x14ac:dyDescent="0.25"/>
    <row r="33" ht="39" customHeight="1" x14ac:dyDescent="0.25"/>
    <row r="34" ht="39" customHeight="1" x14ac:dyDescent="0.25"/>
    <row r="35" ht="39" customHeight="1" x14ac:dyDescent="0.25"/>
    <row r="36" ht="39" customHeight="1" x14ac:dyDescent="0.25"/>
    <row r="37" ht="39" customHeight="1" x14ac:dyDescent="0.25"/>
    <row r="38" ht="39" customHeight="1" x14ac:dyDescent="0.25"/>
    <row r="39" ht="39" customHeight="1" x14ac:dyDescent="0.25"/>
    <row r="40" ht="39" customHeight="1" x14ac:dyDescent="0.25"/>
  </sheetData>
  <mergeCells count="11">
    <mergeCell ref="F7:I7"/>
    <mergeCell ref="C5:F5"/>
    <mergeCell ref="C9:J9"/>
    <mergeCell ref="T5:V5"/>
    <mergeCell ref="T7:V7"/>
    <mergeCell ref="H10:I10"/>
    <mergeCell ref="L5:O5"/>
    <mergeCell ref="L6:O6"/>
    <mergeCell ref="L7:O7"/>
    <mergeCell ref="H6:J6"/>
    <mergeCell ref="I5:J5"/>
  </mergeCells>
  <printOptions horizontalCentered="1" verticalCentered="1"/>
  <pageMargins left="0" right="0" top="0" bottom="0" header="0.31496062992125984" footer="0.31496062992125984"/>
  <pageSetup scale="48" orientation="landscape" r:id="rId1"/>
  <colBreaks count="1" manualBreakCount="1">
    <brk id="24" max="30" man="1"/>
  </colBreaks>
  <ignoredErrors>
    <ignoredError sqref="D2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7" r:id="rId4" name="Button 43">
              <controlPr defaultSize="0" print="0" autoFill="0" autoPict="0" macro="[0]!Btn_Intervenant">
                <anchor moveWithCells="1">
                  <from>
                    <xdr:col>1</xdr:col>
                    <xdr:colOff>361950</xdr:colOff>
                    <xdr:row>12</xdr:row>
                    <xdr:rowOff>600075</xdr:rowOff>
                  </from>
                  <to>
                    <xdr:col>1</xdr:col>
                    <xdr:colOff>1752600</xdr:colOff>
                    <xdr:row>12</xdr:row>
                    <xdr:rowOff>971550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B806-BEED-934F-8146-4D894A75D3BC}">
  <sheetPr codeName="Feuil2">
    <pageSetUpPr fitToPage="1"/>
  </sheetPr>
  <dimension ref="A1:W300"/>
  <sheetViews>
    <sheetView showGridLines="0" showZeros="0" zoomScale="75" zoomScaleNormal="75" zoomScalePageLayoutView="70" workbookViewId="0">
      <selection activeCell="R7" sqref="R7:T7"/>
    </sheetView>
  </sheetViews>
  <sheetFormatPr baseColWidth="10" defaultRowHeight="15" x14ac:dyDescent="0.25"/>
  <cols>
    <col min="1" max="1" width="3.28515625" customWidth="1"/>
    <col min="2" max="2" width="23.85546875" customWidth="1"/>
    <col min="3" max="4" width="9.42578125" customWidth="1"/>
    <col min="5" max="22" width="7.85546875" customWidth="1"/>
    <col min="23" max="23" width="88.85546875" customWidth="1"/>
    <col min="24" max="24" width="4.42578125" customWidth="1"/>
  </cols>
  <sheetData>
    <row r="1" spans="1:23" ht="24" thickBot="1" x14ac:dyDescent="0.4">
      <c r="B1" s="29" t="s">
        <v>12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</row>
    <row r="2" spans="1:23" ht="34.5" customHeight="1" thickTop="1" x14ac:dyDescent="0.3">
      <c r="B2" s="1"/>
      <c r="C2" s="1" t="s">
        <v>1</v>
      </c>
      <c r="N2" s="1"/>
      <c r="Q2" s="1" t="s">
        <v>14</v>
      </c>
      <c r="R2" s="1"/>
      <c r="T2" s="1"/>
    </row>
    <row r="3" spans="1:23" ht="17.25" x14ac:dyDescent="0.3">
      <c r="B3" s="1"/>
      <c r="I3" s="4"/>
      <c r="K3" s="1"/>
      <c r="M3" s="1"/>
    </row>
    <row r="4" spans="1:23" ht="21" x14ac:dyDescent="0.35">
      <c r="B4" s="59" t="s">
        <v>2</v>
      </c>
      <c r="C4" s="178">
        <f ca="1">INDIRECT(ADDRESS(5,3,,,"PDT"))</f>
        <v>0</v>
      </c>
      <c r="D4" s="178"/>
      <c r="E4" s="178"/>
      <c r="F4" s="2"/>
      <c r="G4" s="137"/>
      <c r="H4" s="137"/>
      <c r="I4" s="137" t="s">
        <v>4</v>
      </c>
      <c r="J4" s="179">
        <f ca="1">INDIRECT(ADDRESS(5,20,,,"PDT"))</f>
        <v>0</v>
      </c>
      <c r="K4" s="179"/>
      <c r="L4" s="179"/>
      <c r="M4" s="179"/>
      <c r="N4" s="2"/>
      <c r="O4" s="2"/>
      <c r="P4" s="2"/>
      <c r="R4" s="2"/>
      <c r="S4" s="2"/>
      <c r="T4" s="8"/>
      <c r="U4" s="2"/>
      <c r="W4" s="2"/>
    </row>
    <row r="5" spans="1:23" ht="19.5" x14ac:dyDescent="0.3">
      <c r="B5" s="2"/>
      <c r="C5" s="15"/>
      <c r="D5" s="15"/>
      <c r="E5" s="15"/>
      <c r="F5" s="2"/>
      <c r="G5" s="2"/>
      <c r="H5" s="2"/>
      <c r="I5" s="136" t="s">
        <v>66</v>
      </c>
      <c r="J5" s="180">
        <f ca="1">INDIRECT(ADDRESS(7,6,,,"PDT"))</f>
        <v>0</v>
      </c>
      <c r="K5" s="180"/>
      <c r="L5" s="180"/>
      <c r="M5" s="180"/>
      <c r="N5" s="2"/>
      <c r="O5" s="2"/>
      <c r="P5" s="113"/>
      <c r="Q5" s="124" t="s">
        <v>2</v>
      </c>
      <c r="R5" s="181" t="str">
        <f ca="1">RIGHT(CELL("Filename"),LEN(CELL("Filename"))-FIND("]",CELL("Filename"),1))</f>
        <v>PDT</v>
      </c>
      <c r="S5" s="181"/>
      <c r="T5" s="181"/>
    </row>
    <row r="6" spans="1:23" x14ac:dyDescent="0.25">
      <c r="B6" s="2"/>
      <c r="C6" s="15"/>
      <c r="D6" s="15"/>
      <c r="E6" s="15"/>
      <c r="F6" s="2"/>
      <c r="G6" s="2"/>
      <c r="H6" s="2"/>
      <c r="I6" s="2"/>
      <c r="J6" s="2"/>
      <c r="K6" s="5"/>
      <c r="L6" s="2"/>
      <c r="N6" s="2"/>
      <c r="O6" s="2"/>
      <c r="P6" s="2"/>
      <c r="S6" s="2"/>
      <c r="T6" s="6"/>
      <c r="U6" s="2"/>
      <c r="V6" s="2"/>
    </row>
    <row r="7" spans="1:23" ht="19.5" x14ac:dyDescent="0.3">
      <c r="B7" s="59" t="s">
        <v>3</v>
      </c>
      <c r="C7" s="177">
        <f ca="1">INDIRECT(ADDRESS(9,3,,,"PDT"))</f>
        <v>0</v>
      </c>
      <c r="D7" s="177"/>
      <c r="E7" s="177"/>
      <c r="F7" s="177"/>
      <c r="G7" s="177"/>
      <c r="H7" s="177"/>
      <c r="I7" s="177"/>
      <c r="J7" s="177"/>
      <c r="K7" s="177"/>
      <c r="L7" s="142"/>
      <c r="M7" s="142"/>
      <c r="N7" s="2"/>
      <c r="O7" s="2"/>
      <c r="P7" s="114"/>
      <c r="Q7" s="168" t="s">
        <v>15</v>
      </c>
      <c r="R7" s="182"/>
      <c r="S7" s="182"/>
      <c r="T7" s="182"/>
      <c r="U7" s="2"/>
      <c r="V7" s="2"/>
      <c r="W7" s="2"/>
    </row>
    <row r="8" spans="1:23" x14ac:dyDescent="0.25">
      <c r="B8" s="2"/>
      <c r="C8" s="2"/>
      <c r="D8" s="2"/>
      <c r="E8" s="2"/>
      <c r="F8" s="2"/>
      <c r="G8" s="2"/>
      <c r="H8" s="2"/>
      <c r="I8" s="2"/>
      <c r="J8" s="2"/>
      <c r="K8" s="15"/>
      <c r="L8" s="15"/>
      <c r="M8" s="16"/>
      <c r="N8" s="2"/>
      <c r="O8" s="2"/>
      <c r="P8" s="2"/>
      <c r="S8" s="2"/>
      <c r="T8" s="2"/>
      <c r="U8" s="2"/>
      <c r="V8" s="2"/>
    </row>
    <row r="9" spans="1:23" x14ac:dyDescent="0.25">
      <c r="F9" s="8"/>
      <c r="G9" s="2"/>
      <c r="H9" s="2"/>
      <c r="I9" s="2"/>
      <c r="J9" s="2"/>
      <c r="K9" s="2"/>
    </row>
    <row r="11" spans="1:23" ht="5.25" customHeight="1" x14ac:dyDescent="0.25"/>
    <row r="12" spans="1:23" ht="128.25" customHeight="1" x14ac:dyDescent="0.3">
      <c r="B12" s="107" t="s">
        <v>13</v>
      </c>
      <c r="C12" s="108" t="s">
        <v>5</v>
      </c>
      <c r="D12" s="108" t="s">
        <v>6</v>
      </c>
      <c r="E12" s="148" t="str">
        <f ca="1">INDIRECT(ADDRESS(13,5,,,"PDT"))</f>
        <v xml:space="preserve"> </v>
      </c>
      <c r="F12" s="148" t="str">
        <f ca="1">INDIRECT(ADDRESS(13,6,,,"PDT"))</f>
        <v xml:space="preserve"> </v>
      </c>
      <c r="G12" s="148" t="str">
        <f ca="1">INDIRECT(ADDRESS(13,7,,,"PDT"))</f>
        <v xml:space="preserve"> </v>
      </c>
      <c r="H12" s="148" t="str">
        <f ca="1">INDIRECT(ADDRESS(13,8,,,"PDT"))</f>
        <v xml:space="preserve"> </v>
      </c>
      <c r="I12" s="148" t="str">
        <f ca="1">INDIRECT(ADDRESS(13,9,,,"PDT"))</f>
        <v xml:space="preserve"> </v>
      </c>
      <c r="J12" s="148" t="str">
        <f ca="1">INDIRECT(ADDRESS(13,10,,,"PDT"))</f>
        <v xml:space="preserve"> </v>
      </c>
      <c r="K12" s="148">
        <f ca="1">INDIRECT(ADDRESS(13,11,,,"PDT"))</f>
        <v>0</v>
      </c>
      <c r="L12" s="148" t="str">
        <f ca="1">INDIRECT(ADDRESS(13,12,,,"PDT"))</f>
        <v xml:space="preserve"> </v>
      </c>
      <c r="M12" s="148" t="str">
        <f ca="1">INDIRECT(ADDRESS(13,13,,,"PDT"))</f>
        <v xml:space="preserve"> </v>
      </c>
      <c r="N12" s="148" t="str">
        <f ca="1">INDIRECT(ADDRESS(13,14,,,"PDT"))</f>
        <v xml:space="preserve"> </v>
      </c>
      <c r="O12" s="148" t="str">
        <f ca="1">INDIRECT(ADDRESS(13,15,,,"PDT"))</f>
        <v xml:space="preserve"> </v>
      </c>
      <c r="P12" s="148" t="str">
        <f ca="1">INDIRECT(ADDRESS(13,16,,,"PDT"))</f>
        <v xml:space="preserve"> </v>
      </c>
      <c r="Q12" s="148" t="str">
        <f ca="1">INDIRECT(ADDRESS(13,17,,,"PDT"))</f>
        <v xml:space="preserve"> </v>
      </c>
      <c r="R12" s="148" t="str">
        <f ca="1">INDIRECT(ADDRESS(13,18,,,"PDT"))</f>
        <v xml:space="preserve"> </v>
      </c>
      <c r="S12" s="149" t="str">
        <f ca="1">INDIRECT(ADDRESS(13,19,,,"PDT"))</f>
        <v xml:space="preserve"> </v>
      </c>
      <c r="T12" s="148" t="str">
        <f ca="1">INDIRECT(ADDRESS(13,20,,,"PDT"))</f>
        <v xml:space="preserve"> </v>
      </c>
      <c r="U12" s="148" t="str">
        <f ca="1">INDIRECT(ADDRESS(13,21,,,"PDT"))</f>
        <v xml:space="preserve"> </v>
      </c>
      <c r="V12" s="148" t="str">
        <f ca="1">INDIRECT(ADDRESS(13,22,,,"PDT"))</f>
        <v xml:space="preserve"> </v>
      </c>
      <c r="W12" s="109" t="s">
        <v>10</v>
      </c>
    </row>
    <row r="13" spans="1:23" s="51" customFormat="1" ht="23.25" hidden="1" customHeight="1" x14ac:dyDescent="0.3">
      <c r="A13" t="s">
        <v>63</v>
      </c>
      <c r="B13" s="110" t="s">
        <v>41</v>
      </c>
      <c r="C13" s="53" t="s">
        <v>42</v>
      </c>
      <c r="D13" s="53" t="s">
        <v>43</v>
      </c>
      <c r="E13" s="53" t="s">
        <v>44</v>
      </c>
      <c r="F13" s="53" t="s">
        <v>45</v>
      </c>
      <c r="G13" s="53" t="s">
        <v>46</v>
      </c>
      <c r="H13" s="53" t="s">
        <v>47</v>
      </c>
      <c r="I13" s="53" t="s">
        <v>48</v>
      </c>
      <c r="J13" s="53" t="s">
        <v>49</v>
      </c>
      <c r="K13" s="53" t="s">
        <v>50</v>
      </c>
      <c r="L13" s="53" t="s">
        <v>51</v>
      </c>
      <c r="M13" s="53" t="s">
        <v>52</v>
      </c>
      <c r="N13" s="53" t="s">
        <v>53</v>
      </c>
      <c r="O13" s="53" t="s">
        <v>54</v>
      </c>
      <c r="P13" s="53" t="s">
        <v>55</v>
      </c>
      <c r="Q13" s="53" t="s">
        <v>56</v>
      </c>
      <c r="R13" s="53" t="s">
        <v>57</v>
      </c>
      <c r="S13" s="53" t="s">
        <v>58</v>
      </c>
      <c r="T13" s="53" t="s">
        <v>59</v>
      </c>
      <c r="U13" s="54" t="s">
        <v>60</v>
      </c>
      <c r="V13" s="55" t="s">
        <v>61</v>
      </c>
      <c r="W13" s="55" t="s">
        <v>62</v>
      </c>
    </row>
    <row r="14" spans="1:23" ht="36.950000000000003" customHeight="1" x14ac:dyDescent="0.25">
      <c r="B14" s="112"/>
      <c r="C14" s="52">
        <f>SUM(E14:V14)</f>
        <v>0</v>
      </c>
      <c r="D14" s="52">
        <f>tabTemps3726[[#This Row],[Colonne4]]/8</f>
        <v>0</v>
      </c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8"/>
    </row>
    <row r="15" spans="1:23" ht="36.950000000000003" customHeight="1" x14ac:dyDescent="0.25">
      <c r="B15" s="112"/>
      <c r="C15" s="52">
        <f t="shared" ref="C15:C24" si="0">SUM(E15:V15)</f>
        <v>0</v>
      </c>
      <c r="D15" s="52">
        <f>tabTemps3726[[#This Row],[Colonne4]]/8</f>
        <v>0</v>
      </c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8"/>
    </row>
    <row r="16" spans="1:23" ht="36.950000000000003" customHeight="1" x14ac:dyDescent="0.25">
      <c r="B16" s="112"/>
      <c r="C16" s="52">
        <f t="shared" si="0"/>
        <v>0</v>
      </c>
      <c r="D16" s="52">
        <f>tabTemps3726[[#This Row],[Colonne4]]/8</f>
        <v>0</v>
      </c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8"/>
    </row>
    <row r="17" spans="2:23" ht="36.950000000000003" customHeight="1" x14ac:dyDescent="0.25">
      <c r="B17" s="112"/>
      <c r="C17" s="52">
        <f t="shared" si="0"/>
        <v>0</v>
      </c>
      <c r="D17" s="52">
        <f>tabTemps3726[[#This Row],[Colonne4]]/8</f>
        <v>0</v>
      </c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8"/>
    </row>
    <row r="18" spans="2:23" ht="36.950000000000003" customHeight="1" x14ac:dyDescent="0.25">
      <c r="B18" s="112"/>
      <c r="C18" s="52">
        <f t="shared" si="0"/>
        <v>0</v>
      </c>
      <c r="D18" s="52">
        <f>tabTemps3726[[#This Row],[Colonne4]]/8</f>
        <v>0</v>
      </c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8"/>
    </row>
    <row r="19" spans="2:23" ht="36.950000000000003" customHeight="1" x14ac:dyDescent="0.25">
      <c r="B19" s="112"/>
      <c r="C19" s="52">
        <f t="shared" si="0"/>
        <v>0</v>
      </c>
      <c r="D19" s="52">
        <f>tabTemps3726[[#This Row],[Colonne4]]/8</f>
        <v>0</v>
      </c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8"/>
    </row>
    <row r="20" spans="2:23" ht="36.950000000000003" customHeight="1" x14ac:dyDescent="0.25">
      <c r="B20" s="112"/>
      <c r="C20" s="52">
        <f t="shared" si="0"/>
        <v>0</v>
      </c>
      <c r="D20" s="52">
        <f>tabTemps3726[[#This Row],[Colonne4]]/8</f>
        <v>0</v>
      </c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8"/>
    </row>
    <row r="21" spans="2:23" ht="36.950000000000003" customHeight="1" x14ac:dyDescent="0.25">
      <c r="B21" s="112"/>
      <c r="C21" s="52">
        <f t="shared" si="0"/>
        <v>0</v>
      </c>
      <c r="D21" s="52">
        <f>tabTemps3726[[#This Row],[Colonne4]]/8</f>
        <v>0</v>
      </c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8"/>
    </row>
    <row r="22" spans="2:23" ht="36.950000000000003" customHeight="1" x14ac:dyDescent="0.25">
      <c r="B22" s="112"/>
      <c r="C22" s="52">
        <f t="shared" si="0"/>
        <v>0</v>
      </c>
      <c r="D22" s="52">
        <f>tabTemps3726[[#This Row],[Colonne4]]/8</f>
        <v>0</v>
      </c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8"/>
    </row>
    <row r="23" spans="2:23" ht="36.950000000000003" customHeight="1" x14ac:dyDescent="0.25">
      <c r="B23" s="112"/>
      <c r="C23" s="52">
        <f t="shared" si="0"/>
        <v>0</v>
      </c>
      <c r="D23" s="52">
        <f>tabTemps3726[[#This Row],[Colonne4]]/8</f>
        <v>0</v>
      </c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8"/>
    </row>
    <row r="24" spans="2:23" ht="36.950000000000003" customHeight="1" thickBot="1" x14ac:dyDescent="0.3">
      <c r="B24" s="112"/>
      <c r="C24" s="52">
        <f t="shared" si="0"/>
        <v>0</v>
      </c>
      <c r="D24" s="52">
        <f>tabTemps3726[[#This Row],[Colonne4]]/8</f>
        <v>0</v>
      </c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8"/>
    </row>
    <row r="25" spans="2:23" s="48" customFormat="1" ht="36.950000000000003" customHeight="1" thickTop="1" thickBot="1" x14ac:dyDescent="0.3">
      <c r="B25" s="111" t="s">
        <v>17</v>
      </c>
      <c r="C25" s="116">
        <f>SUBTOTAL(109,tabTemps3726[Colonne4])</f>
        <v>0</v>
      </c>
      <c r="D25" s="116">
        <f>tabTemps3726[[#Totals],[Colonne4]]/8</f>
        <v>0</v>
      </c>
      <c r="E25" s="125">
        <f>SUBTOTAL(109,tabTemps3726[Colonne6])</f>
        <v>0</v>
      </c>
      <c r="F25" s="125">
        <f>SUBTOTAL(109,tabTemps3726[Colonne7])</f>
        <v>0</v>
      </c>
      <c r="G25" s="125">
        <f>SUBTOTAL(109,tabTemps3726[Colonne8])</f>
        <v>0</v>
      </c>
      <c r="H25" s="125">
        <f>SUBTOTAL(109,tabTemps3726[Colonne9])</f>
        <v>0</v>
      </c>
      <c r="I25" s="125">
        <f>SUBTOTAL(109,tabTemps3726[Colonne10])</f>
        <v>0</v>
      </c>
      <c r="J25" s="125">
        <f>SUBTOTAL(109,tabTemps3726[Colonne11])</f>
        <v>0</v>
      </c>
      <c r="K25" s="125">
        <f>SUBTOTAL(109,tabTemps3726[Colonne12])</f>
        <v>0</v>
      </c>
      <c r="L25" s="125">
        <f>SUBTOTAL(109,tabTemps3726[Colonne13])</f>
        <v>0</v>
      </c>
      <c r="M25" s="125">
        <f>SUBTOTAL(109,tabTemps3726[Colonne14])</f>
        <v>0</v>
      </c>
      <c r="N25" s="125">
        <f>SUBTOTAL(109,tabTemps3726[Colonne15])</f>
        <v>0</v>
      </c>
      <c r="O25" s="125">
        <f>SUBTOTAL(109,tabTemps3726[Colonne16])</f>
        <v>0</v>
      </c>
      <c r="P25" s="125">
        <f>SUBTOTAL(109,tabTemps3726[Colonne17])</f>
        <v>0</v>
      </c>
      <c r="Q25" s="125">
        <f>SUBTOTAL(109,tabTemps3726[Colonne18])</f>
        <v>0</v>
      </c>
      <c r="R25" s="125">
        <f>SUBTOTAL(109,tabTemps3726[Colonne19])</f>
        <v>0</v>
      </c>
      <c r="S25" s="125">
        <f>SUBTOTAL(109,tabTemps3726[Colonne20])</f>
        <v>0</v>
      </c>
      <c r="T25" s="125">
        <f>SUBTOTAL(109,tabTemps3726[Colonne21])</f>
        <v>0</v>
      </c>
      <c r="U25" s="125">
        <f>SUBTOTAL(109,tabTemps3726[Colonne22])</f>
        <v>0</v>
      </c>
      <c r="V25" s="125">
        <f>SUBTOTAL(109,tabTemps3726[Colonne23])</f>
        <v>0</v>
      </c>
      <c r="W25" s="115" t="str">
        <f>"Total temps effectué précis: : "&amp;  SUM(E14:V24) &amp; " heures " &amp; " &lt;==&gt;  " &amp;(SUM(E14:V24)/8) &amp; " jours"</f>
        <v>Total temps effectué précis: : 0 heures  &lt;==&gt;  0 jours</v>
      </c>
    </row>
    <row r="26" spans="2:23" s="48" customFormat="1" ht="36.950000000000003" customHeight="1" thickTop="1" x14ac:dyDescent="0.25">
      <c r="B26"/>
      <c r="C26"/>
      <c r="D2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/>
    </row>
    <row r="27" spans="2:23" ht="36.950000000000003" customHeight="1" x14ac:dyDescent="0.25"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</row>
    <row r="28" spans="2:23" ht="36.950000000000003" customHeight="1" x14ac:dyDescent="0.25"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</row>
    <row r="29" spans="2:23" ht="36.950000000000003" customHeight="1" x14ac:dyDescent="0.25"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</row>
    <row r="30" spans="2:23" ht="36.950000000000003" customHeight="1" x14ac:dyDescent="0.25"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</row>
    <row r="31" spans="2:23" ht="36.950000000000003" customHeight="1" x14ac:dyDescent="0.25"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</row>
    <row r="32" spans="2:23" ht="36.950000000000003" customHeight="1" x14ac:dyDescent="0.25"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</row>
    <row r="33" spans="5:22" ht="36.950000000000003" customHeight="1" x14ac:dyDescent="0.25"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</row>
    <row r="34" spans="5:22" ht="36.950000000000003" customHeight="1" x14ac:dyDescent="0.25"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</row>
    <row r="35" spans="5:22" ht="36.950000000000003" customHeight="1" x14ac:dyDescent="0.25"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</row>
    <row r="36" spans="5:22" ht="36.950000000000003" customHeight="1" x14ac:dyDescent="0.25"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</row>
    <row r="37" spans="5:22" ht="36.950000000000003" customHeight="1" x14ac:dyDescent="0.25"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</row>
    <row r="38" spans="5:22" ht="36.950000000000003" customHeight="1" x14ac:dyDescent="0.25"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</row>
    <row r="39" spans="5:22" ht="36.950000000000003" customHeight="1" x14ac:dyDescent="0.25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</row>
    <row r="40" spans="5:22" ht="36.950000000000003" customHeight="1" x14ac:dyDescent="0.25"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</row>
    <row r="41" spans="5:22" ht="36.950000000000003" customHeight="1" x14ac:dyDescent="0.25"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</row>
    <row r="42" spans="5:22" ht="36.950000000000003" customHeight="1" x14ac:dyDescent="0.25"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</row>
    <row r="43" spans="5:22" ht="36.950000000000003" customHeight="1" x14ac:dyDescent="0.25"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</row>
    <row r="44" spans="5:22" ht="36.950000000000003" customHeight="1" x14ac:dyDescent="0.25"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</row>
    <row r="45" spans="5:22" ht="36.950000000000003" customHeight="1" x14ac:dyDescent="0.25"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</row>
    <row r="46" spans="5:22" ht="36.950000000000003" customHeight="1" x14ac:dyDescent="0.25"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</row>
    <row r="47" spans="5:22" ht="36.950000000000003" customHeight="1" x14ac:dyDescent="0.25"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</row>
    <row r="48" spans="5:22" ht="36.950000000000003" customHeight="1" x14ac:dyDescent="0.25"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</row>
    <row r="49" spans="5:22" ht="36.950000000000003" customHeight="1" x14ac:dyDescent="0.25"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</row>
    <row r="50" spans="5:22" ht="36.950000000000003" customHeight="1" x14ac:dyDescent="0.25"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</row>
    <row r="51" spans="5:22" ht="36.950000000000003" customHeight="1" x14ac:dyDescent="0.25"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</row>
    <row r="52" spans="5:22" ht="36.950000000000003" customHeight="1" x14ac:dyDescent="0.25"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</row>
    <row r="53" spans="5:22" ht="36.950000000000003" customHeight="1" x14ac:dyDescent="0.25"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</row>
    <row r="54" spans="5:22" ht="36.950000000000003" customHeight="1" x14ac:dyDescent="0.25"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</row>
    <row r="55" spans="5:22" ht="36.950000000000003" customHeight="1" x14ac:dyDescent="0.25"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</row>
    <row r="56" spans="5:22" ht="36.950000000000003" customHeight="1" x14ac:dyDescent="0.25"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</row>
    <row r="57" spans="5:22" ht="36.950000000000003" customHeight="1" x14ac:dyDescent="0.25"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</row>
    <row r="58" spans="5:22" ht="36.950000000000003" customHeight="1" x14ac:dyDescent="0.25"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</row>
    <row r="59" spans="5:22" ht="36.950000000000003" customHeight="1" x14ac:dyDescent="0.25"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</row>
    <row r="60" spans="5:22" ht="36.950000000000003" customHeight="1" x14ac:dyDescent="0.25"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</row>
    <row r="61" spans="5:22" ht="36.950000000000003" customHeight="1" x14ac:dyDescent="0.25"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</row>
    <row r="62" spans="5:22" ht="36.950000000000003" customHeight="1" x14ac:dyDescent="0.25"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</row>
    <row r="63" spans="5:22" ht="36.950000000000003" customHeight="1" x14ac:dyDescent="0.25"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</row>
    <row r="64" spans="5:22" ht="36.950000000000003" customHeight="1" x14ac:dyDescent="0.25"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</row>
    <row r="65" spans="5:22" ht="36.950000000000003" customHeight="1" x14ac:dyDescent="0.25"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</row>
    <row r="66" spans="5:22" ht="36.950000000000003" customHeight="1" x14ac:dyDescent="0.25"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</row>
    <row r="67" spans="5:22" ht="36.950000000000003" customHeight="1" x14ac:dyDescent="0.25"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</row>
    <row r="68" spans="5:22" ht="36.950000000000003" customHeight="1" x14ac:dyDescent="0.25"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</row>
    <row r="69" spans="5:22" ht="36.950000000000003" customHeight="1" x14ac:dyDescent="0.25"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</row>
    <row r="70" spans="5:22" ht="36.950000000000003" customHeight="1" x14ac:dyDescent="0.25"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</row>
    <row r="71" spans="5:22" ht="36.950000000000003" customHeight="1" x14ac:dyDescent="0.25"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</row>
    <row r="72" spans="5:22" ht="36.950000000000003" customHeight="1" x14ac:dyDescent="0.25"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</row>
    <row r="73" spans="5:22" ht="36.950000000000003" customHeight="1" x14ac:dyDescent="0.25"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</row>
    <row r="74" spans="5:22" ht="36.950000000000003" customHeight="1" x14ac:dyDescent="0.25"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</row>
    <row r="75" spans="5:22" ht="36.950000000000003" customHeight="1" x14ac:dyDescent="0.25"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</row>
    <row r="76" spans="5:22" ht="36.950000000000003" customHeight="1" x14ac:dyDescent="0.25"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</row>
    <row r="77" spans="5:22" ht="36.950000000000003" customHeight="1" x14ac:dyDescent="0.25"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</row>
    <row r="78" spans="5:22" ht="36.950000000000003" customHeight="1" x14ac:dyDescent="0.25"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</row>
    <row r="79" spans="5:22" ht="36.950000000000003" customHeight="1" x14ac:dyDescent="0.25"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</row>
    <row r="80" spans="5:22" ht="36.950000000000003" customHeight="1" x14ac:dyDescent="0.25"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</row>
    <row r="81" spans="5:22" ht="36.950000000000003" customHeight="1" x14ac:dyDescent="0.25"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</row>
    <row r="82" spans="5:22" ht="36.950000000000003" customHeight="1" x14ac:dyDescent="0.25"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</row>
    <row r="83" spans="5:22" ht="36.950000000000003" customHeight="1" x14ac:dyDescent="0.25"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</row>
    <row r="84" spans="5:22" ht="36.950000000000003" customHeight="1" x14ac:dyDescent="0.25"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</row>
    <row r="85" spans="5:22" ht="36.950000000000003" customHeight="1" x14ac:dyDescent="0.25"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</row>
    <row r="86" spans="5:22" ht="36.950000000000003" customHeight="1" x14ac:dyDescent="0.25"/>
    <row r="87" spans="5:22" ht="36.950000000000003" customHeight="1" x14ac:dyDescent="0.25"/>
    <row r="88" spans="5:22" ht="36.950000000000003" customHeight="1" x14ac:dyDescent="0.25"/>
    <row r="89" spans="5:22" ht="36.950000000000003" customHeight="1" x14ac:dyDescent="0.25"/>
    <row r="90" spans="5:22" ht="36.950000000000003" customHeight="1" x14ac:dyDescent="0.25"/>
    <row r="91" spans="5:22" ht="36.950000000000003" customHeight="1" x14ac:dyDescent="0.25"/>
    <row r="92" spans="5:22" ht="36.950000000000003" customHeight="1" x14ac:dyDescent="0.25"/>
    <row r="93" spans="5:22" ht="36.950000000000003" customHeight="1" x14ac:dyDescent="0.25"/>
    <row r="94" spans="5:22" ht="36.950000000000003" customHeight="1" x14ac:dyDescent="0.25"/>
    <row r="95" spans="5:22" ht="36.950000000000003" customHeight="1" x14ac:dyDescent="0.25"/>
    <row r="96" spans="5:22" ht="36.950000000000003" customHeight="1" x14ac:dyDescent="0.25"/>
    <row r="97" ht="36.950000000000003" customHeight="1" x14ac:dyDescent="0.25"/>
    <row r="98" ht="36.950000000000003" customHeight="1" x14ac:dyDescent="0.25"/>
    <row r="99" ht="36.950000000000003" customHeight="1" x14ac:dyDescent="0.25"/>
    <row r="100" ht="36.950000000000003" customHeight="1" x14ac:dyDescent="0.25"/>
    <row r="101" ht="36.950000000000003" customHeight="1" x14ac:dyDescent="0.25"/>
    <row r="102" ht="36.950000000000003" customHeight="1" x14ac:dyDescent="0.25"/>
    <row r="103" ht="36.950000000000003" customHeight="1" x14ac:dyDescent="0.25"/>
    <row r="104" ht="36.950000000000003" customHeight="1" x14ac:dyDescent="0.25"/>
    <row r="105" ht="36.950000000000003" customHeight="1" x14ac:dyDescent="0.25"/>
    <row r="106" ht="36.950000000000003" customHeight="1" x14ac:dyDescent="0.25"/>
    <row r="107" ht="36.950000000000003" customHeight="1" x14ac:dyDescent="0.25"/>
    <row r="108" ht="36.950000000000003" customHeight="1" x14ac:dyDescent="0.25"/>
    <row r="109" ht="36.950000000000003" customHeight="1" x14ac:dyDescent="0.25"/>
    <row r="110" ht="36.950000000000003" customHeight="1" x14ac:dyDescent="0.25"/>
    <row r="111" ht="36.950000000000003" customHeight="1" x14ac:dyDescent="0.25"/>
    <row r="112" ht="36.950000000000003" customHeight="1" x14ac:dyDescent="0.25"/>
    <row r="113" ht="36.950000000000003" customHeight="1" x14ac:dyDescent="0.25"/>
    <row r="114" ht="36.950000000000003" customHeight="1" x14ac:dyDescent="0.25"/>
    <row r="115" ht="36.950000000000003" customHeight="1" x14ac:dyDescent="0.25"/>
    <row r="116" ht="36.950000000000003" customHeight="1" x14ac:dyDescent="0.25"/>
    <row r="117" ht="36.950000000000003" customHeight="1" x14ac:dyDescent="0.25"/>
    <row r="118" ht="36.950000000000003" customHeight="1" x14ac:dyDescent="0.25"/>
    <row r="119" ht="36.950000000000003" customHeight="1" x14ac:dyDescent="0.25"/>
    <row r="120" ht="36.950000000000003" customHeight="1" x14ac:dyDescent="0.25"/>
    <row r="121" ht="36.950000000000003" customHeight="1" x14ac:dyDescent="0.25"/>
    <row r="122" ht="36.950000000000003" customHeight="1" x14ac:dyDescent="0.25"/>
    <row r="123" ht="36.950000000000003" customHeight="1" x14ac:dyDescent="0.25"/>
    <row r="124" ht="36.950000000000003" customHeight="1" x14ac:dyDescent="0.25"/>
    <row r="125" ht="36.950000000000003" customHeight="1" x14ac:dyDescent="0.25"/>
    <row r="126" ht="36.950000000000003" customHeight="1" x14ac:dyDescent="0.25"/>
    <row r="127" ht="36.950000000000003" customHeight="1" x14ac:dyDescent="0.25"/>
    <row r="128" ht="36.950000000000003" customHeight="1" x14ac:dyDescent="0.25"/>
    <row r="129" ht="36.950000000000003" customHeight="1" x14ac:dyDescent="0.25"/>
    <row r="130" ht="36.950000000000003" customHeight="1" x14ac:dyDescent="0.25"/>
    <row r="131" ht="36.950000000000003" customHeight="1" x14ac:dyDescent="0.25"/>
    <row r="132" ht="36.950000000000003" customHeight="1" x14ac:dyDescent="0.25"/>
    <row r="133" ht="36.950000000000003" customHeight="1" x14ac:dyDescent="0.25"/>
    <row r="134" ht="36.950000000000003" customHeight="1" x14ac:dyDescent="0.25"/>
    <row r="135" ht="36.950000000000003" customHeight="1" x14ac:dyDescent="0.25"/>
    <row r="136" ht="36.950000000000003" customHeight="1" x14ac:dyDescent="0.25"/>
    <row r="137" ht="36.950000000000003" customHeight="1" x14ac:dyDescent="0.25"/>
    <row r="138" ht="36.950000000000003" customHeight="1" x14ac:dyDescent="0.25"/>
    <row r="139" ht="36.950000000000003" customHeight="1" x14ac:dyDescent="0.25"/>
    <row r="140" ht="36.950000000000003" customHeight="1" x14ac:dyDescent="0.25"/>
    <row r="141" ht="36.950000000000003" customHeight="1" x14ac:dyDescent="0.25"/>
    <row r="142" ht="36.950000000000003" customHeight="1" x14ac:dyDescent="0.25"/>
    <row r="143" ht="36.950000000000003" customHeight="1" x14ac:dyDescent="0.25"/>
    <row r="144" ht="36.950000000000003" customHeight="1" x14ac:dyDescent="0.25"/>
    <row r="145" ht="36.950000000000003" customHeight="1" x14ac:dyDescent="0.25"/>
    <row r="146" ht="36.950000000000003" customHeight="1" x14ac:dyDescent="0.25"/>
    <row r="147" ht="36.950000000000003" customHeight="1" x14ac:dyDescent="0.25"/>
    <row r="148" ht="36.950000000000003" customHeight="1" x14ac:dyDescent="0.25"/>
    <row r="149" ht="36.950000000000003" customHeight="1" x14ac:dyDescent="0.25"/>
    <row r="150" ht="36.950000000000003" customHeight="1" x14ac:dyDescent="0.25"/>
    <row r="151" ht="36.950000000000003" customHeight="1" x14ac:dyDescent="0.25"/>
    <row r="152" ht="36.950000000000003" customHeight="1" x14ac:dyDescent="0.25"/>
    <row r="153" ht="36.950000000000003" customHeight="1" x14ac:dyDescent="0.25"/>
    <row r="154" ht="36.950000000000003" customHeight="1" x14ac:dyDescent="0.25"/>
    <row r="155" ht="36.950000000000003" customHeight="1" x14ac:dyDescent="0.25"/>
    <row r="156" ht="36.950000000000003" customHeight="1" x14ac:dyDescent="0.25"/>
    <row r="157" ht="36.950000000000003" customHeight="1" x14ac:dyDescent="0.25"/>
    <row r="158" ht="36.950000000000003" customHeight="1" x14ac:dyDescent="0.25"/>
    <row r="159" ht="36.950000000000003" customHeight="1" x14ac:dyDescent="0.25"/>
    <row r="160" ht="36.950000000000003" customHeight="1" x14ac:dyDescent="0.25"/>
    <row r="161" ht="36.950000000000003" customHeight="1" x14ac:dyDescent="0.25"/>
    <row r="162" ht="36.950000000000003" customHeight="1" x14ac:dyDescent="0.25"/>
    <row r="163" ht="36.950000000000003" customHeight="1" x14ac:dyDescent="0.25"/>
    <row r="164" ht="36.950000000000003" customHeight="1" x14ac:dyDescent="0.25"/>
    <row r="165" ht="36.950000000000003" customHeight="1" x14ac:dyDescent="0.25"/>
    <row r="166" ht="36.950000000000003" customHeight="1" x14ac:dyDescent="0.25"/>
    <row r="167" ht="36.950000000000003" customHeight="1" x14ac:dyDescent="0.25"/>
    <row r="168" ht="36.950000000000003" customHeight="1" x14ac:dyDescent="0.25"/>
    <row r="169" ht="36.950000000000003" customHeight="1" x14ac:dyDescent="0.25"/>
    <row r="170" ht="36.950000000000003" customHeight="1" x14ac:dyDescent="0.25"/>
    <row r="171" ht="36.950000000000003" customHeight="1" x14ac:dyDescent="0.25"/>
    <row r="172" ht="36.950000000000003" customHeight="1" x14ac:dyDescent="0.25"/>
    <row r="173" ht="36.950000000000003" customHeight="1" x14ac:dyDescent="0.25"/>
    <row r="174" ht="36.950000000000003" customHeight="1" x14ac:dyDescent="0.25"/>
    <row r="175" ht="36.950000000000003" customHeight="1" x14ac:dyDescent="0.25"/>
    <row r="176" ht="36.950000000000003" customHeight="1" x14ac:dyDescent="0.25"/>
    <row r="177" ht="36.950000000000003" customHeight="1" x14ac:dyDescent="0.25"/>
    <row r="178" ht="36.950000000000003" customHeight="1" x14ac:dyDescent="0.25"/>
    <row r="179" ht="36.950000000000003" customHeight="1" x14ac:dyDescent="0.25"/>
    <row r="180" ht="36.950000000000003" customHeight="1" x14ac:dyDescent="0.25"/>
    <row r="181" ht="36.950000000000003" customHeight="1" x14ac:dyDescent="0.25"/>
    <row r="182" ht="36.950000000000003" customHeight="1" x14ac:dyDescent="0.25"/>
    <row r="183" ht="36.950000000000003" customHeight="1" x14ac:dyDescent="0.25"/>
    <row r="184" ht="36.950000000000003" customHeight="1" x14ac:dyDescent="0.25"/>
    <row r="185" ht="36.950000000000003" customHeight="1" x14ac:dyDescent="0.25"/>
    <row r="186" ht="36.950000000000003" customHeight="1" x14ac:dyDescent="0.25"/>
    <row r="187" ht="36.950000000000003" customHeight="1" x14ac:dyDescent="0.25"/>
    <row r="188" ht="36.950000000000003" customHeight="1" x14ac:dyDescent="0.25"/>
    <row r="189" ht="36.950000000000003" customHeight="1" x14ac:dyDescent="0.25"/>
    <row r="190" ht="36.950000000000003" customHeight="1" x14ac:dyDescent="0.25"/>
    <row r="191" ht="36.950000000000003" customHeight="1" x14ac:dyDescent="0.25"/>
    <row r="192" ht="36.950000000000003" customHeight="1" x14ac:dyDescent="0.25"/>
    <row r="193" ht="36.950000000000003" customHeight="1" x14ac:dyDescent="0.25"/>
    <row r="194" ht="36.950000000000003" customHeight="1" x14ac:dyDescent="0.25"/>
    <row r="195" ht="36.950000000000003" customHeight="1" x14ac:dyDescent="0.25"/>
    <row r="196" ht="36.950000000000003" customHeight="1" x14ac:dyDescent="0.25"/>
    <row r="197" ht="36.950000000000003" customHeight="1" x14ac:dyDescent="0.25"/>
    <row r="198" ht="36.950000000000003" customHeight="1" x14ac:dyDescent="0.25"/>
    <row r="199" ht="36.950000000000003" customHeight="1" x14ac:dyDescent="0.25"/>
    <row r="200" ht="36.950000000000003" customHeight="1" x14ac:dyDescent="0.25"/>
    <row r="201" ht="36.950000000000003" customHeight="1" x14ac:dyDescent="0.25"/>
    <row r="202" ht="36.950000000000003" customHeight="1" x14ac:dyDescent="0.25"/>
    <row r="203" ht="36.950000000000003" customHeight="1" x14ac:dyDescent="0.25"/>
    <row r="204" ht="36.950000000000003" customHeight="1" x14ac:dyDescent="0.25"/>
    <row r="205" ht="36.950000000000003" customHeight="1" x14ac:dyDescent="0.25"/>
    <row r="206" ht="36.950000000000003" customHeight="1" x14ac:dyDescent="0.25"/>
    <row r="207" ht="36.950000000000003" customHeight="1" x14ac:dyDescent="0.25"/>
    <row r="208" ht="36.950000000000003" customHeight="1" x14ac:dyDescent="0.25"/>
    <row r="209" ht="36.950000000000003" customHeight="1" x14ac:dyDescent="0.25"/>
    <row r="210" ht="36.950000000000003" customHeight="1" x14ac:dyDescent="0.25"/>
    <row r="211" ht="36.950000000000003" customHeight="1" x14ac:dyDescent="0.25"/>
    <row r="212" ht="36.950000000000003" customHeight="1" x14ac:dyDescent="0.25"/>
    <row r="213" ht="36.950000000000003" customHeight="1" x14ac:dyDescent="0.25"/>
    <row r="214" ht="36.950000000000003" customHeight="1" x14ac:dyDescent="0.25"/>
    <row r="215" ht="36.950000000000003" customHeight="1" x14ac:dyDescent="0.25"/>
    <row r="216" ht="36.950000000000003" customHeight="1" x14ac:dyDescent="0.25"/>
    <row r="217" ht="36.950000000000003" customHeight="1" x14ac:dyDescent="0.25"/>
    <row r="218" ht="36.950000000000003" customHeight="1" x14ac:dyDescent="0.25"/>
    <row r="219" ht="36.950000000000003" customHeight="1" x14ac:dyDescent="0.25"/>
    <row r="220" ht="36.950000000000003" customHeight="1" x14ac:dyDescent="0.25"/>
    <row r="221" ht="36.950000000000003" customHeight="1" x14ac:dyDescent="0.25"/>
    <row r="222" ht="36.950000000000003" customHeight="1" x14ac:dyDescent="0.25"/>
    <row r="223" ht="36.950000000000003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ht="42" customHeight="1" x14ac:dyDescent="0.25"/>
    <row r="284" ht="42" customHeight="1" x14ac:dyDescent="0.25"/>
    <row r="285" ht="42" customHeight="1" x14ac:dyDescent="0.25"/>
    <row r="286" ht="42" customHeight="1" x14ac:dyDescent="0.25"/>
    <row r="287" ht="42" customHeight="1" x14ac:dyDescent="0.25"/>
    <row r="288" ht="42" customHeight="1" x14ac:dyDescent="0.25"/>
    <row r="289" ht="42" customHeight="1" x14ac:dyDescent="0.25"/>
    <row r="290" ht="42" customHeight="1" x14ac:dyDescent="0.25"/>
    <row r="291" ht="42" customHeight="1" x14ac:dyDescent="0.25"/>
    <row r="292" ht="42" customHeight="1" x14ac:dyDescent="0.25"/>
    <row r="293" ht="42" customHeight="1" x14ac:dyDescent="0.25"/>
    <row r="294" ht="42" customHeight="1" x14ac:dyDescent="0.25"/>
    <row r="295" ht="42" customHeight="1" x14ac:dyDescent="0.25"/>
    <row r="296" ht="42" customHeight="1" x14ac:dyDescent="0.25"/>
    <row r="297" ht="42" customHeight="1" x14ac:dyDescent="0.25"/>
    <row r="298" ht="42" customHeight="1" x14ac:dyDescent="0.25"/>
    <row r="299" ht="42" customHeight="1" x14ac:dyDescent="0.25"/>
    <row r="300" ht="42" customHeight="1" x14ac:dyDescent="0.25"/>
  </sheetData>
  <mergeCells count="6">
    <mergeCell ref="C4:E4"/>
    <mergeCell ref="R5:T5"/>
    <mergeCell ref="R7:T7"/>
    <mergeCell ref="J5:M5"/>
    <mergeCell ref="C7:K7"/>
    <mergeCell ref="J4:M4"/>
  </mergeCells>
  <phoneticPr fontId="28" type="noConversion"/>
  <dataValidations count="1">
    <dataValidation type="decimal" operator="greaterThan" allowBlank="1" showInputMessage="1" showErrorMessage="1" sqref="E14:V24" xr:uid="{261EB465-77BC-D949-AAE2-0A19EAD750B3}">
      <formula1>0</formula1>
    </dataValidation>
  </dataValidations>
  <printOptions horizontalCentered="1" verticalCentered="1"/>
  <pageMargins left="0" right="0" top="0.74803149606299213" bottom="0.74803149606299213" header="0.31496062992125984" footer="0.31496062992125984"/>
  <pageSetup scale="48" orientation="landscape" r:id="rId1"/>
  <headerFooter>
    <oddFooter>&amp;C&amp;P / &amp;N</oddFooter>
  </headerFooter>
  <rowBreaks count="1" manualBreakCount="1">
    <brk id="27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enreg_intervenant">
                <anchor moveWithCells="1">
                  <from>
                    <xdr:col>1</xdr:col>
                    <xdr:colOff>304800</xdr:colOff>
                    <xdr:row>11</xdr:row>
                    <xdr:rowOff>266700</xdr:rowOff>
                  </from>
                  <to>
                    <xdr:col>1</xdr:col>
                    <xdr:colOff>1333500</xdr:colOff>
                    <xdr:row>11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X36"/>
  <sheetViews>
    <sheetView showGridLines="0" showZeros="0" zoomScale="80" zoomScaleNormal="80" workbookViewId="0">
      <selection activeCell="J16" sqref="J16"/>
    </sheetView>
  </sheetViews>
  <sheetFormatPr baseColWidth="10" defaultRowHeight="15" x14ac:dyDescent="0.25"/>
  <cols>
    <col min="1" max="1" width="5.28515625" customWidth="1"/>
    <col min="2" max="2" width="5.140625" customWidth="1"/>
    <col min="3" max="3" width="30.28515625" customWidth="1"/>
    <col min="4" max="4" width="9.7109375" customWidth="1"/>
    <col min="5" max="5" width="10.28515625" customWidth="1"/>
    <col min="6" max="6" width="8.42578125" customWidth="1"/>
    <col min="7" max="8" width="8.28515625" customWidth="1"/>
    <col min="9" max="9" width="9.85546875" customWidth="1"/>
    <col min="10" max="22" width="8.28515625" customWidth="1"/>
    <col min="23" max="23" width="7.7109375" customWidth="1"/>
  </cols>
  <sheetData>
    <row r="1" spans="1:24" ht="24" thickBot="1" x14ac:dyDescent="0.4">
      <c r="A1" s="2"/>
      <c r="B1" s="30" t="s">
        <v>39</v>
      </c>
      <c r="C1" s="29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  <c r="X1" s="31"/>
    </row>
    <row r="2" spans="1:24" ht="15.75" customHeight="1" thickTop="1" x14ac:dyDescent="0.3">
      <c r="A2" s="2"/>
      <c r="B2" s="2"/>
      <c r="C2" s="2"/>
      <c r="D2" s="119"/>
      <c r="E2" s="133"/>
      <c r="F2" s="13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121"/>
      <c r="S2" s="132"/>
      <c r="T2" s="132"/>
      <c r="U2" s="132"/>
      <c r="V2" s="120"/>
    </row>
    <row r="3" spans="1:24" ht="16.5" customHeight="1" x14ac:dyDescent="0.3">
      <c r="D3" s="119" t="s">
        <v>2</v>
      </c>
      <c r="E3" s="186">
        <f ca="1">INDIRECT(ADDRESS(5,3,,,"PDT"))</f>
        <v>0</v>
      </c>
      <c r="F3" s="186"/>
      <c r="M3" s="64" t="s">
        <v>37</v>
      </c>
      <c r="N3" s="185">
        <f ca="1">INDIRECT(ADDRESS(7,6,,,"PDT"))</f>
        <v>0</v>
      </c>
      <c r="O3" s="185"/>
      <c r="P3" s="185"/>
      <c r="R3" s="121" t="s">
        <v>15</v>
      </c>
      <c r="S3" s="133">
        <f ca="1">INDIRECT(ADDRESS(5,12,,,"PDT"))</f>
        <v>0</v>
      </c>
      <c r="T3" s="133"/>
      <c r="U3" s="133"/>
    </row>
    <row r="4" spans="1:24" ht="18" customHeight="1" x14ac:dyDescent="0.3">
      <c r="D4" s="63" t="s">
        <v>3</v>
      </c>
      <c r="E4" s="143">
        <f ca="1">INDIRECT(ADDRESS(9,3,,,"PDT"))</f>
        <v>0</v>
      </c>
      <c r="F4" s="143"/>
      <c r="L4" s="61"/>
      <c r="M4" s="64" t="s">
        <v>19</v>
      </c>
      <c r="N4" s="187">
        <f ca="1">INDIRECT(ADDRESS(7,20,,,"PDT"))</f>
        <v>0</v>
      </c>
      <c r="O4" s="187"/>
      <c r="P4" s="187"/>
      <c r="S4" s="134">
        <f ca="1">INDIRECT(ADDRESS(6,12,,,"PDT"))</f>
        <v>0</v>
      </c>
      <c r="T4" s="134"/>
      <c r="U4" s="134"/>
    </row>
    <row r="5" spans="1:24" ht="18" customHeight="1" x14ac:dyDescent="0.3">
      <c r="D5" s="14"/>
      <c r="E5" s="134"/>
      <c r="F5" s="134"/>
      <c r="S5" s="134">
        <f ca="1">INDIRECT(ADDRESS(7,12,,,"PDT"))</f>
        <v>0</v>
      </c>
      <c r="T5" s="134"/>
      <c r="U5" s="134"/>
    </row>
    <row r="6" spans="1:24" ht="13.5" customHeight="1" x14ac:dyDescent="0.25">
      <c r="E6" s="135"/>
      <c r="F6" s="135"/>
    </row>
    <row r="7" spans="1:24" ht="117" customHeight="1" x14ac:dyDescent="0.3">
      <c r="B7" s="2"/>
      <c r="C7" s="65" t="s">
        <v>27</v>
      </c>
      <c r="D7" s="153"/>
      <c r="E7" s="148" t="str">
        <f ca="1">INDIRECT(ADDRESS(13,5,,,"PDT"))</f>
        <v xml:space="preserve"> </v>
      </c>
      <c r="F7" s="148" t="str">
        <f ca="1">INDIRECT(ADDRESS(13,6,,,"PDT"))</f>
        <v xml:space="preserve"> </v>
      </c>
      <c r="G7" s="148" t="str">
        <f ca="1">INDIRECT(ADDRESS(13,7,,,"PDT"))</f>
        <v xml:space="preserve"> </v>
      </c>
      <c r="H7" s="148" t="str">
        <f ca="1">INDIRECT(ADDRESS(13,8,,,"PDT"))</f>
        <v xml:space="preserve"> </v>
      </c>
      <c r="I7" s="148" t="str">
        <f ca="1">INDIRECT(ADDRESS(13,9,,,"PDT"))</f>
        <v xml:space="preserve"> </v>
      </c>
      <c r="J7" s="148" t="str">
        <f ca="1">INDIRECT(ADDRESS(13,10,,,"PDT"))</f>
        <v xml:space="preserve"> </v>
      </c>
      <c r="K7" s="148">
        <f ca="1">INDIRECT(ADDRESS(13,11,,,"PDT"))</f>
        <v>0</v>
      </c>
      <c r="L7" s="148" t="str">
        <f ca="1">INDIRECT(ADDRESS(13,12,,,"PDT"))</f>
        <v xml:space="preserve"> </v>
      </c>
      <c r="M7" s="148" t="str">
        <f ca="1">INDIRECT(ADDRESS(13,13,,,"PDT"))</f>
        <v xml:space="preserve"> </v>
      </c>
      <c r="N7" s="148" t="str">
        <f ca="1">INDIRECT(ADDRESS(13,14,,,"PDT"))</f>
        <v xml:space="preserve"> </v>
      </c>
      <c r="O7" s="148" t="str">
        <f ca="1">INDIRECT(ADDRESS(13,15,,,"PDT"))</f>
        <v xml:space="preserve"> </v>
      </c>
      <c r="P7" s="148" t="str">
        <f ca="1">INDIRECT(ADDRESS(13,16,,,"PDT"))</f>
        <v xml:space="preserve"> </v>
      </c>
      <c r="Q7" s="148" t="str">
        <f ca="1">INDIRECT(ADDRESS(13,17,,,"PDT"))</f>
        <v xml:space="preserve"> </v>
      </c>
      <c r="R7" s="148" t="str">
        <f ca="1">INDIRECT(ADDRESS(13,18,,,"PDT"))</f>
        <v xml:space="preserve"> </v>
      </c>
      <c r="S7" s="149" t="str">
        <f ca="1">INDIRECT(ADDRESS(13,19,,,"PDT"))</f>
        <v xml:space="preserve"> </v>
      </c>
      <c r="T7" s="148" t="str">
        <f ca="1">INDIRECT(ADDRESS(13,20,,,"PDT"))</f>
        <v xml:space="preserve"> </v>
      </c>
      <c r="U7" s="148" t="str">
        <f ca="1">INDIRECT(ADDRESS(13,21,,,"PDT"))</f>
        <v xml:space="preserve"> </v>
      </c>
      <c r="V7" s="150" t="str">
        <f ca="1">INDIRECT(ADDRESS(13,22,,,"PDT"))</f>
        <v xml:space="preserve"> </v>
      </c>
    </row>
    <row r="8" spans="1:24" s="7" customFormat="1" ht="18" customHeight="1" x14ac:dyDescent="0.25">
      <c r="B8" s="49"/>
      <c r="C8" s="106" t="s">
        <v>65</v>
      </c>
      <c r="D8" s="154">
        <f ca="1">INDIRECT(ADDRESS(27,3,,,"PDT"))</f>
        <v>0</v>
      </c>
      <c r="E8" s="162">
        <f ca="1">INDIRECT(ADDRESS(27,5,,,"PDT"))</f>
        <v>0</v>
      </c>
      <c r="F8" s="162">
        <f ca="1">INDIRECT(ADDRESS(27,6,,,"PDT"))</f>
        <v>0</v>
      </c>
      <c r="G8" s="162">
        <f ca="1">INDIRECT(ADDRESS(27,7,,,"PDT"))</f>
        <v>0</v>
      </c>
      <c r="H8" s="162">
        <f ca="1">INDIRECT(ADDRESS(27,8,,,"PDT"))</f>
        <v>0</v>
      </c>
      <c r="I8" s="162">
        <f ca="1">INDIRECT(ADDRESS(27,9,,,"PDT"))</f>
        <v>0</v>
      </c>
      <c r="J8" s="162">
        <f ca="1">INDIRECT(ADDRESS(27,10,,,"PDT"))</f>
        <v>0</v>
      </c>
      <c r="K8" s="162">
        <f ca="1">INDIRECT(ADDRESS(27,11,,,"PDT"))</f>
        <v>0</v>
      </c>
      <c r="L8" s="162">
        <f ca="1">INDIRECT(ADDRESS(27,12,,,"PDT"))</f>
        <v>0</v>
      </c>
      <c r="M8" s="162">
        <f ca="1">INDIRECT(ADDRESS(27,13,,,"PDT"))</f>
        <v>0</v>
      </c>
      <c r="N8" s="162">
        <f ca="1">INDIRECT(ADDRESS(27,14,,,"PDT"))</f>
        <v>0</v>
      </c>
      <c r="O8" s="162">
        <f ca="1">INDIRECT(ADDRESS(27,15,,,"PDT"))</f>
        <v>0</v>
      </c>
      <c r="P8" s="162">
        <f ca="1">INDIRECT(ADDRESS(27,16,,,"PDT"))</f>
        <v>0</v>
      </c>
      <c r="Q8" s="162">
        <f ca="1">INDIRECT(ADDRESS(27,17,,,"PDT"))</f>
        <v>0</v>
      </c>
      <c r="R8" s="162">
        <f ca="1">INDIRECT(ADDRESS(27,18,,,"PDT"))</f>
        <v>0</v>
      </c>
      <c r="S8" s="162">
        <f ca="1">INDIRECT(ADDRESS(27,19,,,"PDT"))</f>
        <v>0</v>
      </c>
      <c r="T8" s="162">
        <f ca="1">INDIRECT(ADDRESS(27,20,,,"PDT"))</f>
        <v>0</v>
      </c>
      <c r="U8" s="162">
        <f ca="1">INDIRECT(ADDRESS(27,21,,,"PDT"))</f>
        <v>0</v>
      </c>
      <c r="V8" s="163">
        <f ca="1">INDIRECT(ADDRESS(27,22,,,"PDT"))</f>
        <v>0</v>
      </c>
    </row>
    <row r="9" spans="1:24" s="7" customFormat="1" ht="16.5" customHeight="1" x14ac:dyDescent="0.3">
      <c r="B9" s="50"/>
      <c r="C9" s="104">
        <f ca="1">INDIRECT(ADDRESS(14,2,,,"PDT"))</f>
        <v>0</v>
      </c>
      <c r="D9" s="155">
        <f xml:space="preserve"> SUM(E9:V9)</f>
        <v>0</v>
      </c>
      <c r="E9" s="91"/>
      <c r="F9" s="92"/>
      <c r="G9" s="92"/>
      <c r="H9" s="92"/>
      <c r="I9" s="92"/>
      <c r="J9" s="92"/>
      <c r="K9" s="92"/>
      <c r="L9" s="92"/>
      <c r="M9" s="92"/>
      <c r="N9" s="92">
        <v>0</v>
      </c>
      <c r="O9" s="92">
        <v>0</v>
      </c>
      <c r="P9" s="92">
        <v>0</v>
      </c>
      <c r="Q9" s="92">
        <v>0</v>
      </c>
      <c r="R9" s="92">
        <v>0</v>
      </c>
      <c r="S9" s="92">
        <v>0</v>
      </c>
      <c r="T9" s="92">
        <v>0</v>
      </c>
      <c r="U9" s="92">
        <v>0</v>
      </c>
      <c r="V9" s="93">
        <v>0</v>
      </c>
    </row>
    <row r="10" spans="1:24" s="7" customFormat="1" ht="16.5" customHeight="1" x14ac:dyDescent="0.3">
      <c r="B10" s="17" t="s">
        <v>20</v>
      </c>
      <c r="C10" s="104">
        <f ca="1">INDIRECT(ADDRESS(15,2,,,"PDT"))</f>
        <v>0</v>
      </c>
      <c r="D10" s="156">
        <f t="shared" ref="D10:D20" si="0" xml:space="preserve"> SUM(E10:V10)</f>
        <v>0</v>
      </c>
      <c r="E10" s="94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6"/>
    </row>
    <row r="11" spans="1:24" s="7" customFormat="1" ht="16.5" customHeight="1" x14ac:dyDescent="0.3">
      <c r="B11" s="17" t="s">
        <v>21</v>
      </c>
      <c r="C11" s="104">
        <f ca="1">INDIRECT(ADDRESS(16,2,,,"PDT"))</f>
        <v>0</v>
      </c>
      <c r="D11" s="156">
        <f t="shared" si="0"/>
        <v>0</v>
      </c>
      <c r="E11" s="94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6"/>
    </row>
    <row r="12" spans="1:24" s="7" customFormat="1" ht="16.5" customHeight="1" x14ac:dyDescent="0.3">
      <c r="B12" s="17" t="s">
        <v>22</v>
      </c>
      <c r="C12" s="104">
        <f ca="1">INDIRECT(ADDRESS(17,2,,,"PDT"))</f>
        <v>0</v>
      </c>
      <c r="D12" s="156">
        <f t="shared" si="0"/>
        <v>0</v>
      </c>
      <c r="E12" s="94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6"/>
    </row>
    <row r="13" spans="1:24" s="7" customFormat="1" ht="16.5" customHeight="1" x14ac:dyDescent="0.3">
      <c r="B13" s="17" t="s">
        <v>23</v>
      </c>
      <c r="C13" s="104">
        <f ca="1">INDIRECT(ADDRESS(18,2,,,"PDT"))</f>
        <v>0</v>
      </c>
      <c r="D13" s="156">
        <f t="shared" si="0"/>
        <v>0</v>
      </c>
      <c r="E13" s="94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6"/>
    </row>
    <row r="14" spans="1:24" s="7" customFormat="1" ht="16.5" customHeight="1" x14ac:dyDescent="0.3">
      <c r="B14" s="17" t="s">
        <v>24</v>
      </c>
      <c r="C14" s="104">
        <f ca="1">INDIRECT(ADDRESS(19,2,,,"PDT"))</f>
        <v>0</v>
      </c>
      <c r="D14" s="156">
        <f t="shared" si="0"/>
        <v>0</v>
      </c>
      <c r="E14" s="94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6"/>
    </row>
    <row r="15" spans="1:24" s="7" customFormat="1" ht="16.5" customHeight="1" x14ac:dyDescent="0.3">
      <c r="B15" s="17" t="s">
        <v>16</v>
      </c>
      <c r="C15" s="104">
        <f ca="1">INDIRECT(ADDRESS(21,2,,,"PDT"))</f>
        <v>0</v>
      </c>
      <c r="D15" s="156">
        <f t="shared" si="0"/>
        <v>0</v>
      </c>
      <c r="E15" s="94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6"/>
    </row>
    <row r="16" spans="1:24" s="7" customFormat="1" ht="16.5" customHeight="1" x14ac:dyDescent="0.3">
      <c r="B16" s="17" t="s">
        <v>23</v>
      </c>
      <c r="C16" s="104">
        <f ca="1">INDIRECT(ADDRESS(22,2,,,"PDT"))</f>
        <v>0</v>
      </c>
      <c r="D16" s="156">
        <f t="shared" si="0"/>
        <v>0</v>
      </c>
      <c r="E16" s="94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6"/>
    </row>
    <row r="17" spans="2:22" s="7" customFormat="1" ht="16.5" customHeight="1" x14ac:dyDescent="0.3">
      <c r="B17" s="17" t="s">
        <v>26</v>
      </c>
      <c r="C17" s="104">
        <f ca="1">INDIRECT(ADDRESS(23,2,,,"PDT"))</f>
        <v>0</v>
      </c>
      <c r="D17" s="156">
        <f xml:space="preserve"> SUM(E17:V17)</f>
        <v>0</v>
      </c>
      <c r="E17" s="94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6"/>
    </row>
    <row r="18" spans="2:22" s="7" customFormat="1" ht="16.5" customHeight="1" x14ac:dyDescent="0.3">
      <c r="B18" s="17" t="s">
        <v>24</v>
      </c>
      <c r="C18" s="104">
        <f ca="1">INDIRECT(ADDRESS(24,2,,,"PDT"))</f>
        <v>0</v>
      </c>
      <c r="D18" s="157">
        <f t="shared" si="0"/>
        <v>0</v>
      </c>
      <c r="E18" s="94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6"/>
    </row>
    <row r="19" spans="2:22" s="7" customFormat="1" ht="16.5" customHeight="1" x14ac:dyDescent="0.3">
      <c r="B19" s="19" t="s">
        <v>24</v>
      </c>
      <c r="C19" s="105"/>
      <c r="D19" s="156">
        <f t="shared" si="0"/>
        <v>0</v>
      </c>
      <c r="E19" s="94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6"/>
    </row>
    <row r="20" spans="2:22" s="7" customFormat="1" ht="16.5" customHeight="1" x14ac:dyDescent="0.3">
      <c r="B20" s="50" t="s">
        <v>21</v>
      </c>
      <c r="C20" s="104">
        <f ca="1">INDIRECT(ADDRESS(25,2,,,"PDT"))</f>
        <v>0</v>
      </c>
      <c r="D20" s="155">
        <f t="shared" si="0"/>
        <v>0</v>
      </c>
      <c r="E20" s="97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9"/>
    </row>
    <row r="21" spans="2:22" s="7" customFormat="1" ht="15" customHeight="1" x14ac:dyDescent="0.25">
      <c r="B21" s="19"/>
      <c r="C21" s="103" t="s">
        <v>29</v>
      </c>
      <c r="D21" s="158">
        <f t="shared" ref="D21:V21" si="1">SUM(D9:D20)</f>
        <v>0</v>
      </c>
      <c r="E21" s="174">
        <f t="shared" si="1"/>
        <v>0</v>
      </c>
      <c r="F21" s="174">
        <f t="shared" si="1"/>
        <v>0</v>
      </c>
      <c r="G21" s="174">
        <f t="shared" si="1"/>
        <v>0</v>
      </c>
      <c r="H21" s="174">
        <f t="shared" si="1"/>
        <v>0</v>
      </c>
      <c r="I21" s="174">
        <f t="shared" si="1"/>
        <v>0</v>
      </c>
      <c r="J21" s="174">
        <f t="shared" si="1"/>
        <v>0</v>
      </c>
      <c r="K21" s="174">
        <f t="shared" si="1"/>
        <v>0</v>
      </c>
      <c r="L21" s="174">
        <f t="shared" si="1"/>
        <v>0</v>
      </c>
      <c r="M21" s="174">
        <f t="shared" si="1"/>
        <v>0</v>
      </c>
      <c r="N21" s="174">
        <f t="shared" si="1"/>
        <v>0</v>
      </c>
      <c r="O21" s="174">
        <f t="shared" si="1"/>
        <v>0</v>
      </c>
      <c r="P21" s="174">
        <f t="shared" si="1"/>
        <v>0</v>
      </c>
      <c r="Q21" s="174">
        <f t="shared" si="1"/>
        <v>0</v>
      </c>
      <c r="R21" s="174">
        <f t="shared" si="1"/>
        <v>0</v>
      </c>
      <c r="S21" s="174">
        <f t="shared" si="1"/>
        <v>0</v>
      </c>
      <c r="T21" s="174">
        <f t="shared" si="1"/>
        <v>0</v>
      </c>
      <c r="U21" s="174">
        <f t="shared" si="1"/>
        <v>0</v>
      </c>
      <c r="V21" s="174">
        <f t="shared" si="1"/>
        <v>0</v>
      </c>
    </row>
    <row r="22" spans="2:22" s="7" customFormat="1" ht="13.5" customHeight="1" x14ac:dyDescent="0.25">
      <c r="B22"/>
      <c r="C22" s="159" t="s">
        <v>28</v>
      </c>
      <c r="D22" s="160">
        <f ca="1" xml:space="preserve"> $D21 - $D8</f>
        <v>0</v>
      </c>
      <c r="E22" s="160">
        <f ca="1" xml:space="preserve"> $E21- $E8</f>
        <v>0</v>
      </c>
      <c r="F22" s="160">
        <f ca="1" xml:space="preserve"> $F21- $F8</f>
        <v>0</v>
      </c>
      <c r="G22" s="160">
        <f ca="1" xml:space="preserve"> $G21- $G8</f>
        <v>0</v>
      </c>
      <c r="H22" s="160">
        <f ca="1" xml:space="preserve"> $H21- $H8</f>
        <v>0</v>
      </c>
      <c r="I22" s="160">
        <f ca="1" xml:space="preserve"> $I21- $I8</f>
        <v>0</v>
      </c>
      <c r="J22" s="160">
        <f ca="1" xml:space="preserve"> $J21- $J8</f>
        <v>0</v>
      </c>
      <c r="K22" s="160">
        <f ca="1" xml:space="preserve"> $K21- $K8</f>
        <v>0</v>
      </c>
      <c r="L22" s="160">
        <f ca="1" xml:space="preserve"> $L21- $L8</f>
        <v>0</v>
      </c>
      <c r="M22" s="160">
        <f ca="1" xml:space="preserve"> $M21- $M8</f>
        <v>0</v>
      </c>
      <c r="N22" s="160">
        <f ca="1" xml:space="preserve"> $N21- $N8</f>
        <v>0</v>
      </c>
      <c r="O22" s="160">
        <f ca="1" xml:space="preserve"> $O21- $O8</f>
        <v>0</v>
      </c>
      <c r="P22" s="160">
        <f ca="1" xml:space="preserve"> $P21- $P8</f>
        <v>0</v>
      </c>
      <c r="Q22" s="160">
        <f ca="1" xml:space="preserve"> $Q21- $Q8</f>
        <v>0</v>
      </c>
      <c r="R22" s="160">
        <f ca="1" xml:space="preserve"> $R21- $R8</f>
        <v>0</v>
      </c>
      <c r="S22" s="160">
        <f ca="1" xml:space="preserve"> $S21- $S8</f>
        <v>0</v>
      </c>
      <c r="T22" s="160">
        <f ca="1" xml:space="preserve"> $T21- $T8</f>
        <v>0</v>
      </c>
      <c r="U22" s="160">
        <f ca="1" xml:space="preserve"> $U21- $U8</f>
        <v>0</v>
      </c>
      <c r="V22" s="161">
        <f ca="1" xml:space="preserve"> $V21- $V8</f>
        <v>0</v>
      </c>
    </row>
    <row r="23" spans="2:22" ht="23.25" customHeight="1" thickBot="1" x14ac:dyDescent="0.3">
      <c r="C23" s="9" t="s">
        <v>40</v>
      </c>
    </row>
    <row r="24" spans="2:22" ht="19.5" thickBot="1" x14ac:dyDescent="0.35">
      <c r="B24" s="47" t="s">
        <v>25</v>
      </c>
      <c r="C24" s="126"/>
      <c r="D24" s="147" t="s">
        <v>67</v>
      </c>
      <c r="E24" s="127"/>
      <c r="F24" s="145" t="s">
        <v>30</v>
      </c>
      <c r="G24" s="128"/>
      <c r="H24" s="129"/>
      <c r="I24" s="146" t="s">
        <v>31</v>
      </c>
      <c r="K24" s="144" t="s">
        <v>33</v>
      </c>
    </row>
    <row r="25" spans="2:22" ht="18.75" x14ac:dyDescent="0.3">
      <c r="B25" t="s">
        <v>34</v>
      </c>
      <c r="C25" s="100">
        <f t="shared" ref="C25:C34" ca="1" si="2">C9</f>
        <v>0</v>
      </c>
      <c r="D25" s="33"/>
      <c r="E25" s="82">
        <f ca="1">INDIRECT(ADDRESS(14,4,,,"PDT"))</f>
        <v>0</v>
      </c>
      <c r="F25" s="43"/>
      <c r="G25" s="86">
        <f>D9/8</f>
        <v>0</v>
      </c>
      <c r="H25" s="38"/>
      <c r="I25" s="87">
        <f ca="1" xml:space="preserve"> G25 -E25</f>
        <v>0</v>
      </c>
    </row>
    <row r="26" spans="2:22" ht="18.75" x14ac:dyDescent="0.3">
      <c r="B26" t="s">
        <v>20</v>
      </c>
      <c r="C26" s="101">
        <f t="shared" ca="1" si="2"/>
        <v>0</v>
      </c>
      <c r="D26" s="34"/>
      <c r="E26" s="82">
        <f ca="1">INDIRECT(ADDRESS(15,4,,,"PDT"))</f>
        <v>0</v>
      </c>
      <c r="F26" s="37"/>
      <c r="G26" s="83">
        <f t="shared" ref="G26:G35" si="3">D10/8</f>
        <v>0</v>
      </c>
      <c r="H26" s="38"/>
      <c r="I26" s="88">
        <f t="shared" ref="I26:I35" ca="1" si="4" xml:space="preserve"> G26 -E26</f>
        <v>0</v>
      </c>
    </row>
    <row r="27" spans="2:22" ht="18.75" x14ac:dyDescent="0.3">
      <c r="B27" t="s">
        <v>21</v>
      </c>
      <c r="C27" s="101">
        <f t="shared" ca="1" si="2"/>
        <v>0</v>
      </c>
      <c r="D27" s="35"/>
      <c r="E27" s="83">
        <f ca="1">INDIRECT(ADDRESS(16,4,,,"PDT"))</f>
        <v>0</v>
      </c>
      <c r="F27" s="39"/>
      <c r="G27" s="83">
        <f t="shared" si="3"/>
        <v>0</v>
      </c>
      <c r="H27" s="40"/>
      <c r="I27" s="88">
        <f t="shared" ca="1" si="4"/>
        <v>0</v>
      </c>
    </row>
    <row r="28" spans="2:22" ht="18.75" x14ac:dyDescent="0.3">
      <c r="B28" t="s">
        <v>35</v>
      </c>
      <c r="C28" s="101">
        <f t="shared" ca="1" si="2"/>
        <v>0</v>
      </c>
      <c r="D28" s="35"/>
      <c r="E28" s="83">
        <f ca="1">INDIRECT(ADDRESS(17,4,,,"PDT"))</f>
        <v>0</v>
      </c>
      <c r="F28" s="39"/>
      <c r="G28" s="83">
        <f t="shared" si="3"/>
        <v>0</v>
      </c>
      <c r="H28" s="40"/>
      <c r="I28" s="88">
        <f t="shared" ca="1" si="4"/>
        <v>0</v>
      </c>
    </row>
    <row r="29" spans="2:22" ht="18.75" x14ac:dyDescent="0.3">
      <c r="B29" t="s">
        <v>36</v>
      </c>
      <c r="C29" s="101">
        <f t="shared" ca="1" si="2"/>
        <v>0</v>
      </c>
      <c r="D29" s="35"/>
      <c r="E29" s="83">
        <f ca="1">INDIRECT(ADDRESS(18,4,,,"PDT"))</f>
        <v>0</v>
      </c>
      <c r="F29" s="39"/>
      <c r="G29" s="83">
        <f t="shared" si="3"/>
        <v>0</v>
      </c>
      <c r="H29" s="40"/>
      <c r="I29" s="88">
        <f t="shared" ca="1" si="4"/>
        <v>0</v>
      </c>
    </row>
    <row r="30" spans="2:22" ht="18.75" x14ac:dyDescent="0.3">
      <c r="B30" t="s">
        <v>21</v>
      </c>
      <c r="C30" s="101">
        <f t="shared" ca="1" si="2"/>
        <v>0</v>
      </c>
      <c r="D30" s="35"/>
      <c r="E30" s="83">
        <f ca="1">INDIRECT(ADDRESS(19,4,,,"PDT"))</f>
        <v>0</v>
      </c>
      <c r="F30" s="39"/>
      <c r="G30" s="83">
        <f t="shared" si="3"/>
        <v>0</v>
      </c>
      <c r="H30" s="40"/>
      <c r="I30" s="88">
        <f t="shared" ca="1" si="4"/>
        <v>0</v>
      </c>
    </row>
    <row r="31" spans="2:22" ht="18.75" x14ac:dyDescent="0.3">
      <c r="B31" t="s">
        <v>34</v>
      </c>
      <c r="C31" s="101">
        <f t="shared" ca="1" si="2"/>
        <v>0</v>
      </c>
      <c r="D31" s="35"/>
      <c r="E31" s="83">
        <f ca="1">INDIRECT(ADDRESS(20,4,,,"PDT"))</f>
        <v>0</v>
      </c>
      <c r="F31" s="39"/>
      <c r="G31" s="83">
        <f t="shared" si="3"/>
        <v>0</v>
      </c>
      <c r="H31" s="40"/>
      <c r="I31" s="88">
        <f t="shared" ca="1" si="4"/>
        <v>0</v>
      </c>
    </row>
    <row r="32" spans="2:22" ht="18.75" x14ac:dyDescent="0.3">
      <c r="B32" t="s">
        <v>26</v>
      </c>
      <c r="C32" s="101">
        <f t="shared" ca="1" si="2"/>
        <v>0</v>
      </c>
      <c r="D32" s="35"/>
      <c r="E32" s="83">
        <f ca="1">INDIRECT(ADDRESS(21,4,,,"PDT"))</f>
        <v>0</v>
      </c>
      <c r="F32" s="39"/>
      <c r="G32" s="83">
        <f t="shared" si="3"/>
        <v>0</v>
      </c>
      <c r="H32" s="40"/>
      <c r="I32" s="88">
        <f t="shared" ca="1" si="4"/>
        <v>0</v>
      </c>
    </row>
    <row r="33" spans="2:9" ht="18.75" x14ac:dyDescent="0.3">
      <c r="B33" t="s">
        <v>34</v>
      </c>
      <c r="C33" s="101">
        <f t="shared" ca="1" si="2"/>
        <v>0</v>
      </c>
      <c r="D33" s="35"/>
      <c r="E33" s="83">
        <f ca="1">INDIRECT(ADDRESS(22,4,,,"PDT"))</f>
        <v>0</v>
      </c>
      <c r="F33" s="39"/>
      <c r="G33" s="83">
        <f t="shared" si="3"/>
        <v>0</v>
      </c>
      <c r="H33" s="40"/>
      <c r="I33" s="88">
        <f t="shared" ca="1" si="4"/>
        <v>0</v>
      </c>
    </row>
    <row r="34" spans="2:9" ht="18.75" x14ac:dyDescent="0.3">
      <c r="B34" t="s">
        <v>20</v>
      </c>
      <c r="C34" s="101">
        <f t="shared" ca="1" si="2"/>
        <v>0</v>
      </c>
      <c r="D34" s="35"/>
      <c r="E34" s="83">
        <f ca="1">INDIRECT(ADDRESS(23,4,,,"PDT"))</f>
        <v>0</v>
      </c>
      <c r="F34" s="39"/>
      <c r="G34" s="83">
        <f t="shared" si="3"/>
        <v>0</v>
      </c>
      <c r="H34" s="40"/>
      <c r="I34" s="88">
        <f t="shared" ca="1" si="4"/>
        <v>0</v>
      </c>
    </row>
    <row r="35" spans="2:9" ht="19.5" thickBot="1" x14ac:dyDescent="0.35">
      <c r="B35" s="28" t="s">
        <v>24</v>
      </c>
      <c r="C35" s="102">
        <f t="shared" ref="C35" ca="1" si="5">C20</f>
        <v>0</v>
      </c>
      <c r="D35" s="36"/>
      <c r="E35" s="84">
        <f ca="1">INDIRECT(ADDRESS(24,4,,,"PDT"))</f>
        <v>0</v>
      </c>
      <c r="F35" s="41"/>
      <c r="G35" s="84">
        <f t="shared" si="3"/>
        <v>0</v>
      </c>
      <c r="H35" s="42"/>
      <c r="I35" s="89">
        <f t="shared" ca="1" si="4"/>
        <v>0</v>
      </c>
    </row>
    <row r="36" spans="2:9" ht="15.75" thickBot="1" x14ac:dyDescent="0.3">
      <c r="C36" s="44" t="s">
        <v>32</v>
      </c>
      <c r="D36" s="45"/>
      <c r="E36" s="85">
        <f ca="1">SUM(E25:E35)</f>
        <v>0</v>
      </c>
      <c r="F36" s="46">
        <f t="shared" ref="F36:I36" si="6">SUM(F25:F35)</f>
        <v>0</v>
      </c>
      <c r="G36" s="85">
        <f t="shared" si="6"/>
        <v>0</v>
      </c>
      <c r="H36" s="46">
        <f t="shared" si="6"/>
        <v>0</v>
      </c>
      <c r="I36" s="90">
        <f t="shared" ca="1" si="6"/>
        <v>0</v>
      </c>
    </row>
  </sheetData>
  <mergeCells count="10">
    <mergeCell ref="S2:U2"/>
    <mergeCell ref="S3:U3"/>
    <mergeCell ref="S4:U4"/>
    <mergeCell ref="E5:F5"/>
    <mergeCell ref="E6:F6"/>
    <mergeCell ref="N3:P3"/>
    <mergeCell ref="N4:P4"/>
    <mergeCell ref="E2:F2"/>
    <mergeCell ref="E3:F3"/>
    <mergeCell ref="S5:U5"/>
  </mergeCells>
  <printOptions horizontalCentered="1" verticalCentered="1"/>
  <pageMargins left="0" right="0" top="0.74803149606299213" bottom="0.74803149606299213" header="0.31496062992125984" footer="0.31496062992125984"/>
  <pageSetup scale="61" orientation="landscape" r:id="rId1"/>
  <ignoredErrors>
    <ignoredError sqref="E25:E29 G25:G36 E30:E36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PDT</vt:lpstr>
      <vt:lpstr>Analyse</vt:lpstr>
      <vt:lpstr>Feuil2!Impression_des_titres</vt:lpstr>
      <vt:lpstr>Analyse!Zone_d_impression</vt:lpstr>
      <vt:lpstr>Feuil2!Zone_d_impression</vt:lpstr>
      <vt:lpstr>PDT!Zone_d_impression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Anis Abbadi</cp:lastModifiedBy>
  <cp:lastPrinted>2019-05-23T13:25:10Z</cp:lastPrinted>
  <dcterms:created xsi:type="dcterms:W3CDTF">2015-06-05T18:19:34Z</dcterms:created>
  <dcterms:modified xsi:type="dcterms:W3CDTF">2019-05-23T13:39:56Z</dcterms:modified>
</cp:coreProperties>
</file>