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trlProps/ctrlProp2.xml" ContentType="application/vnd.ms-excel.controlproperties+xml"/>
  <Override PartName="/xl/tables/table2.xml" ContentType="application/vnd.openxmlformats-officedocument.spreadsheetml.table+xml"/>
  <Override PartName="/xl/drawings/drawing3.xml" ContentType="application/vnd.openxmlformats-officedocument.drawing+xml"/>
  <Override PartName="/xl/ctrlProps/ctrlProp3.xml" ContentType="application/vnd.ms-excel.controlproperties+xml"/>
  <Override PartName="/xl/tables/table3.xml" ContentType="application/vnd.openxmlformats-officedocument.spreadsheetml.table+xml"/>
  <Override PartName="/xl/drawings/drawing4.xml" ContentType="application/vnd.openxmlformats-officedocument.drawing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730" codeName="{3D1A710C-6663-3D7B-7F91-EC182F24A4BC}"/>
  <workbookPr filterPrivacy="1" codeName="ThisWorkbook" hidePivotFieldList="1"/>
  <xr:revisionPtr revIDLastSave="0" documentId="13_ncr:1_{36238774-6AF2-4521-8958-F8C90EDEF648}" xr6:coauthVersionLast="36" xr6:coauthVersionMax="36" xr10:uidLastSave="{00000000-0000-0000-0000-000000000000}"/>
  <bookViews>
    <workbookView xWindow="0" yWindow="0" windowWidth="22260" windowHeight="12645" activeTab="3" xr2:uid="{00000000-000D-0000-FFFF-FFFF00000000}"/>
  </bookViews>
  <sheets>
    <sheet name="PDT" sheetId="1" r:id="rId1"/>
    <sheet name="Feuil2" sheetId="55" state="veryHidden" r:id="rId2"/>
    <sheet name="Feuil" sheetId="67" r:id="rId3"/>
    <sheet name="Analyse" sheetId="10" r:id="rId4"/>
  </sheets>
  <definedNames>
    <definedName name="_xlnm.Print_Area" localSheetId="3">Analyse!$A$1:$X$37</definedName>
    <definedName name="_xlnm.Print_Area" localSheetId="2">Feuil!$A$1:$X$27</definedName>
    <definedName name="_xlnm.Print_Area" localSheetId="1">Feuil2!$A$1:$X$27</definedName>
    <definedName name="_xlnm.Print_Area" localSheetId="0">PDT!$A$1:$X$37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W24" i="67" l="1"/>
  <c r="V24" i="67"/>
  <c r="U24" i="67"/>
  <c r="T24" i="67"/>
  <c r="S24" i="67"/>
  <c r="R24" i="67"/>
  <c r="Q24" i="67"/>
  <c r="P24" i="67"/>
  <c r="O24" i="67"/>
  <c r="N24" i="67"/>
  <c r="M24" i="67"/>
  <c r="L24" i="67"/>
  <c r="K24" i="67"/>
  <c r="J24" i="67"/>
  <c r="I24" i="67"/>
  <c r="H24" i="67"/>
  <c r="G24" i="67"/>
  <c r="F24" i="67"/>
  <c r="E24" i="67"/>
  <c r="C13" i="67"/>
  <c r="C24" i="67" s="1"/>
  <c r="D24" i="67" s="1"/>
  <c r="W24" i="55"/>
  <c r="V24" i="55"/>
  <c r="U24" i="55"/>
  <c r="T24" i="55"/>
  <c r="S24" i="55"/>
  <c r="R24" i="55"/>
  <c r="Q24" i="55"/>
  <c r="P24" i="55"/>
  <c r="O24" i="55"/>
  <c r="N24" i="55"/>
  <c r="M24" i="55"/>
  <c r="L24" i="55"/>
  <c r="K24" i="55"/>
  <c r="J24" i="55"/>
  <c r="I24" i="55"/>
  <c r="H24" i="55"/>
  <c r="G24" i="55"/>
  <c r="F24" i="55"/>
  <c r="E24" i="55"/>
  <c r="C13" i="55"/>
  <c r="D13" i="55" s="1"/>
  <c r="U12" i="67"/>
  <c r="Q12" i="67"/>
  <c r="M12" i="67"/>
  <c r="I12" i="67"/>
  <c r="E12" i="67"/>
  <c r="T12" i="67"/>
  <c r="P12" i="67"/>
  <c r="L12" i="67"/>
  <c r="H12" i="67"/>
  <c r="S12" i="67"/>
  <c r="O12" i="67"/>
  <c r="K12" i="67"/>
  <c r="G12" i="67"/>
  <c r="V12" i="67"/>
  <c r="R12" i="67"/>
  <c r="N12" i="67"/>
  <c r="J12" i="67"/>
  <c r="F12" i="67"/>
  <c r="U12" i="55"/>
  <c r="Q12" i="55"/>
  <c r="M12" i="55"/>
  <c r="E12" i="55"/>
  <c r="T12" i="55"/>
  <c r="P12" i="55"/>
  <c r="L12" i="55"/>
  <c r="H12" i="55"/>
  <c r="R12" i="55"/>
  <c r="J12" i="55"/>
  <c r="I12" i="55"/>
  <c r="S12" i="55"/>
  <c r="O12" i="55"/>
  <c r="K12" i="55"/>
  <c r="G12" i="55"/>
  <c r="V12" i="55"/>
  <c r="N12" i="55"/>
  <c r="F12" i="55"/>
  <c r="D13" i="67" l="1"/>
  <c r="C24" i="55"/>
  <c r="D24" i="55" s="1"/>
  <c r="D14" i="10"/>
  <c r="D13" i="10"/>
  <c r="D18" i="10" l="1"/>
  <c r="C16" i="10"/>
  <c r="E30" i="10"/>
  <c r="T7" i="10"/>
  <c r="U7" i="10"/>
  <c r="C12" i="10"/>
  <c r="C11" i="10"/>
  <c r="Q7" i="10"/>
  <c r="M7" i="10"/>
  <c r="I7" i="10"/>
  <c r="E7" i="10"/>
  <c r="C19" i="10"/>
  <c r="C15" i="10"/>
  <c r="E26" i="10"/>
  <c r="E28" i="10"/>
  <c r="E33" i="10"/>
  <c r="C8" i="10"/>
  <c r="E31" i="10"/>
  <c r="P7" i="10"/>
  <c r="L7" i="10"/>
  <c r="H7" i="10"/>
  <c r="D7" i="10"/>
  <c r="C18" i="10"/>
  <c r="C14" i="10"/>
  <c r="C13" i="10"/>
  <c r="V7" i="10"/>
  <c r="E29" i="10"/>
  <c r="S7" i="10"/>
  <c r="C10" i="10"/>
  <c r="O7" i="10"/>
  <c r="K7" i="10"/>
  <c r="G7" i="10"/>
  <c r="C17" i="10"/>
  <c r="C9" i="10"/>
  <c r="E27" i="10"/>
  <c r="E25" i="10"/>
  <c r="E32" i="10"/>
  <c r="R7" i="10"/>
  <c r="N7" i="10"/>
  <c r="J7" i="10"/>
  <c r="F7" i="10"/>
  <c r="E34" i="10"/>
  <c r="C24" i="10" l="1"/>
  <c r="D8" i="10"/>
  <c r="G24" i="10" s="1"/>
  <c r="D9" i="10"/>
  <c r="G25" i="10" s="1"/>
  <c r="D10" i="10"/>
  <c r="G26" i="10" s="1"/>
  <c r="D11" i="10"/>
  <c r="G27" i="10" s="1"/>
  <c r="D12" i="10"/>
  <c r="G28" i="10" s="1"/>
  <c r="G29" i="10"/>
  <c r="G30" i="10"/>
  <c r="D15" i="10"/>
  <c r="G31" i="10" s="1"/>
  <c r="D16" i="10"/>
  <c r="G32" i="10" s="1"/>
  <c r="D17" i="10"/>
  <c r="G33" i="10" s="1"/>
  <c r="D19" i="10"/>
  <c r="G34" i="10" s="1"/>
  <c r="V20" i="10"/>
  <c r="C28" i="10" l="1"/>
  <c r="C27" i="10"/>
  <c r="C32" i="10"/>
  <c r="C34" i="10"/>
  <c r="C25" i="10"/>
  <c r="C31" i="10"/>
  <c r="C30" i="10"/>
  <c r="C29" i="10"/>
  <c r="C33" i="10"/>
  <c r="C26" i="10"/>
  <c r="D20" i="10"/>
  <c r="G35" i="10" s="1"/>
  <c r="F26" i="1" l="1"/>
  <c r="G26" i="1"/>
  <c r="H26" i="1"/>
  <c r="I26" i="1"/>
  <c r="J26" i="1"/>
  <c r="K26" i="1"/>
  <c r="L26" i="1"/>
  <c r="M26" i="1"/>
  <c r="N26" i="1"/>
  <c r="O26" i="1"/>
  <c r="P26" i="1"/>
  <c r="Q26" i="1"/>
  <c r="R26" i="1"/>
  <c r="S26" i="1"/>
  <c r="T26" i="1"/>
  <c r="U26" i="1"/>
  <c r="V26" i="1"/>
  <c r="E26" i="1"/>
  <c r="C18" i="1"/>
  <c r="D18" i="1" s="1"/>
  <c r="C15" i="1"/>
  <c r="D15" i="1" s="1"/>
  <c r="C16" i="1"/>
  <c r="D16" i="1" s="1"/>
  <c r="C17" i="1"/>
  <c r="D17" i="1" s="1"/>
  <c r="C19" i="1"/>
  <c r="D19" i="1" s="1"/>
  <c r="C20" i="1"/>
  <c r="D20" i="1" s="1"/>
  <c r="C21" i="1"/>
  <c r="D21" i="1" s="1"/>
  <c r="C22" i="1"/>
  <c r="C23" i="1"/>
  <c r="D23" i="1" s="1"/>
  <c r="C24" i="1"/>
  <c r="D24" i="1" s="1"/>
  <c r="C14" i="1"/>
  <c r="D14" i="1" s="1"/>
  <c r="E24" i="10"/>
  <c r="I30" i="10" l="1"/>
  <c r="I33" i="10"/>
  <c r="I28" i="10"/>
  <c r="I27" i="10"/>
  <c r="I34" i="10"/>
  <c r="I29" i="10"/>
  <c r="I31" i="10"/>
  <c r="I26" i="10"/>
  <c r="I25" i="10"/>
  <c r="L21" i="10"/>
  <c r="V21" i="10"/>
  <c r="U21" i="10"/>
  <c r="T21" i="10"/>
  <c r="S21" i="10"/>
  <c r="R21" i="10"/>
  <c r="Q21" i="10"/>
  <c r="P21" i="10"/>
  <c r="O21" i="10"/>
  <c r="M21" i="10"/>
  <c r="K21" i="10"/>
  <c r="H21" i="10"/>
  <c r="I24" i="10"/>
  <c r="E21" i="10"/>
  <c r="I21" i="10"/>
  <c r="G21" i="10"/>
  <c r="N21" i="10"/>
  <c r="F21" i="10"/>
  <c r="J21" i="10"/>
  <c r="D22" i="1"/>
  <c r="C26" i="1"/>
  <c r="I32" i="10" l="1"/>
  <c r="E35" i="10"/>
  <c r="D26" i="1"/>
  <c r="D21" i="10"/>
</calcChain>
</file>

<file path=xl/sharedStrings.xml><?xml version="1.0" encoding="utf-8"?>
<sst xmlns="http://schemas.openxmlformats.org/spreadsheetml/2006/main" count="127" uniqueCount="70">
  <si>
    <t>Programme de travail</t>
  </si>
  <si>
    <t>Mission</t>
  </si>
  <si>
    <t>Nom :</t>
  </si>
  <si>
    <t>Type :</t>
  </si>
  <si>
    <t>Exercice concerné… :</t>
  </si>
  <si>
    <t>Intervenants (ou pôles)</t>
  </si>
  <si>
    <t>Total heures</t>
  </si>
  <si>
    <t>Total jours</t>
  </si>
  <si>
    <t>Gestion mission</t>
  </si>
  <si>
    <t>Travail sur place</t>
  </si>
  <si>
    <t>Environnement</t>
  </si>
  <si>
    <t>Contrat avec Stryker et BP</t>
  </si>
  <si>
    <t>Résultats</t>
  </si>
  <si>
    <t>Budget-compta gestion</t>
  </si>
  <si>
    <t>Groupe Lisi</t>
  </si>
  <si>
    <t>Bouclage</t>
  </si>
  <si>
    <t>Coordination-supervision</t>
  </si>
  <si>
    <t xml:space="preserve">Total temps prévisionnel : </t>
  </si>
  <si>
    <t>Groupe(s)</t>
  </si>
  <si>
    <t>Dates</t>
  </si>
  <si>
    <t>Syndex</t>
  </si>
  <si>
    <t>Entretien-réunions</t>
  </si>
  <si>
    <t>Reherche &amp; étude docum.</t>
  </si>
  <si>
    <t>Stratégie yc division LM</t>
  </si>
  <si>
    <t>nouveaux clients</t>
  </si>
  <si>
    <t xml:space="preserve">Déplacement </t>
  </si>
  <si>
    <t>Emploi-rémunerations</t>
  </si>
  <si>
    <t>CONTENU</t>
  </si>
  <si>
    <t xml:space="preserve">Émission P.d.T. : </t>
  </si>
  <si>
    <t xml:space="preserve">Prévision fin de mission : </t>
  </si>
  <si>
    <t>…ou période de référence :</t>
  </si>
  <si>
    <t>Commentaires éventuels :</t>
  </si>
  <si>
    <t>…</t>
  </si>
  <si>
    <t>Feuille de temps</t>
  </si>
  <si>
    <t>Date</t>
  </si>
  <si>
    <t>Intervenant</t>
  </si>
  <si>
    <t>Groupe :</t>
  </si>
  <si>
    <t xml:space="preserve"> </t>
  </si>
  <si>
    <t xml:space="preserve">Temps effectué: </t>
  </si>
  <si>
    <t>Analyse des écarts</t>
  </si>
  <si>
    <t>Synthèse mission</t>
  </si>
  <si>
    <t>-</t>
  </si>
  <si>
    <t>Prévision fin mission :</t>
  </si>
  <si>
    <t>T</t>
  </si>
  <si>
    <t>E</t>
  </si>
  <si>
    <t>M</t>
  </si>
  <si>
    <t>P</t>
  </si>
  <si>
    <t>S</t>
  </si>
  <si>
    <t>O</t>
  </si>
  <si>
    <t>C</t>
  </si>
  <si>
    <t>I</t>
  </si>
  <si>
    <t>A</t>
  </si>
  <si>
    <t>L</t>
  </si>
  <si>
    <t>En heures</t>
  </si>
  <si>
    <t>Total Programme de Travail ==&gt;</t>
  </si>
  <si>
    <t>Écart en heures</t>
  </si>
  <si>
    <t>Total temps ==&gt;</t>
  </si>
  <si>
    <t>Ecart en jours</t>
  </si>
  <si>
    <t>Temps passé</t>
  </si>
  <si>
    <t>Ecart</t>
  </si>
  <si>
    <t>TOTAL</t>
  </si>
  <si>
    <t>Commentaire :</t>
  </si>
  <si>
    <t>N</t>
  </si>
  <si>
    <t>R</t>
  </si>
  <si>
    <t>V</t>
  </si>
  <si>
    <t xml:space="preserve">Gestion mission </t>
  </si>
  <si>
    <t>Titi</t>
  </si>
  <si>
    <t>Tete</t>
  </si>
  <si>
    <t>Tata</t>
  </si>
  <si>
    <t>Feuil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</si>
</sst>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General\ &quot;h&quot;"/>
    <numFmt numFmtId="165" formatCode="General\ &quot;J&quot;"/>
    <numFmt numFmtId="166" formatCode="\+\ General\ &quot;J&quot;\ ;\ \-\ General\ &quot;J&quot;;\ "/>
  </numFmts>
  <fonts count="15" x14ac:knownFonts="1">
    <font>
      <sz val="11"/>
      <color theme="1"/>
      <name val="Calibri"/>
      <family val="2"/>
      <scheme val="min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1"/>
      <color theme="1"/>
      <name val="Calibri"/>
      <family val="2"/>
    </font>
    <font>
      <sz val="9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i/>
      <sz val="9"/>
      <color theme="1"/>
      <name val="Calibri"/>
      <family val="2"/>
      <scheme val="minor"/>
    </font>
    <font>
      <i/>
      <sz val="11"/>
      <color theme="4" tint="-0.499984740745262"/>
      <name val="Calibri"/>
      <family val="2"/>
      <scheme val="minor"/>
    </font>
    <font>
      <i/>
      <sz val="11"/>
      <color theme="9" tint="-0.499984740745262"/>
      <name val="Calibri"/>
      <family val="2"/>
      <scheme val="minor"/>
    </font>
    <font>
      <b/>
      <i/>
      <sz val="11"/>
      <color theme="4" tint="-0.499984740745262"/>
      <name val="Calibri"/>
      <family val="2"/>
      <scheme val="minor"/>
    </font>
    <font>
      <i/>
      <sz val="10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82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 style="dashed">
        <color auto="1"/>
      </left>
      <right style="dashed">
        <color auto="1"/>
      </right>
      <top style="dashed">
        <color auto="1"/>
      </top>
      <bottom style="dashed">
        <color auto="1"/>
      </bottom>
      <diagonal/>
    </border>
    <border>
      <left style="thin">
        <color auto="1"/>
      </left>
      <right style="thin">
        <color auto="1"/>
      </right>
      <top style="dashed">
        <color auto="1"/>
      </top>
      <bottom style="dashed">
        <color auto="1"/>
      </bottom>
      <diagonal/>
    </border>
    <border>
      <left style="thin">
        <color auto="1"/>
      </left>
      <right style="thin">
        <color auto="1"/>
      </right>
      <top style="dashed">
        <color auto="1"/>
      </top>
      <bottom style="thin">
        <color auto="1"/>
      </bottom>
      <diagonal/>
    </border>
    <border>
      <left style="dashed">
        <color auto="1"/>
      </left>
      <right style="thin">
        <color auto="1"/>
      </right>
      <top style="dashed">
        <color auto="1"/>
      </top>
      <bottom style="dashed">
        <color auto="1"/>
      </bottom>
      <diagonal/>
    </border>
    <border>
      <left style="medium">
        <color theme="4" tint="-0.24994659260841701"/>
      </left>
      <right style="medium">
        <color theme="4" tint="-0.24994659260841701"/>
      </right>
      <top style="medium">
        <color theme="4" tint="-0.24994659260841701"/>
      </top>
      <bottom style="medium">
        <color theme="4" tint="-0.24994659260841701"/>
      </bottom>
      <diagonal/>
    </border>
    <border>
      <left/>
      <right style="dashed">
        <color auto="1"/>
      </right>
      <top style="dashed">
        <color auto="1"/>
      </top>
      <bottom style="dashed">
        <color auto="1"/>
      </bottom>
      <diagonal/>
    </border>
    <border>
      <left/>
      <right style="dashed">
        <color auto="1"/>
      </right>
      <top style="thin">
        <color auto="1"/>
      </top>
      <bottom/>
      <diagonal/>
    </border>
    <border>
      <left style="medium">
        <color theme="4" tint="-0.24994659260841701"/>
      </left>
      <right style="medium">
        <color theme="4" tint="-0.24994659260841701"/>
      </right>
      <top/>
      <bottom style="medium">
        <color theme="4" tint="-0.24994659260841701"/>
      </bottom>
      <diagonal/>
    </border>
    <border>
      <left/>
      <right style="dashed">
        <color auto="1"/>
      </right>
      <top/>
      <bottom style="dashed">
        <color auto="1"/>
      </bottom>
      <diagonal/>
    </border>
    <border>
      <left style="dashed">
        <color auto="1"/>
      </left>
      <right style="dashed">
        <color auto="1"/>
      </right>
      <top/>
      <bottom style="dashed">
        <color auto="1"/>
      </bottom>
      <diagonal/>
    </border>
    <border>
      <left style="dashed">
        <color auto="1"/>
      </left>
      <right style="thin">
        <color auto="1"/>
      </right>
      <top/>
      <bottom style="dashed">
        <color auto="1"/>
      </bottom>
      <diagonal/>
    </border>
    <border>
      <left style="medium">
        <color theme="4" tint="-0.24994659260841701"/>
      </left>
      <right style="dashed">
        <color theme="4" tint="-0.24994659260841701"/>
      </right>
      <top style="medium">
        <color theme="4" tint="-0.24994659260841701"/>
      </top>
      <bottom style="medium">
        <color theme="4" tint="-0.24994659260841701"/>
      </bottom>
      <diagonal/>
    </border>
    <border>
      <left style="dashed">
        <color theme="4" tint="-0.24994659260841701"/>
      </left>
      <right style="dashed">
        <color theme="4" tint="-0.24994659260841701"/>
      </right>
      <top style="medium">
        <color theme="4" tint="-0.24994659260841701"/>
      </top>
      <bottom style="medium">
        <color theme="4" tint="-0.24994659260841701"/>
      </bottom>
      <diagonal/>
    </border>
    <border>
      <left style="dashed">
        <color theme="4" tint="-0.24994659260841701"/>
      </left>
      <right style="medium">
        <color theme="4" tint="-0.24994659260841701"/>
      </right>
      <top style="medium">
        <color theme="4" tint="-0.24994659260841701"/>
      </top>
      <bottom style="medium">
        <color theme="4" tint="-0.24994659260841701"/>
      </bottom>
      <diagonal/>
    </border>
    <border>
      <left style="medium">
        <color theme="4" tint="-0.24994659260841701"/>
      </left>
      <right/>
      <top style="medium">
        <color theme="4" tint="-0.24994659260841701"/>
      </top>
      <bottom style="medium">
        <color theme="4" tint="-0.24994659260841701"/>
      </bottom>
      <diagonal/>
    </border>
    <border>
      <left style="dashed">
        <color auto="1"/>
      </left>
      <right style="thin">
        <color auto="1"/>
      </right>
      <top style="medium">
        <color theme="4" tint="-0.24994659260841701"/>
      </top>
      <bottom style="dashed">
        <color auto="1"/>
      </bottom>
      <diagonal/>
    </border>
    <border>
      <left style="thin">
        <color auto="1"/>
      </left>
      <right style="thin">
        <color auto="1"/>
      </right>
      <top style="medium">
        <color theme="4" tint="-0.24994659260841701"/>
      </top>
      <bottom style="dashed">
        <color auto="1"/>
      </bottom>
      <diagonal/>
    </border>
    <border>
      <left/>
      <right/>
      <top style="thick">
        <color theme="4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dashed">
        <color theme="4" tint="-0.24994659260841701"/>
      </left>
      <right/>
      <top style="medium">
        <color theme="4" tint="-0.24994659260841701"/>
      </top>
      <bottom style="medium">
        <color theme="4" tint="-0.24994659260841701"/>
      </bottom>
      <diagonal/>
    </border>
    <border diagonalUp="1">
      <left style="medium">
        <color theme="4" tint="-0.24994659260841701"/>
      </left>
      <right style="dashed">
        <color theme="4" tint="-0.24994659260841701"/>
      </right>
      <top style="medium">
        <color theme="4" tint="-0.24994659260841701"/>
      </top>
      <bottom style="medium">
        <color theme="4" tint="-0.24994659260841701"/>
      </bottom>
      <diagonal style="dashed">
        <color theme="4" tint="-0.24994659260841701"/>
      </diagonal>
    </border>
    <border>
      <left/>
      <right/>
      <top style="medium">
        <color theme="4" tint="-0.24994659260841701"/>
      </top>
      <bottom style="medium">
        <color theme="4" tint="-0.24994659260841701"/>
      </bottom>
      <diagonal/>
    </border>
    <border>
      <left style="medium">
        <color theme="4"/>
      </left>
      <right style="medium">
        <color theme="4"/>
      </right>
      <top style="medium">
        <color theme="4"/>
      </top>
      <bottom style="medium">
        <color theme="4"/>
      </bottom>
      <diagonal/>
    </border>
    <border>
      <left style="thin">
        <color auto="1"/>
      </left>
      <right style="thin">
        <color auto="1"/>
      </right>
      <top/>
      <bottom style="dashed">
        <color auto="1"/>
      </bottom>
      <diagonal/>
    </border>
    <border>
      <left/>
      <right style="medium">
        <color theme="9"/>
      </right>
      <top/>
      <bottom/>
      <diagonal/>
    </border>
    <border>
      <left style="medium">
        <color theme="9"/>
      </left>
      <right style="medium">
        <color theme="9"/>
      </right>
      <top/>
      <bottom/>
      <diagonal/>
    </border>
    <border>
      <left style="dashed">
        <color auto="1"/>
      </left>
      <right/>
      <top/>
      <bottom style="dashed">
        <color auto="1"/>
      </bottom>
      <diagonal/>
    </border>
    <border>
      <left/>
      <right/>
      <top/>
      <bottom style="dashed">
        <color auto="1"/>
      </bottom>
      <diagonal/>
    </border>
    <border>
      <left style="dashed">
        <color auto="1"/>
      </left>
      <right/>
      <top style="dashed">
        <color auto="1"/>
      </top>
      <bottom style="dashed">
        <color auto="1"/>
      </bottom>
      <diagonal/>
    </border>
    <border>
      <left/>
      <right/>
      <top style="dashed">
        <color auto="1"/>
      </top>
      <bottom style="dashed">
        <color auto="1"/>
      </bottom>
      <diagonal/>
    </border>
    <border>
      <left/>
      <right/>
      <top style="dashed">
        <color auto="1"/>
      </top>
      <bottom/>
      <diagonal/>
    </border>
    <border>
      <left style="medium">
        <color theme="8"/>
      </left>
      <right/>
      <top/>
      <bottom style="dashed">
        <color auto="1"/>
      </bottom>
      <diagonal/>
    </border>
    <border>
      <left/>
      <right style="medium">
        <color theme="8"/>
      </right>
      <top/>
      <bottom style="dashed">
        <color auto="1"/>
      </bottom>
      <diagonal/>
    </border>
    <border>
      <left style="medium">
        <color theme="8"/>
      </left>
      <right/>
      <top style="dashed">
        <color auto="1"/>
      </top>
      <bottom style="dashed">
        <color auto="1"/>
      </bottom>
      <diagonal/>
    </border>
    <border>
      <left/>
      <right style="medium">
        <color theme="8"/>
      </right>
      <top style="dashed">
        <color auto="1"/>
      </top>
      <bottom style="dashed">
        <color auto="1"/>
      </bottom>
      <diagonal/>
    </border>
    <border>
      <left style="medium">
        <color theme="9" tint="-0.24994659260841701"/>
      </left>
      <right/>
      <top style="dashed">
        <color auto="1"/>
      </top>
      <bottom style="dashed">
        <color auto="1"/>
      </bottom>
      <diagonal/>
    </border>
    <border>
      <left style="medium">
        <color theme="9" tint="-0.24994659260841701"/>
      </left>
      <right/>
      <top/>
      <bottom style="dashed">
        <color auto="1"/>
      </bottom>
      <diagonal/>
    </border>
    <border>
      <left style="medium">
        <color theme="8"/>
      </left>
      <right/>
      <top style="dashed">
        <color auto="1"/>
      </top>
      <bottom/>
      <diagonal/>
    </border>
    <border>
      <left/>
      <right style="medium">
        <color theme="8"/>
      </right>
      <top style="dashed">
        <color auto="1"/>
      </top>
      <bottom/>
      <diagonal/>
    </border>
    <border>
      <left style="medium">
        <color theme="9" tint="-0.24994659260841701"/>
      </left>
      <right/>
      <top style="dashed">
        <color auto="1"/>
      </top>
      <bottom/>
      <diagonal/>
    </border>
    <border>
      <left style="medium">
        <color theme="4"/>
      </left>
      <right style="medium">
        <color theme="4"/>
      </right>
      <top style="medium">
        <color theme="4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theme="4"/>
      </left>
      <right/>
      <top style="medium">
        <color theme="4"/>
      </top>
      <bottom style="medium">
        <color theme="4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/>
      <diagonal/>
    </border>
    <border>
      <left/>
      <right style="medium">
        <color theme="4" tint="-0.24994659260841701"/>
      </right>
      <top/>
      <bottom style="medium">
        <color theme="4"/>
      </bottom>
      <diagonal/>
    </border>
    <border>
      <left/>
      <right/>
      <top/>
      <bottom style="medium">
        <color theme="4"/>
      </bottom>
      <diagonal/>
    </border>
    <border>
      <left style="medium">
        <color theme="4" tint="-0.24994659260841701"/>
      </left>
      <right/>
      <top style="medium">
        <color theme="4" tint="-0.24994659260841701"/>
      </top>
      <bottom style="medium">
        <color theme="4"/>
      </bottom>
      <diagonal/>
    </border>
    <border>
      <left style="medium">
        <color theme="4" tint="-0.24994659260841701"/>
      </left>
      <right style="dashed">
        <color theme="4" tint="-0.24994659260841701"/>
      </right>
      <top style="medium">
        <color theme="4" tint="-0.24994659260841701"/>
      </top>
      <bottom style="medium">
        <color theme="4"/>
      </bottom>
      <diagonal/>
    </border>
    <border>
      <left style="dashed">
        <color theme="4" tint="-0.24994659260841701"/>
      </left>
      <right style="dashed">
        <color theme="4" tint="-0.24994659260841701"/>
      </right>
      <top style="medium">
        <color theme="4" tint="-0.24994659260841701"/>
      </top>
      <bottom style="medium">
        <color theme="4"/>
      </bottom>
      <diagonal/>
    </border>
    <border>
      <left style="dashed">
        <color theme="4" tint="-0.24994659260841701"/>
      </left>
      <right style="medium">
        <color theme="4" tint="-0.24994659260841701"/>
      </right>
      <top style="medium">
        <color theme="4" tint="-0.24994659260841701"/>
      </top>
      <bottom style="medium">
        <color theme="4"/>
      </bottom>
      <diagonal/>
    </border>
    <border>
      <left style="dashed">
        <color theme="4" tint="-0.24994659260841701"/>
      </left>
      <right/>
      <top style="medium">
        <color theme="4" tint="-0.24994659260841701"/>
      </top>
      <bottom style="medium">
        <color theme="4"/>
      </bottom>
      <diagonal/>
    </border>
    <border diagonalUp="1">
      <left style="medium">
        <color theme="4" tint="-0.24994659260841701"/>
      </left>
      <right style="dashed">
        <color theme="4" tint="-0.24994659260841701"/>
      </right>
      <top style="medium">
        <color theme="4" tint="-0.24994659260841701"/>
      </top>
      <bottom style="medium">
        <color theme="4"/>
      </bottom>
      <diagonal style="dashed">
        <color theme="4" tint="-0.24994659260841701"/>
      </diagonal>
    </border>
    <border>
      <left/>
      <right/>
      <top style="medium">
        <color theme="4" tint="-0.24994659260841701"/>
      </top>
      <bottom style="medium">
        <color theme="4"/>
      </bottom>
      <diagonal/>
    </border>
    <border>
      <left/>
      <right style="thin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/>
      <right style="medium">
        <color theme="8"/>
      </right>
      <top/>
      <bottom style="medium">
        <color auto="1"/>
      </bottom>
      <diagonal/>
    </border>
    <border>
      <left style="medium">
        <color theme="8"/>
      </left>
      <right/>
      <top/>
      <bottom style="medium">
        <color theme="8"/>
      </bottom>
      <diagonal/>
    </border>
    <border>
      <left/>
      <right style="medium">
        <color theme="8"/>
      </right>
      <top/>
      <bottom style="medium">
        <color theme="8"/>
      </bottom>
      <diagonal/>
    </border>
    <border>
      <left style="medium">
        <color theme="8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 style="medium">
        <color theme="9" tint="-0.24994659260841701"/>
      </left>
      <right/>
      <top/>
      <bottom style="medium">
        <color theme="9" tint="-0.24994659260841701"/>
      </bottom>
      <diagonal/>
    </border>
    <border>
      <left/>
      <right/>
      <top/>
      <bottom style="medium">
        <color theme="9" tint="-0.24994659260841701"/>
      </bottom>
      <diagonal/>
    </border>
    <border>
      <left/>
      <right style="medium">
        <color theme="8"/>
      </right>
      <top style="medium">
        <color auto="1"/>
      </top>
      <bottom/>
      <diagonal/>
    </border>
    <border>
      <left style="medium">
        <color theme="8"/>
      </left>
      <right/>
      <top style="medium">
        <color theme="8"/>
      </top>
      <bottom/>
      <diagonal/>
    </border>
    <border>
      <left/>
      <right style="medium">
        <color theme="8"/>
      </right>
      <top style="medium">
        <color theme="8"/>
      </top>
      <bottom/>
      <diagonal/>
    </border>
    <border>
      <left style="medium">
        <color theme="8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 style="medium">
        <color theme="9" tint="-0.24994659260841701"/>
      </left>
      <right/>
      <top style="medium">
        <color theme="9" tint="-0.24994659260841701"/>
      </top>
      <bottom/>
      <diagonal/>
    </border>
    <border>
      <left/>
      <right/>
      <top style="medium">
        <color theme="9" tint="-0.24994659260841701"/>
      </top>
      <bottom/>
      <diagonal/>
    </border>
  </borders>
  <cellStyleXfs count="3">
    <xf numFmtId="0" fontId="0" fillId="0" borderId="0"/>
    <xf numFmtId="0" fontId="1" fillId="0" borderId="1" applyNumberFormat="0" applyFill="0" applyAlignment="0" applyProtection="0"/>
    <xf numFmtId="0" fontId="2" fillId="0" borderId="2" applyNumberFormat="0" applyFill="0" applyAlignment="0" applyProtection="0"/>
  </cellStyleXfs>
  <cellXfs count="139">
    <xf numFmtId="0" fontId="0" fillId="0" borderId="0" xfId="0"/>
    <xf numFmtId="0" fontId="1" fillId="0" borderId="1" xfId="1"/>
    <xf numFmtId="0" fontId="2" fillId="0" borderId="0" xfId="2" applyBorder="1"/>
    <xf numFmtId="0" fontId="0" fillId="0" borderId="0" xfId="0" applyBorder="1"/>
    <xf numFmtId="0" fontId="4" fillId="0" borderId="0" xfId="0" applyFont="1"/>
    <xf numFmtId="0" fontId="2" fillId="2" borderId="0" xfId="2" applyFill="1" applyBorder="1" applyAlignment="1">
      <alignment horizontal="center"/>
    </xf>
    <xf numFmtId="0" fontId="0" fillId="0" borderId="7" xfId="0" applyBorder="1" applyAlignment="1"/>
    <xf numFmtId="14" fontId="0" fillId="0" borderId="0" xfId="0" applyNumberFormat="1" applyBorder="1"/>
    <xf numFmtId="0" fontId="0" fillId="0" borderId="0" xfId="0" applyBorder="1" applyAlignment="1">
      <alignment horizontal="left" indent="5"/>
    </xf>
    <xf numFmtId="0" fontId="0" fillId="0" borderId="0" xfId="0" applyBorder="1" applyAlignment="1">
      <alignment horizontal="center"/>
    </xf>
    <xf numFmtId="0" fontId="0" fillId="0" borderId="6" xfId="0" applyBorder="1" applyAlignment="1">
      <alignment horizontal="left"/>
    </xf>
    <xf numFmtId="0" fontId="0" fillId="0" borderId="0" xfId="0" applyBorder="1" applyAlignment="1">
      <alignment horizontal="left" indent="4"/>
    </xf>
    <xf numFmtId="0" fontId="0" fillId="0" borderId="14" xfId="0" applyBorder="1"/>
    <xf numFmtId="0" fontId="0" fillId="0" borderId="12" xfId="0" applyBorder="1" applyAlignment="1">
      <alignment horizontal="center" textRotation="90"/>
    </xf>
    <xf numFmtId="0" fontId="0" fillId="0" borderId="12" xfId="0" applyBorder="1" applyAlignment="1">
      <alignment textRotation="45"/>
    </xf>
    <xf numFmtId="0" fontId="0" fillId="0" borderId="19" xfId="0" applyBorder="1" applyAlignment="1">
      <alignment textRotation="45"/>
    </xf>
    <xf numFmtId="0" fontId="0" fillId="0" borderId="20" xfId="0" applyBorder="1" applyAlignment="1">
      <alignment textRotation="45"/>
    </xf>
    <xf numFmtId="0" fontId="0" fillId="0" borderId="21" xfId="0" applyBorder="1" applyAlignment="1">
      <alignment textRotation="45"/>
    </xf>
    <xf numFmtId="0" fontId="0" fillId="0" borderId="22" xfId="0" applyBorder="1" applyAlignment="1">
      <alignment textRotation="45"/>
    </xf>
    <xf numFmtId="0" fontId="2" fillId="0" borderId="25" xfId="2" applyBorder="1"/>
    <xf numFmtId="0" fontId="6" fillId="0" borderId="0" xfId="0" applyFont="1"/>
    <xf numFmtId="0" fontId="8" fillId="0" borderId="0" xfId="0" applyFont="1" applyBorder="1"/>
    <xf numFmtId="0" fontId="8" fillId="0" borderId="0" xfId="0" applyFont="1"/>
    <xf numFmtId="0" fontId="0" fillId="0" borderId="0" xfId="0" applyBorder="1" applyAlignment="1">
      <alignment horizontal="left" indent="11"/>
    </xf>
    <xf numFmtId="0" fontId="7" fillId="0" borderId="0" xfId="0" applyFont="1"/>
    <xf numFmtId="0" fontId="5" fillId="0" borderId="0" xfId="0" applyFont="1" applyBorder="1"/>
    <xf numFmtId="0" fontId="1" fillId="0" borderId="0" xfId="1" applyBorder="1"/>
    <xf numFmtId="0" fontId="1" fillId="0" borderId="0" xfId="1" applyBorder="1" applyAlignment="1">
      <alignment horizontal="right"/>
    </xf>
    <xf numFmtId="0" fontId="2" fillId="0" borderId="1" xfId="2" applyBorder="1" applyAlignment="1">
      <alignment horizontal="right"/>
    </xf>
    <xf numFmtId="0" fontId="3" fillId="0" borderId="7" xfId="0" applyFont="1" applyBorder="1" applyAlignment="1">
      <alignment horizontal="center"/>
    </xf>
    <xf numFmtId="0" fontId="0" fillId="0" borderId="27" xfId="0" applyBorder="1"/>
    <xf numFmtId="0" fontId="0" fillId="0" borderId="30" xfId="0" applyBorder="1" applyAlignment="1">
      <alignment textRotation="45"/>
    </xf>
    <xf numFmtId="0" fontId="0" fillId="0" borderId="32" xfId="0" applyBorder="1" applyAlignment="1">
      <alignment textRotation="45"/>
    </xf>
    <xf numFmtId="0" fontId="0" fillId="0" borderId="31" xfId="0" applyBorder="1" applyAlignment="1">
      <alignment textRotation="45"/>
    </xf>
    <xf numFmtId="0" fontId="0" fillId="0" borderId="12" xfId="0" applyBorder="1" applyProtection="1"/>
    <xf numFmtId="0" fontId="0" fillId="0" borderId="15" xfId="0" applyBorder="1" applyProtection="1"/>
    <xf numFmtId="0" fontId="0" fillId="0" borderId="16" xfId="0" applyBorder="1" applyProtection="1">
      <protection locked="0"/>
    </xf>
    <xf numFmtId="0" fontId="0" fillId="0" borderId="17" xfId="0" applyBorder="1" applyProtection="1">
      <protection locked="0"/>
    </xf>
    <xf numFmtId="0" fontId="0" fillId="0" borderId="23" xfId="0" applyBorder="1" applyProtection="1">
      <protection locked="0"/>
    </xf>
    <xf numFmtId="0" fontId="0" fillId="0" borderId="24" xfId="0" applyBorder="1" applyProtection="1">
      <protection locked="0"/>
    </xf>
    <xf numFmtId="0" fontId="0" fillId="0" borderId="18" xfId="0" applyBorder="1" applyProtection="1">
      <protection locked="0"/>
    </xf>
    <xf numFmtId="0" fontId="0" fillId="0" borderId="13" xfId="0" applyBorder="1" applyProtection="1">
      <protection locked="0"/>
    </xf>
    <xf numFmtId="0" fontId="0" fillId="0" borderId="8" xfId="0" applyBorder="1" applyProtection="1">
      <protection locked="0"/>
    </xf>
    <xf numFmtId="0" fontId="0" fillId="0" borderId="11" xfId="0" applyBorder="1" applyProtection="1">
      <protection locked="0"/>
    </xf>
    <xf numFmtId="0" fontId="0" fillId="0" borderId="9" xfId="0" applyBorder="1" applyProtection="1">
      <protection locked="0"/>
    </xf>
    <xf numFmtId="0" fontId="6" fillId="0" borderId="8" xfId="0" applyFont="1" applyBorder="1" applyProtection="1">
      <protection locked="0"/>
    </xf>
    <xf numFmtId="0" fontId="0" fillId="0" borderId="10" xfId="0" applyBorder="1" applyProtection="1">
      <protection locked="0"/>
    </xf>
    <xf numFmtId="0" fontId="0" fillId="0" borderId="6" xfId="0" applyBorder="1" applyAlignment="1">
      <alignment horizontal="center"/>
    </xf>
    <xf numFmtId="0" fontId="7" fillId="0" borderId="12" xfId="0" applyFont="1" applyBorder="1" applyAlignment="1" applyProtection="1">
      <alignment horizontal="center"/>
    </xf>
    <xf numFmtId="0" fontId="0" fillId="0" borderId="3" xfId="0" applyBorder="1" applyProtection="1">
      <protection locked="0"/>
    </xf>
    <xf numFmtId="0" fontId="0" fillId="0" borderId="5" xfId="0" applyBorder="1" applyProtection="1">
      <protection locked="0"/>
    </xf>
    <xf numFmtId="0" fontId="0" fillId="0" borderId="0" xfId="0" applyBorder="1" applyProtection="1">
      <protection locked="0"/>
    </xf>
    <xf numFmtId="0" fontId="0" fillId="0" borderId="0" xfId="0" applyProtection="1">
      <protection locked="0"/>
    </xf>
    <xf numFmtId="0" fontId="0" fillId="0" borderId="0" xfId="0" applyBorder="1" applyAlignment="1" applyProtection="1">
      <alignment horizontal="left" indent="5"/>
      <protection locked="0"/>
    </xf>
    <xf numFmtId="0" fontId="6" fillId="0" borderId="33" xfId="0" applyFont="1" applyBorder="1" applyAlignment="1">
      <alignment horizontal="center"/>
    </xf>
    <xf numFmtId="0" fontId="6" fillId="0" borderId="16" xfId="0" applyFont="1" applyBorder="1" applyProtection="1">
      <protection locked="0"/>
    </xf>
    <xf numFmtId="0" fontId="6" fillId="0" borderId="17" xfId="0" applyFont="1" applyBorder="1" applyProtection="1">
      <protection locked="0"/>
    </xf>
    <xf numFmtId="0" fontId="6" fillId="0" borderId="18" xfId="0" applyFont="1" applyBorder="1" applyProtection="1">
      <protection locked="0"/>
    </xf>
    <xf numFmtId="0" fontId="6" fillId="0" borderId="34" xfId="0" applyFont="1" applyBorder="1" applyProtection="1">
      <protection locked="0"/>
    </xf>
    <xf numFmtId="0" fontId="6" fillId="0" borderId="13" xfId="0" applyFont="1" applyBorder="1" applyProtection="1">
      <protection locked="0"/>
    </xf>
    <xf numFmtId="0" fontId="6" fillId="0" borderId="11" xfId="0" applyFont="1" applyBorder="1" applyProtection="1">
      <protection locked="0"/>
    </xf>
    <xf numFmtId="0" fontId="6" fillId="0" borderId="9" xfId="0" applyFont="1" applyBorder="1" applyProtection="1">
      <protection locked="0"/>
    </xf>
    <xf numFmtId="0" fontId="6" fillId="0" borderId="3" xfId="0" applyFont="1" applyBorder="1" applyProtection="1">
      <protection locked="0"/>
    </xf>
    <xf numFmtId="0" fontId="6" fillId="0" borderId="5" xfId="0" applyFont="1" applyBorder="1" applyProtection="1">
      <protection locked="0"/>
    </xf>
    <xf numFmtId="0" fontId="6" fillId="0" borderId="27" xfId="0" applyFont="1" applyBorder="1" applyAlignment="1">
      <alignment horizontal="center"/>
    </xf>
    <xf numFmtId="0" fontId="6" fillId="0" borderId="14" xfId="0" applyFont="1" applyBorder="1"/>
    <xf numFmtId="164" fontId="0" fillId="2" borderId="36" xfId="0" applyNumberFormat="1" applyFill="1" applyBorder="1" applyAlignment="1">
      <alignment horizontal="center"/>
    </xf>
    <xf numFmtId="164" fontId="0" fillId="0" borderId="12" xfId="0" applyNumberFormat="1" applyBorder="1" applyAlignment="1">
      <alignment horizontal="right"/>
    </xf>
    <xf numFmtId="165" fontId="0" fillId="0" borderId="15" xfId="0" applyNumberFormat="1" applyBorder="1" applyAlignment="1">
      <alignment horizontal="right"/>
    </xf>
    <xf numFmtId="165" fontId="0" fillId="0" borderId="12" xfId="0" applyNumberFormat="1" applyBorder="1" applyAlignment="1">
      <alignment horizontal="right"/>
    </xf>
    <xf numFmtId="165" fontId="0" fillId="0" borderId="12" xfId="0" applyNumberFormat="1" applyFont="1" applyBorder="1" applyAlignment="1">
      <alignment horizontal="center" shrinkToFit="1"/>
    </xf>
    <xf numFmtId="164" fontId="0" fillId="0" borderId="12" xfId="0" applyNumberFormat="1" applyBorder="1" applyAlignment="1">
      <alignment horizontal="center"/>
    </xf>
    <xf numFmtId="0" fontId="0" fillId="0" borderId="38" xfId="0" applyBorder="1"/>
    <xf numFmtId="0" fontId="0" fillId="0" borderId="40" xfId="0" applyBorder="1"/>
    <xf numFmtId="0" fontId="0" fillId="0" borderId="41" xfId="0" applyBorder="1"/>
    <xf numFmtId="0" fontId="0" fillId="0" borderId="44" xfId="0" applyBorder="1"/>
    <xf numFmtId="0" fontId="0" fillId="0" borderId="48" xfId="0" applyBorder="1"/>
    <xf numFmtId="0" fontId="6" fillId="0" borderId="28" xfId="0" applyFont="1" applyBorder="1" applyAlignment="1">
      <alignment horizontal="center"/>
    </xf>
    <xf numFmtId="0" fontId="6" fillId="0" borderId="4" xfId="0" applyFont="1" applyBorder="1" applyProtection="1">
      <protection locked="0"/>
    </xf>
    <xf numFmtId="164" fontId="6" fillId="0" borderId="51" xfId="0" applyNumberFormat="1" applyFont="1" applyBorder="1" applyAlignment="1">
      <alignment horizontal="center"/>
    </xf>
    <xf numFmtId="164" fontId="6" fillId="0" borderId="52" xfId="0" applyNumberFormat="1" applyFont="1" applyBorder="1" applyProtection="1"/>
    <xf numFmtId="164" fontId="6" fillId="0" borderId="53" xfId="0" applyNumberFormat="1" applyFont="1" applyBorder="1" applyProtection="1"/>
    <xf numFmtId="0" fontId="6" fillId="0" borderId="7" xfId="0" applyFont="1" applyBorder="1"/>
    <xf numFmtId="0" fontId="6" fillId="0" borderId="54" xfId="0" applyFont="1" applyBorder="1" applyAlignment="1">
      <alignment horizontal="center"/>
    </xf>
    <xf numFmtId="0" fontId="6" fillId="0" borderId="37" xfId="0" applyFont="1" applyBorder="1" applyProtection="1">
      <protection locked="0"/>
    </xf>
    <xf numFmtId="0" fontId="6" fillId="0" borderId="0" xfId="0" applyFont="1" applyBorder="1" applyAlignment="1">
      <alignment horizontal="center"/>
    </xf>
    <xf numFmtId="0" fontId="6" fillId="0" borderId="39" xfId="0" applyFont="1" applyBorder="1" applyProtection="1">
      <protection locked="0"/>
    </xf>
    <xf numFmtId="164" fontId="6" fillId="0" borderId="55" xfId="0" applyNumberFormat="1" applyFont="1" applyBorder="1" applyAlignment="1" applyProtection="1">
      <alignment horizontal="center"/>
    </xf>
    <xf numFmtId="0" fontId="6" fillId="0" borderId="27" xfId="0" applyFont="1" applyBorder="1"/>
    <xf numFmtId="0" fontId="10" fillId="0" borderId="57" xfId="0" applyFont="1" applyBorder="1"/>
    <xf numFmtId="0" fontId="6" fillId="0" borderId="56" xfId="0" applyFont="1" applyBorder="1" applyAlignment="1">
      <alignment horizontal="center" textRotation="90"/>
    </xf>
    <xf numFmtId="0" fontId="10" fillId="0" borderId="40" xfId="0" applyFont="1" applyBorder="1" applyAlignment="1">
      <alignment horizontal="left" indent="3"/>
    </xf>
    <xf numFmtId="0" fontId="6" fillId="0" borderId="29" xfId="0" applyFont="1" applyBorder="1" applyAlignment="1">
      <alignment horizontal="center"/>
    </xf>
    <xf numFmtId="0" fontId="4" fillId="0" borderId="10" xfId="0" applyFont="1" applyBorder="1" applyProtection="1"/>
    <xf numFmtId="0" fontId="8" fillId="0" borderId="0" xfId="0" applyFont="1" applyAlignment="1">
      <alignment horizontal="left"/>
    </xf>
    <xf numFmtId="0" fontId="6" fillId="0" borderId="65" xfId="0" applyFont="1" applyBorder="1" applyAlignment="1">
      <alignment horizontal="center"/>
    </xf>
    <xf numFmtId="164" fontId="6" fillId="0" borderId="55" xfId="0" applyNumberFormat="1" applyFont="1" applyBorder="1" applyProtection="1"/>
    <xf numFmtId="164" fontId="6" fillId="0" borderId="66" xfId="0" applyNumberFormat="1" applyFont="1" applyBorder="1" applyProtection="1"/>
    <xf numFmtId="0" fontId="6" fillId="0" borderId="67" xfId="0" applyFont="1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0" xfId="0" applyBorder="1" applyAlignment="1">
      <alignment horizontal="center"/>
    </xf>
    <xf numFmtId="0" fontId="6" fillId="0" borderId="16" xfId="0" applyNumberFormat="1" applyFont="1" applyBorder="1" applyProtection="1">
      <protection locked="0"/>
    </xf>
    <xf numFmtId="166" fontId="0" fillId="0" borderId="40" xfId="0" applyNumberFormat="1" applyBorder="1"/>
    <xf numFmtId="166" fontId="0" fillId="0" borderId="45" xfId="0" applyNumberFormat="1" applyBorder="1"/>
    <xf numFmtId="166" fontId="0" fillId="0" borderId="49" xfId="0" applyNumberFormat="1" applyBorder="1"/>
    <xf numFmtId="14" fontId="0" fillId="0" borderId="3" xfId="0" applyNumberFormat="1" applyBorder="1" applyProtection="1">
      <protection locked="0"/>
    </xf>
    <xf numFmtId="166" fontId="0" fillId="0" borderId="45" xfId="0" applyNumberFormat="1" applyBorder="1" applyAlignment="1">
      <alignment horizontal="centerContinuous"/>
    </xf>
    <xf numFmtId="0" fontId="0" fillId="0" borderId="42" xfId="0" applyBorder="1" applyAlignment="1">
      <alignment horizontal="left" wrapText="1" indent="1"/>
    </xf>
    <xf numFmtId="166" fontId="0" fillId="0" borderId="43" xfId="0" applyNumberFormat="1" applyBorder="1" applyAlignment="1">
      <alignment horizontal="left" wrapText="1" indent="1"/>
    </xf>
    <xf numFmtId="0" fontId="11" fillId="0" borderId="44" xfId="0" applyFont="1" applyBorder="1" applyAlignment="1">
      <alignment horizontal="centerContinuous"/>
    </xf>
    <xf numFmtId="0" fontId="0" fillId="0" borderId="46" xfId="0" applyBorder="1" applyAlignment="1">
      <alignment horizontal="centerContinuous"/>
    </xf>
    <xf numFmtId="0" fontId="0" fillId="0" borderId="47" xfId="0" applyBorder="1" applyAlignment="1">
      <alignment horizontal="centerContinuous"/>
    </xf>
    <xf numFmtId="0" fontId="0" fillId="0" borderId="50" xfId="0" applyBorder="1" applyAlignment="1">
      <alignment horizontal="centerContinuous"/>
    </xf>
    <xf numFmtId="0" fontId="13" fillId="0" borderId="33" xfId="0" applyFont="1" applyBorder="1" applyAlignment="1">
      <alignment horizontal="left"/>
    </xf>
    <xf numFmtId="0" fontId="8" fillId="0" borderId="26" xfId="0" applyFont="1" applyBorder="1" applyAlignment="1">
      <alignment horizontal="center"/>
    </xf>
    <xf numFmtId="0" fontId="8" fillId="2" borderId="35" xfId="0" applyFont="1" applyFill="1" applyBorder="1" applyAlignment="1">
      <alignment horizontal="center"/>
    </xf>
    <xf numFmtId="0" fontId="14" fillId="0" borderId="0" xfId="0" applyFont="1" applyAlignment="1">
      <alignment horizontal="right"/>
    </xf>
    <xf numFmtId="0" fontId="0" fillId="0" borderId="59" xfId="0" applyFont="1" applyBorder="1" applyAlignment="1">
      <alignment textRotation="45"/>
    </xf>
    <xf numFmtId="0" fontId="0" fillId="0" borderId="60" xfId="0" applyFont="1" applyBorder="1" applyAlignment="1">
      <alignment textRotation="45"/>
    </xf>
    <xf numFmtId="0" fontId="0" fillId="0" borderId="61" xfId="0" applyFont="1" applyBorder="1" applyAlignment="1">
      <alignment textRotation="45"/>
    </xf>
    <xf numFmtId="0" fontId="0" fillId="0" borderId="62" xfId="0" applyFont="1" applyBorder="1" applyAlignment="1">
      <alignment textRotation="45"/>
    </xf>
    <xf numFmtId="0" fontId="0" fillId="0" borderId="63" xfId="0" applyFont="1" applyBorder="1" applyAlignment="1">
      <alignment textRotation="45"/>
    </xf>
    <xf numFmtId="0" fontId="0" fillId="0" borderId="64" xfId="0" applyFont="1" applyBorder="1" applyAlignment="1">
      <alignment textRotation="45"/>
    </xf>
    <xf numFmtId="0" fontId="0" fillId="0" borderId="58" xfId="0" applyFont="1" applyBorder="1" applyAlignment="1">
      <alignment textRotation="45"/>
    </xf>
    <xf numFmtId="0" fontId="0" fillId="0" borderId="68" xfId="0" applyBorder="1"/>
    <xf numFmtId="0" fontId="11" fillId="0" borderId="69" xfId="0" applyFont="1" applyBorder="1" applyAlignment="1">
      <alignment horizontal="left"/>
    </xf>
    <xf numFmtId="0" fontId="0" fillId="0" borderId="70" xfId="0" applyBorder="1"/>
    <xf numFmtId="0" fontId="8" fillId="0" borderId="71" xfId="0" applyFont="1" applyBorder="1" applyAlignment="1">
      <alignment horizontal="left" indent="3"/>
    </xf>
    <xf numFmtId="164" fontId="0" fillId="0" borderId="72" xfId="0" applyNumberFormat="1" applyBorder="1"/>
    <xf numFmtId="0" fontId="0" fillId="0" borderId="73" xfId="0" applyBorder="1"/>
    <xf numFmtId="0" fontId="12" fillId="0" borderId="74" xfId="0" applyFont="1" applyBorder="1" applyAlignment="1">
      <alignment horizontal="right" indent="4"/>
    </xf>
    <xf numFmtId="166" fontId="12" fillId="0" borderId="40" xfId="0" applyNumberFormat="1" applyFont="1" applyBorder="1" applyAlignment="1">
      <alignment horizontal="center"/>
    </xf>
    <xf numFmtId="0" fontId="0" fillId="0" borderId="75" xfId="0" applyBorder="1" applyAlignment="1">
      <alignment horizontal="center"/>
    </xf>
    <xf numFmtId="0" fontId="0" fillId="0" borderId="76" xfId="0" applyBorder="1"/>
    <xf numFmtId="0" fontId="0" fillId="0" borderId="77" xfId="0" applyBorder="1"/>
    <xf numFmtId="0" fontId="0" fillId="0" borderId="78" xfId="0" applyBorder="1"/>
    <xf numFmtId="164" fontId="0" fillId="0" borderId="79" xfId="0" applyNumberFormat="1" applyBorder="1"/>
    <xf numFmtId="0" fontId="0" fillId="0" borderId="80" xfId="0" applyBorder="1" applyAlignment="1">
      <alignment horizontal="centerContinuous"/>
    </xf>
    <xf numFmtId="0" fontId="0" fillId="0" borderId="81" xfId="0" applyBorder="1" applyAlignment="1">
      <alignment horizontal="centerContinuous"/>
    </xf>
  </cellXfs>
  <cellStyles count="3">
    <cellStyle name="Normal" xfId="0" builtinId="0"/>
    <cellStyle name="Titre 1" xfId="1" builtinId="16"/>
    <cellStyle name="Titre 2" xfId="2" builtinId="17"/>
  </cellStyles>
  <dxfs count="222"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horizontal="general" vertical="bottom" textRotation="44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horizontal="general" vertical="bottom" textRotation="44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/>
        <top/>
        <bottom style="thin">
          <color auto="1"/>
        </bottom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horizontal="general" vertical="bottom" textRotation="44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horizontal="general" vertical="bottom" textRotation="44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horizontal="general" vertical="bottom" textRotation="44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horizontal="general" vertical="bottom" textRotation="44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horizontal="general" vertical="bottom" textRotation="44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horizontal="general" vertical="bottom" textRotation="44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horizontal="general" vertical="bottom" textRotation="44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horizontal="general" vertical="bottom" textRotation="44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horizontal="general" vertical="bottom" textRotation="44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horizontal="general" vertical="bottom" textRotation="44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horizontal="general" vertical="bottom" textRotation="44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horizontal="general" vertical="bottom" textRotation="44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horizontal="general" vertical="bottom" textRotation="44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horizontal="general" vertical="bottom" textRotation="44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horizontal="general" vertical="bottom" textRotation="44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horizontal="general" vertical="bottom" textRotation="44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border diagonalUp="0" diagonalDown="0">
        <left style="medium">
          <color theme="4" tint="-0.24994659260841701"/>
        </left>
        <right style="medium">
          <color theme="4" tint="-0.24994659260841701"/>
        </right>
        <top style="medium">
          <color theme="4" tint="-0.24994659260841701"/>
        </top>
        <bottom style="medium">
          <color theme="4" tint="-0.24994659260841701"/>
        </bottom>
        <vertical style="medium">
          <color theme="4" tint="-0.24994659260841701"/>
        </vertical>
        <horizontal style="medium">
          <color theme="4" tint="-0.24994659260841701"/>
        </horizontal>
      </border>
    </dxf>
    <dxf>
      <alignment horizontal="general" vertical="bottom" textRotation="44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border diagonalUp="0" diagonalDown="0">
        <left style="medium">
          <color theme="4" tint="-0.24994659260841701"/>
        </left>
        <right style="medium">
          <color theme="4" tint="-0.24994659260841701"/>
        </right>
        <top style="medium">
          <color theme="4" tint="-0.24994659260841701"/>
        </top>
        <bottom style="medium">
          <color theme="4" tint="-0.24994659260841701"/>
        </bottom>
        <vertical style="medium">
          <color theme="4" tint="-0.24994659260841701"/>
        </vertical>
        <horizontal style="medium">
          <color theme="4" tint="-0.24994659260841701"/>
        </horizontal>
      </border>
    </dxf>
    <dxf>
      <alignment horizontal="general" vertical="bottom" textRotation="9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border diagonalUp="0" diagonalDown="0" outline="0">
        <left/>
        <right style="thin">
          <color auto="1"/>
        </right>
        <top/>
        <bottom style="thin">
          <color auto="1"/>
        </bottom>
      </border>
    </dxf>
    <dxf>
      <border>
        <top style="thin">
          <color auto="1"/>
        </top>
      </border>
    </dxf>
    <dxf>
      <border>
        <bottom style="thin">
          <color auto="1"/>
        </bottom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alignment horizontal="general" vertical="bottom" textRotation="44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 style="thin">
          <color auto="1"/>
        </horizontal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horizontal="general" vertical="bottom" textRotation="44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horizontal="general" vertical="bottom" textRotation="44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/>
        <top/>
        <bottom style="thin">
          <color auto="1"/>
        </bottom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horizontal="general" vertical="bottom" textRotation="44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horizontal="general" vertical="bottom" textRotation="44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horizontal="general" vertical="bottom" textRotation="44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horizontal="general" vertical="bottom" textRotation="44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horizontal="general" vertical="bottom" textRotation="44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horizontal="general" vertical="bottom" textRotation="44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horizontal="general" vertical="bottom" textRotation="44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horizontal="general" vertical="bottom" textRotation="44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horizontal="general" vertical="bottom" textRotation="44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horizontal="general" vertical="bottom" textRotation="44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horizontal="general" vertical="bottom" textRotation="44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horizontal="general" vertical="bottom" textRotation="44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horizontal="general" vertical="bottom" textRotation="44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horizontal="general" vertical="bottom" textRotation="44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horizontal="general" vertical="bottom" textRotation="44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horizontal="general" vertical="bottom" textRotation="44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border diagonalUp="0" diagonalDown="0">
        <left style="medium">
          <color theme="4" tint="-0.24994659260841701"/>
        </left>
        <right style="medium">
          <color theme="4" tint="-0.24994659260841701"/>
        </right>
        <top style="medium">
          <color theme="4" tint="-0.24994659260841701"/>
        </top>
        <bottom style="medium">
          <color theme="4" tint="-0.24994659260841701"/>
        </bottom>
        <vertical style="medium">
          <color theme="4" tint="-0.24994659260841701"/>
        </vertical>
        <horizontal style="medium">
          <color theme="4" tint="-0.24994659260841701"/>
        </horizontal>
      </border>
    </dxf>
    <dxf>
      <alignment horizontal="general" vertical="bottom" textRotation="44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border diagonalUp="0" diagonalDown="0">
        <left style="medium">
          <color theme="4" tint="-0.24994659260841701"/>
        </left>
        <right style="medium">
          <color theme="4" tint="-0.24994659260841701"/>
        </right>
        <top style="medium">
          <color theme="4" tint="-0.24994659260841701"/>
        </top>
        <bottom style="medium">
          <color theme="4" tint="-0.24994659260841701"/>
        </bottom>
        <vertical style="medium">
          <color theme="4" tint="-0.24994659260841701"/>
        </vertical>
        <horizontal style="medium">
          <color theme="4" tint="-0.24994659260841701"/>
        </horizontal>
      </border>
    </dxf>
    <dxf>
      <alignment horizontal="general" vertical="bottom" textRotation="9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border diagonalUp="0" diagonalDown="0" outline="0">
        <left/>
        <right style="thin">
          <color auto="1"/>
        </right>
        <top/>
        <bottom style="thin">
          <color auto="1"/>
        </bottom>
      </border>
    </dxf>
    <dxf>
      <border>
        <top style="thin">
          <color auto="1"/>
        </top>
      </border>
    </dxf>
    <dxf>
      <border>
        <bottom style="thin">
          <color auto="1"/>
        </bottom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alignment horizontal="general" vertical="bottom" textRotation="44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 style="thin">
          <color auto="1"/>
        </horizontal>
      </border>
    </dxf>
    <dxf>
      <border diagonalUp="0" diagonalDown="0">
        <left/>
        <right/>
        <top style="dashed">
          <color auto="1"/>
        </top>
        <bottom style="dashed">
          <color auto="1"/>
        </bottom>
        <vertical/>
        <horizontal style="dashed">
          <color auto="1"/>
        </horizontal>
      </border>
    </dxf>
    <dxf>
      <border diagonalUp="0" diagonalDown="0">
        <left style="medium">
          <color theme="9" tint="-0.24994659260841701"/>
        </left>
        <right/>
        <top style="dashed">
          <color auto="1"/>
        </top>
        <bottom style="dashed">
          <color auto="1"/>
        </bottom>
        <vertical/>
        <horizontal style="dashed">
          <color auto="1"/>
        </horizontal>
      </border>
    </dxf>
    <dxf>
      <numFmt numFmtId="164" formatCode="General\ &quot;h&quot;"/>
      <border diagonalUp="0" diagonalDown="0">
        <left/>
        <right/>
        <top style="dashed">
          <color auto="1"/>
        </top>
        <bottom style="dashed">
          <color auto="1"/>
        </bottom>
        <vertical/>
        <horizontal style="dashed">
          <color auto="1"/>
        </horizontal>
      </border>
    </dxf>
    <dxf>
      <border diagonalUp="0" diagonalDown="0">
        <left/>
        <right/>
        <top style="dashed">
          <color auto="1"/>
        </top>
        <bottom style="dashed">
          <color auto="1"/>
        </bottom>
        <vertical/>
        <horizontal style="dashed">
          <color auto="1"/>
        </horizontal>
      </border>
    </dxf>
    <dxf>
      <numFmt numFmtId="0" formatCode="General"/>
      <border diagonalUp="0" diagonalDown="0">
        <left/>
        <right style="medium">
          <color theme="8"/>
        </right>
        <top style="dashed">
          <color auto="1"/>
        </top>
        <bottom style="dashed">
          <color auto="1"/>
        </bottom>
        <vertical/>
        <horizontal style="dashed">
          <color auto="1"/>
        </horizontal>
      </border>
    </dxf>
    <dxf>
      <border diagonalUp="0" diagonalDown="0">
        <left style="medium">
          <color theme="8"/>
        </left>
        <right/>
        <top style="dashed">
          <color auto="1"/>
        </top>
        <bottom style="dashed">
          <color auto="1"/>
        </bottom>
        <vertical/>
        <horizontal style="dashed">
          <color auto="1"/>
        </horizontal>
      </border>
    </dxf>
    <dxf>
      <border diagonalUp="0" diagonalDown="0">
        <left/>
        <right/>
        <top style="dashed">
          <color auto="1"/>
        </top>
        <bottom style="dashed">
          <color auto="1"/>
        </bottom>
        <vertical/>
        <horizontal style="dashed">
          <color auto="1"/>
        </horizontal>
      </border>
    </dxf>
    <dxf>
      <border>
        <top style="dashed">
          <color auto="1"/>
        </top>
      </border>
    </dxf>
    <dxf>
      <border diagonalUp="0" diagonalDown="0">
        <left/>
        <right/>
        <top/>
        <bottom/>
      </border>
    </dxf>
    <dxf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horizontal="general" vertical="bottom" textRotation="44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/>
        <top/>
        <bottom style="thin">
          <color auto="1"/>
        </bottom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horizontal="general" vertical="bottom" textRotation="44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horizontal="general" vertical="bottom" textRotation="44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horizontal="general" vertical="bottom" textRotation="44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horizontal="general" vertical="bottom" textRotation="44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horizontal="general" vertical="bottom" textRotation="44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horizontal="general" vertical="bottom" textRotation="44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horizontal="general" vertical="bottom" textRotation="44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horizontal="general" vertical="bottom" textRotation="44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horizontal="general" vertical="bottom" textRotation="44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horizontal="general" vertical="bottom" textRotation="44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horizontal="general" vertical="bottom" textRotation="44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horizontal="general" vertical="bottom" textRotation="44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horizontal="general" vertical="bottom" textRotation="44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horizontal="general" vertical="bottom" textRotation="44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horizontal="general" vertical="bottom" textRotation="44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horizontal="general" vertical="bottom" textRotation="44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border diagonalUp="0" diagonalDown="0">
        <left style="medium">
          <color theme="4" tint="-0.24994659260841701"/>
        </left>
        <right style="medium">
          <color theme="4" tint="-0.24994659260841701"/>
        </right>
        <top style="medium">
          <color theme="4" tint="-0.24994659260841701"/>
        </top>
        <bottom style="medium">
          <color theme="4" tint="-0.24994659260841701"/>
        </bottom>
        <vertical style="medium">
          <color theme="4" tint="-0.24994659260841701"/>
        </vertical>
        <horizontal style="medium">
          <color theme="4" tint="-0.24994659260841701"/>
        </horizontal>
      </border>
    </dxf>
    <dxf>
      <alignment horizontal="general" vertical="bottom" textRotation="9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/>
        <horizontal/>
      </border>
    </dxf>
    <dxf>
      <border diagonalUp="0" diagonalDown="0" outline="0">
        <left/>
        <right style="thin">
          <color auto="1"/>
        </right>
        <top/>
        <bottom style="thin">
          <color auto="1"/>
        </bottom>
      </border>
    </dxf>
    <dxf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border diagonalUp="0" diagonalDown="0" outline="0">
        <left/>
        <right style="thin">
          <color auto="1"/>
        </right>
        <top/>
        <bottom style="thin">
          <color auto="1"/>
        </bottom>
      </border>
    </dxf>
    <dxf>
      <border>
        <top style="thin">
          <color auto="1"/>
        </top>
      </border>
    </dxf>
    <dxf>
      <border diagonalDown="0">
        <left/>
        <right style="thin">
          <color auto="1"/>
        </right>
        <top/>
        <bottom style="thin">
          <color auto="1"/>
        </bottom>
      </border>
    </dxf>
    <dxf>
      <border>
        <bottom style="thin">
          <color auto="1"/>
        </bottom>
      </border>
    </dxf>
    <dxf>
      <alignment horizontal="general" vertical="bottom" textRotation="44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 style="thin">
          <color auto="1"/>
        </horizontal>
      </border>
    </dxf>
    <dxf>
      <numFmt numFmtId="164" formatCode="General\ &quot;h&quot;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theme="9"/>
        </left>
        <right/>
        <top/>
        <bottom/>
      </border>
    </dxf>
    <dxf>
      <numFmt numFmtId="164" formatCode="General\ &quot;h&quot;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theme="9"/>
        </left>
        <right style="medium">
          <color theme="9"/>
        </right>
        <top/>
        <bottom/>
      </border>
    </dxf>
    <dxf>
      <numFmt numFmtId="164" formatCode="General\ &quot;h&quot;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theme="9"/>
        </left>
        <right style="medium">
          <color theme="9"/>
        </right>
        <top/>
        <bottom/>
      </border>
    </dxf>
    <dxf>
      <numFmt numFmtId="164" formatCode="General\ &quot;h&quot;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theme="9"/>
        </left>
        <right style="medium">
          <color theme="9"/>
        </right>
        <top/>
        <bottom/>
      </border>
    </dxf>
    <dxf>
      <numFmt numFmtId="164" formatCode="General\ &quot;h&quot;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theme="9"/>
        </left>
        <right style="medium">
          <color theme="9"/>
        </right>
        <top/>
        <bottom/>
      </border>
    </dxf>
    <dxf>
      <numFmt numFmtId="164" formatCode="General\ &quot;h&quot;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theme="9"/>
        </left>
        <right style="medium">
          <color theme="9"/>
        </right>
        <top/>
        <bottom/>
      </border>
    </dxf>
    <dxf>
      <numFmt numFmtId="164" formatCode="General\ &quot;h&quot;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theme="9"/>
        </left>
        <right style="medium">
          <color theme="9"/>
        </right>
        <top/>
        <bottom/>
      </border>
    </dxf>
    <dxf>
      <numFmt numFmtId="164" formatCode="General\ &quot;h&quot;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theme="9"/>
        </left>
        <right style="medium">
          <color theme="9"/>
        </right>
        <top/>
        <bottom/>
      </border>
    </dxf>
    <dxf>
      <numFmt numFmtId="164" formatCode="General\ &quot;h&quot;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theme="9"/>
        </left>
        <right style="medium">
          <color theme="9"/>
        </right>
        <top/>
        <bottom/>
      </border>
    </dxf>
    <dxf>
      <numFmt numFmtId="164" formatCode="General\ &quot;h&quot;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theme="9"/>
        </left>
        <right style="medium">
          <color theme="9"/>
        </right>
        <top/>
        <bottom/>
      </border>
    </dxf>
    <dxf>
      <numFmt numFmtId="164" formatCode="General\ &quot;h&quot;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theme="9"/>
        </left>
        <right style="medium">
          <color theme="9"/>
        </right>
        <top/>
        <bottom/>
      </border>
    </dxf>
    <dxf>
      <numFmt numFmtId="164" formatCode="General\ &quot;h&quot;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theme="9"/>
        </left>
        <right style="medium">
          <color theme="9"/>
        </right>
        <top/>
        <bottom/>
      </border>
    </dxf>
    <dxf>
      <numFmt numFmtId="164" formatCode="General\ &quot;h&quot;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theme="9"/>
        </left>
        <right style="medium">
          <color theme="9"/>
        </right>
        <top/>
        <bottom/>
      </border>
    </dxf>
    <dxf>
      <numFmt numFmtId="164" formatCode="General\ &quot;h&quot;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theme="9"/>
        </left>
        <right style="medium">
          <color theme="9"/>
        </right>
        <top/>
        <bottom/>
      </border>
    </dxf>
    <dxf>
      <numFmt numFmtId="164" formatCode="General\ &quot;h&quot;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theme="9"/>
        </left>
        <right style="medium">
          <color theme="9"/>
        </right>
        <top/>
        <bottom/>
      </border>
    </dxf>
    <dxf>
      <numFmt numFmtId="164" formatCode="General\ &quot;h&quot;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theme="9"/>
        </left>
        <right style="medium">
          <color theme="9"/>
        </right>
        <top/>
        <bottom/>
      </border>
    </dxf>
    <dxf>
      <numFmt numFmtId="164" formatCode="General\ &quot;h&quot;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theme="9"/>
        </left>
        <right style="medium">
          <color theme="9"/>
        </right>
        <top/>
        <bottom/>
      </border>
    </dxf>
    <dxf>
      <numFmt numFmtId="164" formatCode="General\ &quot;h&quot;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theme="9"/>
        </left>
        <right style="medium">
          <color theme="9"/>
        </right>
        <top/>
        <bottom/>
      </border>
    </dxf>
    <dxf>
      <numFmt numFmtId="164" formatCode="General\ &quot;h&quot;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theme="9"/>
        </left>
        <right style="medium">
          <color theme="9"/>
        </right>
        <top/>
        <bottom/>
      </border>
    </dxf>
    <dxf>
      <font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/>
        <right style="medium">
          <color theme="9"/>
        </right>
        <top/>
        <bottom/>
      </border>
    </dxf>
    <dxf>
      <border diagonalUp="0" diagonalDown="0">
        <left style="medium">
          <color theme="9"/>
        </left>
        <right style="medium">
          <color theme="9"/>
        </right>
        <top style="medium">
          <color theme="9"/>
        </top>
        <bottom style="medium">
          <color theme="9"/>
        </bottom>
      </border>
    </dxf>
    <dxf>
      <fill>
        <patternFill patternType="solid">
          <fgColor indexed="64"/>
          <bgColor theme="0"/>
        </patternFill>
      </fill>
    </dxf>
    <dxf>
      <fill>
        <patternFill patternType="solid">
          <fgColor indexed="64"/>
          <bgColor theme="0"/>
        </patternFill>
      </fill>
      <border diagonalUp="0" diagonalDown="0">
        <left style="medium">
          <color theme="9"/>
        </left>
        <right style="medium">
          <color theme="9"/>
        </right>
        <top/>
        <bottom/>
        <vertical style="medium">
          <color theme="9"/>
        </vertical>
        <horizontal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horizontal="general" vertical="bottom" textRotation="44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horizontal="general" vertical="bottom" textRotation="44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/>
        <top/>
        <bottom style="thin">
          <color auto="1"/>
        </bottom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horizontal="general" vertical="bottom" textRotation="44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horizontal="general" vertical="bottom" textRotation="44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horizontal="general" vertical="bottom" textRotation="44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horizontal="general" vertical="bottom" textRotation="44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horizontal="general" vertical="bottom" textRotation="44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horizontal="general" vertical="bottom" textRotation="44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horizontal="general" vertical="bottom" textRotation="44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horizontal="general" vertical="bottom" textRotation="44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horizontal="general" vertical="bottom" textRotation="44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horizontal="general" vertical="bottom" textRotation="44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horizontal="general" vertical="bottom" textRotation="44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horizontal="general" vertical="bottom" textRotation="44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horizontal="general" vertical="bottom" textRotation="44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horizontal="general" vertical="bottom" textRotation="44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horizontal="general" vertical="bottom" textRotation="44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horizontal="general" vertical="bottom" textRotation="44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border diagonalUp="0" diagonalDown="0">
        <left style="medium">
          <color theme="4" tint="-0.24994659260841701"/>
        </left>
        <right style="medium">
          <color theme="4" tint="-0.24994659260841701"/>
        </right>
        <top style="medium">
          <color theme="4" tint="-0.24994659260841701"/>
        </top>
        <bottom style="medium">
          <color theme="4" tint="-0.24994659260841701"/>
        </bottom>
        <vertical style="medium">
          <color theme="4" tint="-0.24994659260841701"/>
        </vertical>
        <horizontal style="medium">
          <color theme="4" tint="-0.24994659260841701"/>
        </horizontal>
      </border>
    </dxf>
    <dxf>
      <alignment horizontal="general" vertical="bottom" textRotation="44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border diagonalUp="0" diagonalDown="0">
        <left style="medium">
          <color theme="4" tint="-0.24994659260841701"/>
        </left>
        <right style="medium">
          <color theme="4" tint="-0.24994659260841701"/>
        </right>
        <top style="medium">
          <color theme="4" tint="-0.24994659260841701"/>
        </top>
        <bottom style="medium">
          <color theme="4" tint="-0.24994659260841701"/>
        </bottom>
        <vertical style="medium">
          <color theme="4" tint="-0.24994659260841701"/>
        </vertical>
        <horizontal style="medium">
          <color theme="4" tint="-0.24994659260841701"/>
        </horizontal>
      </border>
    </dxf>
    <dxf>
      <alignment horizontal="general" vertical="bottom" textRotation="9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border diagonalUp="0" diagonalDown="0" outline="0">
        <left/>
        <right style="thin">
          <color auto="1"/>
        </right>
        <top/>
        <bottom style="thin">
          <color auto="1"/>
        </bottom>
      </border>
    </dxf>
    <dxf>
      <border>
        <top style="thin">
          <color auto="1"/>
        </top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bottom style="thin">
          <color auto="1"/>
        </bottom>
      </border>
    </dxf>
    <dxf>
      <alignment horizontal="general" vertical="bottom" textRotation="44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 style="thin">
          <color auto="1"/>
        </horizontal>
      </border>
    </dxf>
  </dxfs>
  <tableStyles count="0" defaultTableStyle="TableStyleMedium2" defaultPivotStyle="PivotStyleLight16"/>
  <colors>
    <mruColors>
      <color rgb="FF0066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448237</xdr:colOff>
      <xdr:row>3</xdr:row>
      <xdr:rowOff>78442</xdr:rowOff>
    </xdr:from>
    <xdr:to>
      <xdr:col>17</xdr:col>
      <xdr:colOff>11206</xdr:colOff>
      <xdr:row>9</xdr:row>
      <xdr:rowOff>179294</xdr:rowOff>
    </xdr:to>
    <xdr:sp macro="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7687237" y="818030"/>
          <a:ext cx="2465293" cy="1255058"/>
        </a:xfrm>
        <a:prstGeom prst="roundRect">
          <a:avLst/>
        </a:prstGeom>
        <a:noFill/>
        <a:ln w="9525" cap="flat" cmpd="sng" algn="ctr">
          <a:solidFill>
            <a:schemeClr val="accent1"/>
          </a:solidFill>
          <a:prstDash val="solid"/>
          <a:round/>
          <a:headEnd type="none" w="med" len="med"/>
          <a:tailEnd type="none" w="med" len="med"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accen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22411</xdr:colOff>
      <xdr:row>3</xdr:row>
      <xdr:rowOff>53229</xdr:rowOff>
    </xdr:from>
    <xdr:to>
      <xdr:col>9</xdr:col>
      <xdr:colOff>313764</xdr:colOff>
      <xdr:row>10</xdr:row>
      <xdr:rowOff>33618</xdr:rowOff>
    </xdr:to>
    <xdr:sp macro="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1131793" y="792817"/>
          <a:ext cx="6398559" cy="1325095"/>
        </a:xfrm>
        <a:prstGeom prst="roundRect">
          <a:avLst/>
        </a:prstGeom>
        <a:noFill/>
        <a:ln w="9525" cap="flat" cmpd="sng" algn="ctr">
          <a:solidFill>
            <a:schemeClr val="accent1"/>
          </a:solidFill>
          <a:prstDash val="solid"/>
          <a:round/>
          <a:headEnd type="none" w="med" len="med"/>
          <a:tailEnd type="none" w="med" len="med"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accen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145678</xdr:colOff>
      <xdr:row>3</xdr:row>
      <xdr:rowOff>57709</xdr:rowOff>
    </xdr:from>
    <xdr:to>
      <xdr:col>22</xdr:col>
      <xdr:colOff>2902323</xdr:colOff>
      <xdr:row>9</xdr:row>
      <xdr:rowOff>156880</xdr:rowOff>
    </xdr:to>
    <xdr:sp macro="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/>
      </xdr:nvSpPr>
      <xdr:spPr>
        <a:xfrm>
          <a:off x="11194678" y="797297"/>
          <a:ext cx="4684057" cy="1253377"/>
        </a:xfrm>
        <a:prstGeom prst="roundRect">
          <a:avLst/>
        </a:prstGeom>
        <a:noFill/>
        <a:ln w="9525" cap="flat" cmpd="sng" algn="ctr">
          <a:solidFill>
            <a:schemeClr val="accent1"/>
          </a:solidFill>
          <a:prstDash val="solid"/>
          <a:round/>
          <a:headEnd type="none" w="med" len="med"/>
          <a:tailEnd type="none" w="med" len="med"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accen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145677</xdr:colOff>
      <xdr:row>26</xdr:row>
      <xdr:rowOff>112058</xdr:rowOff>
    </xdr:from>
    <xdr:to>
      <xdr:col>23</xdr:col>
      <xdr:colOff>11206</xdr:colOff>
      <xdr:row>35</xdr:row>
      <xdr:rowOff>11205</xdr:rowOff>
    </xdr:to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 txBox="1"/>
      </xdr:nvSpPr>
      <xdr:spPr>
        <a:xfrm>
          <a:off x="2330824" y="6824382"/>
          <a:ext cx="16360588" cy="1613647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66675</xdr:colOff>
          <xdr:row>12</xdr:row>
          <xdr:rowOff>314325</xdr:rowOff>
        </xdr:from>
        <xdr:to>
          <xdr:col>1</xdr:col>
          <xdr:colOff>1552575</xdr:colOff>
          <xdr:row>12</xdr:row>
          <xdr:rowOff>838200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créer feuille intervenant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276787</xdr:colOff>
      <xdr:row>2</xdr:row>
      <xdr:rowOff>116542</xdr:rowOff>
    </xdr:from>
    <xdr:to>
      <xdr:col>20</xdr:col>
      <xdr:colOff>306481</xdr:colOff>
      <xdr:row>9</xdr:row>
      <xdr:rowOff>85725</xdr:rowOff>
    </xdr:to>
    <xdr:sp macro="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D7BFE76C-5615-4AC6-979D-5A10EBA06B96}"/>
            </a:ext>
          </a:extLst>
        </xdr:cNvPr>
        <xdr:cNvSpPr/>
      </xdr:nvSpPr>
      <xdr:spPr>
        <a:xfrm>
          <a:off x="8011087" y="668992"/>
          <a:ext cx="1934694" cy="1331258"/>
        </a:xfrm>
        <a:prstGeom prst="roundRect">
          <a:avLst/>
        </a:prstGeom>
        <a:noFill/>
        <a:ln w="9525" cap="flat" cmpd="sng" algn="ctr">
          <a:solidFill>
            <a:schemeClr val="accent1"/>
          </a:solidFill>
          <a:prstDash val="solid"/>
          <a:round/>
          <a:headEnd type="none" w="med" len="med"/>
          <a:tailEnd type="none" w="med" len="med"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accen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41461</xdr:colOff>
      <xdr:row>2</xdr:row>
      <xdr:rowOff>91329</xdr:rowOff>
    </xdr:from>
    <xdr:to>
      <xdr:col>13</xdr:col>
      <xdr:colOff>428625</xdr:colOff>
      <xdr:row>9</xdr:row>
      <xdr:rowOff>71718</xdr:rowOff>
    </xdr:to>
    <xdr:sp macro="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E10BFC3D-C7DA-4268-8987-2AE2506E43B1}"/>
            </a:ext>
          </a:extLst>
        </xdr:cNvPr>
        <xdr:cNvSpPr/>
      </xdr:nvSpPr>
      <xdr:spPr>
        <a:xfrm>
          <a:off x="803461" y="643779"/>
          <a:ext cx="6549839" cy="1342464"/>
        </a:xfrm>
        <a:prstGeom prst="roundRect">
          <a:avLst/>
        </a:prstGeom>
        <a:noFill/>
        <a:ln w="9525" cap="flat" cmpd="sng" algn="ctr">
          <a:solidFill>
            <a:schemeClr val="accent1"/>
          </a:solidFill>
          <a:prstDash val="solid"/>
          <a:round/>
          <a:headEnd type="none" w="med" len="med"/>
          <a:tailEnd type="none" w="med" len="med"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accen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247650</xdr:colOff>
          <xdr:row>11</xdr:row>
          <xdr:rowOff>400052</xdr:rowOff>
        </xdr:from>
        <xdr:to>
          <xdr:col>1</xdr:col>
          <xdr:colOff>1390650</xdr:colOff>
          <xdr:row>11</xdr:row>
          <xdr:rowOff>847726</xdr:rowOff>
        </xdr:to>
        <xdr:sp macro="" textlink="">
          <xdr:nvSpPr>
            <xdr:cNvPr id="35841" name="Button 1" hidden="1">
              <a:extLst>
                <a:ext uri="{63B3BB69-23CF-44E3-9099-C40C66FF867C}">
                  <a14:compatExt spid="_x0000_s35841"/>
                </a:ext>
                <a:ext uri="{FF2B5EF4-FFF2-40B4-BE49-F238E27FC236}">
                  <a16:creationId xmlns:a16="http://schemas.microsoft.com/office/drawing/2014/main" id="{1CEB4046-F2A1-4ED3-9899-582D7CF9DAD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cumuler temps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276787</xdr:colOff>
      <xdr:row>2</xdr:row>
      <xdr:rowOff>116542</xdr:rowOff>
    </xdr:from>
    <xdr:to>
      <xdr:col>20</xdr:col>
      <xdr:colOff>306481</xdr:colOff>
      <xdr:row>9</xdr:row>
      <xdr:rowOff>85725</xdr:rowOff>
    </xdr:to>
    <xdr:sp macro="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763C00DD-4DE1-4234-A6A3-ECCF71FBA562}"/>
            </a:ext>
          </a:extLst>
        </xdr:cNvPr>
        <xdr:cNvSpPr/>
      </xdr:nvSpPr>
      <xdr:spPr>
        <a:xfrm>
          <a:off x="8011087" y="668992"/>
          <a:ext cx="1934694" cy="1331258"/>
        </a:xfrm>
        <a:prstGeom prst="roundRect">
          <a:avLst/>
        </a:prstGeom>
        <a:noFill/>
        <a:ln w="9525" cap="flat" cmpd="sng" algn="ctr">
          <a:solidFill>
            <a:schemeClr val="accent1"/>
          </a:solidFill>
          <a:prstDash val="solid"/>
          <a:round/>
          <a:headEnd type="none" w="med" len="med"/>
          <a:tailEnd type="none" w="med" len="med"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accen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41461</xdr:colOff>
      <xdr:row>2</xdr:row>
      <xdr:rowOff>91329</xdr:rowOff>
    </xdr:from>
    <xdr:to>
      <xdr:col>13</xdr:col>
      <xdr:colOff>428625</xdr:colOff>
      <xdr:row>9</xdr:row>
      <xdr:rowOff>71718</xdr:rowOff>
    </xdr:to>
    <xdr:sp macro="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C2B7C619-1AE3-4523-AB99-76EF8A8C98B8}"/>
            </a:ext>
          </a:extLst>
        </xdr:cNvPr>
        <xdr:cNvSpPr/>
      </xdr:nvSpPr>
      <xdr:spPr>
        <a:xfrm>
          <a:off x="803461" y="643779"/>
          <a:ext cx="6549839" cy="1342464"/>
        </a:xfrm>
        <a:prstGeom prst="roundRect">
          <a:avLst/>
        </a:prstGeom>
        <a:noFill/>
        <a:ln w="9525" cap="flat" cmpd="sng" algn="ctr">
          <a:solidFill>
            <a:schemeClr val="accent1"/>
          </a:solidFill>
          <a:prstDash val="solid"/>
          <a:round/>
          <a:headEnd type="none" w="med" len="med"/>
          <a:tailEnd type="none" w="med" len="med"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accen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247650</xdr:colOff>
          <xdr:row>11</xdr:row>
          <xdr:rowOff>400052</xdr:rowOff>
        </xdr:from>
        <xdr:to>
          <xdr:col>1</xdr:col>
          <xdr:colOff>1390650</xdr:colOff>
          <xdr:row>11</xdr:row>
          <xdr:rowOff>847726</xdr:rowOff>
        </xdr:to>
        <xdr:sp macro="" textlink="">
          <xdr:nvSpPr>
            <xdr:cNvPr id="48129" name="Button 1" hidden="1">
              <a:extLst>
                <a:ext uri="{63B3BB69-23CF-44E3-9099-C40C66FF867C}">
                  <a14:compatExt spid="_x0000_s48129"/>
                </a:ext>
                <a:ext uri="{FF2B5EF4-FFF2-40B4-BE49-F238E27FC236}">
                  <a16:creationId xmlns:a16="http://schemas.microsoft.com/office/drawing/2014/main" id="{C79388BC-D9FA-4F59-975B-1276F85A2416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cumuler temps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504825</xdr:colOff>
      <xdr:row>23</xdr:row>
      <xdr:rowOff>9525</xdr:rowOff>
    </xdr:from>
    <xdr:to>
      <xdr:col>22</xdr:col>
      <xdr:colOff>38100</xdr:colOff>
      <xdr:row>33</xdr:row>
      <xdr:rowOff>152400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SpPr txBox="1"/>
      </xdr:nvSpPr>
      <xdr:spPr>
        <a:xfrm>
          <a:off x="6953250" y="4933950"/>
          <a:ext cx="6715125" cy="20478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FD27606B-85D6-47A7-8020-52D7C98DD247}" name="tabProg" displayName="tabProg" ref="B13:W26" headerRowCount="0" totalsRowShown="0" headerRowDxfId="221" headerRowBorderDxfId="220" tableBorderDxfId="219" totalsRowBorderDxfId="218">
  <tableColumns count="22">
    <tableColumn id="2" xr3:uid="{EA524B29-42F0-4735-BC0D-D0B68BD19C17}" name="Colonne2" headerRowDxfId="217" dataDxfId="216"/>
    <tableColumn id="4" xr3:uid="{FA36D195-69DD-486C-9FA3-458D69D66B7B}" name="Colonne4" headerRowDxfId="215" dataDxfId="214"/>
    <tableColumn id="5" xr3:uid="{8E2428A4-FE9E-4C52-B91A-674DA0135983}" name="Colonne5" headerRowDxfId="213" dataDxfId="212"/>
    <tableColumn id="6" xr3:uid="{84F51829-B23C-4B96-8F61-405633ECB1C5}" name="Colonne6" headerRowDxfId="211" dataDxfId="210"/>
    <tableColumn id="7" xr3:uid="{0BCC6FD6-388B-41E3-B2E6-1E9D16D06484}" name="Colonne7" headerRowDxfId="209" dataDxfId="208"/>
    <tableColumn id="8" xr3:uid="{74DAE3F8-AB1D-4EED-8FD4-08890D5676E4}" name="Colonne8" headerRowDxfId="207" dataDxfId="206"/>
    <tableColumn id="9" xr3:uid="{FF2568E4-3558-4B05-8856-7D41A4550EEB}" name="Colonne9" headerRowDxfId="205" dataDxfId="204"/>
    <tableColumn id="10" xr3:uid="{89F1CF22-618E-4CE0-A52F-5562EB6934DF}" name="Colonne10" headerRowDxfId="203" dataDxfId="202"/>
    <tableColumn id="11" xr3:uid="{C2D43823-4694-4815-9365-A10BDBC5BFDA}" name="Colonne11" headerRowDxfId="201" dataDxfId="200"/>
    <tableColumn id="12" xr3:uid="{65B9B84E-3CAC-49F5-ACB4-3B033562F2AE}" name="Colonne12" headerRowDxfId="199" dataDxfId="198"/>
    <tableColumn id="13" xr3:uid="{AC6BD1D2-58BE-4589-96FB-57A98DFBC78A}" name="Colonne13" headerRowDxfId="197" dataDxfId="196"/>
    <tableColumn id="14" xr3:uid="{60B9A455-94D4-4897-930B-A15EDBC863C7}" name="Colonne14" headerRowDxfId="195" dataDxfId="194"/>
    <tableColumn id="15" xr3:uid="{0D616890-4D6D-4A42-A717-F62793730FBB}" name="Colonne15" headerRowDxfId="193" dataDxfId="192"/>
    <tableColumn id="16" xr3:uid="{901D2BE6-C739-4622-9CF0-EC5705EDAED9}" name="Colonne16" headerRowDxfId="191" dataDxfId="190"/>
    <tableColumn id="17" xr3:uid="{FCFA5511-246C-40F8-A508-39A636AB1F18}" name="Colonne17" headerRowDxfId="189" dataDxfId="188"/>
    <tableColumn id="18" xr3:uid="{F7F45F16-C10B-4BEE-9896-CDEAEFEC8ADF}" name="Colonne18" headerRowDxfId="187" dataDxfId="186"/>
    <tableColumn id="19" xr3:uid="{147A7037-D70C-49FD-BC32-6EF35C454336}" name="Colonne19" headerRowDxfId="185" dataDxfId="184"/>
    <tableColumn id="20" xr3:uid="{ADB587AA-D224-45D8-A3DD-B116D3DCDF03}" name="Colonne20" headerRowDxfId="183" dataDxfId="182"/>
    <tableColumn id="21" xr3:uid="{11790A35-0E9F-4E9C-9BD6-B08D0C09DA3C}" name="Colonne21" headerRowDxfId="181" dataDxfId="180"/>
    <tableColumn id="22" xr3:uid="{D1EEBDBB-4668-443C-94AF-B871AE31DDE7}" name="Colonne22" headerRowDxfId="179" dataDxfId="178"/>
    <tableColumn id="23" xr3:uid="{FEFE2A2F-177A-4D2B-A671-8666B152E6DA}" name="Colonne23" headerRowDxfId="177" dataDxfId="176"/>
    <tableColumn id="24" xr3:uid="{F3CE99B4-FAEF-44EF-BAFC-776BE1656F60}" name="Colonne24" headerRowDxfId="175" dataDxfId="174"/>
  </tableColumns>
  <tableStyleInfo showFirstColumn="0" showLastColumn="0" showRowStripes="0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5092567C-1DDE-4DF2-9A9D-B69981D4F9C1}" name="tabTemps375" displayName="tabTemps375" ref="B12:W24" headerRowCount="0" totalsRowShown="0" headerRowDxfId="95" headerRowBorderDxfId="93" tableBorderDxfId="94" totalsRowBorderDxfId="92">
  <tableColumns count="22">
    <tableColumn id="2" xr3:uid="{1FB4C26B-5C8D-4B58-A06B-F495C9A0D997}" name="Colonne2" headerRowDxfId="91" dataDxfId="90"/>
    <tableColumn id="4" xr3:uid="{BCAB6878-E1E7-4BF0-8B9B-DE81A343015E}" name="Colonne4" headerRowDxfId="89" dataDxfId="88"/>
    <tableColumn id="5" xr3:uid="{8FD3A8EE-B9B7-4FCE-8DF0-AFF8B3AFCCC6}" name="Colonne5" headerRowDxfId="87" dataDxfId="86"/>
    <tableColumn id="6" xr3:uid="{B6A1904A-0602-4E08-8F3E-4B5A0F850AB6}" name="Colonne6" headerRowDxfId="85" dataDxfId="84"/>
    <tableColumn id="7" xr3:uid="{CD5BC5C7-C503-459C-B9CF-DCA093D7166C}" name="Colonne7" headerRowDxfId="83" dataDxfId="82"/>
    <tableColumn id="8" xr3:uid="{EB7D09D3-4346-4241-8EC5-0425709BC621}" name="Colonne8" headerRowDxfId="81" dataDxfId="80"/>
    <tableColumn id="9" xr3:uid="{8C3B7036-D7B3-4FAD-B7EB-F4E198DA1B94}" name="Colonne9" headerRowDxfId="79" dataDxfId="78"/>
    <tableColumn id="10" xr3:uid="{ABE91EBB-84CF-4928-AFC1-8C8D2DCBBBAD}" name="Colonne10" headerRowDxfId="77" dataDxfId="76"/>
    <tableColumn id="11" xr3:uid="{159BCB28-6E19-49D0-95B6-15332E17685B}" name="Colonne11" headerRowDxfId="75" dataDxfId="74"/>
    <tableColumn id="12" xr3:uid="{EB744F0C-751B-4528-939E-6872618F2A6F}" name="Colonne12" headerRowDxfId="73" dataDxfId="72"/>
    <tableColumn id="13" xr3:uid="{FBEE6670-E62F-4A41-9067-4CA38D68457A}" name="Colonne13" headerRowDxfId="71" dataDxfId="70"/>
    <tableColumn id="14" xr3:uid="{E7A64FC1-D278-4913-9325-0745157755FC}" name="Colonne14" headerRowDxfId="69" dataDxfId="68"/>
    <tableColumn id="15" xr3:uid="{0ECC4977-2E95-4ABC-95DE-6C1911FD67F1}" name="Colonne15" headerRowDxfId="67" dataDxfId="66"/>
    <tableColumn id="16" xr3:uid="{8969FC78-833B-4ED6-813A-02894C082599}" name="Colonne16" headerRowDxfId="65" dataDxfId="64"/>
    <tableColumn id="17" xr3:uid="{EC2F9D3C-9D98-4F67-8B15-34E02DFF29B3}" name="Colonne17" headerRowDxfId="63" dataDxfId="62"/>
    <tableColumn id="18" xr3:uid="{136E3CFB-ABFC-4E10-ABEE-E250198E3B0E}" name="Colonne18" headerRowDxfId="61" dataDxfId="60"/>
    <tableColumn id="19" xr3:uid="{331F6C4B-167D-47AF-ACBB-036C55DE4445}" name="Colonne19" headerRowDxfId="59" dataDxfId="58"/>
    <tableColumn id="20" xr3:uid="{8540FF6A-F457-4F45-A039-53107A3720BB}" name="Colonne20" headerRowDxfId="57" dataDxfId="56"/>
    <tableColumn id="21" xr3:uid="{05B1D6B5-36F3-4715-9E1E-9B073A7328D8}" name="Colonne21" headerRowDxfId="55" dataDxfId="54"/>
    <tableColumn id="22" xr3:uid="{8C4942C2-9DEE-4A2E-A346-EA8D8DB629B3}" name="Colonne22" headerRowDxfId="53" dataDxfId="52"/>
    <tableColumn id="23" xr3:uid="{2CB83956-CB30-4888-BB91-4B5ADA627F83}" name="Colonne23" headerRowDxfId="51" dataDxfId="50"/>
    <tableColumn id="24" xr3:uid="{B0046E9E-DAE2-4646-96FF-F20839CAD706}" name="Colonne24" headerRowDxfId="49" dataDxfId="48"/>
  </tableColumns>
  <tableStyleInfo showFirstColumn="0" showLastColumn="0" showRowStripes="0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8" xr:uid="{CD6D6CDB-F12E-45DC-A220-82B1C21C2637}" name="tabTemps37519" displayName="tabTemps37519" ref="B12:W24" headerRowCount="0" totalsRowShown="0" headerRowDxfId="47" headerRowBorderDxfId="45" tableBorderDxfId="46" totalsRowBorderDxfId="44">
  <tableColumns count="22">
    <tableColumn id="2" xr3:uid="{EEBFCCF9-6F70-4ED8-9A3F-D18C7817015B}" name="Colonne2" headerRowDxfId="43" dataDxfId="42"/>
    <tableColumn id="4" xr3:uid="{BFE038AC-C3B5-4AF3-A55B-FE263F1A2653}" name="Colonne4" headerRowDxfId="41" dataDxfId="40"/>
    <tableColumn id="5" xr3:uid="{20159D00-CFAF-4F4C-9CDA-1FCA1296E645}" name="Colonne5" headerRowDxfId="39" dataDxfId="38"/>
    <tableColumn id="6" xr3:uid="{5EAAFE39-5A22-42C0-9239-EBEACF01FD37}" name="Colonne6" headerRowDxfId="37" dataDxfId="36"/>
    <tableColumn id="7" xr3:uid="{A6B29AFE-3A0D-49A2-A6BF-B833383CAB31}" name="Colonne7" headerRowDxfId="35" dataDxfId="34"/>
    <tableColumn id="8" xr3:uid="{6BD26D1B-3663-4D79-8F06-237B714AC22D}" name="Colonne8" headerRowDxfId="33" dataDxfId="32"/>
    <tableColumn id="9" xr3:uid="{794FDD8B-5A13-48A6-87A0-D11C133849B3}" name="Colonne9" headerRowDxfId="31" dataDxfId="30"/>
    <tableColumn id="10" xr3:uid="{D11870EF-EEC5-4530-BC4F-5E1EB2197E2D}" name="Colonne10" headerRowDxfId="29" dataDxfId="28"/>
    <tableColumn id="11" xr3:uid="{A81A46F4-DB3A-4B49-8814-861B4263DA14}" name="Colonne11" headerRowDxfId="27" dataDxfId="26"/>
    <tableColumn id="12" xr3:uid="{6B7827C5-88D9-4273-ABD4-36904AC0D10F}" name="Colonne12" headerRowDxfId="25" dataDxfId="24"/>
    <tableColumn id="13" xr3:uid="{104A3DF1-4323-41C3-8599-BB4D67B805E5}" name="Colonne13" headerRowDxfId="23" dataDxfId="22"/>
    <tableColumn id="14" xr3:uid="{7FD283C9-B863-4AD4-87FD-77CDB8F199DB}" name="Colonne14" headerRowDxfId="21" dataDxfId="20"/>
    <tableColumn id="15" xr3:uid="{3E811902-3D07-4914-A7E6-E97725BDDEC9}" name="Colonne15" headerRowDxfId="19" dataDxfId="18"/>
    <tableColumn id="16" xr3:uid="{6B30875A-D2BC-4A65-B62A-E41EF8B08A86}" name="Colonne16" headerRowDxfId="17" dataDxfId="16"/>
    <tableColumn id="17" xr3:uid="{E3556F75-05BF-4523-9B25-FE9F8167C1D4}" name="Colonne17" headerRowDxfId="15" dataDxfId="14"/>
    <tableColumn id="18" xr3:uid="{0E77D66A-6928-4C1C-91D2-6D631705DA28}" name="Colonne18" headerRowDxfId="13" dataDxfId="12"/>
    <tableColumn id="19" xr3:uid="{030CF4E4-5F45-4DC2-86A8-2A3F306D5349}" name="Colonne19" headerRowDxfId="11" dataDxfId="10"/>
    <tableColumn id="20" xr3:uid="{EAF75481-FB22-4257-9425-A0B84A433A35}" name="Colonne20" headerRowDxfId="9" dataDxfId="8"/>
    <tableColumn id="21" xr3:uid="{B83FF506-8258-480D-B13C-F7FAECD65D0B}" name="Colonne21" headerRowDxfId="7" dataDxfId="6"/>
    <tableColumn id="22" xr3:uid="{C8219468-B8A7-4279-AC58-2261508FC5C6}" name="Colonne22" headerRowDxfId="5" dataDxfId="4"/>
    <tableColumn id="23" xr3:uid="{FC0CCD1F-237A-48FC-96F3-CB54049B16E3}" name="Colonne23" headerRowDxfId="3" dataDxfId="2"/>
    <tableColumn id="24" xr3:uid="{86F89855-0E6E-4ED6-8E86-430F218AFA7C}" name="Colonne24" headerRowDxfId="1" dataDxfId="0"/>
  </tableColumns>
  <tableStyleInfo showFirstColumn="0" showLastColumn="0" showRowStripes="0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595A7BF8-610A-443F-8C74-94CE19A7C375}" name="Tableau6" displayName="Tableau6" ref="C21:V21" headerRowCount="0" totalsRowShown="0" headerRowDxfId="173" dataDxfId="172" tableBorderDxfId="171">
  <tableColumns count="20">
    <tableColumn id="1" xr3:uid="{71B21FD4-10F9-483B-92F5-71E6F692AE56}" name="Colonne1" dataDxfId="170"/>
    <tableColumn id="2" xr3:uid="{DE004662-1AD1-43F5-B7BA-D2123427D1D4}" name="Colonne2" dataDxfId="169">
      <calculatedColumnFormula xml:space="preserve"> $D20 - $D7</calculatedColumnFormula>
    </tableColumn>
    <tableColumn id="4" xr3:uid="{51F476CA-F2A9-46C2-AEDC-AA0B04396680}" name="Colonne4" dataDxfId="168">
      <calculatedColumnFormula xml:space="preserve"> $E20- $E7</calculatedColumnFormula>
    </tableColumn>
    <tableColumn id="5" xr3:uid="{8A3510BE-3761-40C8-87D1-60E6D1F65636}" name="Colonne5" dataDxfId="167">
      <calculatedColumnFormula xml:space="preserve"> $F20- $F7</calculatedColumnFormula>
    </tableColumn>
    <tableColumn id="6" xr3:uid="{CC406ECA-81BF-4377-9261-72C861150A0C}" name="Colonne6" dataDxfId="166">
      <calculatedColumnFormula xml:space="preserve"> $G20- $G7</calculatedColumnFormula>
    </tableColumn>
    <tableColumn id="7" xr3:uid="{D7701B13-4D65-4F50-B227-CE9401244164}" name="Colonne7" dataDxfId="165">
      <calculatedColumnFormula xml:space="preserve"> $H20- $H7</calculatedColumnFormula>
    </tableColumn>
    <tableColumn id="8" xr3:uid="{CC3A42C4-F0EB-4DC6-A90E-913DC975850D}" name="Colonne8" dataDxfId="164">
      <calculatedColumnFormula xml:space="preserve"> $I20- $I7</calculatedColumnFormula>
    </tableColumn>
    <tableColumn id="9" xr3:uid="{7491006B-E9CF-45E5-97A9-07F5DC77870E}" name="Colonne9" dataDxfId="163">
      <calculatedColumnFormula xml:space="preserve"> $J20- $J7</calculatedColumnFormula>
    </tableColumn>
    <tableColumn id="10" xr3:uid="{B2DFA604-32CE-4B77-A59A-793B4C5CF1C7}" name="Colonne10" dataDxfId="162">
      <calculatedColumnFormula xml:space="preserve"> $K20- $K7</calculatedColumnFormula>
    </tableColumn>
    <tableColumn id="11" xr3:uid="{7B637ED4-59B4-4A9E-9A0D-315AF4F24150}" name="Colonne11" dataDxfId="161">
      <calculatedColumnFormula xml:space="preserve"> $L20- $L7</calculatedColumnFormula>
    </tableColumn>
    <tableColumn id="12" xr3:uid="{147C0C2F-3814-4898-86A1-D692A4448FD5}" name="Colonne12" dataDxfId="160">
      <calculatedColumnFormula xml:space="preserve"> $M20- $M7</calculatedColumnFormula>
    </tableColumn>
    <tableColumn id="13" xr3:uid="{99AE6568-FFA7-4D79-8E28-DC861ED562C5}" name="Colonne13" dataDxfId="159"/>
    <tableColumn id="14" xr3:uid="{5D113B01-19E9-4AD1-B5E5-9FE7EFFA3194}" name="Colonne14" dataDxfId="158"/>
    <tableColumn id="15" xr3:uid="{40C8603C-5390-40CE-9225-B21A8262B1CF}" name="Colonne15" dataDxfId="157"/>
    <tableColumn id="16" xr3:uid="{83E36AA3-4310-41BC-92DB-7BC5F364BD01}" name="Colonne16" dataDxfId="156"/>
    <tableColumn id="17" xr3:uid="{3081FADE-79AC-42B5-9803-EADF7936E2BD}" name="Colonne17" dataDxfId="155"/>
    <tableColumn id="18" xr3:uid="{C0194387-BB74-40A3-BD40-37BAC293C2FF}" name="Colonne18" dataDxfId="154"/>
    <tableColumn id="19" xr3:uid="{4DFBCD5A-D85D-4C51-8CF6-6BFD8300FCE1}" name="Colonne19" dataDxfId="153"/>
    <tableColumn id="20" xr3:uid="{4A7F5A85-AD79-4881-954A-0DD8CDA67AB0}" name="Colonne20" dataDxfId="152"/>
    <tableColumn id="21" xr3:uid="{157C93B4-034A-4669-8277-BD3E70409D30}" name="Colonne21" dataDxfId="151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1E129A11-C10D-40FE-BDD3-4F71C44D601D}" name="tabEcart" displayName="tabEcart" ref="B6:V20" headerRowCount="0" totalsRowShown="0" headerRowDxfId="150" headerRowBorderDxfId="149" tableBorderDxfId="148" totalsRowBorderDxfId="147">
  <tableColumns count="21">
    <tableColumn id="2" xr3:uid="{0FE69C35-15F1-4801-9C17-6E164AEDC702}" name="Colonne2" headerRowDxfId="146" dataDxfId="145"/>
    <tableColumn id="1" xr3:uid="{CEBF2CD9-A394-4871-A8B5-F2AC8D1826CE}" name="Colonne1" headerRowDxfId="144" dataDxfId="143"/>
    <tableColumn id="4" xr3:uid="{ACD3BAAF-39A8-4431-BAF3-9878AAB0A129}" name="Colonne4" headerRowDxfId="142" dataDxfId="141"/>
    <tableColumn id="6" xr3:uid="{844226D3-13FD-4F3D-8209-7D37C17D2A5C}" name="Colonne6" headerRowDxfId="140" dataDxfId="139"/>
    <tableColumn id="7" xr3:uid="{D6A540DE-1446-436F-B2F6-A7FBD07563FD}" name="Colonne7" headerRowDxfId="138" dataDxfId="137"/>
    <tableColumn id="8" xr3:uid="{2CC63AF9-A5C6-4960-AA6A-44D6DEFA71F9}" name="Colonne8" headerRowDxfId="136" dataDxfId="135"/>
    <tableColumn id="9" xr3:uid="{F8627BD0-4D64-4791-A57F-D9679D0EB3FE}" name="Colonne9" headerRowDxfId="134" dataDxfId="133"/>
    <tableColumn id="10" xr3:uid="{DD28B7F5-BB1B-4C55-973B-09A1660BAB23}" name="Colonne10" headerRowDxfId="132" dataDxfId="131"/>
    <tableColumn id="11" xr3:uid="{6299B12E-1492-421D-9959-3C90ACDFB53A}" name="Colonne11" headerRowDxfId="130" dataDxfId="129"/>
    <tableColumn id="12" xr3:uid="{3944E4A8-64B0-49CB-A3B2-3238929ECB11}" name="Colonne12" headerRowDxfId="128" dataDxfId="127"/>
    <tableColumn id="13" xr3:uid="{7655259D-E085-448F-B66C-5EEFF92A4AF8}" name="Colonne13" headerRowDxfId="126" dataDxfId="125"/>
    <tableColumn id="14" xr3:uid="{643A5E23-C8B0-4B06-844C-787ACF90EA8D}" name="Colonne14" headerRowDxfId="124" dataDxfId="123"/>
    <tableColumn id="15" xr3:uid="{CD2A86BC-025A-410F-871D-660749FD6FEB}" name="Colonne15" headerRowDxfId="122" dataDxfId="121"/>
    <tableColumn id="16" xr3:uid="{E2CCD409-1A86-44F3-A482-68563D2D2753}" name="Colonne16" headerRowDxfId="120" dataDxfId="119"/>
    <tableColumn id="17" xr3:uid="{5C71C258-2DE7-4B95-88B4-B5BB3737C073}" name="Colonne17" headerRowDxfId="118" dataDxfId="117"/>
    <tableColumn id="18" xr3:uid="{9B02756C-D3E5-41C0-8E1D-01D3BC55EAD1}" name="Colonne18" headerRowDxfId="116" dataDxfId="115"/>
    <tableColumn id="19" xr3:uid="{D36EBA8E-F547-4E96-8D57-1278095DBCF8}" name="Colonne19" headerRowDxfId="114" dataDxfId="113"/>
    <tableColumn id="20" xr3:uid="{5A1E049C-C33D-408D-808E-217A108A1C4F}" name="Colonne20" headerRowDxfId="112" dataDxfId="111"/>
    <tableColumn id="21" xr3:uid="{1D559540-2A4B-423F-86E4-C0324C061B92}" name="Colonne21" headerRowDxfId="110" dataDxfId="109"/>
    <tableColumn id="22" xr3:uid="{72A376A6-7E29-4391-A456-BB7D38731575}" name="Colonne22" headerRowDxfId="108" dataDxfId="107"/>
    <tableColumn id="23" xr3:uid="{E658A0A3-9127-4561-9828-FE6FA601F610}" name="Colonne23" headerRowDxfId="106" dataDxfId="105"/>
  </tableColumns>
  <tableStyleInfo showFirstColumn="0" showLastColumn="0" showRowStripes="0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7DF991F1-4B32-4A6D-BD94-317E8480B733}" name="Tableau10" displayName="Tableau10" ref="C23:I35" headerRowCount="0" totalsRowShown="0" tableBorderDxfId="104" totalsRowBorderDxfId="103">
  <tableColumns count="7">
    <tableColumn id="1" xr3:uid="{D7C02AA4-012F-425E-B40D-5EF666789853}" name="Colonne1" dataDxfId="102"/>
    <tableColumn id="2" xr3:uid="{16584A28-EE4C-4D10-A6B5-E54676F71C4F}" name="Colonne2" dataDxfId="101"/>
    <tableColumn id="3" xr3:uid="{2A1E2C5C-4ED1-4C29-A8D9-B9BC27369E2E}" name="Colonne3" dataDxfId="100">
      <calculatedColumnFormula>INDIRECT(ADDRESS(19,4,,,"Feuil1"))</calculatedColumnFormula>
    </tableColumn>
    <tableColumn id="4" xr3:uid="{537E810A-3CF7-4ED0-A54A-5C7D3A6E8D12}" name="Colonne4" dataDxfId="99"/>
    <tableColumn id="5" xr3:uid="{C7EAA79D-AFBC-45E9-92AA-36885778A0AF}" name="Colonne5" dataDxfId="98">
      <calculatedColumnFormula>D7/8</calculatedColumnFormula>
    </tableColumn>
    <tableColumn id="6" xr3:uid="{0D48C335-B9B4-4E56-9017-8F27FC2F96C5}" name="Colonne6" dataDxfId="97"/>
    <tableColumn id="7" xr3:uid="{2922D8A5-BD9D-4D47-ABB1-04DCC87E97DB}" name="Colonne7" dataDxfId="96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table" Target="../tables/table2.xml"/><Relationship Id="rId4" Type="http://schemas.openxmlformats.org/officeDocument/2006/relationships/ctrlProp" Target="../ctrlProps/ctrlProp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5" Type="http://schemas.openxmlformats.org/officeDocument/2006/relationships/table" Target="../tables/table3.xml"/><Relationship Id="rId4" Type="http://schemas.openxmlformats.org/officeDocument/2006/relationships/ctrlProp" Target="../ctrlProps/ctrlProp3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5" Type="http://schemas.openxmlformats.org/officeDocument/2006/relationships/table" Target="../tables/table6.xml"/><Relationship Id="rId4" Type="http://schemas.openxmlformats.org/officeDocument/2006/relationships/table" Target="../tables/table5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B2:Y28"/>
  <sheetViews>
    <sheetView showGridLines="0" showZeros="0" zoomScale="84" zoomScaleNormal="84" zoomScalePageLayoutView="55" workbookViewId="0">
      <selection activeCell="B14" sqref="B14"/>
    </sheetView>
  </sheetViews>
  <sheetFormatPr baseColWidth="10" defaultColWidth="9.140625" defaultRowHeight="15" x14ac:dyDescent="0.25"/>
  <cols>
    <col min="1" max="1" width="8.42578125" customWidth="1"/>
    <col min="2" max="2" width="24.42578125" customWidth="1"/>
    <col min="3" max="3" width="16.7109375" customWidth="1"/>
    <col min="4" max="4" width="14" customWidth="1"/>
    <col min="5" max="5" width="6.42578125" customWidth="1"/>
    <col min="6" max="6" width="7.7109375" customWidth="1"/>
    <col min="7" max="22" width="7" customWidth="1"/>
    <col min="23" max="23" width="89.7109375" customWidth="1"/>
    <col min="24" max="24" width="6.7109375" customWidth="1"/>
    <col min="25" max="25" width="8.28515625" customWidth="1"/>
  </cols>
  <sheetData>
    <row r="2" spans="2:25" ht="20.25" thickBot="1" x14ac:dyDescent="0.35">
      <c r="B2" s="1" t="s">
        <v>0</v>
      </c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28" t="s">
        <v>20</v>
      </c>
      <c r="X2" s="26"/>
      <c r="Y2" s="27"/>
    </row>
    <row r="3" spans="2:25" ht="22.5" customHeight="1" thickTop="1" x14ac:dyDescent="0.3">
      <c r="B3" s="19"/>
      <c r="C3" s="19" t="s">
        <v>1</v>
      </c>
      <c r="N3" s="19" t="s">
        <v>18</v>
      </c>
      <c r="R3" s="19"/>
      <c r="T3" s="19" t="s">
        <v>19</v>
      </c>
      <c r="X3" s="2"/>
    </row>
    <row r="4" spans="2:25" ht="15" customHeight="1" x14ac:dyDescent="0.3">
      <c r="B4" s="2"/>
      <c r="I4" s="5"/>
      <c r="K4" s="2"/>
      <c r="M4" s="2"/>
    </row>
    <row r="5" spans="2:25" ht="15.75" customHeight="1" x14ac:dyDescent="0.25">
      <c r="B5" s="23" t="s">
        <v>2</v>
      </c>
      <c r="C5" s="3"/>
      <c r="D5" s="3"/>
      <c r="E5" s="3" t="s">
        <v>4</v>
      </c>
      <c r="F5" s="3"/>
      <c r="G5" s="3"/>
      <c r="H5" s="3"/>
      <c r="I5" s="3"/>
      <c r="J5" s="3"/>
      <c r="K5" s="3"/>
      <c r="L5" s="3"/>
      <c r="N5" s="3"/>
      <c r="O5" s="3"/>
      <c r="P5" s="3"/>
      <c r="R5" s="3"/>
      <c r="S5" s="3"/>
      <c r="T5" s="21" t="s">
        <v>28</v>
      </c>
      <c r="U5" s="3"/>
      <c r="W5" s="3"/>
      <c r="X5" s="25"/>
    </row>
    <row r="6" spans="2:25" ht="15" customHeight="1" x14ac:dyDescent="0.25">
      <c r="B6" s="3"/>
      <c r="C6" s="3"/>
      <c r="D6" s="3"/>
      <c r="E6" s="3"/>
      <c r="F6" s="3"/>
      <c r="G6" s="3"/>
      <c r="H6" s="3"/>
      <c r="I6" s="3"/>
      <c r="J6" s="3"/>
      <c r="K6" s="7"/>
      <c r="L6" s="3"/>
    </row>
    <row r="7" spans="2:25" ht="15" customHeight="1" x14ac:dyDescent="0.25">
      <c r="B7" s="3"/>
      <c r="C7" s="3"/>
      <c r="D7" s="3"/>
      <c r="E7" s="3"/>
      <c r="F7" s="3"/>
      <c r="G7" s="3"/>
      <c r="H7" s="3"/>
      <c r="I7" s="3"/>
      <c r="J7" s="3"/>
      <c r="K7" s="8"/>
      <c r="L7" s="3"/>
      <c r="N7" s="3"/>
      <c r="O7" s="3"/>
      <c r="P7" s="3"/>
      <c r="S7" s="3"/>
      <c r="T7" s="11" t="s">
        <v>29</v>
      </c>
      <c r="U7" s="3"/>
      <c r="V7" s="3"/>
    </row>
    <row r="8" spans="2:25" x14ac:dyDescent="0.25">
      <c r="B8" s="23" t="s">
        <v>3</v>
      </c>
      <c r="C8" s="3"/>
      <c r="D8" s="8" t="s">
        <v>30</v>
      </c>
      <c r="E8" s="3"/>
      <c r="F8" s="3"/>
      <c r="G8" s="3"/>
      <c r="H8" s="3"/>
      <c r="I8" s="3"/>
      <c r="J8" s="3"/>
      <c r="K8" s="8"/>
      <c r="L8" s="3"/>
      <c r="S8" s="3"/>
      <c r="T8" s="3"/>
      <c r="U8" s="3" t="s">
        <v>32</v>
      </c>
      <c r="V8" s="3"/>
      <c r="W8" s="3"/>
    </row>
    <row r="9" spans="2:25" x14ac:dyDescent="0.25">
      <c r="B9" s="3"/>
      <c r="C9" s="3"/>
      <c r="D9" s="3"/>
      <c r="E9" s="3"/>
      <c r="F9" s="3"/>
      <c r="G9" s="3"/>
      <c r="H9" s="3"/>
      <c r="I9" s="3"/>
      <c r="J9" s="3"/>
      <c r="K9" s="3"/>
      <c r="L9" s="3"/>
      <c r="N9" s="3"/>
      <c r="O9" s="3"/>
      <c r="P9" s="3"/>
      <c r="S9" s="3"/>
      <c r="T9" s="3"/>
      <c r="U9" s="3"/>
      <c r="V9" s="3"/>
    </row>
    <row r="10" spans="2:25" x14ac:dyDescent="0.25">
      <c r="F10" s="94" t="s">
        <v>28</v>
      </c>
      <c r="H10" s="3"/>
      <c r="I10" s="3"/>
    </row>
    <row r="11" spans="2:25" x14ac:dyDescent="0.25">
      <c r="T11" s="4"/>
    </row>
    <row r="12" spans="2:25" ht="14.25" customHeight="1" thickBot="1" x14ac:dyDescent="0.3">
      <c r="T12" s="24"/>
      <c r="V12" s="20"/>
    </row>
    <row r="13" spans="2:25" ht="99.75" thickBot="1" x14ac:dyDescent="0.3">
      <c r="B13" s="6" t="s">
        <v>5</v>
      </c>
      <c r="C13" s="13" t="s">
        <v>6</v>
      </c>
      <c r="D13" s="13" t="s">
        <v>7</v>
      </c>
      <c r="E13" s="15" t="s">
        <v>65</v>
      </c>
      <c r="F13" s="16" t="s">
        <v>21</v>
      </c>
      <c r="G13" s="16" t="s">
        <v>9</v>
      </c>
      <c r="H13" s="17" t="s">
        <v>22</v>
      </c>
      <c r="I13" s="15" t="s">
        <v>10</v>
      </c>
      <c r="J13" s="16" t="s">
        <v>11</v>
      </c>
      <c r="K13" s="16" t="s">
        <v>26</v>
      </c>
      <c r="L13" s="16" t="s">
        <v>12</v>
      </c>
      <c r="M13" s="16" t="s">
        <v>13</v>
      </c>
      <c r="N13" s="16" t="s">
        <v>14</v>
      </c>
      <c r="O13" s="16" t="s">
        <v>23</v>
      </c>
      <c r="P13" s="16" t="s">
        <v>24</v>
      </c>
      <c r="Q13" s="16" t="s">
        <v>37</v>
      </c>
      <c r="R13" s="16" t="s">
        <v>37</v>
      </c>
      <c r="S13" s="17"/>
      <c r="T13" s="18" t="s">
        <v>15</v>
      </c>
      <c r="U13" s="17" t="s">
        <v>16</v>
      </c>
      <c r="V13" s="14" t="s">
        <v>25</v>
      </c>
      <c r="W13" s="9" t="s">
        <v>27</v>
      </c>
    </row>
    <row r="14" spans="2:25" ht="15.75" thickBot="1" x14ac:dyDescent="0.3">
      <c r="B14" s="99" t="s">
        <v>69</v>
      </c>
      <c r="C14" s="67">
        <f t="shared" ref="C14:C24" si="0">SUBTOTAL(109,E14:V14)</f>
        <v>0</v>
      </c>
      <c r="D14" s="68">
        <f xml:space="preserve"> tabProg[[#This Row],[Colonne4]] / 8</f>
        <v>0</v>
      </c>
      <c r="E14" s="36"/>
      <c r="F14" s="37"/>
      <c r="G14" s="37"/>
      <c r="H14" s="37"/>
      <c r="I14" s="38"/>
      <c r="J14" s="39"/>
      <c r="K14" s="36"/>
      <c r="L14" s="37"/>
      <c r="M14" s="37"/>
      <c r="N14" s="37"/>
      <c r="O14" s="37"/>
      <c r="P14" s="37"/>
      <c r="Q14" s="37"/>
      <c r="R14" s="37"/>
      <c r="S14" s="37"/>
      <c r="T14" s="37"/>
      <c r="U14" s="37"/>
      <c r="V14" s="40"/>
      <c r="W14" s="44"/>
    </row>
    <row r="15" spans="2:25" ht="15.75" thickBot="1" x14ac:dyDescent="0.3">
      <c r="B15" s="99" t="s">
        <v>66</v>
      </c>
      <c r="C15" s="67">
        <f t="shared" si="0"/>
        <v>0</v>
      </c>
      <c r="D15" s="68">
        <f xml:space="preserve"> tabProg[[#This Row],[Colonne4]] / 8</f>
        <v>0</v>
      </c>
      <c r="E15" s="41"/>
      <c r="F15" s="42"/>
      <c r="G15" s="42"/>
      <c r="H15" s="42"/>
      <c r="I15" s="43"/>
      <c r="J15" s="44"/>
      <c r="K15" s="41"/>
      <c r="L15" s="42"/>
      <c r="M15" s="42"/>
      <c r="N15" s="42"/>
      <c r="O15" s="42"/>
      <c r="P15" s="42"/>
      <c r="Q15" s="42"/>
      <c r="R15" s="42"/>
      <c r="S15" s="42"/>
      <c r="T15" s="42"/>
      <c r="U15" s="42"/>
      <c r="V15" s="43"/>
      <c r="W15" s="44"/>
    </row>
    <row r="16" spans="2:25" ht="15.75" thickBot="1" x14ac:dyDescent="0.3">
      <c r="B16" s="99" t="s">
        <v>68</v>
      </c>
      <c r="C16" s="67">
        <f t="shared" si="0"/>
        <v>0</v>
      </c>
      <c r="D16" s="68">
        <f xml:space="preserve"> tabProg[[#This Row],[Colonne4]] / 8</f>
        <v>0</v>
      </c>
      <c r="E16" s="41"/>
      <c r="F16" s="42"/>
      <c r="G16" s="42"/>
      <c r="H16" s="42"/>
      <c r="I16" s="43"/>
      <c r="J16" s="44"/>
      <c r="K16" s="41"/>
      <c r="L16" s="42"/>
      <c r="M16" s="42"/>
      <c r="N16" s="42"/>
      <c r="O16" s="42"/>
      <c r="P16" s="42"/>
      <c r="Q16" s="42"/>
      <c r="R16" s="42"/>
      <c r="S16" s="42"/>
      <c r="T16" s="42"/>
      <c r="U16" s="42"/>
      <c r="V16" s="43"/>
      <c r="W16" s="44"/>
    </row>
    <row r="17" spans="2:24" ht="15.75" thickBot="1" x14ac:dyDescent="0.3">
      <c r="B17" s="99" t="s">
        <v>67</v>
      </c>
      <c r="C17" s="67">
        <f t="shared" si="0"/>
        <v>0</v>
      </c>
      <c r="D17" s="68">
        <f xml:space="preserve"> tabProg[[#This Row],[Colonne4]] / 8</f>
        <v>0</v>
      </c>
      <c r="E17" s="41"/>
      <c r="F17" s="42"/>
      <c r="G17" s="42"/>
      <c r="H17" s="42"/>
      <c r="I17" s="43"/>
      <c r="J17" s="44"/>
      <c r="K17" s="41"/>
      <c r="L17" s="42"/>
      <c r="M17" s="42"/>
      <c r="N17" s="42"/>
      <c r="O17" s="42"/>
      <c r="P17" s="42"/>
      <c r="Q17" s="42"/>
      <c r="R17" s="42"/>
      <c r="S17" s="42"/>
      <c r="T17" s="42"/>
      <c r="U17" s="42"/>
      <c r="V17" s="43"/>
      <c r="W17" s="44"/>
    </row>
    <row r="18" spans="2:24" ht="15.75" thickBot="1" x14ac:dyDescent="0.3">
      <c r="B18" s="99"/>
      <c r="C18" s="67">
        <f t="shared" si="0"/>
        <v>0</v>
      </c>
      <c r="D18" s="68">
        <f xml:space="preserve"> tabProg[[#This Row],[Colonne4]] / 8</f>
        <v>0</v>
      </c>
      <c r="E18" s="41"/>
      <c r="F18" s="42"/>
      <c r="G18" s="45"/>
      <c r="H18" s="42"/>
      <c r="I18" s="43"/>
      <c r="J18" s="44"/>
      <c r="K18" s="41"/>
      <c r="L18" s="42"/>
      <c r="M18" s="42"/>
      <c r="N18" s="42"/>
      <c r="O18" s="42"/>
      <c r="P18" s="42"/>
      <c r="Q18" s="42"/>
      <c r="R18" s="42"/>
      <c r="S18" s="42"/>
      <c r="T18" s="42"/>
      <c r="U18" s="42"/>
      <c r="V18" s="43"/>
      <c r="W18" s="44"/>
    </row>
    <row r="19" spans="2:24" ht="15.75" thickBot="1" x14ac:dyDescent="0.3">
      <c r="B19" s="99"/>
      <c r="C19" s="67">
        <f t="shared" si="0"/>
        <v>0</v>
      </c>
      <c r="D19" s="68">
        <f xml:space="preserve"> tabProg[[#This Row],[Colonne4]] / 8</f>
        <v>0</v>
      </c>
      <c r="E19" s="41"/>
      <c r="F19" s="42"/>
      <c r="G19" s="42"/>
      <c r="H19" s="42"/>
      <c r="I19" s="43"/>
      <c r="J19" s="44"/>
      <c r="K19" s="41"/>
      <c r="L19" s="42"/>
      <c r="M19" s="42"/>
      <c r="N19" s="42"/>
      <c r="O19" s="42"/>
      <c r="P19" s="42"/>
      <c r="Q19" s="42"/>
      <c r="R19" s="42"/>
      <c r="S19" s="42"/>
      <c r="T19" s="42"/>
      <c r="U19" s="42"/>
      <c r="V19" s="43"/>
      <c r="W19" s="44"/>
    </row>
    <row r="20" spans="2:24" ht="15.75" thickBot="1" x14ac:dyDescent="0.3">
      <c r="B20" s="99"/>
      <c r="C20" s="67">
        <f t="shared" si="0"/>
        <v>0</v>
      </c>
      <c r="D20" s="68">
        <f xml:space="preserve"> tabProg[[#This Row],[Colonne4]] / 8</f>
        <v>0</v>
      </c>
      <c r="E20" s="41"/>
      <c r="F20" s="42"/>
      <c r="G20" s="42"/>
      <c r="H20" s="42"/>
      <c r="I20" s="43"/>
      <c r="J20" s="44"/>
      <c r="K20" s="41"/>
      <c r="L20" s="42"/>
      <c r="M20" s="42"/>
      <c r="N20" s="42"/>
      <c r="O20" s="42"/>
      <c r="P20" s="42"/>
      <c r="Q20" s="42"/>
      <c r="R20" s="42"/>
      <c r="S20" s="42"/>
      <c r="T20" s="42"/>
      <c r="U20" s="42"/>
      <c r="V20" s="43"/>
      <c r="W20" s="44"/>
    </row>
    <row r="21" spans="2:24" ht="15.75" thickBot="1" x14ac:dyDescent="0.3">
      <c r="B21" s="99"/>
      <c r="C21" s="67">
        <f t="shared" si="0"/>
        <v>0</v>
      </c>
      <c r="D21" s="68">
        <f xml:space="preserve"> tabProg[[#This Row],[Colonne4]] / 8</f>
        <v>0</v>
      </c>
      <c r="E21" s="41"/>
      <c r="F21" s="42"/>
      <c r="G21" s="42"/>
      <c r="H21" s="42"/>
      <c r="I21" s="43"/>
      <c r="J21" s="44"/>
      <c r="K21" s="41"/>
      <c r="L21" s="42"/>
      <c r="M21" s="42"/>
      <c r="N21" s="42"/>
      <c r="O21" s="42"/>
      <c r="P21" s="42"/>
      <c r="Q21" s="42"/>
      <c r="R21" s="42"/>
      <c r="S21" s="42"/>
      <c r="T21" s="42"/>
      <c r="U21" s="42"/>
      <c r="V21" s="43"/>
      <c r="W21" s="44"/>
    </row>
    <row r="22" spans="2:24" ht="15.75" thickBot="1" x14ac:dyDescent="0.3">
      <c r="B22" s="99"/>
      <c r="C22" s="67">
        <f t="shared" si="0"/>
        <v>0</v>
      </c>
      <c r="D22" s="68">
        <f xml:space="preserve"> tabProg[[#This Row],[Colonne4]] / 8</f>
        <v>0</v>
      </c>
      <c r="E22" s="41"/>
      <c r="F22" s="42"/>
      <c r="G22" s="42"/>
      <c r="H22" s="42"/>
      <c r="I22" s="43"/>
      <c r="J22" s="44"/>
      <c r="K22" s="41"/>
      <c r="L22" s="42"/>
      <c r="M22" s="42"/>
      <c r="N22" s="42"/>
      <c r="O22" s="42"/>
      <c r="P22" s="42"/>
      <c r="Q22" s="42"/>
      <c r="R22" s="42"/>
      <c r="S22" s="42"/>
      <c r="T22" s="42"/>
      <c r="U22" s="42"/>
      <c r="V22" s="43"/>
      <c r="W22" s="44"/>
    </row>
    <row r="23" spans="2:24" ht="15.75" thickBot="1" x14ac:dyDescent="0.3">
      <c r="B23" s="99"/>
      <c r="C23" s="67">
        <f t="shared" si="0"/>
        <v>0</v>
      </c>
      <c r="D23" s="68">
        <f xml:space="preserve"> tabProg[[#This Row],[Colonne4]] / 8</f>
        <v>0</v>
      </c>
      <c r="E23" s="41"/>
      <c r="F23" s="42"/>
      <c r="G23" s="42"/>
      <c r="H23" s="42"/>
      <c r="I23" s="43"/>
      <c r="J23" s="44"/>
      <c r="K23" s="41"/>
      <c r="L23" s="42"/>
      <c r="M23" s="42"/>
      <c r="N23" s="42"/>
      <c r="O23" s="42"/>
      <c r="P23" s="42"/>
      <c r="Q23" s="42"/>
      <c r="R23" s="42"/>
      <c r="S23" s="42"/>
      <c r="T23" s="42"/>
      <c r="U23" s="42"/>
      <c r="V23" s="43"/>
      <c r="W23" s="44"/>
    </row>
    <row r="24" spans="2:24" ht="15.75" thickBot="1" x14ac:dyDescent="0.3">
      <c r="B24" s="99"/>
      <c r="C24" s="67">
        <f t="shared" si="0"/>
        <v>0</v>
      </c>
      <c r="D24" s="68">
        <f xml:space="preserve"> tabProg[[#This Row],[Colonne4]] / 8</f>
        <v>0</v>
      </c>
      <c r="E24" s="41"/>
      <c r="F24" s="42"/>
      <c r="G24" s="42"/>
      <c r="H24" s="42"/>
      <c r="I24" s="43"/>
      <c r="J24" s="44"/>
      <c r="K24" s="41"/>
      <c r="L24" s="42"/>
      <c r="M24" s="42"/>
      <c r="N24" s="42"/>
      <c r="O24" s="42"/>
      <c r="P24" s="42"/>
      <c r="Q24" s="42"/>
      <c r="R24" s="42"/>
      <c r="S24" s="42"/>
      <c r="T24" s="42"/>
      <c r="U24" s="42"/>
      <c r="V24" s="43"/>
      <c r="W24" s="44"/>
    </row>
    <row r="25" spans="2:24" ht="15.75" thickBot="1" x14ac:dyDescent="0.3">
      <c r="B25" s="99"/>
      <c r="C25" s="67">
        <v>0</v>
      </c>
      <c r="D25" s="69">
        <v>0</v>
      </c>
      <c r="E25" s="49"/>
      <c r="F25" s="49"/>
      <c r="G25" s="49"/>
      <c r="H25" s="49"/>
      <c r="I25" s="49"/>
      <c r="J25" s="49"/>
      <c r="K25" s="49"/>
      <c r="L25" s="49"/>
      <c r="M25" s="49"/>
      <c r="N25" s="49"/>
      <c r="O25" s="49"/>
      <c r="P25" s="49"/>
      <c r="Q25" s="49"/>
      <c r="R25" s="49"/>
      <c r="S25" s="49"/>
      <c r="T25" s="49"/>
      <c r="U25" s="50"/>
      <c r="V25" s="49"/>
      <c r="W25" s="49"/>
    </row>
    <row r="26" spans="2:24" ht="15.75" thickBot="1" x14ac:dyDescent="0.3">
      <c r="B26" s="10" t="s">
        <v>17</v>
      </c>
      <c r="C26" s="71">
        <f>SUM(C14:C25)</f>
        <v>0</v>
      </c>
      <c r="D26" s="70">
        <f>tabProg[[#This Row],[Colonne4]] / 8</f>
        <v>0</v>
      </c>
      <c r="E26" s="12">
        <f t="shared" ref="E26:V26" si="1">SUM(E14:E25)</f>
        <v>0</v>
      </c>
      <c r="F26" s="12">
        <f t="shared" si="1"/>
        <v>0</v>
      </c>
      <c r="G26" s="12">
        <f t="shared" si="1"/>
        <v>0</v>
      </c>
      <c r="H26" s="12">
        <f t="shared" si="1"/>
        <v>0</v>
      </c>
      <c r="I26" s="12">
        <f t="shared" si="1"/>
        <v>0</v>
      </c>
      <c r="J26" s="12">
        <f t="shared" si="1"/>
        <v>0</v>
      </c>
      <c r="K26" s="12">
        <f t="shared" si="1"/>
        <v>0</v>
      </c>
      <c r="L26" s="12">
        <f t="shared" si="1"/>
        <v>0</v>
      </c>
      <c r="M26" s="12">
        <f t="shared" si="1"/>
        <v>0</v>
      </c>
      <c r="N26" s="12">
        <f t="shared" si="1"/>
        <v>0</v>
      </c>
      <c r="O26" s="12">
        <f t="shared" si="1"/>
        <v>0</v>
      </c>
      <c r="P26" s="12">
        <f t="shared" si="1"/>
        <v>0</v>
      </c>
      <c r="Q26" s="12">
        <f t="shared" si="1"/>
        <v>0</v>
      </c>
      <c r="R26" s="12">
        <f t="shared" si="1"/>
        <v>0</v>
      </c>
      <c r="S26" s="12">
        <f t="shared" si="1"/>
        <v>0</v>
      </c>
      <c r="T26" s="12">
        <f t="shared" si="1"/>
        <v>0</v>
      </c>
      <c r="U26" s="12">
        <f t="shared" si="1"/>
        <v>0</v>
      </c>
      <c r="V26" s="12">
        <f t="shared" si="1"/>
        <v>0</v>
      </c>
      <c r="W26" s="46"/>
      <c r="X26" s="3"/>
    </row>
    <row r="27" spans="2:24" ht="29.25" customHeight="1" x14ac:dyDescent="0.25"/>
    <row r="28" spans="2:24" x14ac:dyDescent="0.25">
      <c r="B28" t="s">
        <v>31</v>
      </c>
    </row>
  </sheetData>
  <pageMargins left="0.7007575757575758" right="0.7" top="0.75" bottom="0.75" header="0.3" footer="0.3"/>
  <pageSetup paperSize="9" scale="45" orientation="landscape" r:id="rId1"/>
  <ignoredErrors>
    <ignoredError sqref="D26" formula="1"/>
  </ignoredError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affiche_feuil2">
                <anchor moveWithCells="1" sizeWithCells="1">
                  <from>
                    <xdr:col>1</xdr:col>
                    <xdr:colOff>66675</xdr:colOff>
                    <xdr:row>12</xdr:row>
                    <xdr:rowOff>314325</xdr:rowOff>
                  </from>
                  <to>
                    <xdr:col>1</xdr:col>
                    <xdr:colOff>1552575</xdr:colOff>
                    <xdr:row>12</xdr:row>
                    <xdr:rowOff>838200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B03AC01-F711-45C2-BEA1-CE3568B96051}">
  <sheetPr codeName="Feuil5"/>
  <dimension ref="B1:W24"/>
  <sheetViews>
    <sheetView showGridLines="0" showZeros="0" zoomScaleNormal="100" workbookViewId="0">
      <selection activeCell="B12" sqref="B12"/>
    </sheetView>
  </sheetViews>
  <sheetFormatPr baseColWidth="10" defaultRowHeight="15" x14ac:dyDescent="0.25"/>
  <cols>
    <col min="1" max="1" width="11.42578125" customWidth="1"/>
    <col min="2" max="2" width="23.85546875" customWidth="1"/>
    <col min="3" max="3" width="9" customWidth="1"/>
    <col min="4" max="4" width="8.85546875" customWidth="1"/>
    <col min="5" max="22" width="5.7109375" customWidth="1"/>
    <col min="23" max="23" width="88.85546875" customWidth="1"/>
  </cols>
  <sheetData>
    <row r="1" spans="2:23" ht="20.25" thickBot="1" x14ac:dyDescent="0.35">
      <c r="B1" s="1" t="s">
        <v>33</v>
      </c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28" t="s">
        <v>20</v>
      </c>
    </row>
    <row r="2" spans="2:23" ht="23.25" customHeight="1" thickTop="1" x14ac:dyDescent="0.3">
      <c r="B2" s="19"/>
      <c r="C2" s="19" t="s">
        <v>1</v>
      </c>
      <c r="N2" s="19"/>
      <c r="Q2" s="19" t="s">
        <v>35</v>
      </c>
      <c r="R2" s="19"/>
      <c r="T2" s="19"/>
    </row>
    <row r="3" spans="2:23" ht="17.25" x14ac:dyDescent="0.3">
      <c r="B3" s="2"/>
      <c r="I3" s="5"/>
      <c r="K3" s="2"/>
      <c r="M3" s="2"/>
    </row>
    <row r="4" spans="2:23" x14ac:dyDescent="0.25">
      <c r="B4" s="23" t="s">
        <v>2</v>
      </c>
      <c r="C4" s="51"/>
      <c r="D4" s="51"/>
      <c r="E4" s="51"/>
      <c r="F4" s="3"/>
      <c r="G4" s="3" t="s">
        <v>4</v>
      </c>
      <c r="H4" s="3"/>
      <c r="I4" s="3"/>
      <c r="J4" s="51"/>
      <c r="K4" s="51"/>
      <c r="L4" s="51"/>
      <c r="M4" s="52"/>
      <c r="N4" s="3"/>
      <c r="O4" s="3"/>
      <c r="P4" s="3"/>
      <c r="R4" s="3"/>
      <c r="S4" s="3"/>
      <c r="T4" s="21"/>
      <c r="U4" s="3"/>
      <c r="W4" s="3"/>
    </row>
    <row r="5" spans="2:23" x14ac:dyDescent="0.25">
      <c r="B5" s="3"/>
      <c r="C5" s="51"/>
      <c r="D5" s="51"/>
      <c r="E5" s="51"/>
      <c r="F5" s="3"/>
      <c r="G5" s="3"/>
      <c r="H5" s="3"/>
      <c r="I5" s="3"/>
      <c r="J5" s="3"/>
      <c r="K5" s="7"/>
      <c r="L5" s="3"/>
      <c r="N5" s="3"/>
      <c r="O5" s="3"/>
      <c r="P5" s="3"/>
      <c r="Q5" t="s">
        <v>2</v>
      </c>
      <c r="R5" s="52"/>
      <c r="S5" s="52"/>
      <c r="T5" s="52"/>
    </row>
    <row r="6" spans="2:23" x14ac:dyDescent="0.25">
      <c r="B6" s="3"/>
      <c r="C6" s="51"/>
      <c r="D6" s="51"/>
      <c r="E6" s="51"/>
      <c r="F6" s="3"/>
      <c r="G6" s="3"/>
      <c r="H6" s="3"/>
      <c r="I6" s="3"/>
      <c r="J6" s="3"/>
      <c r="K6" s="8"/>
      <c r="L6" s="3"/>
      <c r="N6" s="3"/>
      <c r="O6" s="3"/>
      <c r="P6" s="3"/>
      <c r="S6" s="3"/>
      <c r="T6" s="11"/>
      <c r="U6" s="3"/>
      <c r="V6" s="3"/>
    </row>
    <row r="7" spans="2:23" x14ac:dyDescent="0.25">
      <c r="B7" s="23" t="s">
        <v>3</v>
      </c>
      <c r="C7" s="51"/>
      <c r="D7" s="51"/>
      <c r="E7" s="51"/>
      <c r="F7" s="3"/>
      <c r="G7" s="3" t="s">
        <v>30</v>
      </c>
      <c r="H7" s="3"/>
      <c r="I7" s="3"/>
      <c r="J7" s="3"/>
      <c r="K7" s="53"/>
      <c r="L7" s="51"/>
      <c r="M7" s="52"/>
      <c r="N7" s="3"/>
      <c r="O7" s="3"/>
      <c r="P7" s="3"/>
      <c r="Q7" t="s">
        <v>36</v>
      </c>
      <c r="R7" s="52"/>
      <c r="S7" s="51"/>
      <c r="T7" s="51"/>
      <c r="U7" s="3"/>
      <c r="V7" s="3"/>
      <c r="W7" s="3"/>
    </row>
    <row r="8" spans="2:23" x14ac:dyDescent="0.25">
      <c r="B8" s="3"/>
      <c r="C8" s="3"/>
      <c r="D8" s="3"/>
      <c r="E8" s="3"/>
      <c r="F8" s="3"/>
      <c r="G8" s="3"/>
      <c r="H8" s="3"/>
      <c r="I8" s="3"/>
      <c r="J8" s="3"/>
      <c r="K8" s="51"/>
      <c r="L8" s="51"/>
      <c r="M8" s="52"/>
      <c r="N8" s="3"/>
      <c r="O8" s="3"/>
      <c r="P8" s="3"/>
      <c r="S8" s="3"/>
      <c r="T8" s="3"/>
      <c r="U8" s="3"/>
      <c r="V8" s="3"/>
    </row>
    <row r="9" spans="2:23" x14ac:dyDescent="0.25">
      <c r="F9" s="21"/>
      <c r="G9" s="3"/>
      <c r="H9" s="3"/>
      <c r="I9" s="3"/>
      <c r="J9" s="3"/>
      <c r="K9" s="3"/>
    </row>
    <row r="11" spans="2:23" ht="15.75" thickBot="1" x14ac:dyDescent="0.3">
      <c r="M11" s="4"/>
      <c r="T11" s="4"/>
    </row>
    <row r="12" spans="2:23" ht="99.75" thickBot="1" x14ac:dyDescent="0.3">
      <c r="B12" s="29" t="s">
        <v>34</v>
      </c>
      <c r="C12" s="13" t="s">
        <v>6</v>
      </c>
      <c r="D12" s="13" t="s">
        <v>7</v>
      </c>
      <c r="E12" s="15" t="str">
        <f ca="1">INDIRECT(ADDRESS(13,5,,,"PDT"))</f>
        <v xml:space="preserve">Gestion mission </v>
      </c>
      <c r="F12" s="16" t="str">
        <f ca="1">INDIRECT(ADDRESS(13,6,,,"PDT"))</f>
        <v>Entretien-réunions</v>
      </c>
      <c r="G12" s="16" t="str">
        <f ca="1">INDIRECT(ADDRESS(13,7,,,"PDT"))</f>
        <v>Travail sur place</v>
      </c>
      <c r="H12" s="17" t="str">
        <f ca="1">INDIRECT(ADDRESS(13,8,,,"PDT"))</f>
        <v>Reherche &amp; étude docum.</v>
      </c>
      <c r="I12" s="15" t="str">
        <f ca="1">INDIRECT(ADDRESS(13,9,,,"PDT"))</f>
        <v>Environnement</v>
      </c>
      <c r="J12" s="16" t="str">
        <f ca="1">INDIRECT(ADDRESS(13,10,,,"PDT"))</f>
        <v>Contrat avec Stryker et BP</v>
      </c>
      <c r="K12" s="16" t="str">
        <f ca="1">INDIRECT(ADDRESS(13,11,,,"PDT"))</f>
        <v>Emploi-rémunerations</v>
      </c>
      <c r="L12" s="16" t="str">
        <f ca="1">INDIRECT(ADDRESS(13,12,,,"PDT"))</f>
        <v>Résultats</v>
      </c>
      <c r="M12" s="16" t="str">
        <f ca="1">INDIRECT(ADDRESS(13,13,,,"PDT"))</f>
        <v>Budget-compta gestion</v>
      </c>
      <c r="N12" s="31" t="str">
        <f ca="1">INDIRECT(ADDRESS(13,14,,,"PDT"))</f>
        <v>Groupe Lisi</v>
      </c>
      <c r="O12" s="15" t="str">
        <f ca="1">INDIRECT(ADDRESS(13,15,,,"PDT"))</f>
        <v>Stratégie yc division LM</v>
      </c>
      <c r="P12" s="16" t="str">
        <f ca="1">INDIRECT(ADDRESS(13,16,,,"PDT"))</f>
        <v>nouveaux clients</v>
      </c>
      <c r="Q12" s="16" t="str">
        <f ca="1">INDIRECT(ADDRESS(13,17,,,"PDT"))</f>
        <v xml:space="preserve"> </v>
      </c>
      <c r="R12" s="31" t="str">
        <f ca="1">INDIRECT(ADDRESS(13,18,,,"PDT"))</f>
        <v xml:space="preserve"> </v>
      </c>
      <c r="S12" s="33">
        <f ca="1">INDIRECT(ADDRESS(13,19,,,"PDT"))</f>
        <v>0</v>
      </c>
      <c r="T12" s="32" t="str">
        <f ca="1">INDIRECT(ADDRESS(13,20,,,"PDT"))</f>
        <v>Bouclage</v>
      </c>
      <c r="U12" s="17" t="str">
        <f ca="1">INDIRECT(ADDRESS(13,21,,,"PDT"))</f>
        <v>Coordination-supervision</v>
      </c>
      <c r="V12" s="14" t="str">
        <f ca="1">INDIRECT(ADDRESS(13,22,,,"PDT"))</f>
        <v xml:space="preserve">Déplacement </v>
      </c>
      <c r="W12" s="9" t="s">
        <v>27</v>
      </c>
    </row>
    <row r="13" spans="2:23" ht="18" customHeight="1" thickBot="1" x14ac:dyDescent="0.3">
      <c r="B13" s="105"/>
      <c r="C13" s="34">
        <f>SUM(E13:V13)</f>
        <v>0</v>
      </c>
      <c r="D13" s="35">
        <f>tabTemps375[[#This Row],[Colonne4]]/8</f>
        <v>0</v>
      </c>
      <c r="E13" s="36"/>
      <c r="F13" s="37"/>
      <c r="G13" s="37"/>
      <c r="H13" s="37"/>
      <c r="I13" s="38"/>
      <c r="J13" s="39"/>
      <c r="K13" s="36"/>
      <c r="L13" s="37"/>
      <c r="M13" s="37"/>
      <c r="N13" s="37"/>
      <c r="O13" s="37"/>
      <c r="P13" s="37"/>
      <c r="Q13" s="37"/>
      <c r="R13" s="37"/>
      <c r="S13" s="37"/>
      <c r="T13" s="37"/>
      <c r="U13" s="37"/>
      <c r="V13" s="40"/>
      <c r="W13" s="44"/>
    </row>
    <row r="14" spans="2:23" ht="18" customHeight="1" thickBot="1" x14ac:dyDescent="0.3">
      <c r="B14" s="105"/>
      <c r="C14" s="34"/>
      <c r="D14" s="35"/>
      <c r="E14" s="41"/>
      <c r="F14" s="42"/>
      <c r="G14" s="42"/>
      <c r="H14" s="42"/>
      <c r="I14" s="43"/>
      <c r="J14" s="44"/>
      <c r="K14" s="41"/>
      <c r="L14" s="42"/>
      <c r="M14" s="42"/>
      <c r="N14" s="42"/>
      <c r="O14" s="42"/>
      <c r="P14" s="42"/>
      <c r="Q14" s="42"/>
      <c r="R14" s="42"/>
      <c r="S14" s="42"/>
      <c r="T14" s="42"/>
      <c r="U14" s="42"/>
      <c r="V14" s="43"/>
      <c r="W14" s="44"/>
    </row>
    <row r="15" spans="2:23" ht="18" customHeight="1" thickBot="1" x14ac:dyDescent="0.3">
      <c r="B15" s="105"/>
      <c r="C15" s="34"/>
      <c r="D15" s="35"/>
      <c r="E15" s="41"/>
      <c r="F15" s="42"/>
      <c r="G15" s="42"/>
      <c r="H15" s="42"/>
      <c r="I15" s="43"/>
      <c r="J15" s="44"/>
      <c r="K15" s="41"/>
      <c r="L15" s="42"/>
      <c r="M15" s="42"/>
      <c r="N15" s="42"/>
      <c r="O15" s="42"/>
      <c r="P15" s="42"/>
      <c r="Q15" s="42"/>
      <c r="R15" s="42"/>
      <c r="S15" s="42"/>
      <c r="T15" s="42"/>
      <c r="U15" s="42"/>
      <c r="V15" s="43"/>
      <c r="W15" s="44"/>
    </row>
    <row r="16" spans="2:23" ht="18" customHeight="1" thickBot="1" x14ac:dyDescent="0.3">
      <c r="B16" s="105"/>
      <c r="C16" s="34"/>
      <c r="D16" s="35"/>
      <c r="E16" s="41"/>
      <c r="F16" s="42"/>
      <c r="G16" s="42"/>
      <c r="H16" s="42"/>
      <c r="I16" s="43"/>
      <c r="J16" s="44"/>
      <c r="K16" s="41"/>
      <c r="L16" s="42"/>
      <c r="M16" s="42"/>
      <c r="N16" s="42"/>
      <c r="O16" s="42"/>
      <c r="P16" s="42"/>
      <c r="Q16" s="42"/>
      <c r="R16" s="42"/>
      <c r="S16" s="42"/>
      <c r="T16" s="42"/>
      <c r="U16" s="42"/>
      <c r="V16" s="43"/>
      <c r="W16" s="44"/>
    </row>
    <row r="17" spans="2:23" ht="18" customHeight="1" thickBot="1" x14ac:dyDescent="0.3">
      <c r="B17" s="105"/>
      <c r="C17" s="34"/>
      <c r="D17" s="35"/>
      <c r="E17" s="41"/>
      <c r="F17" s="42"/>
      <c r="G17" s="45"/>
      <c r="H17" s="42"/>
      <c r="I17" s="43"/>
      <c r="J17" s="44"/>
      <c r="K17" s="41"/>
      <c r="L17" s="42"/>
      <c r="M17" s="42"/>
      <c r="N17" s="42"/>
      <c r="O17" s="42"/>
      <c r="P17" s="42"/>
      <c r="Q17" s="42"/>
      <c r="R17" s="42"/>
      <c r="S17" s="42"/>
      <c r="T17" s="42"/>
      <c r="U17" s="42"/>
      <c r="V17" s="43"/>
      <c r="W17" s="44"/>
    </row>
    <row r="18" spans="2:23" ht="18" customHeight="1" thickBot="1" x14ac:dyDescent="0.3">
      <c r="B18" s="105"/>
      <c r="C18" s="34"/>
      <c r="D18" s="35"/>
      <c r="E18" s="41"/>
      <c r="F18" s="42"/>
      <c r="G18" s="42"/>
      <c r="H18" s="42"/>
      <c r="I18" s="43"/>
      <c r="J18" s="44"/>
      <c r="K18" s="41"/>
      <c r="L18" s="42"/>
      <c r="M18" s="42"/>
      <c r="N18" s="42"/>
      <c r="O18" s="42"/>
      <c r="P18" s="42"/>
      <c r="Q18" s="42"/>
      <c r="R18" s="42"/>
      <c r="S18" s="42"/>
      <c r="T18" s="42"/>
      <c r="U18" s="42"/>
      <c r="V18" s="43"/>
      <c r="W18" s="44"/>
    </row>
    <row r="19" spans="2:23" ht="18" customHeight="1" thickBot="1" x14ac:dyDescent="0.3">
      <c r="B19" s="105"/>
      <c r="C19" s="34"/>
      <c r="D19" s="35"/>
      <c r="E19" s="41"/>
      <c r="F19" s="42"/>
      <c r="G19" s="42"/>
      <c r="H19" s="42"/>
      <c r="I19" s="43"/>
      <c r="J19" s="44"/>
      <c r="K19" s="41"/>
      <c r="L19" s="42"/>
      <c r="M19" s="42"/>
      <c r="N19" s="42"/>
      <c r="O19" s="42"/>
      <c r="P19" s="42"/>
      <c r="Q19" s="42"/>
      <c r="R19" s="42"/>
      <c r="S19" s="42"/>
      <c r="T19" s="42"/>
      <c r="U19" s="42"/>
      <c r="V19" s="43"/>
      <c r="W19" s="44"/>
    </row>
    <row r="20" spans="2:23" ht="18" customHeight="1" thickBot="1" x14ac:dyDescent="0.3">
      <c r="B20" s="105"/>
      <c r="C20" s="34"/>
      <c r="D20" s="35"/>
      <c r="E20" s="41"/>
      <c r="F20" s="42"/>
      <c r="G20" s="42"/>
      <c r="H20" s="42"/>
      <c r="I20" s="43"/>
      <c r="J20" s="44"/>
      <c r="K20" s="41"/>
      <c r="L20" s="42"/>
      <c r="M20" s="42"/>
      <c r="N20" s="42"/>
      <c r="O20" s="42"/>
      <c r="P20" s="42"/>
      <c r="Q20" s="42"/>
      <c r="R20" s="42"/>
      <c r="S20" s="42"/>
      <c r="T20" s="42"/>
      <c r="U20" s="42"/>
      <c r="V20" s="43"/>
      <c r="W20" s="44"/>
    </row>
    <row r="21" spans="2:23" ht="18" customHeight="1" thickBot="1" x14ac:dyDescent="0.3">
      <c r="B21" s="105"/>
      <c r="C21" s="34"/>
      <c r="D21" s="35"/>
      <c r="E21" s="41"/>
      <c r="F21" s="42"/>
      <c r="G21" s="42"/>
      <c r="H21" s="42"/>
      <c r="I21" s="43"/>
      <c r="J21" s="44"/>
      <c r="K21" s="41"/>
      <c r="L21" s="42"/>
      <c r="M21" s="42"/>
      <c r="N21" s="42"/>
      <c r="O21" s="42"/>
      <c r="P21" s="42"/>
      <c r="Q21" s="42"/>
      <c r="R21" s="42"/>
      <c r="S21" s="42"/>
      <c r="T21" s="42"/>
      <c r="U21" s="42"/>
      <c r="V21" s="43"/>
      <c r="W21" s="44"/>
    </row>
    <row r="22" spans="2:23" ht="18" customHeight="1" thickBot="1" x14ac:dyDescent="0.3">
      <c r="B22" s="105"/>
      <c r="C22" s="34"/>
      <c r="D22" s="35"/>
      <c r="E22" s="49"/>
      <c r="F22" s="49"/>
      <c r="G22" s="49"/>
      <c r="H22" s="49"/>
      <c r="I22" s="49"/>
      <c r="J22" s="49"/>
      <c r="K22" s="49"/>
      <c r="L22" s="49"/>
      <c r="M22" s="49"/>
      <c r="N22" s="49"/>
      <c r="O22" s="49"/>
      <c r="P22" s="49"/>
      <c r="Q22" s="49"/>
      <c r="R22" s="49"/>
      <c r="S22" s="49"/>
      <c r="T22" s="49"/>
      <c r="U22" s="50"/>
      <c r="V22" s="49"/>
      <c r="W22" s="49"/>
    </row>
    <row r="23" spans="2:23" ht="18" customHeight="1" thickBot="1" x14ac:dyDescent="0.3">
      <c r="B23" s="105"/>
      <c r="C23" s="34"/>
      <c r="D23" s="35"/>
      <c r="E23" s="41"/>
      <c r="F23" s="42"/>
      <c r="G23" s="42"/>
      <c r="H23" s="42"/>
      <c r="I23" s="43"/>
      <c r="J23" s="44"/>
      <c r="K23" s="41"/>
      <c r="L23" s="42"/>
      <c r="M23" s="42"/>
      <c r="N23" s="42"/>
      <c r="O23" s="42"/>
      <c r="P23" s="42"/>
      <c r="Q23" s="42"/>
      <c r="R23" s="42"/>
      <c r="S23" s="42"/>
      <c r="T23" s="42"/>
      <c r="U23" s="42"/>
      <c r="V23" s="43"/>
      <c r="W23" s="44"/>
    </row>
    <row r="24" spans="2:23" ht="18" customHeight="1" thickBot="1" x14ac:dyDescent="0.3">
      <c r="B24" s="47" t="s">
        <v>38</v>
      </c>
      <c r="C24" s="48">
        <f>SUM(C13:C23)</f>
        <v>0</v>
      </c>
      <c r="D24" s="48">
        <f xml:space="preserve"> tabTemps375[[#This Row],[Colonne4]] / 8</f>
        <v>0</v>
      </c>
      <c r="E24" s="12">
        <f t="shared" ref="E24:V24" si="0">SUM(E13:E23)</f>
        <v>0</v>
      </c>
      <c r="F24" s="12">
        <f t="shared" si="0"/>
        <v>0</v>
      </c>
      <c r="G24" s="12">
        <f t="shared" si="0"/>
        <v>0</v>
      </c>
      <c r="H24" s="12">
        <f t="shared" si="0"/>
        <v>0</v>
      </c>
      <c r="I24" s="12">
        <f t="shared" si="0"/>
        <v>0</v>
      </c>
      <c r="J24" s="12">
        <f t="shared" si="0"/>
        <v>0</v>
      </c>
      <c r="K24" s="12">
        <f t="shared" si="0"/>
        <v>0</v>
      </c>
      <c r="L24" s="12">
        <f t="shared" si="0"/>
        <v>0</v>
      </c>
      <c r="M24" s="12">
        <f t="shared" si="0"/>
        <v>0</v>
      </c>
      <c r="N24" s="12">
        <f t="shared" si="0"/>
        <v>0</v>
      </c>
      <c r="O24" s="12">
        <f t="shared" si="0"/>
        <v>0</v>
      </c>
      <c r="P24" s="12">
        <f t="shared" si="0"/>
        <v>0</v>
      </c>
      <c r="Q24" s="12">
        <f t="shared" si="0"/>
        <v>0</v>
      </c>
      <c r="R24" s="12">
        <f t="shared" si="0"/>
        <v>0</v>
      </c>
      <c r="S24" s="12">
        <f t="shared" si="0"/>
        <v>0</v>
      </c>
      <c r="T24" s="12">
        <f t="shared" si="0"/>
        <v>0</v>
      </c>
      <c r="U24" s="12">
        <f t="shared" si="0"/>
        <v>0</v>
      </c>
      <c r="V24" s="12">
        <f t="shared" si="0"/>
        <v>0</v>
      </c>
      <c r="W24" s="93" t="str">
        <f>"Total temps effectué précis: : "&amp;  SUM(E13:V23) &amp; " heures " &amp; " &lt;==&gt;  " &amp;(SUM(E13:V23)/8) &amp; " jours"</f>
        <v>Total temps effectué précis: : 0 heures  &lt;==&gt;  0 jours</v>
      </c>
    </row>
  </sheetData>
  <pageMargins left="0.7" right="0.7" top="0.75" bottom="0.75" header="0.3" footer="0.3"/>
  <pageSetup paperSize="9" scale="31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5841" r:id="rId4" name="Button 1">
              <controlPr defaultSize="0" print="0" autoFill="0" autoPict="0" macro="[0]!enreg_intervenant">
                <anchor moveWithCells="1">
                  <from>
                    <xdr:col>1</xdr:col>
                    <xdr:colOff>247650</xdr:colOff>
                    <xdr:row>11</xdr:row>
                    <xdr:rowOff>400050</xdr:rowOff>
                  </from>
                  <to>
                    <xdr:col>1</xdr:col>
                    <xdr:colOff>1390650</xdr:colOff>
                    <xdr:row>11</xdr:row>
                    <xdr:rowOff>847725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5F11A13-9874-4053-9462-837394BC3526}">
  <sheetPr codeName="Feuil6"/>
  <dimension ref="B1:W24"/>
  <sheetViews>
    <sheetView showGridLines="0" showZeros="0" zoomScaleNormal="100" workbookViewId="0">
      <selection activeCell="B14" sqref="B14"/>
    </sheetView>
  </sheetViews>
  <sheetFormatPr baseColWidth="10" defaultRowHeight="15" x14ac:dyDescent="0.25"/>
  <cols>
    <col min="1" max="1" width="11.42578125" customWidth="1"/>
    <col min="2" max="2" width="23.85546875" customWidth="1"/>
    <col min="3" max="3" width="9" customWidth="1"/>
    <col min="4" max="4" width="8.85546875" customWidth="1"/>
    <col min="5" max="22" width="5.7109375" customWidth="1"/>
    <col min="23" max="23" width="88.85546875" customWidth="1"/>
  </cols>
  <sheetData>
    <row r="1" spans="2:23" ht="20.25" thickBot="1" x14ac:dyDescent="0.35">
      <c r="B1" s="1" t="s">
        <v>33</v>
      </c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28" t="s">
        <v>20</v>
      </c>
    </row>
    <row r="2" spans="2:23" ht="23.25" customHeight="1" thickTop="1" x14ac:dyDescent="0.3">
      <c r="B2" s="19"/>
      <c r="C2" s="19" t="s">
        <v>1</v>
      </c>
      <c r="N2" s="19"/>
      <c r="Q2" s="19" t="s">
        <v>35</v>
      </c>
      <c r="R2" s="19"/>
      <c r="T2" s="19"/>
    </row>
    <row r="3" spans="2:23" ht="17.25" x14ac:dyDescent="0.3">
      <c r="B3" s="2"/>
      <c r="I3" s="5"/>
      <c r="K3" s="2"/>
      <c r="M3" s="2"/>
    </row>
    <row r="4" spans="2:23" x14ac:dyDescent="0.25">
      <c r="B4" s="23" t="s">
        <v>2</v>
      </c>
      <c r="C4" s="51"/>
      <c r="D4" s="51"/>
      <c r="E4" s="51"/>
      <c r="F4" s="3"/>
      <c r="G4" s="3" t="s">
        <v>4</v>
      </c>
      <c r="H4" s="3"/>
      <c r="I4" s="3"/>
      <c r="J4" s="51"/>
      <c r="K4" s="51"/>
      <c r="L4" s="51"/>
      <c r="M4" s="52"/>
      <c r="N4" s="3"/>
      <c r="O4" s="3"/>
      <c r="P4" s="3"/>
      <c r="R4" s="3"/>
      <c r="S4" s="3"/>
      <c r="T4" s="21"/>
      <c r="U4" s="3"/>
      <c r="W4" s="3"/>
    </row>
    <row r="5" spans="2:23" x14ac:dyDescent="0.25">
      <c r="B5" s="3"/>
      <c r="C5" s="51"/>
      <c r="D5" s="51"/>
      <c r="E5" s="51"/>
      <c r="F5" s="3"/>
      <c r="G5" s="3"/>
      <c r="H5" s="3"/>
      <c r="I5" s="3"/>
      <c r="J5" s="3"/>
      <c r="K5" s="7"/>
      <c r="L5" s="3"/>
      <c r="N5" s="3"/>
      <c r="O5" s="3"/>
      <c r="P5" s="3"/>
      <c r="Q5" t="s">
        <v>2</v>
      </c>
      <c r="R5" s="52"/>
      <c r="S5" s="52"/>
      <c r="T5" s="52"/>
    </row>
    <row r="6" spans="2:23" x14ac:dyDescent="0.25">
      <c r="B6" s="3"/>
      <c r="C6" s="51"/>
      <c r="D6" s="51"/>
      <c r="E6" s="51"/>
      <c r="F6" s="3"/>
      <c r="G6" s="3"/>
      <c r="H6" s="3"/>
      <c r="I6" s="3"/>
      <c r="J6" s="3"/>
      <c r="K6" s="8"/>
      <c r="L6" s="3"/>
      <c r="N6" s="3"/>
      <c r="O6" s="3"/>
      <c r="P6" s="3"/>
      <c r="S6" s="3"/>
      <c r="T6" s="11"/>
      <c r="U6" s="3"/>
      <c r="V6" s="3"/>
    </row>
    <row r="7" spans="2:23" x14ac:dyDescent="0.25">
      <c r="B7" s="23" t="s">
        <v>3</v>
      </c>
      <c r="C7" s="51"/>
      <c r="D7" s="51"/>
      <c r="E7" s="51"/>
      <c r="F7" s="3"/>
      <c r="G7" s="3" t="s">
        <v>30</v>
      </c>
      <c r="H7" s="3"/>
      <c r="I7" s="3"/>
      <c r="J7" s="3"/>
      <c r="K7" s="53"/>
      <c r="L7" s="51"/>
      <c r="M7" s="52"/>
      <c r="N7" s="3"/>
      <c r="O7" s="3"/>
      <c r="P7" s="3"/>
      <c r="Q7" t="s">
        <v>36</v>
      </c>
      <c r="R7" s="52"/>
      <c r="S7" s="51"/>
      <c r="T7" s="51"/>
      <c r="U7" s="3"/>
      <c r="V7" s="3"/>
      <c r="W7" s="3"/>
    </row>
    <row r="8" spans="2:23" x14ac:dyDescent="0.25">
      <c r="B8" s="3"/>
      <c r="C8" s="3"/>
      <c r="D8" s="3"/>
      <c r="E8" s="3"/>
      <c r="F8" s="3"/>
      <c r="G8" s="3"/>
      <c r="H8" s="3"/>
      <c r="I8" s="3"/>
      <c r="J8" s="3"/>
      <c r="K8" s="51"/>
      <c r="L8" s="51"/>
      <c r="M8" s="52"/>
      <c r="N8" s="3"/>
      <c r="O8" s="3"/>
      <c r="P8" s="3"/>
      <c r="S8" s="3"/>
      <c r="T8" s="3"/>
      <c r="U8" s="3"/>
      <c r="V8" s="3"/>
    </row>
    <row r="9" spans="2:23" x14ac:dyDescent="0.25">
      <c r="F9" s="21"/>
      <c r="G9" s="3"/>
      <c r="H9" s="3"/>
      <c r="I9" s="3"/>
      <c r="J9" s="3"/>
      <c r="K9" s="3"/>
    </row>
    <row r="11" spans="2:23" ht="15.75" thickBot="1" x14ac:dyDescent="0.3">
      <c r="M11" s="4"/>
      <c r="T11" s="4"/>
    </row>
    <row r="12" spans="2:23" ht="99.75" thickBot="1" x14ac:dyDescent="0.3">
      <c r="B12" s="29" t="s">
        <v>34</v>
      </c>
      <c r="C12" s="13" t="s">
        <v>6</v>
      </c>
      <c r="D12" s="13" t="s">
        <v>7</v>
      </c>
      <c r="E12" s="15" t="str">
        <f ca="1">INDIRECT(ADDRESS(13,5,,,"PDT"))</f>
        <v xml:space="preserve">Gestion mission </v>
      </c>
      <c r="F12" s="16" t="str">
        <f ca="1">INDIRECT(ADDRESS(13,6,,,"PDT"))</f>
        <v>Entretien-réunions</v>
      </c>
      <c r="G12" s="16" t="str">
        <f ca="1">INDIRECT(ADDRESS(13,7,,,"PDT"))</f>
        <v>Travail sur place</v>
      </c>
      <c r="H12" s="17" t="str">
        <f ca="1">INDIRECT(ADDRESS(13,8,,,"PDT"))</f>
        <v>Reherche &amp; étude docum.</v>
      </c>
      <c r="I12" s="15" t="str">
        <f ca="1">INDIRECT(ADDRESS(13,9,,,"PDT"))</f>
        <v>Environnement</v>
      </c>
      <c r="J12" s="16" t="str">
        <f ca="1">INDIRECT(ADDRESS(13,10,,,"PDT"))</f>
        <v>Contrat avec Stryker et BP</v>
      </c>
      <c r="K12" s="16" t="str">
        <f ca="1">INDIRECT(ADDRESS(13,11,,,"PDT"))</f>
        <v>Emploi-rémunerations</v>
      </c>
      <c r="L12" s="16" t="str">
        <f ca="1">INDIRECT(ADDRESS(13,12,,,"PDT"))</f>
        <v>Résultats</v>
      </c>
      <c r="M12" s="16" t="str">
        <f ca="1">INDIRECT(ADDRESS(13,13,,,"PDT"))</f>
        <v>Budget-compta gestion</v>
      </c>
      <c r="N12" s="31" t="str">
        <f ca="1">INDIRECT(ADDRESS(13,14,,,"PDT"))</f>
        <v>Groupe Lisi</v>
      </c>
      <c r="O12" s="15" t="str">
        <f ca="1">INDIRECT(ADDRESS(13,15,,,"PDT"))</f>
        <v>Stratégie yc division LM</v>
      </c>
      <c r="P12" s="16" t="str">
        <f ca="1">INDIRECT(ADDRESS(13,16,,,"PDT"))</f>
        <v>nouveaux clients</v>
      </c>
      <c r="Q12" s="16" t="str">
        <f ca="1">INDIRECT(ADDRESS(13,17,,,"PDT"))</f>
        <v xml:space="preserve"> </v>
      </c>
      <c r="R12" s="31" t="str">
        <f ca="1">INDIRECT(ADDRESS(13,18,,,"PDT"))</f>
        <v xml:space="preserve"> </v>
      </c>
      <c r="S12" s="33">
        <f ca="1">INDIRECT(ADDRESS(13,19,,,"PDT"))</f>
        <v>0</v>
      </c>
      <c r="T12" s="32" t="str">
        <f ca="1">INDIRECT(ADDRESS(13,20,,,"PDT"))</f>
        <v>Bouclage</v>
      </c>
      <c r="U12" s="17" t="str">
        <f ca="1">INDIRECT(ADDRESS(13,21,,,"PDT"))</f>
        <v>Coordination-supervision</v>
      </c>
      <c r="V12" s="14" t="str">
        <f ca="1">INDIRECT(ADDRESS(13,22,,,"PDT"))</f>
        <v xml:space="preserve">Déplacement </v>
      </c>
      <c r="W12" s="9" t="s">
        <v>27</v>
      </c>
    </row>
    <row r="13" spans="2:23" ht="18" customHeight="1" thickBot="1" x14ac:dyDescent="0.3">
      <c r="B13" s="105">
        <v>43599</v>
      </c>
      <c r="C13" s="34">
        <f>SUM(E13:V13)</f>
        <v>15</v>
      </c>
      <c r="D13" s="35">
        <f>tabTemps37519[[#This Row],[Colonne4]]/8</f>
        <v>1.875</v>
      </c>
      <c r="E13" s="36">
        <v>1</v>
      </c>
      <c r="F13" s="37">
        <v>1</v>
      </c>
      <c r="G13" s="37">
        <v>1</v>
      </c>
      <c r="H13" s="37">
        <v>1</v>
      </c>
      <c r="I13" s="38">
        <v>1</v>
      </c>
      <c r="J13" s="39">
        <v>1</v>
      </c>
      <c r="K13" s="36">
        <v>1</v>
      </c>
      <c r="L13" s="37">
        <v>1</v>
      </c>
      <c r="M13" s="37">
        <v>1</v>
      </c>
      <c r="N13" s="37">
        <v>1</v>
      </c>
      <c r="O13" s="37">
        <v>1</v>
      </c>
      <c r="P13" s="37">
        <v>1</v>
      </c>
      <c r="Q13" s="37"/>
      <c r="R13" s="37"/>
      <c r="S13" s="37"/>
      <c r="T13" s="37">
        <v>1</v>
      </c>
      <c r="U13" s="37">
        <v>1</v>
      </c>
      <c r="V13" s="40">
        <v>1</v>
      </c>
      <c r="W13" s="44"/>
    </row>
    <row r="14" spans="2:23" ht="18" customHeight="1" thickBot="1" x14ac:dyDescent="0.3">
      <c r="B14" s="105"/>
      <c r="C14" s="34"/>
      <c r="D14" s="35"/>
      <c r="E14" s="41"/>
      <c r="F14" s="42"/>
      <c r="G14" s="42"/>
      <c r="H14" s="42"/>
      <c r="I14" s="43"/>
      <c r="J14" s="44"/>
      <c r="K14" s="41"/>
      <c r="L14" s="42"/>
      <c r="M14" s="42"/>
      <c r="N14" s="42"/>
      <c r="O14" s="42"/>
      <c r="P14" s="42"/>
      <c r="Q14" s="42"/>
      <c r="R14" s="42"/>
      <c r="S14" s="42"/>
      <c r="T14" s="42"/>
      <c r="U14" s="42"/>
      <c r="V14" s="43"/>
      <c r="W14" s="44"/>
    </row>
    <row r="15" spans="2:23" ht="18" customHeight="1" thickBot="1" x14ac:dyDescent="0.3">
      <c r="B15" s="105"/>
      <c r="C15" s="34"/>
      <c r="D15" s="35"/>
      <c r="E15" s="41"/>
      <c r="F15" s="42"/>
      <c r="G15" s="42"/>
      <c r="H15" s="42"/>
      <c r="I15" s="43"/>
      <c r="J15" s="44"/>
      <c r="K15" s="41"/>
      <c r="L15" s="42"/>
      <c r="M15" s="42"/>
      <c r="N15" s="42"/>
      <c r="O15" s="42"/>
      <c r="P15" s="42"/>
      <c r="Q15" s="42"/>
      <c r="R15" s="42"/>
      <c r="S15" s="42"/>
      <c r="T15" s="42"/>
      <c r="U15" s="42"/>
      <c r="V15" s="43"/>
      <c r="W15" s="44"/>
    </row>
    <row r="16" spans="2:23" ht="18" customHeight="1" thickBot="1" x14ac:dyDescent="0.3">
      <c r="B16" s="105"/>
      <c r="C16" s="34"/>
      <c r="D16" s="35"/>
      <c r="E16" s="41"/>
      <c r="F16" s="42"/>
      <c r="G16" s="42"/>
      <c r="H16" s="42"/>
      <c r="I16" s="43"/>
      <c r="J16" s="44"/>
      <c r="K16" s="41"/>
      <c r="L16" s="42"/>
      <c r="M16" s="42"/>
      <c r="N16" s="42"/>
      <c r="O16" s="42"/>
      <c r="P16" s="42"/>
      <c r="Q16" s="42"/>
      <c r="R16" s="42"/>
      <c r="S16" s="42"/>
      <c r="T16" s="42"/>
      <c r="U16" s="42"/>
      <c r="V16" s="43"/>
      <c r="W16" s="44"/>
    </row>
    <row r="17" spans="2:23" ht="18" customHeight="1" thickBot="1" x14ac:dyDescent="0.3">
      <c r="B17" s="105"/>
      <c r="C17" s="34"/>
      <c r="D17" s="35"/>
      <c r="E17" s="41"/>
      <c r="F17" s="42"/>
      <c r="G17" s="45"/>
      <c r="H17" s="42"/>
      <c r="I17" s="43"/>
      <c r="J17" s="44"/>
      <c r="K17" s="41"/>
      <c r="L17" s="42"/>
      <c r="M17" s="42"/>
      <c r="N17" s="42"/>
      <c r="O17" s="42"/>
      <c r="P17" s="42"/>
      <c r="Q17" s="42"/>
      <c r="R17" s="42"/>
      <c r="S17" s="42"/>
      <c r="T17" s="42"/>
      <c r="U17" s="42"/>
      <c r="V17" s="43"/>
      <c r="W17" s="44"/>
    </row>
    <row r="18" spans="2:23" ht="18" customHeight="1" thickBot="1" x14ac:dyDescent="0.3">
      <c r="B18" s="105"/>
      <c r="C18" s="34"/>
      <c r="D18" s="35"/>
      <c r="E18" s="41"/>
      <c r="F18" s="42"/>
      <c r="G18" s="42"/>
      <c r="H18" s="42"/>
      <c r="I18" s="43"/>
      <c r="J18" s="44"/>
      <c r="K18" s="41"/>
      <c r="L18" s="42"/>
      <c r="M18" s="42"/>
      <c r="N18" s="42"/>
      <c r="O18" s="42"/>
      <c r="P18" s="42"/>
      <c r="Q18" s="42"/>
      <c r="R18" s="42"/>
      <c r="S18" s="42"/>
      <c r="T18" s="42"/>
      <c r="U18" s="42"/>
      <c r="V18" s="43"/>
      <c r="W18" s="44"/>
    </row>
    <row r="19" spans="2:23" ht="18" customHeight="1" thickBot="1" x14ac:dyDescent="0.3">
      <c r="B19" s="105"/>
      <c r="C19" s="34"/>
      <c r="D19" s="35"/>
      <c r="E19" s="41"/>
      <c r="F19" s="42"/>
      <c r="G19" s="42"/>
      <c r="H19" s="42"/>
      <c r="I19" s="43"/>
      <c r="J19" s="44"/>
      <c r="K19" s="41"/>
      <c r="L19" s="42"/>
      <c r="M19" s="42"/>
      <c r="N19" s="42"/>
      <c r="O19" s="42"/>
      <c r="P19" s="42"/>
      <c r="Q19" s="42"/>
      <c r="R19" s="42"/>
      <c r="S19" s="42"/>
      <c r="T19" s="42"/>
      <c r="U19" s="42"/>
      <c r="V19" s="43"/>
      <c r="W19" s="44"/>
    </row>
    <row r="20" spans="2:23" ht="18" customHeight="1" thickBot="1" x14ac:dyDescent="0.3">
      <c r="B20" s="105"/>
      <c r="C20" s="34"/>
      <c r="D20" s="35"/>
      <c r="E20" s="41"/>
      <c r="F20" s="42"/>
      <c r="G20" s="42"/>
      <c r="H20" s="42"/>
      <c r="I20" s="43"/>
      <c r="J20" s="44"/>
      <c r="K20" s="41"/>
      <c r="L20" s="42"/>
      <c r="M20" s="42"/>
      <c r="N20" s="42"/>
      <c r="O20" s="42"/>
      <c r="P20" s="42"/>
      <c r="Q20" s="42"/>
      <c r="R20" s="42"/>
      <c r="S20" s="42"/>
      <c r="T20" s="42"/>
      <c r="U20" s="42"/>
      <c r="V20" s="43"/>
      <c r="W20" s="44"/>
    </row>
    <row r="21" spans="2:23" ht="18" customHeight="1" thickBot="1" x14ac:dyDescent="0.3">
      <c r="B21" s="105"/>
      <c r="C21" s="34"/>
      <c r="D21" s="35"/>
      <c r="E21" s="41"/>
      <c r="F21" s="42"/>
      <c r="G21" s="42"/>
      <c r="H21" s="42"/>
      <c r="I21" s="43"/>
      <c r="J21" s="44"/>
      <c r="K21" s="41"/>
      <c r="L21" s="42"/>
      <c r="M21" s="42"/>
      <c r="N21" s="42"/>
      <c r="O21" s="42"/>
      <c r="P21" s="42"/>
      <c r="Q21" s="42"/>
      <c r="R21" s="42"/>
      <c r="S21" s="42"/>
      <c r="T21" s="42"/>
      <c r="U21" s="42"/>
      <c r="V21" s="43"/>
      <c r="W21" s="44"/>
    </row>
    <row r="22" spans="2:23" ht="18" customHeight="1" thickBot="1" x14ac:dyDescent="0.3">
      <c r="B22" s="105"/>
      <c r="C22" s="34"/>
      <c r="D22" s="35"/>
      <c r="E22" s="49"/>
      <c r="F22" s="49"/>
      <c r="G22" s="49"/>
      <c r="H22" s="49"/>
      <c r="I22" s="49"/>
      <c r="J22" s="49"/>
      <c r="K22" s="49"/>
      <c r="L22" s="49"/>
      <c r="M22" s="49"/>
      <c r="N22" s="49"/>
      <c r="O22" s="49"/>
      <c r="P22" s="49"/>
      <c r="Q22" s="49"/>
      <c r="R22" s="49"/>
      <c r="S22" s="49"/>
      <c r="T22" s="49"/>
      <c r="U22" s="50"/>
      <c r="V22" s="49"/>
      <c r="W22" s="49"/>
    </row>
    <row r="23" spans="2:23" ht="18" customHeight="1" thickBot="1" x14ac:dyDescent="0.3">
      <c r="B23" s="105"/>
      <c r="C23" s="34"/>
      <c r="D23" s="35"/>
      <c r="E23" s="41"/>
      <c r="F23" s="42"/>
      <c r="G23" s="42"/>
      <c r="H23" s="42"/>
      <c r="I23" s="43"/>
      <c r="J23" s="44"/>
      <c r="K23" s="41"/>
      <c r="L23" s="42"/>
      <c r="M23" s="42"/>
      <c r="N23" s="42"/>
      <c r="O23" s="42"/>
      <c r="P23" s="42"/>
      <c r="Q23" s="42"/>
      <c r="R23" s="42"/>
      <c r="S23" s="42"/>
      <c r="T23" s="42"/>
      <c r="U23" s="42"/>
      <c r="V23" s="43"/>
      <c r="W23" s="44"/>
    </row>
    <row r="24" spans="2:23" ht="18" customHeight="1" thickBot="1" x14ac:dyDescent="0.3">
      <c r="B24" s="47" t="s">
        <v>38</v>
      </c>
      <c r="C24" s="48">
        <f>SUM(C13:C23)</f>
        <v>15</v>
      </c>
      <c r="D24" s="48">
        <f xml:space="preserve"> tabTemps37519[[#This Row],[Colonne4]] / 8</f>
        <v>1.875</v>
      </c>
      <c r="E24" s="12">
        <f t="shared" ref="E24:V24" si="0">SUM(E13:E23)</f>
        <v>1</v>
      </c>
      <c r="F24" s="12">
        <f t="shared" si="0"/>
        <v>1</v>
      </c>
      <c r="G24" s="12">
        <f t="shared" si="0"/>
        <v>1</v>
      </c>
      <c r="H24" s="12">
        <f t="shared" si="0"/>
        <v>1</v>
      </c>
      <c r="I24" s="12">
        <f t="shared" si="0"/>
        <v>1</v>
      </c>
      <c r="J24" s="12">
        <f t="shared" si="0"/>
        <v>1</v>
      </c>
      <c r="K24" s="12">
        <f t="shared" si="0"/>
        <v>1</v>
      </c>
      <c r="L24" s="12">
        <f t="shared" si="0"/>
        <v>1</v>
      </c>
      <c r="M24" s="12">
        <f t="shared" si="0"/>
        <v>1</v>
      </c>
      <c r="N24" s="12">
        <f t="shared" si="0"/>
        <v>1</v>
      </c>
      <c r="O24" s="12">
        <f t="shared" si="0"/>
        <v>1</v>
      </c>
      <c r="P24" s="12">
        <f t="shared" si="0"/>
        <v>1</v>
      </c>
      <c r="Q24" s="12">
        <f t="shared" si="0"/>
        <v>0</v>
      </c>
      <c r="R24" s="12">
        <f t="shared" si="0"/>
        <v>0</v>
      </c>
      <c r="S24" s="12">
        <f t="shared" si="0"/>
        <v>0</v>
      </c>
      <c r="T24" s="12">
        <f t="shared" si="0"/>
        <v>1</v>
      </c>
      <c r="U24" s="12">
        <f t="shared" si="0"/>
        <v>1</v>
      </c>
      <c r="V24" s="12">
        <f t="shared" si="0"/>
        <v>1</v>
      </c>
      <c r="W24" s="93" t="str">
        <f>"Total temps effectué précis: : "&amp;  SUM(E13:V23) &amp; " heures " &amp; " &lt;==&gt;  " &amp;(SUM(E13:V23)/8) &amp; " jours"</f>
        <v>Total temps effectué précis: : 15 heures  &lt;==&gt;  1,875 jours</v>
      </c>
    </row>
  </sheetData>
  <pageMargins left="0.7" right="0.7" top="0.75" bottom="0.75" header="0.3" footer="0.3"/>
  <pageSetup paperSize="9" scale="31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8129" r:id="rId4" name="Button 1">
              <controlPr defaultSize="0" print="0" autoFill="0" autoPict="0" macro="[0]!enreg_intervenant">
                <anchor moveWithCells="1">
                  <from>
                    <xdr:col>1</xdr:col>
                    <xdr:colOff>247650</xdr:colOff>
                    <xdr:row>11</xdr:row>
                    <xdr:rowOff>400050</xdr:rowOff>
                  </from>
                  <to>
                    <xdr:col>1</xdr:col>
                    <xdr:colOff>1390650</xdr:colOff>
                    <xdr:row>11</xdr:row>
                    <xdr:rowOff>847725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41F8F4F-BF44-4928-83D8-187C8126EE42}">
  <sheetPr codeName="Feuil3"/>
  <dimension ref="A1:W35"/>
  <sheetViews>
    <sheetView showGridLines="0" showZeros="0" tabSelected="1" zoomScale="90" zoomScaleNormal="90" workbookViewId="0">
      <selection activeCell="J39" sqref="J39"/>
    </sheetView>
  </sheetViews>
  <sheetFormatPr baseColWidth="10" defaultRowHeight="15" x14ac:dyDescent="0.25"/>
  <cols>
    <col min="1" max="1" width="11.42578125" customWidth="1"/>
    <col min="2" max="2" width="5.140625" customWidth="1"/>
    <col min="3" max="3" width="29.85546875" customWidth="1"/>
    <col min="4" max="23" width="10.42578125" customWidth="1"/>
    <col min="24" max="24" width="11.42578125" customWidth="1"/>
  </cols>
  <sheetData>
    <row r="1" spans="1:23" ht="20.25" thickBot="1" x14ac:dyDescent="0.35">
      <c r="A1" s="3"/>
      <c r="B1" s="1" t="s">
        <v>39</v>
      </c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28" t="s">
        <v>40</v>
      </c>
    </row>
    <row r="2" spans="1:23" ht="15.75" customHeight="1" thickTop="1" x14ac:dyDescent="0.25">
      <c r="A2" s="3"/>
      <c r="B2" s="30"/>
      <c r="C2" s="30"/>
      <c r="D2" s="30"/>
      <c r="E2" s="30"/>
      <c r="F2" s="30"/>
      <c r="G2" s="30"/>
      <c r="H2" s="30"/>
      <c r="I2" s="30"/>
      <c r="J2" s="30"/>
      <c r="K2" s="30"/>
      <c r="L2" s="30"/>
      <c r="M2" s="30"/>
      <c r="N2" s="30"/>
      <c r="O2" s="30"/>
      <c r="P2" s="30"/>
      <c r="Q2" s="30"/>
      <c r="R2" s="30"/>
    </row>
    <row r="3" spans="1:23" ht="16.5" customHeight="1" x14ac:dyDescent="0.25">
      <c r="D3" s="22" t="s">
        <v>3</v>
      </c>
      <c r="M3" s="116" t="s">
        <v>42</v>
      </c>
    </row>
    <row r="4" spans="1:23" ht="18" customHeight="1" x14ac:dyDescent="0.25">
      <c r="D4" s="22" t="s">
        <v>36</v>
      </c>
      <c r="E4" s="20" t="s">
        <v>41</v>
      </c>
      <c r="F4" s="20"/>
    </row>
    <row r="5" spans="1:23" ht="15.75" thickBot="1" x14ac:dyDescent="0.3">
      <c r="E5" t="s">
        <v>41</v>
      </c>
    </row>
    <row r="6" spans="1:23" ht="89.25" customHeight="1" thickBot="1" x14ac:dyDescent="0.3">
      <c r="B6" s="3"/>
      <c r="C6" s="89" t="s">
        <v>53</v>
      </c>
      <c r="D6" s="90"/>
      <c r="E6" s="117" t="s">
        <v>8</v>
      </c>
      <c r="F6" s="118" t="s">
        <v>21</v>
      </c>
      <c r="G6" s="118" t="s">
        <v>9</v>
      </c>
      <c r="H6" s="119" t="s">
        <v>22</v>
      </c>
      <c r="I6" s="117" t="s">
        <v>10</v>
      </c>
      <c r="J6" s="118" t="s">
        <v>11</v>
      </c>
      <c r="K6" s="118" t="s">
        <v>26</v>
      </c>
      <c r="L6" s="118" t="s">
        <v>12</v>
      </c>
      <c r="M6" s="118" t="s">
        <v>13</v>
      </c>
      <c r="N6" s="120" t="s">
        <v>14</v>
      </c>
      <c r="O6" s="117" t="s">
        <v>23</v>
      </c>
      <c r="P6" s="118" t="s">
        <v>24</v>
      </c>
      <c r="Q6" s="118"/>
      <c r="R6" s="120" t="s">
        <v>37</v>
      </c>
      <c r="S6" s="121" t="s">
        <v>37</v>
      </c>
      <c r="T6" s="122" t="s">
        <v>15</v>
      </c>
      <c r="U6" s="119" t="s">
        <v>16</v>
      </c>
      <c r="V6" s="123" t="s">
        <v>25</v>
      </c>
    </row>
    <row r="7" spans="1:23" s="20" customFormat="1" ht="12" customHeight="1" thickBot="1" x14ac:dyDescent="0.3">
      <c r="B7" s="82"/>
      <c r="C7" s="113" t="s">
        <v>54</v>
      </c>
      <c r="D7" s="79">
        <f ca="1">INDIRECT(ADDRESS(27,3,,,"PDT"))</f>
        <v>0</v>
      </c>
      <c r="E7" s="54">
        <f ca="1">INDIRECT(ADDRESS(27,5,,,"PDT"))</f>
        <v>0</v>
      </c>
      <c r="F7" s="54">
        <f ca="1">INDIRECT(ADDRESS(27,6,,,"PDT"))</f>
        <v>0</v>
      </c>
      <c r="G7" s="54">
        <f ca="1">INDIRECT(ADDRESS(27,7,,,"PDT"))</f>
        <v>0</v>
      </c>
      <c r="H7" s="54">
        <f ca="1">INDIRECT(ADDRESS(27,8,,,"PDT"))</f>
        <v>0</v>
      </c>
      <c r="I7" s="54">
        <f ca="1">INDIRECT(ADDRESS(27,9,,,"PDT"))</f>
        <v>0</v>
      </c>
      <c r="J7" s="54">
        <f ca="1">INDIRECT(ADDRESS(27,10,,,"PDT"))</f>
        <v>0</v>
      </c>
      <c r="K7" s="54">
        <f ca="1">INDIRECT(ADDRESS(27,11,,,"PDT"))</f>
        <v>0</v>
      </c>
      <c r="L7" s="54">
        <f ca="1">INDIRECT(ADDRESS(27,12,,,"PDT"))</f>
        <v>0</v>
      </c>
      <c r="M7" s="54">
        <f ca="1">INDIRECT(ADDRESS(27,13,,,"PDT"))</f>
        <v>0</v>
      </c>
      <c r="N7" s="54">
        <f ca="1">INDIRECT(ADDRESS(27,14,,,"PDT"))</f>
        <v>0</v>
      </c>
      <c r="O7" s="54">
        <f ca="1">INDIRECT(ADDRESS(27,15,,,"PDT"))</f>
        <v>0</v>
      </c>
      <c r="P7" s="54">
        <f ca="1">INDIRECT(ADDRESS(27,16,,,"PDT"))</f>
        <v>0</v>
      </c>
      <c r="Q7" s="54">
        <f ca="1">INDIRECT(ADDRESS(27,17,,,"PDT"))</f>
        <v>0</v>
      </c>
      <c r="R7" s="54">
        <f ca="1">INDIRECT(ADDRESS(27,18,,,"PDT"))</f>
        <v>0</v>
      </c>
      <c r="S7" s="54">
        <f ca="1">INDIRECT(ADDRESS(27,19,,,"PDT"))</f>
        <v>0</v>
      </c>
      <c r="T7" s="54">
        <f ca="1">INDIRECT(ADDRESS(27,20,,,"PDT"))</f>
        <v>0</v>
      </c>
      <c r="U7" s="54">
        <f ca="1">INDIRECT(ADDRESS(27,21,,,"PDT"))</f>
        <v>0</v>
      </c>
      <c r="V7" s="83">
        <f ca="1">INDIRECT(ADDRESS(27,22,,,"PDT"))</f>
        <v>0</v>
      </c>
    </row>
    <row r="8" spans="1:23" s="20" customFormat="1" ht="12" customHeight="1" x14ac:dyDescent="0.2">
      <c r="B8" s="64" t="s">
        <v>43</v>
      </c>
      <c r="C8" s="77" t="str">
        <f ca="1">INDIRECT(ADDRESS(14,2,,,"PDT"))</f>
        <v>Feuil</v>
      </c>
      <c r="D8" s="80">
        <f xml:space="preserve"> SUM(E8:V8)</f>
        <v>0</v>
      </c>
      <c r="E8" s="101"/>
      <c r="F8" s="56">
        <v>0</v>
      </c>
      <c r="G8" s="56">
        <v>0</v>
      </c>
      <c r="H8" s="56">
        <v>0</v>
      </c>
      <c r="I8" s="57">
        <v>0</v>
      </c>
      <c r="J8" s="58">
        <v>0</v>
      </c>
      <c r="K8" s="55">
        <v>0</v>
      </c>
      <c r="L8" s="56">
        <v>0</v>
      </c>
      <c r="M8" s="56">
        <v>0</v>
      </c>
      <c r="N8" s="56">
        <v>0</v>
      </c>
      <c r="O8" s="56">
        <v>0</v>
      </c>
      <c r="P8" s="56">
        <v>0</v>
      </c>
      <c r="Q8" s="56">
        <v>0</v>
      </c>
      <c r="R8" s="56">
        <v>0</v>
      </c>
      <c r="S8" s="56">
        <v>0</v>
      </c>
      <c r="T8" s="56">
        <v>0</v>
      </c>
      <c r="U8" s="56">
        <v>0</v>
      </c>
      <c r="V8" s="84">
        <v>0</v>
      </c>
    </row>
    <row r="9" spans="1:23" s="20" customFormat="1" ht="12" customHeight="1" x14ac:dyDescent="0.2">
      <c r="B9" s="85" t="s">
        <v>44</v>
      </c>
      <c r="C9" s="77" t="str">
        <f ca="1">INDIRECT(ADDRESS(15,2,,,"PDT"))</f>
        <v>Titi</v>
      </c>
      <c r="D9" s="81">
        <f t="shared" ref="D9:D19" si="0" xml:space="preserve"> SUM(E9:V9)</f>
        <v>0</v>
      </c>
      <c r="E9" s="59"/>
      <c r="F9" s="45">
        <v>0</v>
      </c>
      <c r="G9" s="45">
        <v>0</v>
      </c>
      <c r="H9" s="45">
        <v>0</v>
      </c>
      <c r="I9" s="60">
        <v>0</v>
      </c>
      <c r="J9" s="61">
        <v>0</v>
      </c>
      <c r="K9" s="59">
        <v>0</v>
      </c>
      <c r="L9" s="45">
        <v>0</v>
      </c>
      <c r="M9" s="45">
        <v>0</v>
      </c>
      <c r="N9" s="45">
        <v>0</v>
      </c>
      <c r="O9" s="45">
        <v>0</v>
      </c>
      <c r="P9" s="45">
        <v>0</v>
      </c>
      <c r="Q9" s="45">
        <v>0</v>
      </c>
      <c r="R9" s="45">
        <v>0</v>
      </c>
      <c r="S9" s="45">
        <v>0</v>
      </c>
      <c r="T9" s="45">
        <v>0</v>
      </c>
      <c r="U9" s="45">
        <v>0</v>
      </c>
      <c r="V9" s="86">
        <v>0</v>
      </c>
    </row>
    <row r="10" spans="1:23" s="20" customFormat="1" ht="12" customHeight="1" x14ac:dyDescent="0.2">
      <c r="B10" s="85" t="s">
        <v>45</v>
      </c>
      <c r="C10" s="77" t="str">
        <f ca="1">INDIRECT(ADDRESS(16,2,,,"PDT"))</f>
        <v>Tata</v>
      </c>
      <c r="D10" s="81">
        <f t="shared" si="0"/>
        <v>0</v>
      </c>
      <c r="E10" s="59"/>
      <c r="F10" s="45"/>
      <c r="G10" s="45"/>
      <c r="H10" s="45"/>
      <c r="I10" s="60"/>
      <c r="J10" s="61"/>
      <c r="K10" s="59"/>
      <c r="L10" s="45"/>
      <c r="M10" s="45"/>
      <c r="N10" s="45"/>
      <c r="O10" s="45"/>
      <c r="P10" s="45"/>
      <c r="Q10" s="45"/>
      <c r="R10" s="45"/>
      <c r="S10" s="45"/>
      <c r="T10" s="45"/>
      <c r="U10" s="45"/>
      <c r="V10" s="86">
        <v>0</v>
      </c>
    </row>
    <row r="11" spans="1:23" s="20" customFormat="1" ht="12" customHeight="1" x14ac:dyDescent="0.2">
      <c r="B11" s="85" t="s">
        <v>46</v>
      </c>
      <c r="C11" s="77" t="str">
        <f ca="1">INDIRECT(ADDRESS(17,2,,,"PDT"))</f>
        <v>Tete</v>
      </c>
      <c r="D11" s="81">
        <f t="shared" si="0"/>
        <v>0</v>
      </c>
      <c r="E11" s="59"/>
      <c r="F11" s="45"/>
      <c r="G11" s="45"/>
      <c r="H11" s="45"/>
      <c r="I11" s="60"/>
      <c r="J11" s="61"/>
      <c r="K11" s="59"/>
      <c r="L11" s="45"/>
      <c r="M11" s="45"/>
      <c r="N11" s="45"/>
      <c r="O11" s="45"/>
      <c r="P11" s="45"/>
      <c r="Q11" s="45"/>
      <c r="R11" s="45"/>
      <c r="S11" s="45"/>
      <c r="T11" s="45"/>
      <c r="U11" s="45"/>
      <c r="V11" s="86">
        <v>0</v>
      </c>
    </row>
    <row r="12" spans="1:23" s="20" customFormat="1" ht="12" customHeight="1" x14ac:dyDescent="0.2">
      <c r="B12" s="85" t="s">
        <v>47</v>
      </c>
      <c r="C12" s="77">
        <f ca="1">INDIRECT(ADDRESS(18,2,,,"PDT"))</f>
        <v>0</v>
      </c>
      <c r="D12" s="81">
        <f t="shared" si="0"/>
        <v>0</v>
      </c>
      <c r="E12" s="59"/>
      <c r="F12" s="45"/>
      <c r="G12" s="45"/>
      <c r="H12" s="45"/>
      <c r="I12" s="60"/>
      <c r="J12" s="61"/>
      <c r="K12" s="59"/>
      <c r="L12" s="45"/>
      <c r="M12" s="45"/>
      <c r="N12" s="45"/>
      <c r="O12" s="45"/>
      <c r="P12" s="45"/>
      <c r="Q12" s="45"/>
      <c r="R12" s="45"/>
      <c r="S12" s="45"/>
      <c r="T12" s="45"/>
      <c r="U12" s="45"/>
      <c r="V12" s="86">
        <v>0</v>
      </c>
    </row>
    <row r="13" spans="1:23" s="20" customFormat="1" ht="12" customHeight="1" x14ac:dyDescent="0.2">
      <c r="B13" s="85"/>
      <c r="C13" s="77">
        <f ca="1">INDIRECT(ADDRESS(19,2,,,"PDT"))</f>
        <v>0</v>
      </c>
      <c r="D13" s="81">
        <f xml:space="preserve"> SUM(E13:V13)</f>
        <v>0</v>
      </c>
      <c r="E13" s="59"/>
      <c r="F13" s="45"/>
      <c r="G13" s="45"/>
      <c r="H13" s="45"/>
      <c r="I13" s="60"/>
      <c r="J13" s="61"/>
      <c r="K13" s="59"/>
      <c r="L13" s="45"/>
      <c r="M13" s="45"/>
      <c r="N13" s="45"/>
      <c r="O13" s="45"/>
      <c r="P13" s="45"/>
      <c r="Q13" s="45"/>
      <c r="R13" s="45"/>
      <c r="S13" s="45"/>
      <c r="T13" s="45"/>
      <c r="U13" s="45"/>
      <c r="V13" s="86">
        <v>0</v>
      </c>
    </row>
    <row r="14" spans="1:23" s="20" customFormat="1" ht="12" customHeight="1" x14ac:dyDescent="0.2">
      <c r="B14" s="85" t="s">
        <v>47</v>
      </c>
      <c r="C14" s="77">
        <f ca="1">INDIRECT(ADDRESS(20,2,,,"PDT"))</f>
        <v>0</v>
      </c>
      <c r="D14" s="81">
        <f xml:space="preserve"> SUM(E14:V14)</f>
        <v>0</v>
      </c>
      <c r="E14" s="59"/>
      <c r="F14" s="45"/>
      <c r="G14" s="45"/>
      <c r="H14" s="45"/>
      <c r="I14" s="60"/>
      <c r="J14" s="61"/>
      <c r="K14" s="59"/>
      <c r="L14" s="45"/>
      <c r="M14" s="45"/>
      <c r="N14" s="45"/>
      <c r="O14" s="45"/>
      <c r="P14" s="45"/>
      <c r="Q14" s="45"/>
      <c r="R14" s="45"/>
      <c r="S14" s="45"/>
      <c r="T14" s="45"/>
      <c r="U14" s="45"/>
      <c r="V14" s="86">
        <v>0</v>
      </c>
    </row>
    <row r="15" spans="1:23" s="20" customFormat="1" ht="12" customHeight="1" x14ac:dyDescent="0.2">
      <c r="B15" s="85" t="s">
        <v>48</v>
      </c>
      <c r="C15" s="77">
        <f ca="1">INDIRECT(ADDRESS(21,2,,,"PDT"))</f>
        <v>0</v>
      </c>
      <c r="D15" s="81">
        <f t="shared" si="0"/>
        <v>0</v>
      </c>
      <c r="E15" s="59"/>
      <c r="F15" s="45"/>
      <c r="G15" s="45"/>
      <c r="H15" s="45"/>
      <c r="I15" s="60"/>
      <c r="J15" s="61"/>
      <c r="K15" s="59"/>
      <c r="L15" s="45"/>
      <c r="M15" s="45"/>
      <c r="N15" s="45"/>
      <c r="O15" s="45"/>
      <c r="P15" s="45"/>
      <c r="Q15" s="45"/>
      <c r="R15" s="45"/>
      <c r="S15" s="45"/>
      <c r="T15" s="45"/>
      <c r="U15" s="45"/>
      <c r="V15" s="86">
        <v>0</v>
      </c>
    </row>
    <row r="16" spans="1:23" s="20" customFormat="1" ht="12" customHeight="1" x14ac:dyDescent="0.2">
      <c r="B16" s="85" t="s">
        <v>49</v>
      </c>
      <c r="C16" s="77">
        <f ca="1">INDIRECT(ADDRESS(22,2,,,"PDT"))</f>
        <v>0</v>
      </c>
      <c r="D16" s="81">
        <f xml:space="preserve"> SUM(E16:V16)</f>
        <v>0</v>
      </c>
      <c r="E16" s="78"/>
      <c r="F16" s="62"/>
      <c r="G16" s="62"/>
      <c r="H16" s="62"/>
      <c r="I16" s="62"/>
      <c r="J16" s="62"/>
      <c r="K16" s="62"/>
      <c r="L16" s="62"/>
      <c r="M16" s="62"/>
      <c r="N16" s="62"/>
      <c r="O16" s="62"/>
      <c r="P16" s="62"/>
      <c r="Q16" s="62"/>
      <c r="R16" s="62"/>
      <c r="S16" s="62"/>
      <c r="T16" s="62"/>
      <c r="U16" s="63"/>
      <c r="V16" s="63">
        <v>0</v>
      </c>
    </row>
    <row r="17" spans="2:22" s="20" customFormat="1" ht="12" customHeight="1" x14ac:dyDescent="0.2">
      <c r="B17" s="85" t="s">
        <v>50</v>
      </c>
      <c r="C17" s="77">
        <f ca="1">INDIRECT(ADDRESS(23,2,,,"PDT"))</f>
        <v>0</v>
      </c>
      <c r="D17" s="96">
        <f t="shared" si="0"/>
        <v>0</v>
      </c>
      <c r="E17" s="59"/>
      <c r="F17" s="45"/>
      <c r="G17" s="45"/>
      <c r="H17" s="45"/>
      <c r="I17" s="60"/>
      <c r="J17" s="61"/>
      <c r="K17" s="59"/>
      <c r="L17" s="45"/>
      <c r="M17" s="45"/>
      <c r="N17" s="45"/>
      <c r="O17" s="45"/>
      <c r="P17" s="45"/>
      <c r="Q17" s="45"/>
      <c r="R17" s="45"/>
      <c r="S17" s="45"/>
      <c r="T17" s="45"/>
      <c r="U17" s="45"/>
      <c r="V17" s="86">
        <v>0</v>
      </c>
    </row>
    <row r="18" spans="2:22" s="20" customFormat="1" ht="12" customHeight="1" x14ac:dyDescent="0.2">
      <c r="B18" s="95" t="s">
        <v>51</v>
      </c>
      <c r="C18" s="98">
        <f ca="1">INDIRECT(ADDRESS(24,2,,,"PDT"))</f>
        <v>0</v>
      </c>
      <c r="D18" s="81">
        <f t="shared" si="0"/>
        <v>0</v>
      </c>
      <c r="E18" s="78"/>
      <c r="F18" s="62"/>
      <c r="G18" s="62"/>
      <c r="H18" s="62"/>
      <c r="I18" s="62"/>
      <c r="J18" s="62"/>
      <c r="K18" s="62"/>
      <c r="L18" s="62"/>
      <c r="M18" s="62"/>
      <c r="N18" s="62"/>
      <c r="O18" s="62"/>
      <c r="P18" s="62"/>
      <c r="Q18" s="62"/>
      <c r="R18" s="62"/>
      <c r="S18" s="62"/>
      <c r="T18" s="62"/>
      <c r="U18" s="63"/>
      <c r="V18" s="63">
        <v>0</v>
      </c>
    </row>
    <row r="19" spans="2:22" s="20" customFormat="1" ht="12" customHeight="1" x14ac:dyDescent="0.2">
      <c r="B19" s="85" t="s">
        <v>52</v>
      </c>
      <c r="C19" s="77">
        <f ca="1">INDIRECT(ADDRESS(25,2,,,"PDT"))</f>
        <v>0</v>
      </c>
      <c r="D19" s="97">
        <f t="shared" si="0"/>
        <v>0</v>
      </c>
      <c r="E19" s="59"/>
      <c r="F19" s="45"/>
      <c r="G19" s="45"/>
      <c r="H19" s="45"/>
      <c r="I19" s="60"/>
      <c r="J19" s="61"/>
      <c r="K19" s="59"/>
      <c r="L19" s="45"/>
      <c r="M19" s="45"/>
      <c r="N19" s="45"/>
      <c r="O19" s="45"/>
      <c r="P19" s="45"/>
      <c r="Q19" s="45"/>
      <c r="R19" s="45"/>
      <c r="S19" s="45"/>
      <c r="T19" s="45"/>
      <c r="U19" s="45"/>
      <c r="V19" s="86">
        <v>0</v>
      </c>
    </row>
    <row r="20" spans="2:22" s="20" customFormat="1" ht="12" customHeight="1" x14ac:dyDescent="0.25">
      <c r="B20" s="92"/>
      <c r="C20" s="114" t="s">
        <v>56</v>
      </c>
      <c r="D20" s="87">
        <f>SUM(D8:D19)</f>
        <v>0</v>
      </c>
      <c r="E20" s="65"/>
      <c r="F20" s="65"/>
      <c r="G20" s="65"/>
      <c r="H20" s="65"/>
      <c r="I20" s="65"/>
      <c r="J20" s="65"/>
      <c r="K20" s="65"/>
      <c r="L20" s="65"/>
      <c r="M20" s="65"/>
      <c r="N20" s="65"/>
      <c r="O20" s="65"/>
      <c r="P20" s="65"/>
      <c r="Q20" s="65"/>
      <c r="R20" s="65"/>
      <c r="S20" s="65"/>
      <c r="T20" s="65"/>
      <c r="U20" s="65"/>
      <c r="V20" s="88">
        <f>SUM(V8:V19)</f>
        <v>0</v>
      </c>
    </row>
    <row r="21" spans="2:22" s="20" customFormat="1" ht="13.5" customHeight="1" x14ac:dyDescent="0.25">
      <c r="B21"/>
      <c r="C21" s="115" t="s">
        <v>55</v>
      </c>
      <c r="D21" s="66">
        <f ca="1" xml:space="preserve"> $D20 - $D7</f>
        <v>0</v>
      </c>
      <c r="E21" s="66">
        <f ca="1" xml:space="preserve"> $E20- $E7</f>
        <v>0</v>
      </c>
      <c r="F21" s="66">
        <f ca="1" xml:space="preserve"> $F20- $F7</f>
        <v>0</v>
      </c>
      <c r="G21" s="66">
        <f ca="1" xml:space="preserve"> $G20- $G7</f>
        <v>0</v>
      </c>
      <c r="H21" s="66">
        <f ca="1" xml:space="preserve"> $H20- $H7</f>
        <v>0</v>
      </c>
      <c r="I21" s="66">
        <f ca="1" xml:space="preserve"> $I20- $I7</f>
        <v>0</v>
      </c>
      <c r="J21" s="66">
        <f ca="1" xml:space="preserve"> $J20- $J7</f>
        <v>0</v>
      </c>
      <c r="K21" s="66">
        <f ca="1" xml:space="preserve"> $K20- $K7</f>
        <v>0</v>
      </c>
      <c r="L21" s="66">
        <f ca="1" xml:space="preserve"> $L20- $L7</f>
        <v>0</v>
      </c>
      <c r="M21" s="66">
        <f ca="1" xml:space="preserve"> $M20- $M7</f>
        <v>0</v>
      </c>
      <c r="N21" s="66">
        <f ca="1" xml:space="preserve"> $N20- $N7</f>
        <v>0</v>
      </c>
      <c r="O21" s="66">
        <f ca="1" xml:space="preserve"> $O20- $O7</f>
        <v>0</v>
      </c>
      <c r="P21" s="66">
        <f ca="1" xml:space="preserve"> $P20- $P7</f>
        <v>0</v>
      </c>
      <c r="Q21" s="66">
        <f ca="1" xml:space="preserve"> $Q20- $Q7</f>
        <v>0</v>
      </c>
      <c r="R21" s="66">
        <f ca="1" xml:space="preserve"> $R20- $R7</f>
        <v>0</v>
      </c>
      <c r="S21" s="66">
        <f ca="1" xml:space="preserve"> $S20- $S7</f>
        <v>0</v>
      </c>
      <c r="T21" s="66">
        <f ca="1" xml:space="preserve"> $T20- $T7</f>
        <v>0</v>
      </c>
      <c r="U21" s="66">
        <f ca="1" xml:space="preserve"> $U20- $U7</f>
        <v>0</v>
      </c>
      <c r="V21" s="66">
        <f ca="1" xml:space="preserve"> $V20- $V7</f>
        <v>0</v>
      </c>
    </row>
    <row r="22" spans="2:22" ht="24" customHeight="1" x14ac:dyDescent="0.25">
      <c r="C22" s="22" t="s">
        <v>57</v>
      </c>
    </row>
    <row r="23" spans="2:22" ht="15.75" thickBot="1" x14ac:dyDescent="0.3">
      <c r="B23" t="s">
        <v>50</v>
      </c>
      <c r="C23" s="124"/>
      <c r="D23" s="125" t="s">
        <v>0</v>
      </c>
      <c r="E23" s="126"/>
      <c r="F23" s="127" t="s">
        <v>58</v>
      </c>
      <c r="G23" s="128"/>
      <c r="H23" s="129"/>
      <c r="I23" s="130" t="s">
        <v>59</v>
      </c>
      <c r="K23" t="s">
        <v>61</v>
      </c>
    </row>
    <row r="24" spans="2:22" x14ac:dyDescent="0.25">
      <c r="B24" t="s">
        <v>62</v>
      </c>
      <c r="C24" s="100" t="str">
        <f t="shared" ref="C24:C33" ca="1" si="1">C8</f>
        <v>Feuil</v>
      </c>
      <c r="D24" s="109"/>
      <c r="E24" s="106">
        <f ca="1">INDIRECT(ADDRESS(14,4,,,"PDT"))</f>
        <v>0</v>
      </c>
      <c r="F24" s="91"/>
      <c r="G24" s="102">
        <f t="shared" ref="G24:G33" si="2">D8/8</f>
        <v>0</v>
      </c>
      <c r="H24" s="110"/>
      <c r="I24" s="131">
        <f ca="1" xml:space="preserve"> G24 -E24</f>
        <v>0</v>
      </c>
    </row>
    <row r="25" spans="2:22" x14ac:dyDescent="0.25">
      <c r="B25" t="s">
        <v>43</v>
      </c>
      <c r="C25" s="100" t="str">
        <f t="shared" ca="1" si="1"/>
        <v>Titi</v>
      </c>
      <c r="D25" s="107"/>
      <c r="E25" s="108">
        <f ca="1">INDIRECT(ADDRESS(15,4,,,"PDT"))</f>
        <v>0</v>
      </c>
      <c r="F25" s="72"/>
      <c r="G25" s="102">
        <f t="shared" si="2"/>
        <v>0</v>
      </c>
      <c r="H25" s="111"/>
      <c r="I25" s="131">
        <f t="shared" ref="I25:I34" ca="1" si="3" xml:space="preserve"> G25 -E25</f>
        <v>0</v>
      </c>
    </row>
    <row r="26" spans="2:22" x14ac:dyDescent="0.25">
      <c r="B26" t="s">
        <v>44</v>
      </c>
      <c r="C26" s="100" t="str">
        <f t="shared" ca="1" si="1"/>
        <v>Tata</v>
      </c>
      <c r="D26" s="75"/>
      <c r="E26" s="103">
        <f ca="1">INDIRECT(ADDRESS(16,4,,,"PDT"))</f>
        <v>0</v>
      </c>
      <c r="F26" s="73"/>
      <c r="G26" s="102">
        <f t="shared" si="2"/>
        <v>0</v>
      </c>
      <c r="H26" s="110"/>
      <c r="I26" s="131">
        <f t="shared" ca="1" si="3"/>
        <v>0</v>
      </c>
    </row>
    <row r="27" spans="2:22" x14ac:dyDescent="0.25">
      <c r="B27" t="s">
        <v>63</v>
      </c>
      <c r="C27" s="100" t="str">
        <f t="shared" ca="1" si="1"/>
        <v>Tete</v>
      </c>
      <c r="D27" s="75"/>
      <c r="E27" s="103">
        <f ca="1">INDIRECT(ADDRESS(17,4,,,"PDT"))</f>
        <v>0</v>
      </c>
      <c r="F27" s="73"/>
      <c r="G27" s="102">
        <f t="shared" si="2"/>
        <v>0</v>
      </c>
      <c r="H27" s="110"/>
      <c r="I27" s="131">
        <f t="shared" ca="1" si="3"/>
        <v>0</v>
      </c>
    </row>
    <row r="28" spans="2:22" x14ac:dyDescent="0.25">
      <c r="B28" t="s">
        <v>64</v>
      </c>
      <c r="C28" s="100">
        <f t="shared" ca="1" si="1"/>
        <v>0</v>
      </c>
      <c r="D28" s="75"/>
      <c r="E28" s="103">
        <f ca="1">INDIRECT(ADDRESS(18,4,,,"PDT"))</f>
        <v>0</v>
      </c>
      <c r="F28" s="73"/>
      <c r="G28" s="102">
        <f t="shared" si="2"/>
        <v>0</v>
      </c>
      <c r="H28" s="110"/>
      <c r="I28" s="131">
        <f t="shared" ca="1" si="3"/>
        <v>0</v>
      </c>
    </row>
    <row r="29" spans="2:22" x14ac:dyDescent="0.25">
      <c r="B29" t="s">
        <v>44</v>
      </c>
      <c r="C29" s="100">
        <f t="shared" ca="1" si="1"/>
        <v>0</v>
      </c>
      <c r="D29" s="75"/>
      <c r="E29" s="103">
        <f ca="1">INDIRECT(ADDRESS(19,4,,,"PDT"))</f>
        <v>0</v>
      </c>
      <c r="F29" s="73"/>
      <c r="G29" s="102">
        <f t="shared" si="2"/>
        <v>0</v>
      </c>
      <c r="H29" s="110"/>
      <c r="I29" s="131">
        <f t="shared" ca="1" si="3"/>
        <v>0</v>
      </c>
    </row>
    <row r="30" spans="2:22" x14ac:dyDescent="0.25">
      <c r="B30" t="s">
        <v>62</v>
      </c>
      <c r="C30" s="100">
        <f t="shared" ca="1" si="1"/>
        <v>0</v>
      </c>
      <c r="D30" s="75"/>
      <c r="E30" s="103">
        <f ca="1">INDIRECT(ADDRESS(20,4,,,"PDT"))</f>
        <v>0</v>
      </c>
      <c r="F30" s="73"/>
      <c r="G30" s="102">
        <f t="shared" si="2"/>
        <v>0</v>
      </c>
      <c r="H30" s="110"/>
      <c r="I30" s="131">
        <f t="shared" ca="1" si="3"/>
        <v>0</v>
      </c>
    </row>
    <row r="31" spans="2:22" x14ac:dyDescent="0.25">
      <c r="B31" t="s">
        <v>51</v>
      </c>
      <c r="C31" s="100">
        <f t="shared" ca="1" si="1"/>
        <v>0</v>
      </c>
      <c r="D31" s="75"/>
      <c r="E31" s="103">
        <f ca="1">INDIRECT(ADDRESS(21,4,,,"PDT"))</f>
        <v>0</v>
      </c>
      <c r="F31" s="73"/>
      <c r="G31" s="102">
        <f t="shared" si="2"/>
        <v>0</v>
      </c>
      <c r="H31" s="110"/>
      <c r="I31" s="131">
        <f t="shared" ca="1" si="3"/>
        <v>0</v>
      </c>
    </row>
    <row r="32" spans="2:22" x14ac:dyDescent="0.25">
      <c r="B32" t="s">
        <v>62</v>
      </c>
      <c r="C32" s="100">
        <f t="shared" ca="1" si="1"/>
        <v>0</v>
      </c>
      <c r="D32" s="75"/>
      <c r="E32" s="103">
        <f ca="1">INDIRECT(ADDRESS(22,4,,,"PDT"))</f>
        <v>0</v>
      </c>
      <c r="F32" s="73"/>
      <c r="G32" s="102">
        <f t="shared" si="2"/>
        <v>0</v>
      </c>
      <c r="H32" s="110"/>
      <c r="I32" s="131">
        <f t="shared" ca="1" si="3"/>
        <v>0</v>
      </c>
    </row>
    <row r="33" spans="2:9" x14ac:dyDescent="0.25">
      <c r="B33" t="s">
        <v>43</v>
      </c>
      <c r="C33" s="100">
        <f t="shared" ca="1" si="1"/>
        <v>0</v>
      </c>
      <c r="D33" s="75"/>
      <c r="E33" s="103">
        <f ca="1">INDIRECT(ADDRESS(23,4,,,"PDT"))</f>
        <v>0</v>
      </c>
      <c r="F33" s="73"/>
      <c r="G33" s="102">
        <f t="shared" si="2"/>
        <v>0</v>
      </c>
      <c r="H33" s="110"/>
      <c r="I33" s="131">
        <f t="shared" ca="1" si="3"/>
        <v>0</v>
      </c>
    </row>
    <row r="34" spans="2:9" ht="15.75" thickBot="1" x14ac:dyDescent="0.3">
      <c r="B34" t="s">
        <v>47</v>
      </c>
      <c r="C34" s="100">
        <f t="shared" ref="C34" ca="1" si="4">C19</f>
        <v>0</v>
      </c>
      <c r="D34" s="76"/>
      <c r="E34" s="104">
        <f ca="1">INDIRECT(ADDRESS(24,4,,,"PDT"))</f>
        <v>0</v>
      </c>
      <c r="F34" s="74"/>
      <c r="G34" s="102">
        <f t="shared" ref="G34:G35" si="5">D19/8</f>
        <v>0</v>
      </c>
      <c r="H34" s="112"/>
      <c r="I34" s="131">
        <f t="shared" ca="1" si="3"/>
        <v>0</v>
      </c>
    </row>
    <row r="35" spans="2:9" x14ac:dyDescent="0.25">
      <c r="C35" s="132" t="s">
        <v>60</v>
      </c>
      <c r="D35" s="133"/>
      <c r="E35" s="134">
        <f ca="1">SUM(E24:E34)</f>
        <v>0</v>
      </c>
      <c r="F35" s="135"/>
      <c r="G35" s="136">
        <f t="shared" si="5"/>
        <v>0</v>
      </c>
      <c r="H35" s="137"/>
      <c r="I35" s="138"/>
    </row>
  </sheetData>
  <pageMargins left="0.7" right="0.7" top="0.75" bottom="0.75" header="0.3" footer="0.3"/>
  <pageSetup paperSize="9" scale="38" orientation="portrait" r:id="rId1"/>
  <ignoredErrors>
    <ignoredError sqref="E34:E35 G34:G35 E24:E33" calculatedColumn="1"/>
  </ignoredErrors>
  <drawing r:id="rId2"/>
  <tableParts count="3">
    <tablePart r:id="rId3"/>
    <tablePart r:id="rId4"/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PDT</vt:lpstr>
      <vt:lpstr>Feuil</vt:lpstr>
      <vt:lpstr>Analyse</vt:lpstr>
      <vt:lpstr>Analyse!Zone_d_impression</vt:lpstr>
      <vt:lpstr>Feuil!Zone_d_impression</vt:lpstr>
      <vt:lpstr>Feuil2!Zone_d_impression</vt:lpstr>
      <vt:lpstr>PDT!Zone_d_impression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2019-05-14T10:15:48Z</dcterms:modified>
</cp:coreProperties>
</file>