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2.xml" ContentType="application/vnd.ms-excel.controlproperties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 codeName="{3D1A710C-6663-3D7B-7F91-EC182F24A4BC}"/>
  <workbookPr filterPrivacy="1" codeName="ThisWorkbook" hidePivotFieldList="1"/>
  <xr:revisionPtr revIDLastSave="0" documentId="13_ncr:1_{CD6AB546-60ED-4300-A24C-18C40BA67A38}" xr6:coauthVersionLast="36" xr6:coauthVersionMax="36" xr10:uidLastSave="{00000000-0000-0000-0000-000000000000}"/>
  <bookViews>
    <workbookView xWindow="0" yWindow="0" windowWidth="20730" windowHeight="11760" xr2:uid="{00000000-000D-0000-FFFF-FFFF00000000}"/>
  </bookViews>
  <sheets>
    <sheet name="PDT" sheetId="1" r:id="rId1"/>
    <sheet name="Feuil2" sheetId="42" state="veryHidden" r:id="rId2"/>
    <sheet name="Analyse" sheetId="10" r:id="rId3"/>
  </sheets>
  <definedNames>
    <definedName name="_xlnm.Print_Area" localSheetId="1">Feuil2!$A$1:$X$27</definedName>
    <definedName name="_xlnm.Print_Area" localSheetId="0">PDT!$A$1:$X$37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R5" i="42" l="1"/>
  <c r="C4" i="42"/>
  <c r="C7" i="42"/>
  <c r="K4" i="42"/>
  <c r="J7" i="42"/>
  <c r="E4" i="10"/>
  <c r="N4" i="10"/>
  <c r="N3" i="10"/>
  <c r="E6" i="10"/>
  <c r="E5" i="10"/>
  <c r="E25" i="10"/>
  <c r="E3" i="10"/>
  <c r="E2" i="10"/>
  <c r="V7" i="10"/>
  <c r="U7" i="10"/>
  <c r="T7" i="10"/>
  <c r="S7" i="10"/>
  <c r="R7" i="10"/>
  <c r="Q7" i="10"/>
  <c r="P7" i="10"/>
  <c r="O7" i="10"/>
  <c r="N7" i="10"/>
  <c r="M7" i="10"/>
  <c r="L7" i="10"/>
  <c r="K7" i="10"/>
  <c r="J7" i="10"/>
  <c r="I7" i="10"/>
  <c r="H7" i="10"/>
  <c r="G7" i="10"/>
  <c r="F7" i="10"/>
  <c r="E7" i="10"/>
  <c r="V12" i="42"/>
  <c r="R12" i="42"/>
  <c r="N12" i="42"/>
  <c r="J12" i="42"/>
  <c r="F12" i="42"/>
  <c r="O12" i="42"/>
  <c r="U12" i="42"/>
  <c r="Q12" i="42"/>
  <c r="M12" i="42"/>
  <c r="I12" i="42"/>
  <c r="E12" i="42"/>
  <c r="K12" i="42"/>
  <c r="T12" i="42"/>
  <c r="P12" i="42"/>
  <c r="L12" i="42"/>
  <c r="H12" i="42"/>
  <c r="S12" i="42"/>
  <c r="G12" i="42"/>
  <c r="D19" i="10" l="1"/>
  <c r="G35" i="10" s="1"/>
  <c r="F36" i="10"/>
  <c r="H36" i="10"/>
  <c r="C20" i="10"/>
  <c r="C15" i="10"/>
  <c r="C11" i="10"/>
  <c r="U8" i="10"/>
  <c r="Q8" i="10"/>
  <c r="C12" i="10"/>
  <c r="N8" i="10"/>
  <c r="C18" i="10"/>
  <c r="C14" i="10"/>
  <c r="C10" i="10"/>
  <c r="T8" i="10"/>
  <c r="P8" i="10"/>
  <c r="C17" i="10"/>
  <c r="C13" i="10"/>
  <c r="C9" i="10"/>
  <c r="S8" i="10"/>
  <c r="O8" i="10"/>
  <c r="C16" i="10"/>
  <c r="R8" i="10"/>
  <c r="E35" i="10"/>
  <c r="E34" i="10"/>
  <c r="E33" i="10"/>
  <c r="E32" i="10"/>
  <c r="E31" i="10"/>
  <c r="E30" i="10"/>
  <c r="E29" i="10"/>
  <c r="C32" i="10" l="1"/>
  <c r="C29" i="10"/>
  <c r="C33" i="10"/>
  <c r="C26" i="10"/>
  <c r="C30" i="10"/>
  <c r="C34" i="10"/>
  <c r="C28" i="10"/>
  <c r="C27" i="10"/>
  <c r="C31" i="10"/>
  <c r="C35" i="10"/>
  <c r="C25" i="10"/>
  <c r="D13" i="42"/>
  <c r="C13" i="42"/>
  <c r="C24" i="42" s="1"/>
  <c r="D24" i="42" s="1"/>
  <c r="W24" i="42"/>
  <c r="V24" i="42"/>
  <c r="U24" i="42"/>
  <c r="T24" i="42"/>
  <c r="S24" i="42"/>
  <c r="R24" i="42"/>
  <c r="Q24" i="42"/>
  <c r="P24" i="42"/>
  <c r="O24" i="42"/>
  <c r="N24" i="42"/>
  <c r="M24" i="42"/>
  <c r="L24" i="42"/>
  <c r="K24" i="42"/>
  <c r="J24" i="42"/>
  <c r="I24" i="42"/>
  <c r="H24" i="42"/>
  <c r="G24" i="42"/>
  <c r="F24" i="42"/>
  <c r="E24" i="42"/>
  <c r="D9" i="10" l="1"/>
  <c r="G25" i="10" s="1"/>
  <c r="D10" i="10"/>
  <c r="D11" i="10"/>
  <c r="D12" i="10"/>
  <c r="D13" i="10"/>
  <c r="D14" i="10"/>
  <c r="D15" i="10"/>
  <c r="D16" i="10"/>
  <c r="D17" i="10"/>
  <c r="D18" i="10"/>
  <c r="G34" i="10" s="1"/>
  <c r="D20" i="10"/>
  <c r="I35" i="10" s="1"/>
  <c r="E21" i="10"/>
  <c r="F21" i="10"/>
  <c r="G21" i="10"/>
  <c r="H21" i="10"/>
  <c r="I21" i="10"/>
  <c r="J21" i="10"/>
  <c r="K21" i="10"/>
  <c r="L21" i="10"/>
  <c r="M21" i="10"/>
  <c r="N21" i="10"/>
  <c r="O21" i="10"/>
  <c r="P21" i="10"/>
  <c r="Q21" i="10"/>
  <c r="R21" i="10"/>
  <c r="S21" i="10"/>
  <c r="T21" i="10"/>
  <c r="U21" i="10"/>
  <c r="V21" i="10"/>
  <c r="G28" i="10" l="1"/>
  <c r="G31" i="10"/>
  <c r="I31" i="10" s="1"/>
  <c r="G27" i="10"/>
  <c r="G32" i="10"/>
  <c r="I32" i="10" s="1"/>
  <c r="G30" i="10"/>
  <c r="I30" i="10" s="1"/>
  <c r="G26" i="10"/>
  <c r="I34" i="10"/>
  <c r="G33" i="10"/>
  <c r="I33" i="10" s="1"/>
  <c r="G29" i="10"/>
  <c r="I29" i="10" s="1"/>
  <c r="D21" i="10"/>
  <c r="F27" i="1" l="1"/>
  <c r="G27" i="1"/>
  <c r="H27" i="1"/>
  <c r="I27" i="1"/>
  <c r="J27" i="1"/>
  <c r="K27" i="1"/>
  <c r="L27" i="1"/>
  <c r="M27" i="1"/>
  <c r="N27" i="1"/>
  <c r="O27" i="1"/>
  <c r="P27" i="1"/>
  <c r="Q27" i="1"/>
  <c r="R27" i="1"/>
  <c r="S27" i="1"/>
  <c r="T27" i="1"/>
  <c r="U27" i="1"/>
  <c r="V27" i="1"/>
  <c r="E27" i="1"/>
  <c r="C18" i="1"/>
  <c r="D18" i="1" s="1"/>
  <c r="C15" i="1"/>
  <c r="D15" i="1" s="1"/>
  <c r="C16" i="1"/>
  <c r="D16" i="1" s="1"/>
  <c r="C17" i="1"/>
  <c r="D17" i="1" s="1"/>
  <c r="C19" i="1"/>
  <c r="D19" i="1" s="1"/>
  <c r="C20" i="1"/>
  <c r="D20" i="1" s="1"/>
  <c r="C21" i="1"/>
  <c r="D21" i="1" s="1"/>
  <c r="C22" i="1"/>
  <c r="C23" i="1"/>
  <c r="D23" i="1" s="1"/>
  <c r="C24" i="1"/>
  <c r="D24" i="1" s="1"/>
  <c r="C26" i="1"/>
  <c r="D26" i="1" s="1"/>
  <c r="C14" i="1"/>
  <c r="D14" i="1" s="1"/>
  <c r="V8" i="10"/>
  <c r="E27" i="10"/>
  <c r="E28" i="10"/>
  <c r="M8" i="10"/>
  <c r="L8" i="10"/>
  <c r="K8" i="10"/>
  <c r="J8" i="10"/>
  <c r="F8" i="10"/>
  <c r="I8" i="10"/>
  <c r="H8" i="10"/>
  <c r="E26" i="10"/>
  <c r="G8" i="10"/>
  <c r="E8" i="10"/>
  <c r="I28" i="10" l="1"/>
  <c r="I27" i="10"/>
  <c r="I26" i="10"/>
  <c r="E36" i="10"/>
  <c r="Q22" i="10"/>
  <c r="T22" i="10"/>
  <c r="P22" i="10"/>
  <c r="L22" i="10"/>
  <c r="H22" i="10"/>
  <c r="M22" i="10"/>
  <c r="E22" i="10"/>
  <c r="S22" i="10"/>
  <c r="O22" i="10"/>
  <c r="K22" i="10"/>
  <c r="U22" i="10"/>
  <c r="V22" i="10"/>
  <c r="R22" i="10"/>
  <c r="I22" i="10"/>
  <c r="G22" i="10"/>
  <c r="N22" i="10"/>
  <c r="F22" i="10"/>
  <c r="J22" i="10"/>
  <c r="D22" i="1"/>
  <c r="C27" i="1"/>
  <c r="D8" i="10"/>
  <c r="D27" i="1" l="1"/>
  <c r="D22" i="10"/>
  <c r="I25" i="10" l="1"/>
  <c r="I36" i="10" s="1"/>
  <c r="G36" i="10"/>
</calcChain>
</file>

<file path=xl/sharedStrings.xml><?xml version="1.0" encoding="utf-8"?>
<sst xmlns="http://schemas.openxmlformats.org/spreadsheetml/2006/main" count="97" uniqueCount="69">
  <si>
    <t>Programme de travail</t>
  </si>
  <si>
    <t>Mission</t>
  </si>
  <si>
    <t>Nom :</t>
  </si>
  <si>
    <t>Type :</t>
  </si>
  <si>
    <t>Exercice concerné… :</t>
  </si>
  <si>
    <t>Intervenants (ou pôles)</t>
  </si>
  <si>
    <t>Total heures</t>
  </si>
  <si>
    <t>Total jours</t>
  </si>
  <si>
    <t>Gestion mission</t>
  </si>
  <si>
    <t>Travail sur place</t>
  </si>
  <si>
    <t>Environnement</t>
  </si>
  <si>
    <t>Contrat avec Stryker et BP</t>
  </si>
  <si>
    <t>Résultats</t>
  </si>
  <si>
    <t>Budget-compta gestion</t>
  </si>
  <si>
    <t>Groupe Lisi</t>
  </si>
  <si>
    <t>Bouclage</t>
  </si>
  <si>
    <t>Coordination-supervision</t>
  </si>
  <si>
    <t>Autres-axes</t>
  </si>
  <si>
    <t xml:space="preserve">Total temps prévisionnel : </t>
  </si>
  <si>
    <t>Groupe(s)</t>
  </si>
  <si>
    <t>Dates</t>
  </si>
  <si>
    <t>Syndex</t>
  </si>
  <si>
    <t>Entretien-réunions</t>
  </si>
  <si>
    <t>Reherche &amp; étude docum.</t>
  </si>
  <si>
    <t>Stratégie yc division LM</t>
  </si>
  <si>
    <t>nouveaux clients</t>
  </si>
  <si>
    <t xml:space="preserve">Déplacement </t>
  </si>
  <si>
    <t>Emploi-rémunerations</t>
  </si>
  <si>
    <t>CONTENU</t>
  </si>
  <si>
    <t xml:space="preserve">Émission P.d.T. : </t>
  </si>
  <si>
    <t xml:space="preserve">Prévision fin de mission : </t>
  </si>
  <si>
    <t>…ou période de référence :</t>
  </si>
  <si>
    <t>Commentaires éventuels :</t>
  </si>
  <si>
    <t>Feuille de temps</t>
  </si>
  <si>
    <t>Date</t>
  </si>
  <si>
    <t>Intervenant</t>
  </si>
  <si>
    <t>Groupe :</t>
  </si>
  <si>
    <t xml:space="preserve"> </t>
  </si>
  <si>
    <t xml:space="preserve">Temps effectué: </t>
  </si>
  <si>
    <t>Analyse des écarts</t>
  </si>
  <si>
    <t>Synthèse mission</t>
  </si>
  <si>
    <t>-</t>
  </si>
  <si>
    <t>Prévision fin mission :</t>
  </si>
  <si>
    <t>T</t>
  </si>
  <si>
    <t>E</t>
  </si>
  <si>
    <t>M</t>
  </si>
  <si>
    <t>P</t>
  </si>
  <si>
    <t>S</t>
  </si>
  <si>
    <t>O</t>
  </si>
  <si>
    <t>C</t>
  </si>
  <si>
    <t>I</t>
  </si>
  <si>
    <t>A</t>
  </si>
  <si>
    <t>L</t>
  </si>
  <si>
    <t>En heures</t>
  </si>
  <si>
    <t>Total Programme de Travail ==&gt;</t>
  </si>
  <si>
    <t>Écart en heures</t>
  </si>
  <si>
    <t>Total temps ==&gt;</t>
  </si>
  <si>
    <t>Ecart en jours</t>
  </si>
  <si>
    <t>Temps passé</t>
  </si>
  <si>
    <t>Ecart</t>
  </si>
  <si>
    <t>TOTAL</t>
  </si>
  <si>
    <t>Commentaire :</t>
  </si>
  <si>
    <t>N</t>
  </si>
  <si>
    <t>R</t>
  </si>
  <si>
    <t>V</t>
  </si>
  <si>
    <t>Toto</t>
  </si>
  <si>
    <t xml:space="preserve">Période : </t>
  </si>
  <si>
    <t>ou période de référence :</t>
  </si>
  <si>
    <t>Titi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</si>
</sst>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General\ &quot;h&quot;"/>
    <numFmt numFmtId="165" formatCode="General\ &quot;J&quot;"/>
    <numFmt numFmtId="166" formatCode="\+\ General\ &quot;J&quot;\ ;\ \-\ General\ &quot;J&quot;;\ "/>
    <numFmt numFmtId="168" formatCode="General\ &quot;J&quot;\ ;\ \-\ General\ &quot;J&quot;;\ "/>
    <numFmt numFmtId="169" formatCode="\ General\ &quot;J&quot;\ ;\ \-\ General\ &quot;J&quot;;\ "/>
    <numFmt numFmtId="170" formatCode="0.000"/>
  </numFmts>
  <fonts count="16" x14ac:knownFonts="1"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theme="1"/>
      <name val="Calibri"/>
      <family val="2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i/>
      <sz val="9"/>
      <color theme="1"/>
      <name val="Calibri"/>
      <family val="2"/>
      <scheme val="minor"/>
    </font>
    <font>
      <b/>
      <i/>
      <sz val="9"/>
      <color theme="4" tint="-0.499984740745262"/>
      <name val="Calibri"/>
      <family val="2"/>
      <scheme val="minor"/>
    </font>
    <font>
      <i/>
      <sz val="11"/>
      <color theme="4" tint="-0.499984740745262"/>
      <name val="Calibri"/>
      <family val="2"/>
      <scheme val="minor"/>
    </font>
    <font>
      <i/>
      <sz val="11"/>
      <color theme="9" tint="-0.499984740745262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 style="thin">
        <color auto="1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 style="thin">
        <color auto="1"/>
      </right>
      <top style="dashed">
        <color auto="1"/>
      </top>
      <bottom style="thin">
        <color auto="1"/>
      </bottom>
      <diagonal/>
    </border>
    <border>
      <left style="dashed">
        <color auto="1"/>
      </left>
      <right style="thin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thin">
        <color auto="1"/>
      </bottom>
      <diagonal/>
    </border>
    <border>
      <left style="dashed">
        <color auto="1"/>
      </left>
      <right style="thin">
        <color auto="1"/>
      </right>
      <top style="dashed">
        <color auto="1"/>
      </top>
      <bottom style="thin">
        <color auto="1"/>
      </bottom>
      <diagonal/>
    </border>
    <border>
      <left style="medium">
        <color theme="4" tint="-0.24994659260841701"/>
      </left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/>
      <right style="dashed">
        <color auto="1"/>
      </right>
      <top style="dashed">
        <color auto="1"/>
      </top>
      <bottom style="dashed">
        <color auto="1"/>
      </bottom>
      <diagonal/>
    </border>
    <border>
      <left/>
      <right style="dashed">
        <color auto="1"/>
      </right>
      <top style="dashed">
        <color auto="1"/>
      </top>
      <bottom style="thin">
        <color auto="1"/>
      </bottom>
      <diagonal/>
    </border>
    <border>
      <left/>
      <right style="dashed">
        <color auto="1"/>
      </right>
      <top style="thin">
        <color auto="1"/>
      </top>
      <bottom/>
      <diagonal/>
    </border>
    <border>
      <left style="medium">
        <color theme="4" tint="-0.24994659260841701"/>
      </left>
      <right style="medium">
        <color theme="4" tint="-0.24994659260841701"/>
      </right>
      <top/>
      <bottom style="medium">
        <color theme="4" tint="-0.24994659260841701"/>
      </bottom>
      <diagonal/>
    </border>
    <border>
      <left/>
      <right style="dashed">
        <color auto="1"/>
      </right>
      <top/>
      <bottom style="dashed">
        <color auto="1"/>
      </bottom>
      <diagonal/>
    </border>
    <border>
      <left style="dashed">
        <color auto="1"/>
      </left>
      <right style="dashed">
        <color auto="1"/>
      </right>
      <top/>
      <bottom style="dashed">
        <color auto="1"/>
      </bottom>
      <diagonal/>
    </border>
    <border>
      <left style="dashed">
        <color auto="1"/>
      </left>
      <right style="thin">
        <color auto="1"/>
      </right>
      <top/>
      <bottom style="dashed">
        <color auto="1"/>
      </bottom>
      <diagonal/>
    </border>
    <border>
      <left style="medium">
        <color theme="4" tint="-0.24994659260841701"/>
      </left>
      <right style="dashed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dashed">
        <color theme="4" tint="-0.24994659260841701"/>
      </left>
      <right style="dashed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dashed">
        <color theme="4" tint="-0.24994659260841701"/>
      </left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medium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 style="dashed">
        <color auto="1"/>
      </left>
      <right style="thin">
        <color auto="1"/>
      </right>
      <top style="medium">
        <color theme="4" tint="-0.24994659260841701"/>
      </top>
      <bottom style="dashed">
        <color auto="1"/>
      </bottom>
      <diagonal/>
    </border>
    <border>
      <left style="thin">
        <color auto="1"/>
      </left>
      <right style="thin">
        <color auto="1"/>
      </right>
      <top style="medium">
        <color theme="4" tint="-0.24994659260841701"/>
      </top>
      <bottom style="dashed">
        <color auto="1"/>
      </bottom>
      <diagonal/>
    </border>
    <border>
      <left/>
      <right/>
      <top style="thick">
        <color theme="4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theme="4"/>
      </left>
      <right style="medium">
        <color theme="4"/>
      </right>
      <top style="medium">
        <color theme="4"/>
      </top>
      <bottom style="medium">
        <color theme="4"/>
      </bottom>
      <diagonal/>
    </border>
    <border>
      <left style="thin">
        <color auto="1"/>
      </left>
      <right style="thin">
        <color auto="1"/>
      </right>
      <top/>
      <bottom style="dashed">
        <color auto="1"/>
      </bottom>
      <diagonal/>
    </border>
    <border>
      <left style="medium">
        <color theme="9" tint="-0.24994659260841701"/>
      </left>
      <right/>
      <top style="medium">
        <color theme="9" tint="-0.24994659260841701"/>
      </top>
      <bottom style="medium">
        <color theme="9" tint="-0.24994659260841701"/>
      </bottom>
      <diagonal/>
    </border>
    <border>
      <left/>
      <right style="medium">
        <color theme="9" tint="-0.24994659260841701"/>
      </right>
      <top style="medium">
        <color theme="9" tint="-0.24994659260841701"/>
      </top>
      <bottom style="medium">
        <color theme="9" tint="-0.24994659260841701"/>
      </bottom>
      <diagonal/>
    </border>
    <border>
      <left/>
      <right style="medium">
        <color theme="9"/>
      </right>
      <top/>
      <bottom/>
      <diagonal/>
    </border>
    <border>
      <left style="medium">
        <color theme="9"/>
      </left>
      <right style="medium">
        <color theme="9"/>
      </right>
      <top/>
      <bottom/>
      <diagonal/>
    </border>
    <border>
      <left style="dashed">
        <color auto="1"/>
      </left>
      <right/>
      <top/>
      <bottom style="dashed">
        <color auto="1"/>
      </bottom>
      <diagonal/>
    </border>
    <border>
      <left/>
      <right/>
      <top/>
      <bottom style="dashed">
        <color auto="1"/>
      </bottom>
      <diagonal/>
    </border>
    <border>
      <left style="dashed">
        <color auto="1"/>
      </left>
      <right/>
      <top style="dashed">
        <color auto="1"/>
      </top>
      <bottom style="dashed">
        <color auto="1"/>
      </bottom>
      <diagonal/>
    </border>
    <border>
      <left/>
      <right/>
      <top style="dashed">
        <color auto="1"/>
      </top>
      <bottom style="dashed">
        <color auto="1"/>
      </bottom>
      <diagonal/>
    </border>
    <border>
      <left/>
      <right/>
      <top style="dashed">
        <color auto="1"/>
      </top>
      <bottom/>
      <diagonal/>
    </border>
    <border>
      <left style="medium">
        <color theme="8"/>
      </left>
      <right/>
      <top/>
      <bottom style="dashed">
        <color auto="1"/>
      </bottom>
      <diagonal/>
    </border>
    <border>
      <left/>
      <right style="medium">
        <color theme="8"/>
      </right>
      <top/>
      <bottom style="dashed">
        <color auto="1"/>
      </bottom>
      <diagonal/>
    </border>
    <border>
      <left style="medium">
        <color theme="8"/>
      </left>
      <right/>
      <top style="dashed">
        <color auto="1"/>
      </top>
      <bottom style="dashed">
        <color auto="1"/>
      </bottom>
      <diagonal/>
    </border>
    <border>
      <left/>
      <right style="medium">
        <color theme="8"/>
      </right>
      <top style="dashed">
        <color auto="1"/>
      </top>
      <bottom style="dashed">
        <color auto="1"/>
      </bottom>
      <diagonal/>
    </border>
    <border>
      <left style="medium">
        <color theme="8"/>
      </left>
      <right/>
      <top style="medium">
        <color auto="1"/>
      </top>
      <bottom style="medium">
        <color auto="1"/>
      </bottom>
      <diagonal/>
    </border>
    <border>
      <left style="medium">
        <color theme="8"/>
      </left>
      <right/>
      <top style="medium">
        <color theme="8"/>
      </top>
      <bottom style="medium">
        <color theme="8"/>
      </bottom>
      <diagonal/>
    </border>
    <border>
      <left/>
      <right style="medium">
        <color theme="8"/>
      </right>
      <top style="medium">
        <color theme="8"/>
      </top>
      <bottom style="medium">
        <color theme="8"/>
      </bottom>
      <diagonal/>
    </border>
    <border>
      <left style="medium">
        <color theme="9" tint="-0.24994659260841701"/>
      </left>
      <right/>
      <top style="dashed">
        <color auto="1"/>
      </top>
      <bottom style="dashed">
        <color auto="1"/>
      </bottom>
      <diagonal/>
    </border>
    <border>
      <left style="medium">
        <color theme="9" tint="-0.24994659260841701"/>
      </left>
      <right/>
      <top/>
      <bottom style="dashed">
        <color auto="1"/>
      </bottom>
      <diagonal/>
    </border>
    <border>
      <left style="medium">
        <color theme="8"/>
      </left>
      <right/>
      <top style="dashed">
        <color auto="1"/>
      </top>
      <bottom/>
      <diagonal/>
    </border>
    <border>
      <left/>
      <right style="medium">
        <color theme="8"/>
      </right>
      <top style="dashed">
        <color auto="1"/>
      </top>
      <bottom/>
      <diagonal/>
    </border>
    <border>
      <left style="medium">
        <color theme="9" tint="-0.24994659260841701"/>
      </left>
      <right/>
      <top style="dashed">
        <color auto="1"/>
      </top>
      <bottom/>
      <diagonal/>
    </border>
    <border>
      <left style="medium">
        <color theme="4"/>
      </left>
      <right style="medium">
        <color theme="4"/>
      </right>
      <top style="medium">
        <color theme="4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theme="4"/>
      </left>
      <right/>
      <top style="medium">
        <color theme="4"/>
      </top>
      <bottom style="medium">
        <color theme="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/>
      <right style="medium">
        <color theme="4" tint="-0.24994659260841701"/>
      </right>
      <top/>
      <bottom style="medium">
        <color theme="4"/>
      </bottom>
      <diagonal/>
    </border>
    <border>
      <left/>
      <right/>
      <top/>
      <bottom style="medium">
        <color theme="4"/>
      </bottom>
      <diagonal/>
    </border>
    <border>
      <left style="medium">
        <color theme="4" tint="-0.24994659260841701"/>
      </left>
      <right/>
      <top style="medium">
        <color theme="4" tint="-0.24994659260841701"/>
      </top>
      <bottom style="medium">
        <color theme="4"/>
      </bottom>
      <diagonal/>
    </border>
    <border>
      <left style="medium">
        <color theme="4" tint="-0.24994659260841701"/>
      </left>
      <right style="dashed">
        <color theme="4" tint="-0.24994659260841701"/>
      </right>
      <top style="medium">
        <color theme="4" tint="-0.24994659260841701"/>
      </top>
      <bottom style="medium">
        <color theme="4"/>
      </bottom>
      <diagonal/>
    </border>
    <border>
      <left style="dashed">
        <color theme="4" tint="-0.24994659260841701"/>
      </left>
      <right style="dashed">
        <color theme="4" tint="-0.24994659260841701"/>
      </right>
      <top style="medium">
        <color theme="4" tint="-0.24994659260841701"/>
      </top>
      <bottom style="medium">
        <color theme="4"/>
      </bottom>
      <diagonal/>
    </border>
    <border>
      <left style="dashed">
        <color theme="4" tint="-0.24994659260841701"/>
      </left>
      <right style="medium">
        <color theme="4" tint="-0.24994659260841701"/>
      </right>
      <top style="medium">
        <color theme="4" tint="-0.24994659260841701"/>
      </top>
      <bottom style="medium">
        <color theme="4"/>
      </bottom>
      <diagonal/>
    </border>
    <border>
      <left style="dashed">
        <color theme="4" tint="-0.24994659260841701"/>
      </left>
      <right/>
      <top style="medium">
        <color theme="4" tint="-0.24994659260841701"/>
      </top>
      <bottom style="medium">
        <color theme="4"/>
      </bottom>
      <diagonal/>
    </border>
    <border diagonalUp="1">
      <left style="medium">
        <color theme="4" tint="-0.24994659260841701"/>
      </left>
      <right style="dashed">
        <color theme="4" tint="-0.24994659260841701"/>
      </right>
      <top style="medium">
        <color theme="4" tint="-0.24994659260841701"/>
      </top>
      <bottom style="medium">
        <color theme="4"/>
      </bottom>
      <diagonal style="dashed">
        <color theme="4" tint="-0.24994659260841701"/>
      </diagonal>
    </border>
    <border>
      <left/>
      <right/>
      <top style="medium">
        <color theme="4" tint="-0.24994659260841701"/>
      </top>
      <bottom style="medium">
        <color theme="4"/>
      </bottom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medium">
        <color theme="8"/>
      </right>
      <top/>
      <bottom style="medium">
        <color auto="1"/>
      </bottom>
      <diagonal/>
    </border>
    <border>
      <left style="medium">
        <color theme="8"/>
      </left>
      <right/>
      <top/>
      <bottom style="medium">
        <color theme="8"/>
      </bottom>
      <diagonal/>
    </border>
    <border>
      <left/>
      <right style="medium">
        <color theme="8"/>
      </right>
      <top/>
      <bottom style="medium">
        <color theme="8"/>
      </bottom>
      <diagonal/>
    </border>
    <border>
      <left style="medium">
        <color theme="8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theme="9" tint="-0.24994659260841701"/>
      </left>
      <right/>
      <top/>
      <bottom style="medium">
        <color theme="9" tint="-0.24994659260841701"/>
      </bottom>
      <diagonal/>
    </border>
    <border>
      <left/>
      <right/>
      <top/>
      <bottom style="medium">
        <color theme="9" tint="-0.2499465926084170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theme="9" tint="-0.24994659260841701"/>
      </right>
      <top style="medium">
        <color auto="1"/>
      </top>
      <bottom style="medium">
        <color auto="1"/>
      </bottom>
      <diagonal/>
    </border>
    <border>
      <left/>
      <right style="medium">
        <color theme="8"/>
      </right>
      <top style="medium">
        <color auto="1"/>
      </top>
      <bottom style="medium">
        <color auto="1"/>
      </bottom>
      <diagonal/>
    </border>
    <border>
      <left/>
      <right/>
      <top/>
      <bottom style="medium">
        <color theme="4" tint="-0.24994659260841701"/>
      </bottom>
      <diagonal/>
    </border>
    <border>
      <left style="thin">
        <color auto="1"/>
      </left>
      <right style="thin">
        <color auto="1"/>
      </right>
      <top style="dashed">
        <color auto="1"/>
      </top>
      <bottom/>
      <diagonal/>
    </border>
    <border>
      <left style="medium">
        <color theme="4" tint="-0.24994659260841701"/>
      </left>
      <right style="dashed">
        <color auto="1"/>
      </right>
      <top style="medium">
        <color theme="4" tint="-0.2499465926084170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medium">
        <color theme="4" tint="-0.24994659260841701"/>
      </top>
      <bottom style="dashed">
        <color auto="1"/>
      </bottom>
      <diagonal/>
    </border>
    <border>
      <left style="medium">
        <color theme="4" tint="-0.2499465926084170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medium">
        <color theme="4" tint="-0.24994659260841701"/>
      </left>
      <right style="dashed">
        <color auto="1"/>
      </right>
      <top style="dashed">
        <color auto="1"/>
      </top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/>
      <diagonal/>
    </border>
    <border>
      <left style="dashed">
        <color auto="1"/>
      </left>
      <right style="thin">
        <color auto="1"/>
      </right>
      <top style="dashed">
        <color auto="1"/>
      </top>
      <bottom/>
      <diagonal/>
    </border>
    <border>
      <left style="medium">
        <color theme="4" tint="-0.24994659260841701"/>
      </left>
      <right style="dashed">
        <color auto="1"/>
      </right>
      <top style="medium">
        <color auto="1"/>
      </top>
      <bottom style="medium">
        <color auto="1"/>
      </bottom>
      <diagonal/>
    </border>
    <border>
      <left style="dashed">
        <color auto="1"/>
      </left>
      <right style="dashed">
        <color auto="1"/>
      </right>
      <top style="medium">
        <color auto="1"/>
      </top>
      <bottom style="medium">
        <color auto="1"/>
      </bottom>
      <diagonal/>
    </border>
    <border>
      <left style="dashed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theme="4" tint="-0.24994659260841701"/>
      </left>
      <right style="dashed">
        <color theme="4" tint="-0.24994659260841701"/>
      </right>
      <top/>
      <bottom style="medium">
        <color theme="4" tint="-0.24994659260841701"/>
      </bottom>
      <diagonal/>
    </border>
    <border>
      <left style="dashed">
        <color theme="4" tint="-0.24994659260841701"/>
      </left>
      <right style="dashed">
        <color theme="4" tint="-0.24994659260841701"/>
      </right>
      <top/>
      <bottom style="medium">
        <color theme="4" tint="-0.24994659260841701"/>
      </bottom>
      <diagonal/>
    </border>
    <border>
      <left style="dashed">
        <color theme="4" tint="-0.24994659260841701"/>
      </left>
      <right style="medium">
        <color theme="4" tint="-0.24994659260841701"/>
      </right>
      <top/>
      <bottom style="medium">
        <color theme="4" tint="-0.24994659260841701"/>
      </bottom>
      <diagonal/>
    </border>
    <border>
      <left style="dashed">
        <color theme="4" tint="-0.24994659260841701"/>
      </left>
      <right/>
      <top/>
      <bottom style="medium">
        <color theme="4" tint="-0.24994659260841701"/>
      </bottom>
      <diagonal/>
    </border>
    <border diagonalUp="1">
      <left style="medium">
        <color theme="4" tint="-0.24994659260841701"/>
      </left>
      <right style="dashed">
        <color theme="4" tint="-0.24994659260841701"/>
      </right>
      <top/>
      <bottom style="medium">
        <color theme="4" tint="-0.24994659260841701"/>
      </bottom>
      <diagonal style="dashed">
        <color theme="4" tint="-0.24994659260841701"/>
      </diagonal>
    </border>
    <border>
      <left style="thin">
        <color auto="1"/>
      </left>
      <right/>
      <top style="dashed">
        <color auto="1"/>
      </top>
      <bottom style="dashed">
        <color auto="1"/>
      </bottom>
      <diagonal/>
    </border>
    <border>
      <left style="thin">
        <color auto="1"/>
      </left>
      <right/>
      <top style="dashed">
        <color auto="1"/>
      </top>
      <bottom/>
      <diagonal/>
    </border>
    <border>
      <left/>
      <right style="medium">
        <color theme="4" tint="-0.2499465926084170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1" applyNumberFormat="0" applyFill="0" applyAlignment="0" applyProtection="0"/>
    <xf numFmtId="0" fontId="2" fillId="0" borderId="2" applyNumberFormat="0" applyFill="0" applyAlignment="0" applyProtection="0"/>
  </cellStyleXfs>
  <cellXfs count="192">
    <xf numFmtId="0" fontId="0" fillId="0" borderId="0" xfId="0"/>
    <xf numFmtId="0" fontId="1" fillId="0" borderId="1" xfId="1"/>
    <xf numFmtId="0" fontId="2" fillId="0" borderId="0" xfId="2" applyBorder="1"/>
    <xf numFmtId="0" fontId="0" fillId="0" borderId="0" xfId="0" applyBorder="1"/>
    <xf numFmtId="0" fontId="4" fillId="0" borderId="0" xfId="0" applyFont="1"/>
    <xf numFmtId="0" fontId="2" fillId="2" borderId="0" xfId="2" applyFill="1" applyBorder="1" applyAlignment="1">
      <alignment horizontal="center"/>
    </xf>
    <xf numFmtId="0" fontId="0" fillId="0" borderId="8" xfId="0" applyBorder="1" applyAlignment="1"/>
    <xf numFmtId="14" fontId="0" fillId="0" borderId="0" xfId="0" applyNumberFormat="1" applyBorder="1"/>
    <xf numFmtId="0" fontId="0" fillId="0" borderId="0" xfId="0" applyBorder="1" applyAlignment="1">
      <alignment horizontal="left" indent="5"/>
    </xf>
    <xf numFmtId="0" fontId="0" fillId="0" borderId="0" xfId="0" applyBorder="1" applyAlignment="1">
      <alignment horizontal="center"/>
    </xf>
    <xf numFmtId="0" fontId="0" fillId="0" borderId="6" xfId="0" applyBorder="1" applyAlignment="1">
      <alignment horizontal="left"/>
    </xf>
    <xf numFmtId="0" fontId="0" fillId="0" borderId="0" xfId="0" applyBorder="1" applyAlignment="1">
      <alignment horizontal="left" indent="4"/>
    </xf>
    <xf numFmtId="0" fontId="0" fillId="0" borderId="18" xfId="0" applyBorder="1"/>
    <xf numFmtId="0" fontId="0" fillId="0" borderId="15" xfId="0" applyBorder="1" applyAlignment="1">
      <alignment horizontal="center" textRotation="90"/>
    </xf>
    <xf numFmtId="0" fontId="0" fillId="0" borderId="15" xfId="0" applyBorder="1" applyAlignment="1">
      <alignment textRotation="45"/>
    </xf>
    <xf numFmtId="0" fontId="0" fillId="0" borderId="23" xfId="0" applyBorder="1" applyAlignment="1">
      <alignment textRotation="45"/>
    </xf>
    <xf numFmtId="0" fontId="0" fillId="0" borderId="24" xfId="0" applyBorder="1" applyAlignment="1">
      <alignment textRotation="45"/>
    </xf>
    <xf numFmtId="0" fontId="0" fillId="0" borderId="25" xfId="0" applyBorder="1" applyAlignment="1">
      <alignment textRotation="45"/>
    </xf>
    <xf numFmtId="0" fontId="0" fillId="0" borderId="26" xfId="0" applyBorder="1" applyAlignment="1">
      <alignment textRotation="45"/>
    </xf>
    <xf numFmtId="0" fontId="2" fillId="0" borderId="29" xfId="2" applyBorder="1"/>
    <xf numFmtId="0" fontId="6" fillId="0" borderId="0" xfId="0" applyFont="1"/>
    <xf numFmtId="0" fontId="8" fillId="0" borderId="0" xfId="0" applyFont="1" applyBorder="1"/>
    <xf numFmtId="0" fontId="8" fillId="0" borderId="0" xfId="0" applyFont="1"/>
    <xf numFmtId="0" fontId="0" fillId="0" borderId="0" xfId="0" applyBorder="1" applyAlignment="1">
      <alignment horizontal="left" indent="11"/>
    </xf>
    <xf numFmtId="0" fontId="7" fillId="0" borderId="0" xfId="0" applyFont="1"/>
    <xf numFmtId="0" fontId="5" fillId="0" borderId="0" xfId="0" applyFont="1" applyBorder="1"/>
    <xf numFmtId="0" fontId="1" fillId="0" borderId="0" xfId="1" applyBorder="1"/>
    <xf numFmtId="0" fontId="1" fillId="0" borderId="0" xfId="1" applyBorder="1" applyAlignment="1">
      <alignment horizontal="right"/>
    </xf>
    <xf numFmtId="0" fontId="2" fillId="0" borderId="1" xfId="2" applyBorder="1" applyAlignment="1">
      <alignment horizontal="right"/>
    </xf>
    <xf numFmtId="0" fontId="0" fillId="0" borderId="31" xfId="0" applyBorder="1"/>
    <xf numFmtId="0" fontId="0" fillId="0" borderId="15" xfId="0" applyBorder="1" applyProtection="1"/>
    <xf numFmtId="0" fontId="0" fillId="0" borderId="19" xfId="0" applyBorder="1" applyProtection="1"/>
    <xf numFmtId="0" fontId="0" fillId="0" borderId="10" xfId="0" applyBorder="1" applyProtection="1">
      <protection locked="0"/>
    </xf>
    <xf numFmtId="0" fontId="0" fillId="0" borderId="11" xfId="0" applyBorder="1" applyProtection="1">
      <protection locked="0"/>
    </xf>
    <xf numFmtId="0" fontId="7" fillId="0" borderId="15" xfId="0" applyFont="1" applyBorder="1" applyAlignment="1" applyProtection="1">
      <alignment horizontal="center"/>
    </xf>
    <xf numFmtId="0" fontId="0" fillId="0" borderId="5" xfId="0" applyBorder="1" applyProtection="1">
      <protection locked="0"/>
    </xf>
    <xf numFmtId="0" fontId="10" fillId="0" borderId="0" xfId="0" applyFont="1"/>
    <xf numFmtId="0" fontId="0" fillId="0" borderId="36" xfId="0" applyBorder="1"/>
    <xf numFmtId="0" fontId="0" fillId="0" borderId="37" xfId="0" applyBorder="1"/>
    <xf numFmtId="0" fontId="10" fillId="2" borderId="38" xfId="0" applyFont="1" applyFill="1" applyBorder="1" applyAlignment="1">
      <alignment horizontal="center"/>
    </xf>
    <xf numFmtId="0" fontId="0" fillId="0" borderId="0" xfId="0" applyBorder="1" applyProtection="1">
      <protection locked="0"/>
    </xf>
    <xf numFmtId="0" fontId="0" fillId="0" borderId="0" xfId="0" applyProtection="1">
      <protection locked="0"/>
    </xf>
    <xf numFmtId="0" fontId="11" fillId="0" borderId="34" xfId="0" applyFont="1" applyBorder="1" applyAlignment="1">
      <alignment horizontal="left"/>
    </xf>
    <xf numFmtId="0" fontId="6" fillId="0" borderId="34" xfId="0" applyFont="1" applyBorder="1" applyAlignment="1">
      <alignment horizontal="center"/>
    </xf>
    <xf numFmtId="0" fontId="6" fillId="0" borderId="31" xfId="0" applyFont="1" applyBorder="1" applyAlignment="1">
      <alignment horizontal="center"/>
    </xf>
    <xf numFmtId="164" fontId="0" fillId="2" borderId="39" xfId="0" applyNumberFormat="1" applyFill="1" applyBorder="1" applyAlignment="1">
      <alignment horizontal="center"/>
    </xf>
    <xf numFmtId="164" fontId="0" fillId="0" borderId="15" xfId="0" applyNumberFormat="1" applyBorder="1" applyAlignment="1">
      <alignment horizontal="right"/>
    </xf>
    <xf numFmtId="165" fontId="0" fillId="0" borderId="19" xfId="0" applyNumberFormat="1" applyBorder="1" applyAlignment="1">
      <alignment horizontal="right"/>
    </xf>
    <xf numFmtId="165" fontId="0" fillId="0" borderId="15" xfId="0" applyNumberFormat="1" applyBorder="1" applyAlignment="1">
      <alignment horizontal="right"/>
    </xf>
    <xf numFmtId="165" fontId="0" fillId="0" borderId="15" xfId="0" applyNumberFormat="1" applyFont="1" applyBorder="1" applyAlignment="1">
      <alignment horizontal="center" shrinkToFit="1"/>
    </xf>
    <xf numFmtId="164" fontId="0" fillId="0" borderId="15" xfId="0" applyNumberFormat="1" applyBorder="1" applyAlignment="1">
      <alignment horizontal="center"/>
    </xf>
    <xf numFmtId="0" fontId="0" fillId="0" borderId="41" xfId="0" applyBorder="1"/>
    <xf numFmtId="0" fontId="0" fillId="0" borderId="43" xfId="0" applyBorder="1"/>
    <xf numFmtId="0" fontId="0" fillId="0" borderId="44" xfId="0" applyBorder="1"/>
    <xf numFmtId="0" fontId="0" fillId="0" borderId="47" xfId="0" applyBorder="1"/>
    <xf numFmtId="0" fontId="0" fillId="0" borderId="50" xfId="0" applyBorder="1"/>
    <xf numFmtId="0" fontId="0" fillId="0" borderId="51" xfId="0" applyBorder="1"/>
    <xf numFmtId="0" fontId="0" fillId="0" borderId="49" xfId="0" applyBorder="1"/>
    <xf numFmtId="0" fontId="0" fillId="0" borderId="54" xfId="0" applyBorder="1"/>
    <xf numFmtId="0" fontId="6" fillId="0" borderId="32" xfId="0" applyFont="1" applyBorder="1" applyAlignment="1">
      <alignment horizontal="center"/>
    </xf>
    <xf numFmtId="164" fontId="6" fillId="0" borderId="57" xfId="0" applyNumberFormat="1" applyFont="1" applyBorder="1" applyAlignment="1">
      <alignment horizontal="center"/>
    </xf>
    <xf numFmtId="164" fontId="6" fillId="0" borderId="58" xfId="0" applyNumberFormat="1" applyFont="1" applyBorder="1" applyProtection="1"/>
    <xf numFmtId="164" fontId="6" fillId="0" borderId="59" xfId="0" applyNumberFormat="1" applyFont="1" applyBorder="1" applyProtection="1"/>
    <xf numFmtId="0" fontId="6" fillId="0" borderId="8" xfId="0" applyFont="1" applyBorder="1"/>
    <xf numFmtId="0" fontId="6" fillId="0" borderId="60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10" fillId="0" borderId="30" xfId="0" applyFont="1" applyBorder="1" applyAlignment="1">
      <alignment horizontal="center"/>
    </xf>
    <xf numFmtId="164" fontId="6" fillId="0" borderId="61" xfId="0" applyNumberFormat="1" applyFont="1" applyBorder="1" applyAlignment="1" applyProtection="1">
      <alignment horizontal="center"/>
    </xf>
    <xf numFmtId="0" fontId="10" fillId="0" borderId="63" xfId="0" applyFont="1" applyBorder="1"/>
    <xf numFmtId="0" fontId="6" fillId="0" borderId="62" xfId="0" applyFont="1" applyBorder="1" applyAlignment="1">
      <alignment horizontal="center" textRotation="90"/>
    </xf>
    <xf numFmtId="0" fontId="6" fillId="0" borderId="65" xfId="0" applyFont="1" applyBorder="1" applyAlignment="1">
      <alignment textRotation="45"/>
    </xf>
    <xf numFmtId="0" fontId="6" fillId="0" borderId="66" xfId="0" applyFont="1" applyBorder="1" applyAlignment="1">
      <alignment textRotation="45"/>
    </xf>
    <xf numFmtId="0" fontId="6" fillId="0" borderId="67" xfId="0" applyFont="1" applyBorder="1" applyAlignment="1">
      <alignment textRotation="45"/>
    </xf>
    <xf numFmtId="0" fontId="6" fillId="0" borderId="68" xfId="0" applyFont="1" applyBorder="1" applyAlignment="1">
      <alignment textRotation="45"/>
    </xf>
    <xf numFmtId="0" fontId="6" fillId="0" borderId="69" xfId="0" applyFont="1" applyBorder="1" applyAlignment="1">
      <alignment textRotation="45"/>
    </xf>
    <xf numFmtId="0" fontId="6" fillId="0" borderId="70" xfId="0" applyFont="1" applyBorder="1" applyAlignment="1">
      <alignment textRotation="45"/>
    </xf>
    <xf numFmtId="0" fontId="6" fillId="0" borderId="64" xfId="0" applyFont="1" applyBorder="1" applyAlignment="1">
      <alignment textRotation="45"/>
    </xf>
    <xf numFmtId="0" fontId="10" fillId="0" borderId="43" xfId="0" applyFont="1" applyBorder="1" applyAlignment="1">
      <alignment horizontal="left" indent="3"/>
    </xf>
    <xf numFmtId="0" fontId="6" fillId="0" borderId="33" xfId="0" applyFont="1" applyBorder="1" applyAlignment="1">
      <alignment horizontal="center"/>
    </xf>
    <xf numFmtId="0" fontId="8" fillId="0" borderId="0" xfId="0" applyFont="1" applyAlignment="1">
      <alignment horizontal="left"/>
    </xf>
    <xf numFmtId="0" fontId="0" fillId="0" borderId="3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73" xfId="0" applyBorder="1"/>
    <xf numFmtId="0" fontId="12" fillId="0" borderId="74" xfId="0" applyFont="1" applyBorder="1" applyAlignment="1">
      <alignment horizontal="left"/>
    </xf>
    <xf numFmtId="0" fontId="0" fillId="0" borderId="75" xfId="0" applyBorder="1"/>
    <xf numFmtId="0" fontId="8" fillId="0" borderId="76" xfId="0" applyFont="1" applyBorder="1" applyAlignment="1">
      <alignment horizontal="left" indent="3"/>
    </xf>
    <xf numFmtId="164" fontId="0" fillId="0" borderId="77" xfId="0" applyNumberFormat="1" applyBorder="1"/>
    <xf numFmtId="0" fontId="0" fillId="0" borderId="78" xfId="0" applyBorder="1"/>
    <xf numFmtId="0" fontId="13" fillId="0" borderId="79" xfId="0" applyFont="1" applyBorder="1" applyAlignment="1">
      <alignment horizontal="right" indent="4"/>
    </xf>
    <xf numFmtId="0" fontId="0" fillId="0" borderId="43" xfId="0" applyBorder="1" applyAlignment="1">
      <alignment horizontal="center"/>
    </xf>
    <xf numFmtId="0" fontId="12" fillId="0" borderId="47" xfId="0" applyFont="1" applyBorder="1" applyAlignment="1">
      <alignment horizontal="centerContinuous"/>
    </xf>
    <xf numFmtId="0" fontId="0" fillId="0" borderId="52" xfId="0" applyBorder="1" applyAlignment="1">
      <alignment horizontal="centerContinuous"/>
    </xf>
    <xf numFmtId="166" fontId="13" fillId="0" borderId="43" xfId="0" applyNumberFormat="1" applyFont="1" applyBorder="1" applyAlignment="1">
      <alignment horizontal="center"/>
    </xf>
    <xf numFmtId="0" fontId="0" fillId="0" borderId="45" xfId="0" applyBorder="1" applyAlignment="1">
      <alignment horizontal="left" wrapText="1" indent="1"/>
    </xf>
    <xf numFmtId="0" fontId="0" fillId="0" borderId="53" xfId="0" applyBorder="1" applyAlignment="1">
      <alignment horizontal="centerContinuous"/>
    </xf>
    <xf numFmtId="0" fontId="0" fillId="0" borderId="56" xfId="0" applyBorder="1" applyAlignment="1">
      <alignment horizontal="centerContinuous"/>
    </xf>
    <xf numFmtId="0" fontId="6" fillId="0" borderId="71" xfId="0" applyFont="1" applyBorder="1" applyAlignment="1">
      <alignment horizontal="center"/>
    </xf>
    <xf numFmtId="164" fontId="6" fillId="0" borderId="61" xfId="0" applyNumberFormat="1" applyFont="1" applyBorder="1" applyProtection="1"/>
    <xf numFmtId="164" fontId="6" fillId="0" borderId="80" xfId="0" applyNumberFormat="1" applyFont="1" applyBorder="1" applyProtection="1"/>
    <xf numFmtId="0" fontId="6" fillId="0" borderId="81" xfId="0" applyFont="1" applyBorder="1" applyAlignment="1">
      <alignment horizontal="center"/>
    </xf>
    <xf numFmtId="166" fontId="13" fillId="0" borderId="44" xfId="0" applyNumberFormat="1" applyFont="1" applyBorder="1" applyAlignment="1">
      <alignment horizontal="center"/>
    </xf>
    <xf numFmtId="0" fontId="0" fillId="0" borderId="82" xfId="0" applyBorder="1"/>
    <xf numFmtId="0" fontId="0" fillId="0" borderId="83" xfId="0" applyBorder="1" applyAlignment="1">
      <alignment horizontal="center"/>
    </xf>
    <xf numFmtId="168" fontId="0" fillId="0" borderId="48" xfId="0" applyNumberFormat="1" applyBorder="1" applyAlignment="1">
      <alignment horizontal="centerContinuous"/>
    </xf>
    <xf numFmtId="168" fontId="0" fillId="0" borderId="48" xfId="0" applyNumberFormat="1" applyBorder="1"/>
    <xf numFmtId="168" fontId="0" fillId="0" borderId="55" xfId="0" applyNumberFormat="1" applyBorder="1"/>
    <xf numFmtId="169" fontId="0" fillId="0" borderId="43" xfId="0" applyNumberFormat="1" applyBorder="1"/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left"/>
    </xf>
    <xf numFmtId="0" fontId="0" fillId="0" borderId="0" xfId="0" applyAlignment="1">
      <alignment horizontal="center"/>
    </xf>
    <xf numFmtId="0" fontId="0" fillId="0" borderId="0" xfId="0" applyBorder="1" applyAlignment="1">
      <alignment horizontal="left" indent="1"/>
    </xf>
    <xf numFmtId="0" fontId="0" fillId="0" borderId="0" xfId="0" applyBorder="1" applyAlignment="1">
      <alignment horizontal="left" indent="2"/>
    </xf>
    <xf numFmtId="0" fontId="0" fillId="0" borderId="0" xfId="0" applyBorder="1" applyAlignment="1">
      <alignment horizontal="left" indent="3"/>
    </xf>
    <xf numFmtId="0" fontId="0" fillId="0" borderId="0" xfId="0" applyBorder="1" applyAlignment="1">
      <alignment horizontal="right"/>
    </xf>
    <xf numFmtId="0" fontId="0" fillId="0" borderId="0" xfId="0" applyBorder="1" applyAlignment="1"/>
    <xf numFmtId="0" fontId="0" fillId="0" borderId="0" xfId="0" applyAlignment="1">
      <alignment horizontal="left"/>
    </xf>
    <xf numFmtId="0" fontId="0" fillId="0" borderId="0" xfId="0" applyAlignment="1"/>
    <xf numFmtId="0" fontId="0" fillId="0" borderId="29" xfId="0" applyBorder="1" applyAlignment="1">
      <alignment horizontal="center"/>
    </xf>
    <xf numFmtId="0" fontId="10" fillId="0" borderId="31" xfId="0" applyFont="1" applyBorder="1"/>
    <xf numFmtId="168" fontId="0" fillId="0" borderId="46" xfId="0" applyNumberFormat="1" applyBorder="1" applyAlignment="1">
      <alignment horizontal="left" indent="1"/>
    </xf>
    <xf numFmtId="49" fontId="15" fillId="0" borderId="0" xfId="0" applyNumberFormat="1" applyFont="1" applyBorder="1" applyAlignment="1">
      <alignment horizontal="right" vertical="center"/>
    </xf>
    <xf numFmtId="14" fontId="0" fillId="0" borderId="0" xfId="0" applyNumberFormat="1" applyBorder="1" applyAlignment="1">
      <alignment horizontal="right"/>
    </xf>
    <xf numFmtId="0" fontId="0" fillId="0" borderId="0" xfId="0" applyAlignment="1">
      <alignment horizontal="left" indent="1"/>
    </xf>
    <xf numFmtId="0" fontId="0" fillId="0" borderId="0" xfId="0" applyAlignment="1">
      <alignment horizontal="left" indent="3"/>
    </xf>
    <xf numFmtId="0" fontId="14" fillId="0" borderId="0" xfId="0" applyFont="1" applyAlignment="1">
      <alignment horizontal="right"/>
    </xf>
    <xf numFmtId="14" fontId="8" fillId="0" borderId="0" xfId="0" applyNumberFormat="1" applyFont="1" applyBorder="1" applyAlignment="1">
      <alignment horizontal="left"/>
    </xf>
    <xf numFmtId="14" fontId="0" fillId="0" borderId="0" xfId="0" applyNumberFormat="1" applyBorder="1" applyAlignment="1">
      <alignment horizontal="left"/>
    </xf>
    <xf numFmtId="0" fontId="0" fillId="0" borderId="0" xfId="0" applyAlignment="1" applyProtection="1">
      <alignment horizontal="center"/>
      <protection locked="0"/>
    </xf>
    <xf numFmtId="0" fontId="0" fillId="0" borderId="0" xfId="0" applyBorder="1" applyAlignment="1" applyProtection="1">
      <alignment horizontal="center"/>
    </xf>
    <xf numFmtId="0" fontId="7" fillId="0" borderId="0" xfId="0" applyFont="1" applyAlignment="1">
      <alignment horizontal="left"/>
    </xf>
    <xf numFmtId="0" fontId="7" fillId="0" borderId="84" xfId="0" applyFont="1" applyBorder="1" applyAlignment="1">
      <alignment horizontal="left"/>
    </xf>
    <xf numFmtId="0" fontId="0" fillId="0" borderId="0" xfId="0" applyAlignment="1" applyProtection="1">
      <alignment horizontal="center"/>
    </xf>
    <xf numFmtId="0" fontId="0" fillId="0" borderId="0" xfId="0" applyBorder="1" applyAlignment="1">
      <alignment horizontal="left" indent="6"/>
    </xf>
    <xf numFmtId="0" fontId="0" fillId="0" borderId="85" xfId="0" applyBorder="1" applyProtection="1">
      <protection locked="0"/>
    </xf>
    <xf numFmtId="0" fontId="0" fillId="0" borderId="35" xfId="0" applyBorder="1" applyProtection="1">
      <protection locked="0"/>
    </xf>
    <xf numFmtId="170" fontId="0" fillId="0" borderId="20" xfId="0" applyNumberFormat="1" applyBorder="1" applyProtection="1">
      <protection locked="0"/>
    </xf>
    <xf numFmtId="170" fontId="0" fillId="0" borderId="21" xfId="0" applyNumberFormat="1" applyBorder="1" applyProtection="1">
      <protection locked="0"/>
    </xf>
    <xf numFmtId="170" fontId="0" fillId="0" borderId="27" xfId="0" applyNumberFormat="1" applyBorder="1" applyProtection="1">
      <protection locked="0"/>
    </xf>
    <xf numFmtId="170" fontId="0" fillId="0" borderId="28" xfId="0" applyNumberFormat="1" applyBorder="1" applyProtection="1">
      <protection locked="0"/>
    </xf>
    <xf numFmtId="170" fontId="0" fillId="0" borderId="22" xfId="0" applyNumberFormat="1" applyBorder="1" applyProtection="1">
      <protection locked="0"/>
    </xf>
    <xf numFmtId="170" fontId="0" fillId="0" borderId="16" xfId="0" applyNumberFormat="1" applyBorder="1" applyProtection="1">
      <protection locked="0"/>
    </xf>
    <xf numFmtId="170" fontId="0" fillId="0" borderId="9" xfId="0" applyNumberFormat="1" applyBorder="1" applyProtection="1">
      <protection locked="0"/>
    </xf>
    <xf numFmtId="170" fontId="0" fillId="0" borderId="12" xfId="0" applyNumberFormat="1" applyBorder="1" applyProtection="1">
      <protection locked="0"/>
    </xf>
    <xf numFmtId="170" fontId="0" fillId="0" borderId="10" xfId="0" applyNumberFormat="1" applyBorder="1" applyProtection="1">
      <protection locked="0"/>
    </xf>
    <xf numFmtId="170" fontId="6" fillId="0" borderId="9" xfId="0" applyNumberFormat="1" applyFont="1" applyBorder="1" applyProtection="1">
      <protection locked="0"/>
    </xf>
    <xf numFmtId="170" fontId="0" fillId="0" borderId="3" xfId="0" applyNumberFormat="1" applyBorder="1" applyProtection="1">
      <protection locked="0"/>
    </xf>
    <xf numFmtId="170" fontId="0" fillId="0" borderId="5" xfId="0" applyNumberFormat="1" applyBorder="1" applyProtection="1">
      <protection locked="0"/>
    </xf>
    <xf numFmtId="170" fontId="0" fillId="0" borderId="17" xfId="0" applyNumberFormat="1" applyBorder="1" applyProtection="1">
      <protection locked="0"/>
    </xf>
    <xf numFmtId="170" fontId="0" fillId="0" borderId="13" xfId="0" applyNumberFormat="1" applyBorder="1" applyProtection="1">
      <protection locked="0"/>
    </xf>
    <xf numFmtId="170" fontId="0" fillId="0" borderId="14" xfId="0" applyNumberFormat="1" applyBorder="1" applyProtection="1">
      <protection locked="0"/>
    </xf>
    <xf numFmtId="170" fontId="0" fillId="0" borderId="11" xfId="0" applyNumberFormat="1" applyBorder="1" applyProtection="1">
      <protection locked="0"/>
    </xf>
    <xf numFmtId="2" fontId="6" fillId="0" borderId="20" xfId="0" applyNumberFormat="1" applyFont="1" applyBorder="1" applyProtection="1">
      <protection locked="0"/>
    </xf>
    <xf numFmtId="2" fontId="6" fillId="0" borderId="21" xfId="0" applyNumberFormat="1" applyFont="1" applyBorder="1" applyProtection="1">
      <protection locked="0"/>
    </xf>
    <xf numFmtId="2" fontId="6" fillId="0" borderId="22" xfId="0" applyNumberFormat="1" applyFont="1" applyBorder="1" applyProtection="1">
      <protection locked="0"/>
    </xf>
    <xf numFmtId="2" fontId="6" fillId="0" borderId="35" xfId="0" applyNumberFormat="1" applyFont="1" applyBorder="1" applyProtection="1">
      <protection locked="0"/>
    </xf>
    <xf numFmtId="2" fontId="6" fillId="0" borderId="40" xfId="0" applyNumberFormat="1" applyFont="1" applyBorder="1" applyProtection="1">
      <protection locked="0"/>
    </xf>
    <xf numFmtId="2" fontId="6" fillId="0" borderId="16" xfId="0" applyNumberFormat="1" applyFont="1" applyBorder="1" applyProtection="1">
      <protection locked="0"/>
    </xf>
    <xf numFmtId="2" fontId="6" fillId="0" borderId="9" xfId="0" applyNumberFormat="1" applyFont="1" applyBorder="1" applyProtection="1">
      <protection locked="0"/>
    </xf>
    <xf numFmtId="2" fontId="6" fillId="0" borderId="12" xfId="0" applyNumberFormat="1" applyFont="1" applyBorder="1" applyProtection="1">
      <protection locked="0"/>
    </xf>
    <xf numFmtId="2" fontId="6" fillId="0" borderId="10" xfId="0" applyNumberFormat="1" applyFont="1" applyBorder="1" applyProtection="1">
      <protection locked="0"/>
    </xf>
    <xf numFmtId="2" fontId="6" fillId="0" borderId="42" xfId="0" applyNumberFormat="1" applyFont="1" applyBorder="1" applyProtection="1">
      <protection locked="0"/>
    </xf>
    <xf numFmtId="2" fontId="6" fillId="0" borderId="4" xfId="0" applyNumberFormat="1" applyFont="1" applyBorder="1" applyProtection="1">
      <protection locked="0"/>
    </xf>
    <xf numFmtId="2" fontId="6" fillId="0" borderId="3" xfId="0" applyNumberFormat="1" applyFont="1" applyBorder="1" applyProtection="1">
      <protection locked="0"/>
    </xf>
    <xf numFmtId="2" fontId="6" fillId="0" borderId="5" xfId="0" applyNumberFormat="1" applyFont="1" applyBorder="1" applyProtection="1">
      <protection locked="0"/>
    </xf>
    <xf numFmtId="2" fontId="6" fillId="0" borderId="18" xfId="0" applyNumberFormat="1" applyFont="1" applyBorder="1"/>
    <xf numFmtId="2" fontId="6" fillId="0" borderId="31" xfId="0" applyNumberFormat="1" applyFont="1" applyBorder="1"/>
    <xf numFmtId="2" fontId="0" fillId="0" borderId="27" xfId="0" applyNumberFormat="1" applyBorder="1" applyProtection="1">
      <protection locked="0"/>
    </xf>
    <xf numFmtId="2" fontId="0" fillId="0" borderId="9" xfId="0" applyNumberFormat="1" applyBorder="1" applyProtection="1">
      <protection locked="0"/>
    </xf>
    <xf numFmtId="2" fontId="0" fillId="0" borderId="12" xfId="0" applyNumberFormat="1" applyBorder="1" applyProtection="1">
      <protection locked="0"/>
    </xf>
    <xf numFmtId="2" fontId="0" fillId="0" borderId="86" xfId="0" applyNumberFormat="1" applyBorder="1" applyProtection="1">
      <protection locked="0"/>
    </xf>
    <xf numFmtId="2" fontId="0" fillId="0" borderId="87" xfId="0" applyNumberFormat="1" applyBorder="1" applyProtection="1">
      <protection locked="0"/>
    </xf>
    <xf numFmtId="2" fontId="0" fillId="0" borderId="88" xfId="0" applyNumberFormat="1" applyBorder="1" applyProtection="1">
      <protection locked="0"/>
    </xf>
    <xf numFmtId="2" fontId="0" fillId="0" borderId="89" xfId="0" applyNumberFormat="1" applyBorder="1" applyProtection="1">
      <protection locked="0"/>
    </xf>
    <xf numFmtId="2" fontId="0" fillId="0" borderId="90" xfId="0" applyNumberFormat="1" applyBorder="1" applyProtection="1">
      <protection locked="0"/>
    </xf>
    <xf numFmtId="2" fontId="0" fillId="0" borderId="91" xfId="0" applyNumberFormat="1" applyBorder="1" applyProtection="1">
      <protection locked="0"/>
    </xf>
    <xf numFmtId="0" fontId="0" fillId="0" borderId="92" xfId="0" applyBorder="1"/>
    <xf numFmtId="0" fontId="0" fillId="0" borderId="93" xfId="0" applyBorder="1"/>
    <xf numFmtId="0" fontId="0" fillId="0" borderId="94" xfId="0" applyBorder="1"/>
    <xf numFmtId="0" fontId="4" fillId="0" borderId="95" xfId="0" applyFont="1" applyBorder="1" applyProtection="1"/>
    <xf numFmtId="0" fontId="3" fillId="0" borderId="72" xfId="0" applyFont="1" applyBorder="1" applyAlignment="1">
      <alignment horizontal="center"/>
    </xf>
    <xf numFmtId="0" fontId="0" fillId="0" borderId="19" xfId="0" applyBorder="1" applyAlignment="1">
      <alignment horizontal="center" textRotation="90"/>
    </xf>
    <xf numFmtId="0" fontId="0" fillId="0" borderId="96" xfId="0" applyBorder="1" applyAlignment="1">
      <alignment textRotation="45"/>
    </xf>
    <xf numFmtId="0" fontId="0" fillId="0" borderId="97" xfId="0" applyBorder="1" applyAlignment="1">
      <alignment textRotation="45"/>
    </xf>
    <xf numFmtId="0" fontId="0" fillId="0" borderId="98" xfId="0" applyBorder="1" applyAlignment="1">
      <alignment textRotation="45"/>
    </xf>
    <xf numFmtId="0" fontId="0" fillId="0" borderId="99" xfId="0" applyBorder="1" applyAlignment="1">
      <alignment textRotation="45"/>
    </xf>
    <xf numFmtId="0" fontId="0" fillId="0" borderId="100" xfId="0" applyBorder="1" applyAlignment="1">
      <alignment textRotation="45"/>
    </xf>
    <xf numFmtId="0" fontId="0" fillId="0" borderId="84" xfId="0" applyBorder="1" applyAlignment="1">
      <alignment textRotation="45"/>
    </xf>
    <xf numFmtId="0" fontId="0" fillId="0" borderId="19" xfId="0" applyBorder="1" applyAlignment="1">
      <alignment textRotation="45"/>
    </xf>
    <xf numFmtId="0" fontId="0" fillId="0" borderId="4" xfId="0" applyBorder="1" applyProtection="1">
      <protection locked="0"/>
    </xf>
    <xf numFmtId="0" fontId="0" fillId="0" borderId="101" xfId="0" applyBorder="1" applyProtection="1">
      <protection locked="0"/>
    </xf>
    <xf numFmtId="0" fontId="0" fillId="0" borderId="102" xfId="0" applyBorder="1" applyProtection="1">
      <protection locked="0"/>
    </xf>
    <xf numFmtId="0" fontId="0" fillId="0" borderId="103" xfId="0" applyBorder="1" applyAlignment="1">
      <alignment horizontal="center"/>
    </xf>
  </cellXfs>
  <cellStyles count="3">
    <cellStyle name="Normal" xfId="0" builtinId="0"/>
    <cellStyle name="Titre 1" xfId="1" builtinId="16"/>
    <cellStyle name="Titre 2" xfId="2" builtinId="17"/>
  </cellStyles>
  <dxfs count="174">
    <dxf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medium">
          <color theme="4" tint="-0.24994659260841701"/>
        </left>
        <right style="medium">
          <color theme="4" tint="-0.24994659260841701"/>
        </right>
        <top style="medium">
          <color theme="4" tint="-0.24994659260841701"/>
        </top>
        <bottom style="medium">
          <color theme="4" tint="-0.24994659260841701"/>
        </bottom>
        <vertical style="medium">
          <color theme="4" tint="-0.24994659260841701"/>
        </vertical>
        <horizontal style="medium">
          <color theme="4" tint="-0.24994659260841701"/>
        </horizontal>
      </border>
    </dxf>
    <dxf>
      <border diagonalUp="0" diagonalDown="0">
        <left style="medium">
          <color theme="4" tint="-0.24994659260841701"/>
        </left>
        <right style="medium">
          <color theme="4" tint="-0.24994659260841701"/>
        </right>
        <top style="medium">
          <color theme="4" tint="-0.24994659260841701"/>
        </top>
        <bottom style="medium">
          <color theme="4" tint="-0.24994659260841701"/>
        </bottom>
        <vertical style="medium">
          <color theme="4" tint="-0.24994659260841701"/>
        </vertical>
        <horizontal style="medium">
          <color theme="4" tint="-0.24994659260841701"/>
        </horizontal>
      </border>
    </dxf>
    <dxf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Down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164" formatCode="General\ &quot;h&quot;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theme="9"/>
        </left>
        <right/>
        <top/>
        <bottom/>
      </border>
    </dxf>
    <dxf>
      <numFmt numFmtId="164" formatCode="General\ &quot;h&quot;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theme="9"/>
        </left>
        <right style="medium">
          <color theme="9"/>
        </right>
        <top/>
        <bottom/>
      </border>
    </dxf>
    <dxf>
      <numFmt numFmtId="164" formatCode="General\ &quot;h&quot;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theme="9"/>
        </left>
        <right style="medium">
          <color theme="9"/>
        </right>
        <top/>
        <bottom/>
      </border>
    </dxf>
    <dxf>
      <numFmt numFmtId="164" formatCode="General\ &quot;h&quot;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theme="9"/>
        </left>
        <right style="medium">
          <color theme="9"/>
        </right>
        <top/>
        <bottom/>
      </border>
    </dxf>
    <dxf>
      <numFmt numFmtId="164" formatCode="General\ &quot;h&quot;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theme="9"/>
        </left>
        <right style="medium">
          <color theme="9"/>
        </right>
        <top/>
        <bottom/>
      </border>
    </dxf>
    <dxf>
      <numFmt numFmtId="164" formatCode="General\ &quot;h&quot;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theme="9"/>
        </left>
        <right style="medium">
          <color theme="9"/>
        </right>
        <top/>
        <bottom/>
      </border>
    </dxf>
    <dxf>
      <numFmt numFmtId="164" formatCode="General\ &quot;h&quot;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theme="9"/>
        </left>
        <right style="medium">
          <color theme="9"/>
        </right>
        <top/>
        <bottom/>
      </border>
    </dxf>
    <dxf>
      <numFmt numFmtId="164" formatCode="General\ &quot;h&quot;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theme="9"/>
        </left>
        <right style="medium">
          <color theme="9"/>
        </right>
        <top/>
        <bottom/>
      </border>
    </dxf>
    <dxf>
      <numFmt numFmtId="164" formatCode="General\ &quot;h&quot;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theme="9"/>
        </left>
        <right style="medium">
          <color theme="9"/>
        </right>
        <top/>
        <bottom/>
      </border>
    </dxf>
    <dxf>
      <numFmt numFmtId="164" formatCode="General\ &quot;h&quot;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theme="9"/>
        </left>
        <right style="medium">
          <color theme="9"/>
        </right>
        <top/>
        <bottom/>
      </border>
    </dxf>
    <dxf>
      <numFmt numFmtId="164" formatCode="General\ &quot;h&quot;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theme="9"/>
        </left>
        <right style="medium">
          <color theme="9"/>
        </right>
        <top/>
        <bottom/>
      </border>
    </dxf>
    <dxf>
      <numFmt numFmtId="164" formatCode="General\ &quot;h&quot;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theme="9"/>
        </left>
        <right style="medium">
          <color theme="9"/>
        </right>
        <top/>
        <bottom/>
      </border>
    </dxf>
    <dxf>
      <numFmt numFmtId="164" formatCode="General\ &quot;h&quot;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theme="9"/>
        </left>
        <right style="medium">
          <color theme="9"/>
        </right>
        <top/>
        <bottom/>
      </border>
    </dxf>
    <dxf>
      <numFmt numFmtId="164" formatCode="General\ &quot;h&quot;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theme="9"/>
        </left>
        <right style="medium">
          <color theme="9"/>
        </right>
        <top/>
        <bottom/>
      </border>
    </dxf>
    <dxf>
      <numFmt numFmtId="164" formatCode="General\ &quot;h&quot;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theme="9"/>
        </left>
        <right style="medium">
          <color theme="9"/>
        </right>
        <top/>
        <bottom/>
      </border>
    </dxf>
    <dxf>
      <numFmt numFmtId="164" formatCode="General\ &quot;h&quot;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theme="9"/>
        </left>
        <right style="medium">
          <color theme="9"/>
        </right>
        <top/>
        <bottom/>
      </border>
    </dxf>
    <dxf>
      <numFmt numFmtId="164" formatCode="General\ &quot;h&quot;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theme="9"/>
        </left>
        <right style="medium">
          <color theme="9"/>
        </right>
        <top/>
        <bottom/>
      </border>
    </dxf>
    <dxf>
      <numFmt numFmtId="164" formatCode="General\ &quot;h&quot;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theme="9"/>
        </left>
        <right style="medium">
          <color theme="9"/>
        </right>
        <top/>
        <bottom/>
      </border>
    </dxf>
    <dxf>
      <border diagonalUp="0" diagonalDown="0">
        <left/>
        <right/>
        <top style="dashed">
          <color auto="1"/>
        </top>
        <bottom style="dashed">
          <color auto="1"/>
        </bottom>
        <vertical/>
        <horizontal style="dashed">
          <color auto="1"/>
        </horizontal>
      </border>
    </dxf>
    <dxf>
      <border diagonalUp="0" diagonalDown="0">
        <left style="medium">
          <color theme="9" tint="-0.24994659260841701"/>
        </left>
        <right/>
        <top style="dashed">
          <color auto="1"/>
        </top>
        <bottom style="dashed">
          <color auto="1"/>
        </bottom>
        <vertical/>
        <horizontal style="dashed">
          <color auto="1"/>
        </horizontal>
      </border>
    </dxf>
    <dxf>
      <numFmt numFmtId="164" formatCode="General\ &quot;h&quot;"/>
      <border diagonalUp="0" diagonalDown="0">
        <left/>
        <right/>
        <top style="dashed">
          <color auto="1"/>
        </top>
        <bottom style="dashed">
          <color auto="1"/>
        </bottom>
        <vertical/>
        <horizontal style="dashed">
          <color auto="1"/>
        </horizontal>
      </border>
    </dxf>
    <dxf>
      <border diagonalUp="0" diagonalDown="0">
        <left/>
        <right/>
        <top style="dashed">
          <color auto="1"/>
        </top>
        <bottom style="dashed">
          <color auto="1"/>
        </bottom>
        <vertical/>
        <horizontal style="dashed">
          <color auto="1"/>
        </horizontal>
      </border>
    </dxf>
    <dxf>
      <numFmt numFmtId="0" formatCode="General"/>
      <border diagonalUp="0" diagonalDown="0">
        <left/>
        <right style="medium">
          <color theme="8"/>
        </right>
        <top style="dashed">
          <color auto="1"/>
        </top>
        <bottom style="dashed">
          <color auto="1"/>
        </bottom>
        <vertical/>
        <horizontal style="dashed">
          <color auto="1"/>
        </horizontal>
      </border>
    </dxf>
    <dxf>
      <border diagonalUp="0" diagonalDown="0">
        <left style="medium">
          <color theme="8"/>
        </left>
        <right/>
        <top style="dashed">
          <color auto="1"/>
        </top>
        <bottom style="dashed">
          <color auto="1"/>
        </bottom>
        <vertical/>
        <horizontal style="dashed">
          <color auto="1"/>
        </horizontal>
      </border>
    </dxf>
    <dxf>
      <border diagonalUp="0" diagonalDown="0">
        <left/>
        <right/>
        <top style="dashed">
          <color auto="1"/>
        </top>
        <bottom style="dashed">
          <color auto="1"/>
        </bottom>
        <vertical/>
        <horizontal style="dashed">
          <color auto="1"/>
        </horizontal>
      </border>
    </dxf>
    <dxf>
      <border>
        <top style="dashed">
          <color auto="1"/>
        </top>
      </border>
    </dxf>
    <dxf>
      <border diagonalUp="0" diagonalDown="0">
        <left/>
        <right/>
        <top/>
        <bottom/>
      </border>
    </dxf>
    <dxf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general" vertical="bottom" textRotation="44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/>
        <top/>
        <bottom style="thin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general" vertical="bottom" textRotation="44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general" vertical="bottom" textRotation="44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general" vertical="bottom" textRotation="44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general" vertical="bottom" textRotation="44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general" vertical="bottom" textRotation="44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general" vertical="bottom" textRotation="44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general" vertical="bottom" textRotation="44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general" vertical="bottom" textRotation="44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general" vertical="bottom" textRotation="44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general" vertical="bottom" textRotation="44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general" vertical="bottom" textRotation="44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general" vertical="bottom" textRotation="44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general" vertical="bottom" textRotation="44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general" vertical="bottom" textRotation="44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general" vertical="bottom" textRotation="44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general" vertical="bottom" textRotation="44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border diagonalUp="0" diagonalDown="0">
        <left style="medium">
          <color theme="4" tint="-0.24994659260841701"/>
        </left>
        <right style="medium">
          <color theme="4" tint="-0.24994659260841701"/>
        </right>
        <top style="medium">
          <color theme="4" tint="-0.24994659260841701"/>
        </top>
        <bottom style="medium">
          <color theme="4" tint="-0.24994659260841701"/>
        </bottom>
        <vertical style="medium">
          <color theme="4" tint="-0.24994659260841701"/>
        </vertical>
        <horizontal style="medium">
          <color theme="4" tint="-0.24994659260841701"/>
        </horizontal>
      </border>
    </dxf>
    <dxf>
      <alignment horizontal="general" vertical="bottom" textRotation="9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border diagonalUp="0" diagonalDown="0" outline="0">
        <left/>
        <right style="thin">
          <color auto="1"/>
        </right>
        <top/>
        <bottom style="thin">
          <color auto="1"/>
        </bottom>
      </border>
    </dxf>
    <dxf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 outline="0">
        <left/>
        <right style="thin">
          <color auto="1"/>
        </right>
        <top/>
        <bottom style="thin">
          <color auto="1"/>
        </bottom>
      </border>
    </dxf>
    <dxf>
      <border>
        <top style="thin">
          <color auto="1"/>
        </top>
      </border>
    </dxf>
    <dxf>
      <border diagonalDown="0">
        <left/>
        <right style="thin">
          <color auto="1"/>
        </right>
        <top/>
        <bottom style="thin">
          <color auto="1"/>
        </bottom>
      </border>
    </dxf>
    <dxf>
      <border>
        <bottom style="thin">
          <color auto="1"/>
        </bottom>
      </border>
    </dxf>
    <dxf>
      <alignment horizontal="general" vertical="bottom" textRotation="44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numFmt numFmtId="164" formatCode="General\ &quot;h&quot;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theme="9"/>
        </left>
        <right style="medium">
          <color theme="9"/>
        </right>
        <top/>
        <bottom/>
      </border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medium">
          <color theme="9"/>
        </right>
        <top/>
        <bottom/>
      </border>
    </dxf>
    <dxf>
      <border diagonalUp="0" diagonalDown="0">
        <left style="medium">
          <color theme="9"/>
        </left>
        <right style="medium">
          <color theme="9"/>
        </right>
        <top style="medium">
          <color theme="9"/>
        </top>
        <bottom style="medium">
          <color theme="9"/>
        </bottom>
      </border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  <border diagonalUp="0" diagonalDown="0">
        <left style="medium">
          <color theme="9"/>
        </left>
        <right style="medium">
          <color theme="9"/>
        </right>
        <top/>
        <bottom/>
        <vertical style="medium">
          <color theme="9"/>
        </vertical>
        <horizontal/>
      </border>
    </dxf>
    <dxf>
      <alignment horizontal="general" vertical="bottom" textRotation="44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alignment horizontal="general" vertical="bottom" textRotation="44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/>
        <top/>
        <bottom style="thin">
          <color auto="1"/>
        </bottom>
      </border>
    </dxf>
    <dxf>
      <alignment horizontal="general" vertical="bottom" textRotation="44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alignment horizontal="general" vertical="bottom" textRotation="44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alignment horizontal="general" vertical="bottom" textRotation="44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alignment horizontal="general" vertical="bottom" textRotation="44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alignment horizontal="general" vertical="bottom" textRotation="44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alignment horizontal="general" vertical="bottom" textRotation="44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alignment horizontal="general" vertical="bottom" textRotation="44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alignment horizontal="general" vertical="bottom" textRotation="44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alignment horizontal="general" vertical="bottom" textRotation="44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alignment horizontal="general" vertical="bottom" textRotation="44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alignment horizontal="general" vertical="bottom" textRotation="44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alignment horizontal="general" vertical="bottom" textRotation="44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alignment horizontal="general" vertical="bottom" textRotation="44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alignment horizontal="general" vertical="bottom" textRotation="44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alignment horizontal="general" vertical="bottom" textRotation="44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alignment horizontal="general" vertical="bottom" textRotation="44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alignment horizontal="general" vertical="bottom" textRotation="44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alignment horizontal="general" vertical="bottom" textRotation="9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border diagonalUp="0" diagonalDown="0" outline="0">
        <left/>
        <right style="thin">
          <color auto="1"/>
        </right>
        <top/>
        <bottom style="thin">
          <color auto="1"/>
        </bottom>
      </border>
    </dxf>
    <dxf>
      <border>
        <top style="thin">
          <color auto="1"/>
        </top>
      </border>
    </dxf>
    <dxf>
      <border>
        <bottom style="thin">
          <color auto="1"/>
        </bottom>
      </border>
    </dxf>
    <dxf>
      <alignment horizontal="general" vertical="bottom" textRotation="44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general" vertical="bottom" textRotation="44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general" vertical="bottom" textRotation="44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/>
        <top/>
        <bottom style="thin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general" vertical="bottom" textRotation="44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general" vertical="bottom" textRotation="44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general" vertical="bottom" textRotation="44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general" vertical="bottom" textRotation="44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general" vertical="bottom" textRotation="44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general" vertical="bottom" textRotation="44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general" vertical="bottom" textRotation="44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general" vertical="bottom" textRotation="44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general" vertical="bottom" textRotation="44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general" vertical="bottom" textRotation="44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general" vertical="bottom" textRotation="44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general" vertical="bottom" textRotation="44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general" vertical="bottom" textRotation="44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general" vertical="bottom" textRotation="44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general" vertical="bottom" textRotation="44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general" vertical="bottom" textRotation="44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border diagonalUp="0" diagonalDown="0">
        <left style="medium">
          <color theme="4" tint="-0.24994659260841701"/>
        </left>
        <right style="medium">
          <color theme="4" tint="-0.24994659260841701"/>
        </right>
        <top style="medium">
          <color theme="4" tint="-0.24994659260841701"/>
        </top>
        <bottom style="medium">
          <color theme="4" tint="-0.24994659260841701"/>
        </bottom>
        <vertical style="medium">
          <color theme="4" tint="-0.24994659260841701"/>
        </vertical>
        <horizontal style="medium">
          <color theme="4" tint="-0.24994659260841701"/>
        </horizontal>
      </border>
    </dxf>
    <dxf>
      <alignment horizontal="general" vertical="bottom" textRotation="44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border diagonalUp="0" diagonalDown="0">
        <left style="medium">
          <color theme="4" tint="-0.24994659260841701"/>
        </left>
        <right style="medium">
          <color theme="4" tint="-0.24994659260841701"/>
        </right>
        <top style="medium">
          <color theme="4" tint="-0.24994659260841701"/>
        </top>
        <bottom style="medium">
          <color theme="4" tint="-0.24994659260841701"/>
        </bottom>
        <vertical style="medium">
          <color theme="4" tint="-0.24994659260841701"/>
        </vertical>
        <horizontal style="medium">
          <color theme="4" tint="-0.24994659260841701"/>
        </horizontal>
      </border>
    </dxf>
    <dxf>
      <alignment horizontal="general" vertical="bottom" textRotation="9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 outline="0">
        <left/>
        <right style="thin">
          <color auto="1"/>
        </right>
        <top/>
        <bottom style="thin">
          <color auto="1"/>
        </bottom>
      </border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bottom style="thin">
          <color auto="1"/>
        </bottom>
      </border>
    </dxf>
    <dxf>
      <alignment horizontal="general" vertical="bottom" textRotation="44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</dxfs>
  <tableStyles count="0" defaultTableStyle="TableStyleMedium2" defaultPivotStyle="PivotStyleLight16"/>
  <colors>
    <mruColors>
      <color rgb="FF00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414619</xdr:colOff>
      <xdr:row>3</xdr:row>
      <xdr:rowOff>67236</xdr:rowOff>
    </xdr:from>
    <xdr:to>
      <xdr:col>15</xdr:col>
      <xdr:colOff>44824</xdr:colOff>
      <xdr:row>10</xdr:row>
      <xdr:rowOff>0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6992472" y="806824"/>
          <a:ext cx="2454087" cy="1277470"/>
        </a:xfrm>
        <a:prstGeom prst="roundRect">
          <a:avLst/>
        </a:prstGeom>
        <a:noFill/>
        <a:ln w="9525" cap="flat" cmpd="sng" algn="ctr">
          <a:solidFill>
            <a:schemeClr val="accent1"/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accen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22411</xdr:colOff>
      <xdr:row>3</xdr:row>
      <xdr:rowOff>53229</xdr:rowOff>
    </xdr:from>
    <xdr:to>
      <xdr:col>9</xdr:col>
      <xdr:colOff>313764</xdr:colOff>
      <xdr:row>10</xdr:row>
      <xdr:rowOff>33618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131793" y="792817"/>
          <a:ext cx="6398559" cy="1325095"/>
        </a:xfrm>
        <a:prstGeom prst="roundRect">
          <a:avLst/>
        </a:prstGeom>
        <a:noFill/>
        <a:ln w="9525" cap="flat" cmpd="sng" algn="ctr">
          <a:solidFill>
            <a:schemeClr val="accent1"/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accen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134471</xdr:colOff>
      <xdr:row>3</xdr:row>
      <xdr:rowOff>80121</xdr:rowOff>
    </xdr:from>
    <xdr:to>
      <xdr:col>22</xdr:col>
      <xdr:colOff>1479175</xdr:colOff>
      <xdr:row>9</xdr:row>
      <xdr:rowOff>179292</xdr:rowOff>
    </xdr:to>
    <xdr:sp macro="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9536206" y="819709"/>
          <a:ext cx="4639234" cy="1253377"/>
        </a:xfrm>
        <a:prstGeom prst="roundRect">
          <a:avLst/>
        </a:prstGeom>
        <a:noFill/>
        <a:ln w="9525" cap="flat" cmpd="sng" algn="ctr">
          <a:solidFill>
            <a:schemeClr val="accent1"/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accen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123825</xdr:colOff>
          <xdr:row>12</xdr:row>
          <xdr:rowOff>342900</xdr:rowOff>
        </xdr:from>
        <xdr:to>
          <xdr:col>1</xdr:col>
          <xdr:colOff>1504950</xdr:colOff>
          <xdr:row>12</xdr:row>
          <xdr:rowOff>714375</xdr:rowOff>
        </xdr:to>
        <xdr:sp macro="" textlink="">
          <xdr:nvSpPr>
            <xdr:cNvPr id="1067" name="Button 43" hidden="1">
              <a:extLst>
                <a:ext uri="{63B3BB69-23CF-44E3-9099-C40C66FF867C}">
                  <a14:compatExt spid="_x0000_s1067"/>
                </a:ext>
                <a:ext uri="{FF2B5EF4-FFF2-40B4-BE49-F238E27FC236}">
                  <a16:creationId xmlns:a16="http://schemas.microsoft.com/office/drawing/2014/main" id="{00000000-0008-0000-0000-00002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Gerez intervenant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44824</xdr:colOff>
      <xdr:row>27</xdr:row>
      <xdr:rowOff>145676</xdr:rowOff>
    </xdr:from>
    <xdr:to>
      <xdr:col>22</xdr:col>
      <xdr:colOff>5939118</xdr:colOff>
      <xdr:row>35</xdr:row>
      <xdr:rowOff>156882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1AEA328C-EE70-4B41-A1B9-607BAA0DA2AB}"/>
            </a:ext>
          </a:extLst>
        </xdr:cNvPr>
        <xdr:cNvSpPr txBox="1"/>
      </xdr:nvSpPr>
      <xdr:spPr>
        <a:xfrm>
          <a:off x="2229971" y="6858000"/>
          <a:ext cx="16405412" cy="153520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355227</xdr:colOff>
      <xdr:row>2</xdr:row>
      <xdr:rowOff>82925</xdr:rowOff>
    </xdr:from>
    <xdr:to>
      <xdr:col>20</xdr:col>
      <xdr:colOff>268940</xdr:colOff>
      <xdr:row>9</xdr:row>
      <xdr:rowOff>52108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7717492" y="632013"/>
          <a:ext cx="2199713" cy="1336301"/>
        </a:xfrm>
        <a:prstGeom prst="roundRect">
          <a:avLst/>
        </a:prstGeom>
        <a:noFill/>
        <a:ln w="9525" cap="flat" cmpd="sng" algn="ctr">
          <a:solidFill>
            <a:schemeClr val="accent1"/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accen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41460</xdr:colOff>
      <xdr:row>2</xdr:row>
      <xdr:rowOff>91329</xdr:rowOff>
    </xdr:from>
    <xdr:to>
      <xdr:col>14</xdr:col>
      <xdr:colOff>302558</xdr:colOff>
      <xdr:row>9</xdr:row>
      <xdr:rowOff>71718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803460" y="640417"/>
          <a:ext cx="6861363" cy="1347507"/>
        </a:xfrm>
        <a:prstGeom prst="roundRect">
          <a:avLst/>
        </a:prstGeom>
        <a:noFill/>
        <a:ln w="9525" cap="flat" cmpd="sng" algn="ctr">
          <a:solidFill>
            <a:schemeClr val="accent1"/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accen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295275</xdr:colOff>
          <xdr:row>11</xdr:row>
          <xdr:rowOff>323850</xdr:rowOff>
        </xdr:from>
        <xdr:to>
          <xdr:col>1</xdr:col>
          <xdr:colOff>1323975</xdr:colOff>
          <xdr:row>11</xdr:row>
          <xdr:rowOff>828675</xdr:rowOff>
        </xdr:to>
        <xdr:sp macro="" textlink="">
          <xdr:nvSpPr>
            <xdr:cNvPr id="32769" name="Button 1" hidden="1">
              <a:extLst>
                <a:ext uri="{63B3BB69-23CF-44E3-9099-C40C66FF867C}">
                  <a14:compatExt spid="_x0000_s32769"/>
                </a:ext>
                <a:ext uri="{FF2B5EF4-FFF2-40B4-BE49-F238E27FC236}">
                  <a16:creationId xmlns:a16="http://schemas.microsoft.com/office/drawing/2014/main" id="{00000000-0008-0000-0100-0000018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enregistrer intervenant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47625</xdr:colOff>
      <xdr:row>24</xdr:row>
      <xdr:rowOff>76200</xdr:rowOff>
    </xdr:from>
    <xdr:to>
      <xdr:col>22</xdr:col>
      <xdr:colOff>9525</xdr:colOff>
      <xdr:row>34</xdr:row>
      <xdr:rowOff>66675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93514198-9FA5-411B-8E9D-3099F1076E2A}"/>
            </a:ext>
          </a:extLst>
        </xdr:cNvPr>
        <xdr:cNvSpPr txBox="1"/>
      </xdr:nvSpPr>
      <xdr:spPr>
        <a:xfrm>
          <a:off x="7124700" y="5000625"/>
          <a:ext cx="6591300" cy="18954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tabProg" displayName="tabProg" ref="B13:W27" headerRowCount="0" totalsRowShown="0" headerRowDxfId="173" headerRowBorderDxfId="172" tableBorderDxfId="171" totalsRowBorderDxfId="170">
  <tableColumns count="22">
    <tableColumn id="2" xr3:uid="{00000000-0010-0000-0000-000002000000}" name="Colonne2" headerRowDxfId="169" dataDxfId="168"/>
    <tableColumn id="4" xr3:uid="{00000000-0010-0000-0000-000004000000}" name="Colonne4" headerRowDxfId="167" dataDxfId="166"/>
    <tableColumn id="5" xr3:uid="{00000000-0010-0000-0000-000005000000}" name="Colonne5" headerRowDxfId="165" dataDxfId="164"/>
    <tableColumn id="6" xr3:uid="{00000000-0010-0000-0000-000006000000}" name="Colonne6" headerRowDxfId="163" dataDxfId="162"/>
    <tableColumn id="7" xr3:uid="{00000000-0010-0000-0000-000007000000}" name="Colonne7" headerRowDxfId="161" dataDxfId="160"/>
    <tableColumn id="8" xr3:uid="{00000000-0010-0000-0000-000008000000}" name="Colonne8" headerRowDxfId="159" dataDxfId="158"/>
    <tableColumn id="9" xr3:uid="{00000000-0010-0000-0000-000009000000}" name="Colonne9" headerRowDxfId="157" dataDxfId="156"/>
    <tableColumn id="10" xr3:uid="{00000000-0010-0000-0000-00000A000000}" name="Colonne10" headerRowDxfId="155" dataDxfId="154"/>
    <tableColumn id="11" xr3:uid="{00000000-0010-0000-0000-00000B000000}" name="Colonne11" headerRowDxfId="153" dataDxfId="152"/>
    <tableColumn id="12" xr3:uid="{00000000-0010-0000-0000-00000C000000}" name="Colonne12" headerRowDxfId="151" dataDxfId="150"/>
    <tableColumn id="13" xr3:uid="{00000000-0010-0000-0000-00000D000000}" name="Colonne13" headerRowDxfId="149" dataDxfId="148"/>
    <tableColumn id="14" xr3:uid="{00000000-0010-0000-0000-00000E000000}" name="Colonne14" headerRowDxfId="147" dataDxfId="146"/>
    <tableColumn id="15" xr3:uid="{00000000-0010-0000-0000-00000F000000}" name="Colonne15" headerRowDxfId="145" dataDxfId="144"/>
    <tableColumn id="16" xr3:uid="{00000000-0010-0000-0000-000010000000}" name="Colonne16" headerRowDxfId="143" dataDxfId="142"/>
    <tableColumn id="17" xr3:uid="{00000000-0010-0000-0000-000011000000}" name="Colonne17" headerRowDxfId="141" dataDxfId="140"/>
    <tableColumn id="18" xr3:uid="{00000000-0010-0000-0000-000012000000}" name="Colonne18" headerRowDxfId="139" dataDxfId="138"/>
    <tableColumn id="19" xr3:uid="{00000000-0010-0000-0000-000013000000}" name="Colonne19" headerRowDxfId="137" dataDxfId="136"/>
    <tableColumn id="20" xr3:uid="{00000000-0010-0000-0000-000014000000}" name="Colonne20" headerRowDxfId="135" dataDxfId="134"/>
    <tableColumn id="21" xr3:uid="{00000000-0010-0000-0000-000015000000}" name="Colonne21" headerRowDxfId="133" dataDxfId="132"/>
    <tableColumn id="22" xr3:uid="{00000000-0010-0000-0000-000016000000}" name="Colonne22" headerRowDxfId="131" dataDxfId="130"/>
    <tableColumn id="23" xr3:uid="{00000000-0010-0000-0000-000017000000}" name="Colonne23" headerRowDxfId="129" dataDxfId="128"/>
    <tableColumn id="24" xr3:uid="{00000000-0010-0000-0000-000018000000}" name="Colonne24" headerRowDxfId="127" dataDxfId="126"/>
  </tableColumns>
  <tableStyleInfo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6" xr:uid="{00000000-000C-0000-FFFF-FFFF01000000}" name="tabTemps37" displayName="tabTemps37" ref="B12:W24" headerRowCount="0" totalsRowShown="0" headerRowDxfId="125" headerRowBorderDxfId="124" tableBorderDxfId="22" totalsRowBorderDxfId="123">
  <tableColumns count="22">
    <tableColumn id="2" xr3:uid="{00000000-0010-0000-0100-000002000000}" name="Colonne2" headerRowDxfId="122" dataDxfId="21"/>
    <tableColumn id="4" xr3:uid="{00000000-0010-0000-0100-000004000000}" name="Colonne4" headerRowDxfId="121" dataDxfId="20"/>
    <tableColumn id="5" xr3:uid="{00000000-0010-0000-0100-000005000000}" name="Colonne5" headerRowDxfId="120" dataDxfId="19"/>
    <tableColumn id="6" xr3:uid="{00000000-0010-0000-0100-000006000000}" name="Colonne6" headerRowDxfId="119" dataDxfId="18"/>
    <tableColumn id="7" xr3:uid="{00000000-0010-0000-0100-000007000000}" name="Colonne7" headerRowDxfId="118" dataDxfId="17"/>
    <tableColumn id="8" xr3:uid="{00000000-0010-0000-0100-000008000000}" name="Colonne8" headerRowDxfId="117" dataDxfId="16"/>
    <tableColumn id="9" xr3:uid="{00000000-0010-0000-0100-000009000000}" name="Colonne9" headerRowDxfId="116" dataDxfId="15"/>
    <tableColumn id="10" xr3:uid="{00000000-0010-0000-0100-00000A000000}" name="Colonne10" headerRowDxfId="115" dataDxfId="14"/>
    <tableColumn id="11" xr3:uid="{00000000-0010-0000-0100-00000B000000}" name="Colonne11" headerRowDxfId="114" dataDxfId="13"/>
    <tableColumn id="12" xr3:uid="{00000000-0010-0000-0100-00000C000000}" name="Colonne12" headerRowDxfId="113" dataDxfId="12"/>
    <tableColumn id="13" xr3:uid="{00000000-0010-0000-0100-00000D000000}" name="Colonne13" headerRowDxfId="112" dataDxfId="11"/>
    <tableColumn id="14" xr3:uid="{00000000-0010-0000-0100-00000E000000}" name="Colonne14" headerRowDxfId="111" dataDxfId="10"/>
    <tableColumn id="15" xr3:uid="{00000000-0010-0000-0100-00000F000000}" name="Colonne15" headerRowDxfId="110" dataDxfId="9"/>
    <tableColumn id="16" xr3:uid="{00000000-0010-0000-0100-000010000000}" name="Colonne16" headerRowDxfId="109" dataDxfId="8"/>
    <tableColumn id="17" xr3:uid="{00000000-0010-0000-0100-000011000000}" name="Colonne17" headerRowDxfId="108" dataDxfId="7"/>
    <tableColumn id="18" xr3:uid="{00000000-0010-0000-0100-000012000000}" name="Colonne18" headerRowDxfId="107" dataDxfId="6"/>
    <tableColumn id="19" xr3:uid="{00000000-0010-0000-0100-000013000000}" name="Colonne19" headerRowDxfId="106" dataDxfId="5"/>
    <tableColumn id="20" xr3:uid="{00000000-0010-0000-0100-000014000000}" name="Colonne20" headerRowDxfId="105" dataDxfId="4"/>
    <tableColumn id="21" xr3:uid="{00000000-0010-0000-0100-000015000000}" name="Colonne21" headerRowDxfId="104" dataDxfId="3"/>
    <tableColumn id="22" xr3:uid="{00000000-0010-0000-0100-000016000000}" name="Colonne22" headerRowDxfId="103" dataDxfId="2"/>
    <tableColumn id="23" xr3:uid="{00000000-0010-0000-0100-000017000000}" name="Colonne23" headerRowDxfId="102" dataDxfId="1"/>
    <tableColumn id="24" xr3:uid="{00000000-0010-0000-0100-000018000000}" name="Colonne24" headerRowDxfId="101" dataDxfId="0"/>
  </tableColumns>
  <tableStyleInfo showFirstColumn="0" showLastColumn="0" showRowStripes="0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2000000}" name="Tableau6" displayName="Tableau6" ref="C22:V22" headerRowCount="0" totalsRowShown="0" headerRowDxfId="100" dataDxfId="99" tableBorderDxfId="98">
  <tableColumns count="20">
    <tableColumn id="1" xr3:uid="{00000000-0010-0000-0200-000001000000}" name="Colonne1" dataDxfId="97"/>
    <tableColumn id="2" xr3:uid="{00000000-0010-0000-0200-000002000000}" name="Colonne2" dataDxfId="96">
      <calculatedColumnFormula xml:space="preserve"> $D21 - $D8</calculatedColumnFormula>
    </tableColumn>
    <tableColumn id="4" xr3:uid="{00000000-0010-0000-0200-000004000000}" name="Colonne4" dataDxfId="40">
      <calculatedColumnFormula xml:space="preserve"> $E21- $E8</calculatedColumnFormula>
    </tableColumn>
    <tableColumn id="5" xr3:uid="{00000000-0010-0000-0200-000005000000}" name="Colonne5" dataDxfId="39">
      <calculatedColumnFormula xml:space="preserve"> $F21- $F8</calculatedColumnFormula>
    </tableColumn>
    <tableColumn id="6" xr3:uid="{00000000-0010-0000-0200-000006000000}" name="Colonne6" dataDxfId="38">
      <calculatedColumnFormula xml:space="preserve"> $G21- $G8</calculatedColumnFormula>
    </tableColumn>
    <tableColumn id="7" xr3:uid="{00000000-0010-0000-0200-000007000000}" name="Colonne7" dataDxfId="37">
      <calculatedColumnFormula xml:space="preserve"> $H21- $H8</calculatedColumnFormula>
    </tableColumn>
    <tableColumn id="8" xr3:uid="{00000000-0010-0000-0200-000008000000}" name="Colonne8" dataDxfId="36">
      <calculatedColumnFormula xml:space="preserve"> $I21- $I8</calculatedColumnFormula>
    </tableColumn>
    <tableColumn id="9" xr3:uid="{00000000-0010-0000-0200-000009000000}" name="Colonne9" dataDxfId="35">
      <calculatedColumnFormula xml:space="preserve"> $J21- $J8</calculatedColumnFormula>
    </tableColumn>
    <tableColumn id="10" xr3:uid="{00000000-0010-0000-0200-00000A000000}" name="Colonne10" dataDxfId="34">
      <calculatedColumnFormula xml:space="preserve"> $K21- $K8</calculatedColumnFormula>
    </tableColumn>
    <tableColumn id="11" xr3:uid="{00000000-0010-0000-0200-00000B000000}" name="Colonne11" dataDxfId="33">
      <calculatedColumnFormula xml:space="preserve"> $L21- $L8</calculatedColumnFormula>
    </tableColumn>
    <tableColumn id="12" xr3:uid="{00000000-0010-0000-0200-00000C000000}" name="Colonne12" dataDxfId="32">
      <calculatedColumnFormula xml:space="preserve"> $M21- $M8</calculatedColumnFormula>
    </tableColumn>
    <tableColumn id="13" xr3:uid="{00000000-0010-0000-0200-00000D000000}" name="Colonne13" dataDxfId="31"/>
    <tableColumn id="14" xr3:uid="{00000000-0010-0000-0200-00000E000000}" name="Colonne14" dataDxfId="30"/>
    <tableColumn id="15" xr3:uid="{00000000-0010-0000-0200-00000F000000}" name="Colonne15" dataDxfId="29"/>
    <tableColumn id="16" xr3:uid="{00000000-0010-0000-0200-000010000000}" name="Colonne16" dataDxfId="28"/>
    <tableColumn id="17" xr3:uid="{00000000-0010-0000-0200-000011000000}" name="Colonne17" dataDxfId="27"/>
    <tableColumn id="18" xr3:uid="{00000000-0010-0000-0200-000012000000}" name="Colonne18" dataDxfId="26"/>
    <tableColumn id="19" xr3:uid="{00000000-0010-0000-0200-000013000000}" name="Colonne19" dataDxfId="25"/>
    <tableColumn id="20" xr3:uid="{00000000-0010-0000-0200-000014000000}" name="Colonne20" dataDxfId="24"/>
    <tableColumn id="21" xr3:uid="{00000000-0010-0000-0200-000015000000}" name="Colonne21" dataDxfId="23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3000000}" name="tabEcart" displayName="tabEcart" ref="B7:V21" headerRowCount="0" totalsRowShown="0" headerRowDxfId="95" headerRowBorderDxfId="94" tableBorderDxfId="93" totalsRowBorderDxfId="92">
  <tableColumns count="21">
    <tableColumn id="2" xr3:uid="{00000000-0010-0000-0300-000002000000}" name="Colonne2" headerRowDxfId="91" dataDxfId="90"/>
    <tableColumn id="1" xr3:uid="{00000000-0010-0000-0300-000001000000}" name="Colonne1" headerRowDxfId="89" dataDxfId="88"/>
    <tableColumn id="4" xr3:uid="{00000000-0010-0000-0300-000004000000}" name="Colonne4" headerRowDxfId="87" dataDxfId="86"/>
    <tableColumn id="6" xr3:uid="{00000000-0010-0000-0300-000006000000}" name="Colonne6" headerRowDxfId="85" dataDxfId="84"/>
    <tableColumn id="7" xr3:uid="{00000000-0010-0000-0300-000007000000}" name="Colonne7" headerRowDxfId="83" dataDxfId="82"/>
    <tableColumn id="8" xr3:uid="{00000000-0010-0000-0300-000008000000}" name="Colonne8" headerRowDxfId="81" dataDxfId="80"/>
    <tableColumn id="9" xr3:uid="{00000000-0010-0000-0300-000009000000}" name="Colonne9" headerRowDxfId="79" dataDxfId="78"/>
    <tableColumn id="10" xr3:uid="{00000000-0010-0000-0300-00000A000000}" name="Colonne10" headerRowDxfId="77" dataDxfId="76"/>
    <tableColumn id="11" xr3:uid="{00000000-0010-0000-0300-00000B000000}" name="Colonne11" headerRowDxfId="75" dataDxfId="74"/>
    <tableColumn id="12" xr3:uid="{00000000-0010-0000-0300-00000C000000}" name="Colonne12" headerRowDxfId="73" dataDxfId="72"/>
    <tableColumn id="13" xr3:uid="{00000000-0010-0000-0300-00000D000000}" name="Colonne13" headerRowDxfId="71" dataDxfId="70"/>
    <tableColumn id="14" xr3:uid="{00000000-0010-0000-0300-00000E000000}" name="Colonne14" headerRowDxfId="69" dataDxfId="68"/>
    <tableColumn id="15" xr3:uid="{00000000-0010-0000-0300-00000F000000}" name="Colonne15" headerRowDxfId="67" dataDxfId="66"/>
    <tableColumn id="16" xr3:uid="{00000000-0010-0000-0300-000010000000}" name="Colonne16" headerRowDxfId="65" dataDxfId="64"/>
    <tableColumn id="17" xr3:uid="{00000000-0010-0000-0300-000011000000}" name="Colonne17" headerRowDxfId="63" dataDxfId="62"/>
    <tableColumn id="18" xr3:uid="{00000000-0010-0000-0300-000012000000}" name="Colonne18" headerRowDxfId="61" dataDxfId="60"/>
    <tableColumn id="19" xr3:uid="{00000000-0010-0000-0300-000013000000}" name="Colonne19" headerRowDxfId="59" dataDxfId="58"/>
    <tableColumn id="20" xr3:uid="{00000000-0010-0000-0300-000014000000}" name="Colonne20" headerRowDxfId="57" dataDxfId="56"/>
    <tableColumn id="21" xr3:uid="{00000000-0010-0000-0300-000015000000}" name="Colonne21" headerRowDxfId="55" dataDxfId="54"/>
    <tableColumn id="22" xr3:uid="{00000000-0010-0000-0300-000016000000}" name="Colonne22" headerRowDxfId="53" dataDxfId="52"/>
    <tableColumn id="23" xr3:uid="{00000000-0010-0000-0300-000017000000}" name="Colonne23" headerRowDxfId="51" dataDxfId="50"/>
  </tableColumns>
  <tableStyleInfo showFirstColumn="0" showLastColumn="0" showRowStripes="0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87D198D2-7145-4EB5-8628-896C23BA0D33}" name="Tableau105" displayName="Tableau105" ref="C24:I36" headerRowCount="0" totalsRowShown="0" tableBorderDxfId="49" totalsRowBorderDxfId="48">
  <tableColumns count="7">
    <tableColumn id="1" xr3:uid="{794835D0-E43C-46EC-BFFC-B9F8C6FD148D}" name="Colonne1" dataDxfId="47"/>
    <tableColumn id="2" xr3:uid="{F651F153-0194-4F02-8AF7-D4559D922FDA}" name="Colonne2" dataDxfId="46"/>
    <tableColumn id="3" xr3:uid="{9A97EC8E-C5DB-4EC6-A11D-6051E26D0D7E}" name="Colonne3" dataDxfId="45">
      <calculatedColumnFormula>INDIRECT(ADDRESS(19,4,,,"Feuil1"))</calculatedColumnFormula>
    </tableColumn>
    <tableColumn id="4" xr3:uid="{E00CE8A6-C1BF-4139-B75E-1827C94B2F92}" name="Colonne4" dataDxfId="44"/>
    <tableColumn id="5" xr3:uid="{CB83C127-3993-462A-9DD1-639059F78858}" name="Colonne5" dataDxfId="43">
      <calculatedColumnFormula>D7/8</calculatedColumnFormula>
    </tableColumn>
    <tableColumn id="6" xr3:uid="{6C9FE926-17ED-486E-947F-2A1432FBDDED}" name="Colonne6" dataDxfId="42"/>
    <tableColumn id="7" xr3:uid="{0EA1A48A-8198-4DB2-9D2C-D72E94F5A0C3}" name="Colonne7" dataDxfId="41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2.xml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2:Y30"/>
  <sheetViews>
    <sheetView showGridLines="0" showZeros="0" tabSelected="1" zoomScale="85" zoomScaleNormal="85" zoomScalePageLayoutView="55" workbookViewId="0">
      <selection activeCell="B16" sqref="B16"/>
    </sheetView>
  </sheetViews>
  <sheetFormatPr baseColWidth="10" defaultColWidth="9.140625" defaultRowHeight="15" x14ac:dyDescent="0.25"/>
  <cols>
    <col min="1" max="1" width="8.42578125" customWidth="1"/>
    <col min="2" max="2" width="24.42578125" customWidth="1"/>
    <col min="3" max="3" width="16.7109375" customWidth="1"/>
    <col min="4" max="4" width="14" customWidth="1"/>
    <col min="5" max="5" width="6.42578125" customWidth="1"/>
    <col min="6" max="6" width="7.7109375" customWidth="1"/>
    <col min="7" max="22" width="7" customWidth="1"/>
    <col min="23" max="23" width="95.140625" customWidth="1"/>
    <col min="24" max="24" width="6.7109375" customWidth="1"/>
    <col min="25" max="25" width="8.28515625" customWidth="1"/>
  </cols>
  <sheetData>
    <row r="2" spans="2:25" ht="20.25" thickBot="1" x14ac:dyDescent="0.35">
      <c r="B2" s="1" t="s">
        <v>0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28" t="s">
        <v>21</v>
      </c>
      <c r="X2" s="26"/>
      <c r="Y2" s="27"/>
    </row>
    <row r="3" spans="2:25" ht="22.5" customHeight="1" thickTop="1" x14ac:dyDescent="0.3">
      <c r="B3" s="19"/>
      <c r="C3" s="19" t="s">
        <v>1</v>
      </c>
      <c r="K3" s="19" t="s">
        <v>19</v>
      </c>
      <c r="N3" s="19"/>
      <c r="Q3" s="19" t="s">
        <v>20</v>
      </c>
      <c r="R3" s="19"/>
      <c r="T3" s="19"/>
      <c r="X3" s="2"/>
    </row>
    <row r="4" spans="2:25" ht="15" customHeight="1" x14ac:dyDescent="0.3">
      <c r="B4" s="2"/>
      <c r="I4" s="5"/>
      <c r="K4" s="2"/>
      <c r="M4" s="2"/>
    </row>
    <row r="5" spans="2:25" ht="15.75" customHeight="1" x14ac:dyDescent="0.25">
      <c r="B5" s="23" t="s">
        <v>2</v>
      </c>
      <c r="C5" s="3"/>
      <c r="D5" s="3"/>
      <c r="E5" s="110" t="s">
        <v>4</v>
      </c>
      <c r="F5" s="3"/>
      <c r="G5" s="3"/>
      <c r="H5" s="108"/>
      <c r="I5" s="108"/>
      <c r="J5" s="3"/>
      <c r="K5" s="113" t="s">
        <v>41</v>
      </c>
      <c r="L5" s="107"/>
      <c r="M5" s="107"/>
      <c r="N5" s="107"/>
      <c r="O5" s="114"/>
      <c r="P5" s="114"/>
      <c r="Q5" s="123" t="s">
        <v>29</v>
      </c>
      <c r="R5" s="3"/>
      <c r="S5" s="3"/>
      <c r="T5" s="125"/>
      <c r="U5" s="125"/>
      <c r="V5" s="125"/>
      <c r="W5" s="3"/>
      <c r="X5" s="25"/>
    </row>
    <row r="6" spans="2:25" ht="15" customHeight="1" x14ac:dyDescent="0.25">
      <c r="B6" s="3"/>
      <c r="C6" s="3"/>
      <c r="D6" s="3"/>
      <c r="E6" s="3"/>
      <c r="F6" s="3"/>
      <c r="G6" s="3"/>
      <c r="H6" s="3"/>
      <c r="I6" s="3"/>
      <c r="J6" s="3"/>
      <c r="K6" s="121" t="s">
        <v>41</v>
      </c>
      <c r="L6" s="107"/>
      <c r="M6" s="107"/>
      <c r="N6" s="107"/>
      <c r="O6" s="116"/>
      <c r="P6" s="116"/>
    </row>
    <row r="7" spans="2:25" ht="15" customHeight="1" x14ac:dyDescent="0.25">
      <c r="B7" s="3"/>
      <c r="C7" s="3"/>
      <c r="D7" s="3"/>
      <c r="E7" s="3"/>
      <c r="F7" s="3"/>
      <c r="G7" s="3"/>
      <c r="H7" s="3"/>
      <c r="I7" s="3"/>
      <c r="J7" s="3"/>
      <c r="K7" s="120" t="s">
        <v>41</v>
      </c>
      <c r="L7" s="107"/>
      <c r="M7" s="107"/>
      <c r="N7" s="107"/>
      <c r="O7" s="114"/>
      <c r="P7" s="111" t="s">
        <v>30</v>
      </c>
      <c r="Q7" s="115"/>
      <c r="S7" s="113"/>
      <c r="T7" s="126"/>
      <c r="U7" s="126"/>
      <c r="V7" s="126"/>
    </row>
    <row r="8" spans="2:25" x14ac:dyDescent="0.25">
      <c r="B8" s="23" t="s">
        <v>3</v>
      </c>
      <c r="C8" s="3"/>
      <c r="D8" s="132" t="s">
        <v>31</v>
      </c>
      <c r="E8" s="3"/>
      <c r="F8" s="3"/>
      <c r="G8" s="3"/>
      <c r="H8" s="108"/>
      <c r="I8" s="108"/>
      <c r="J8" s="3"/>
      <c r="K8" s="8"/>
      <c r="L8" s="3"/>
      <c r="S8" s="3"/>
      <c r="T8" s="3"/>
      <c r="U8" s="3"/>
      <c r="V8" s="3"/>
      <c r="W8" s="3"/>
    </row>
    <row r="9" spans="2:25" x14ac:dyDescent="0.25">
      <c r="B9" s="3"/>
      <c r="C9" s="3"/>
      <c r="D9" s="3"/>
      <c r="E9" s="3"/>
      <c r="F9" s="3"/>
      <c r="G9" s="3"/>
      <c r="H9" s="3"/>
      <c r="I9" s="3"/>
      <c r="J9" s="3"/>
      <c r="K9" s="3"/>
      <c r="L9" s="3"/>
      <c r="N9" s="3"/>
      <c r="O9" s="3"/>
      <c r="P9" s="3"/>
      <c r="S9" s="3"/>
      <c r="T9" s="3"/>
      <c r="U9" s="3"/>
      <c r="V9" s="3"/>
    </row>
    <row r="10" spans="2:25" x14ac:dyDescent="0.25">
      <c r="E10" s="123" t="s">
        <v>29</v>
      </c>
      <c r="F10" s="79"/>
      <c r="H10" s="126"/>
      <c r="I10" s="126"/>
    </row>
    <row r="11" spans="2:25" x14ac:dyDescent="0.25">
      <c r="E11" s="122"/>
      <c r="T11" s="4"/>
    </row>
    <row r="12" spans="2:25" ht="14.25" customHeight="1" thickBot="1" x14ac:dyDescent="0.3">
      <c r="T12" s="24" t="s">
        <v>17</v>
      </c>
      <c r="V12" s="20"/>
    </row>
    <row r="13" spans="2:25" ht="99.75" thickBot="1" x14ac:dyDescent="0.3">
      <c r="B13" s="6" t="s">
        <v>5</v>
      </c>
      <c r="C13" s="13" t="s">
        <v>6</v>
      </c>
      <c r="D13" s="13" t="s">
        <v>7</v>
      </c>
      <c r="E13" s="15" t="s">
        <v>8</v>
      </c>
      <c r="F13" s="16" t="s">
        <v>22</v>
      </c>
      <c r="G13" s="16" t="s">
        <v>9</v>
      </c>
      <c r="H13" s="17" t="s">
        <v>23</v>
      </c>
      <c r="I13" s="15" t="s">
        <v>10</v>
      </c>
      <c r="J13" s="16" t="s">
        <v>11</v>
      </c>
      <c r="K13" s="16" t="s">
        <v>27</v>
      </c>
      <c r="L13" s="16" t="s">
        <v>12</v>
      </c>
      <c r="M13" s="16" t="s">
        <v>13</v>
      </c>
      <c r="N13" s="16" t="s">
        <v>14</v>
      </c>
      <c r="O13" s="16" t="s">
        <v>24</v>
      </c>
      <c r="P13" s="16" t="s">
        <v>25</v>
      </c>
      <c r="Q13" s="16" t="s">
        <v>37</v>
      </c>
      <c r="R13" s="16" t="s">
        <v>37</v>
      </c>
      <c r="S13" s="17"/>
      <c r="T13" s="18" t="s">
        <v>15</v>
      </c>
      <c r="U13" s="17" t="s">
        <v>16</v>
      </c>
      <c r="V13" s="14" t="s">
        <v>26</v>
      </c>
      <c r="W13" s="9" t="s">
        <v>28</v>
      </c>
    </row>
    <row r="14" spans="2:25" ht="15.75" thickBot="1" x14ac:dyDescent="0.3">
      <c r="B14" s="80" t="s">
        <v>65</v>
      </c>
      <c r="C14" s="46">
        <f>SUBTOTAL(109,E14:V14)</f>
        <v>0</v>
      </c>
      <c r="D14" s="47">
        <f xml:space="preserve"> tabProg[[#This Row],[Colonne4]] / 8</f>
        <v>0</v>
      </c>
      <c r="E14" s="135"/>
      <c r="F14" s="136"/>
      <c r="G14" s="136"/>
      <c r="H14" s="136"/>
      <c r="I14" s="137"/>
      <c r="J14" s="138"/>
      <c r="K14" s="135"/>
      <c r="L14" s="136"/>
      <c r="M14" s="136"/>
      <c r="N14" s="136"/>
      <c r="O14" s="136"/>
      <c r="P14" s="136"/>
      <c r="Q14" s="136"/>
      <c r="R14" s="136"/>
      <c r="S14" s="136"/>
      <c r="T14" s="136"/>
      <c r="U14" s="136"/>
      <c r="V14" s="139"/>
      <c r="W14" s="32"/>
    </row>
    <row r="15" spans="2:25" ht="15.75" thickBot="1" x14ac:dyDescent="0.3">
      <c r="B15" s="80" t="s">
        <v>68</v>
      </c>
      <c r="C15" s="46">
        <f t="shared" ref="C15:C26" si="0">SUBTOTAL(109,E15:V15)</f>
        <v>0</v>
      </c>
      <c r="D15" s="47">
        <f xml:space="preserve"> tabProg[[#This Row],[Colonne4]] / 8</f>
        <v>0</v>
      </c>
      <c r="E15" s="140"/>
      <c r="F15" s="141"/>
      <c r="G15" s="141"/>
      <c r="H15" s="141"/>
      <c r="I15" s="142"/>
      <c r="J15" s="143"/>
      <c r="K15" s="140"/>
      <c r="L15" s="141"/>
      <c r="M15" s="141"/>
      <c r="N15" s="141"/>
      <c r="O15" s="141"/>
      <c r="P15" s="141"/>
      <c r="Q15" s="141"/>
      <c r="R15" s="141"/>
      <c r="S15" s="141"/>
      <c r="T15" s="141"/>
      <c r="U15" s="141"/>
      <c r="V15" s="142"/>
      <c r="W15" s="32"/>
    </row>
    <row r="16" spans="2:25" ht="15.75" thickBot="1" x14ac:dyDescent="0.3">
      <c r="B16" s="80"/>
      <c r="C16" s="46">
        <f t="shared" si="0"/>
        <v>0</v>
      </c>
      <c r="D16" s="47">
        <f xml:space="preserve"> tabProg[[#This Row],[Colonne4]] / 8</f>
        <v>0</v>
      </c>
      <c r="E16" s="140"/>
      <c r="F16" s="141"/>
      <c r="G16" s="141"/>
      <c r="H16" s="141"/>
      <c r="I16" s="142"/>
      <c r="J16" s="143"/>
      <c r="K16" s="140"/>
      <c r="L16" s="141"/>
      <c r="M16" s="141"/>
      <c r="N16" s="141"/>
      <c r="O16" s="141"/>
      <c r="P16" s="141"/>
      <c r="Q16" s="141"/>
      <c r="R16" s="141"/>
      <c r="S16" s="141"/>
      <c r="T16" s="141"/>
      <c r="U16" s="141"/>
      <c r="V16" s="142"/>
      <c r="W16" s="32"/>
    </row>
    <row r="17" spans="2:24" ht="15.75" thickBot="1" x14ac:dyDescent="0.3">
      <c r="B17" s="80"/>
      <c r="C17" s="46">
        <f t="shared" si="0"/>
        <v>0</v>
      </c>
      <c r="D17" s="47">
        <f xml:space="preserve"> tabProg[[#This Row],[Colonne4]] / 8</f>
        <v>0</v>
      </c>
      <c r="E17" s="140"/>
      <c r="F17" s="141"/>
      <c r="G17" s="141"/>
      <c r="H17" s="141"/>
      <c r="I17" s="142"/>
      <c r="J17" s="143"/>
      <c r="K17" s="140"/>
      <c r="L17" s="141"/>
      <c r="M17" s="141"/>
      <c r="N17" s="141"/>
      <c r="O17" s="141"/>
      <c r="P17" s="141"/>
      <c r="Q17" s="141"/>
      <c r="R17" s="141"/>
      <c r="S17" s="141"/>
      <c r="T17" s="141"/>
      <c r="U17" s="141"/>
      <c r="V17" s="142"/>
      <c r="W17" s="32"/>
    </row>
    <row r="18" spans="2:24" ht="15.75" thickBot="1" x14ac:dyDescent="0.3">
      <c r="B18" s="80"/>
      <c r="C18" s="46">
        <f>SUBTOTAL(109,E18:V18)</f>
        <v>0</v>
      </c>
      <c r="D18" s="47">
        <f xml:space="preserve"> tabProg[[#This Row],[Colonne4]] / 8</f>
        <v>0</v>
      </c>
      <c r="E18" s="140"/>
      <c r="F18" s="141"/>
      <c r="G18" s="144"/>
      <c r="H18" s="141"/>
      <c r="I18" s="142"/>
      <c r="J18" s="143"/>
      <c r="K18" s="140"/>
      <c r="L18" s="141"/>
      <c r="M18" s="141"/>
      <c r="N18" s="141"/>
      <c r="O18" s="141"/>
      <c r="P18" s="141"/>
      <c r="Q18" s="141"/>
      <c r="R18" s="141"/>
      <c r="S18" s="141"/>
      <c r="T18" s="141"/>
      <c r="U18" s="141"/>
      <c r="V18" s="142"/>
      <c r="W18" s="32"/>
    </row>
    <row r="19" spans="2:24" ht="15.75" thickBot="1" x14ac:dyDescent="0.3">
      <c r="B19" s="80"/>
      <c r="C19" s="46">
        <f t="shared" si="0"/>
        <v>0</v>
      </c>
      <c r="D19" s="47">
        <f xml:space="preserve"> tabProg[[#This Row],[Colonne4]] / 8</f>
        <v>0</v>
      </c>
      <c r="E19" s="140"/>
      <c r="F19" s="141"/>
      <c r="G19" s="141"/>
      <c r="H19" s="141"/>
      <c r="I19" s="142"/>
      <c r="J19" s="143"/>
      <c r="K19" s="140"/>
      <c r="L19" s="141"/>
      <c r="M19" s="141"/>
      <c r="N19" s="141"/>
      <c r="O19" s="141"/>
      <c r="P19" s="141"/>
      <c r="Q19" s="141"/>
      <c r="R19" s="141"/>
      <c r="S19" s="141"/>
      <c r="T19" s="141"/>
      <c r="U19" s="141"/>
      <c r="V19" s="142"/>
      <c r="W19" s="32"/>
    </row>
    <row r="20" spans="2:24" ht="15.75" thickBot="1" x14ac:dyDescent="0.3">
      <c r="B20" s="80"/>
      <c r="C20" s="46">
        <f t="shared" si="0"/>
        <v>0</v>
      </c>
      <c r="D20" s="47">
        <f xml:space="preserve"> tabProg[[#This Row],[Colonne4]] / 8</f>
        <v>0</v>
      </c>
      <c r="E20" s="140"/>
      <c r="F20" s="141"/>
      <c r="G20" s="141"/>
      <c r="H20" s="141"/>
      <c r="I20" s="142"/>
      <c r="J20" s="143"/>
      <c r="K20" s="140"/>
      <c r="L20" s="141"/>
      <c r="M20" s="141"/>
      <c r="N20" s="141"/>
      <c r="O20" s="141"/>
      <c r="P20" s="141"/>
      <c r="Q20" s="141"/>
      <c r="R20" s="141"/>
      <c r="S20" s="141"/>
      <c r="T20" s="141"/>
      <c r="U20" s="141"/>
      <c r="V20" s="142"/>
      <c r="W20" s="32"/>
    </row>
    <row r="21" spans="2:24" ht="15.75" thickBot="1" x14ac:dyDescent="0.3">
      <c r="B21" s="80"/>
      <c r="C21" s="46">
        <f t="shared" si="0"/>
        <v>0</v>
      </c>
      <c r="D21" s="47">
        <f xml:space="preserve"> tabProg[[#This Row],[Colonne4]] / 8</f>
        <v>0</v>
      </c>
      <c r="E21" s="140"/>
      <c r="F21" s="141"/>
      <c r="G21" s="141"/>
      <c r="H21" s="141"/>
      <c r="I21" s="142"/>
      <c r="J21" s="143"/>
      <c r="K21" s="140"/>
      <c r="L21" s="141"/>
      <c r="M21" s="141"/>
      <c r="N21" s="141"/>
      <c r="O21" s="141"/>
      <c r="P21" s="141"/>
      <c r="Q21" s="141"/>
      <c r="R21" s="141"/>
      <c r="S21" s="141"/>
      <c r="T21" s="141"/>
      <c r="U21" s="141"/>
      <c r="V21" s="142"/>
      <c r="W21" s="32"/>
    </row>
    <row r="22" spans="2:24" ht="15.75" thickBot="1" x14ac:dyDescent="0.3">
      <c r="B22" s="80"/>
      <c r="C22" s="46">
        <f t="shared" si="0"/>
        <v>0</v>
      </c>
      <c r="D22" s="47">
        <f xml:space="preserve"> tabProg[[#This Row],[Colonne4]] / 8</f>
        <v>0</v>
      </c>
      <c r="E22" s="140"/>
      <c r="F22" s="141"/>
      <c r="G22" s="141"/>
      <c r="H22" s="141"/>
      <c r="I22" s="142"/>
      <c r="J22" s="143"/>
      <c r="K22" s="140"/>
      <c r="L22" s="141"/>
      <c r="M22" s="141"/>
      <c r="N22" s="141"/>
      <c r="O22" s="141"/>
      <c r="P22" s="141"/>
      <c r="Q22" s="141"/>
      <c r="R22" s="141"/>
      <c r="S22" s="141"/>
      <c r="T22" s="141"/>
      <c r="U22" s="141"/>
      <c r="V22" s="142"/>
      <c r="W22" s="32"/>
    </row>
    <row r="23" spans="2:24" ht="15.75" thickBot="1" x14ac:dyDescent="0.3">
      <c r="B23" s="80"/>
      <c r="C23" s="46">
        <f t="shared" si="0"/>
        <v>0</v>
      </c>
      <c r="D23" s="47">
        <f xml:space="preserve"> tabProg[[#This Row],[Colonne4]] / 8</f>
        <v>0</v>
      </c>
      <c r="E23" s="140"/>
      <c r="F23" s="141"/>
      <c r="G23" s="141"/>
      <c r="H23" s="141"/>
      <c r="I23" s="142"/>
      <c r="J23" s="143"/>
      <c r="K23" s="140"/>
      <c r="L23" s="141"/>
      <c r="M23" s="141"/>
      <c r="N23" s="141"/>
      <c r="O23" s="141"/>
      <c r="P23" s="141"/>
      <c r="Q23" s="141"/>
      <c r="R23" s="141"/>
      <c r="S23" s="141"/>
      <c r="T23" s="141"/>
      <c r="U23" s="141"/>
      <c r="V23" s="142"/>
      <c r="W23" s="32"/>
    </row>
    <row r="24" spans="2:24" ht="15.75" thickBot="1" x14ac:dyDescent="0.3">
      <c r="B24" s="80"/>
      <c r="C24" s="46">
        <f t="shared" si="0"/>
        <v>0</v>
      </c>
      <c r="D24" s="47">
        <f xml:space="preserve"> tabProg[[#This Row],[Colonne4]] / 8</f>
        <v>0</v>
      </c>
      <c r="E24" s="140"/>
      <c r="F24" s="141"/>
      <c r="G24" s="141"/>
      <c r="H24" s="141"/>
      <c r="I24" s="142"/>
      <c r="J24" s="143"/>
      <c r="K24" s="140"/>
      <c r="L24" s="141"/>
      <c r="M24" s="141"/>
      <c r="N24" s="141"/>
      <c r="O24" s="141"/>
      <c r="P24" s="141"/>
      <c r="Q24" s="141"/>
      <c r="R24" s="141"/>
      <c r="S24" s="141"/>
      <c r="T24" s="141"/>
      <c r="U24" s="141"/>
      <c r="V24" s="142"/>
      <c r="W24" s="133"/>
    </row>
    <row r="25" spans="2:24" ht="15.75" thickBot="1" x14ac:dyDescent="0.3">
      <c r="B25" s="80"/>
      <c r="C25" s="46">
        <v>0</v>
      </c>
      <c r="D25" s="48">
        <v>0</v>
      </c>
      <c r="E25" s="145"/>
      <c r="F25" s="145"/>
      <c r="G25" s="145"/>
      <c r="H25" s="145"/>
      <c r="I25" s="145"/>
      <c r="J25" s="145"/>
      <c r="K25" s="145"/>
      <c r="L25" s="145"/>
      <c r="M25" s="145"/>
      <c r="N25" s="145"/>
      <c r="O25" s="145"/>
      <c r="P25" s="145"/>
      <c r="Q25" s="145"/>
      <c r="R25" s="145"/>
      <c r="S25" s="145"/>
      <c r="T25" s="145"/>
      <c r="U25" s="146"/>
      <c r="V25" s="145"/>
      <c r="W25" s="32"/>
    </row>
    <row r="26" spans="2:24" ht="15.75" thickBot="1" x14ac:dyDescent="0.3">
      <c r="B26" s="81"/>
      <c r="C26" s="46">
        <f t="shared" si="0"/>
        <v>0</v>
      </c>
      <c r="D26" s="47">
        <f xml:space="preserve"> tabProg[[#This Row],[Colonne4]] / 8</f>
        <v>0</v>
      </c>
      <c r="E26" s="147"/>
      <c r="F26" s="148"/>
      <c r="G26" s="148"/>
      <c r="H26" s="148"/>
      <c r="I26" s="149"/>
      <c r="J26" s="150"/>
      <c r="K26" s="147"/>
      <c r="L26" s="148"/>
      <c r="M26" s="148"/>
      <c r="N26" s="148"/>
      <c r="O26" s="148"/>
      <c r="P26" s="148"/>
      <c r="Q26" s="148"/>
      <c r="R26" s="148"/>
      <c r="S26" s="148"/>
      <c r="T26" s="148"/>
      <c r="U26" s="148"/>
      <c r="V26" s="149"/>
      <c r="W26" s="134"/>
      <c r="X26" s="3"/>
    </row>
    <row r="27" spans="2:24" ht="29.25" customHeight="1" thickBot="1" x14ac:dyDescent="0.3">
      <c r="B27" s="10" t="s">
        <v>18</v>
      </c>
      <c r="C27" s="50">
        <f>SUM(C14:C26)</f>
        <v>0</v>
      </c>
      <c r="D27" s="49">
        <f>tabProg[[#This Row],[Colonne4]] / 8</f>
        <v>0</v>
      </c>
      <c r="E27" s="12">
        <f t="shared" ref="E27:V27" si="1">SUM(E14:E26)</f>
        <v>0</v>
      </c>
      <c r="F27" s="12">
        <f t="shared" si="1"/>
        <v>0</v>
      </c>
      <c r="G27" s="12">
        <f t="shared" si="1"/>
        <v>0</v>
      </c>
      <c r="H27" s="12">
        <f t="shared" si="1"/>
        <v>0</v>
      </c>
      <c r="I27" s="12">
        <f t="shared" si="1"/>
        <v>0</v>
      </c>
      <c r="J27" s="12">
        <f t="shared" si="1"/>
        <v>0</v>
      </c>
      <c r="K27" s="12">
        <f t="shared" si="1"/>
        <v>0</v>
      </c>
      <c r="L27" s="12">
        <f t="shared" si="1"/>
        <v>0</v>
      </c>
      <c r="M27" s="12">
        <f t="shared" si="1"/>
        <v>0</v>
      </c>
      <c r="N27" s="12">
        <f t="shared" si="1"/>
        <v>0</v>
      </c>
      <c r="O27" s="12">
        <f t="shared" si="1"/>
        <v>0</v>
      </c>
      <c r="P27" s="12">
        <f t="shared" si="1"/>
        <v>0</v>
      </c>
      <c r="Q27" s="12">
        <f t="shared" si="1"/>
        <v>0</v>
      </c>
      <c r="R27" s="12">
        <f t="shared" si="1"/>
        <v>0</v>
      </c>
      <c r="S27" s="12">
        <f t="shared" si="1"/>
        <v>0</v>
      </c>
      <c r="T27" s="12">
        <f t="shared" si="1"/>
        <v>0</v>
      </c>
      <c r="U27" s="12">
        <f t="shared" si="1"/>
        <v>0</v>
      </c>
      <c r="V27" s="12">
        <f t="shared" si="1"/>
        <v>0</v>
      </c>
      <c r="W27" s="33"/>
    </row>
    <row r="30" spans="2:24" x14ac:dyDescent="0.25">
      <c r="B30" t="s">
        <v>32</v>
      </c>
    </row>
  </sheetData>
  <mergeCells count="8">
    <mergeCell ref="T5:V5"/>
    <mergeCell ref="T7:V7"/>
    <mergeCell ref="H5:I5"/>
    <mergeCell ref="H8:I8"/>
    <mergeCell ref="H10:I10"/>
    <mergeCell ref="L5:N5"/>
    <mergeCell ref="L6:N6"/>
    <mergeCell ref="L7:N7"/>
  </mergeCells>
  <pageMargins left="0.7007575757575758" right="0.7" top="0.75" bottom="0.75" header="0.3" footer="0.3"/>
  <pageSetup paperSize="9" scale="45" orientation="landscape" r:id="rId1"/>
  <ignoredErrors>
    <ignoredError sqref="D27" formula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67" r:id="rId4" name="Button 43">
              <controlPr defaultSize="0" print="0" autoFill="0" autoPict="0" macro="[0]!Btn_Intervenant">
                <anchor moveWithCells="1">
                  <from>
                    <xdr:col>1</xdr:col>
                    <xdr:colOff>123825</xdr:colOff>
                    <xdr:row>12</xdr:row>
                    <xdr:rowOff>342900</xdr:rowOff>
                  </from>
                  <to>
                    <xdr:col>1</xdr:col>
                    <xdr:colOff>1504950</xdr:colOff>
                    <xdr:row>12</xdr:row>
                    <xdr:rowOff>714375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4"/>
  <dimension ref="B1:W24"/>
  <sheetViews>
    <sheetView showGridLines="0" showZeros="0" zoomScale="85" zoomScaleNormal="85" workbookViewId="0">
      <selection activeCell="R6" sqref="R6"/>
    </sheetView>
  </sheetViews>
  <sheetFormatPr baseColWidth="10" defaultRowHeight="15" x14ac:dyDescent="0.25"/>
  <cols>
    <col min="1" max="1" width="11.42578125" customWidth="1"/>
    <col min="2" max="2" width="23.85546875" customWidth="1"/>
    <col min="3" max="3" width="9" customWidth="1"/>
    <col min="4" max="4" width="8.85546875" customWidth="1"/>
    <col min="5" max="22" width="5.7109375" customWidth="1"/>
    <col min="23" max="23" width="88.85546875" customWidth="1"/>
  </cols>
  <sheetData>
    <row r="1" spans="2:23" ht="20.25" thickBot="1" x14ac:dyDescent="0.35">
      <c r="B1" s="1" t="s">
        <v>33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8" t="s">
        <v>21</v>
      </c>
    </row>
    <row r="2" spans="2:23" ht="23.25" customHeight="1" thickTop="1" x14ac:dyDescent="0.3">
      <c r="B2" s="19"/>
      <c r="C2" s="19" t="s">
        <v>1</v>
      </c>
      <c r="N2" s="19"/>
      <c r="Q2" s="19" t="s">
        <v>35</v>
      </c>
      <c r="R2" s="19"/>
      <c r="T2" s="19"/>
    </row>
    <row r="3" spans="2:23" ht="17.25" x14ac:dyDescent="0.3">
      <c r="B3" s="2"/>
      <c r="I3" s="5"/>
      <c r="K3" s="2"/>
      <c r="M3" s="2"/>
    </row>
    <row r="4" spans="2:23" x14ac:dyDescent="0.25">
      <c r="B4" s="23" t="s">
        <v>2</v>
      </c>
      <c r="C4" s="128">
        <f ca="1">INDIRECT(ADDRESS(5,3,,,"PDT"))</f>
        <v>0</v>
      </c>
      <c r="D4" s="128"/>
      <c r="E4" s="128"/>
      <c r="F4" s="3"/>
      <c r="G4" s="3" t="s">
        <v>4</v>
      </c>
      <c r="H4" s="3"/>
      <c r="I4" s="3"/>
      <c r="J4" s="40"/>
      <c r="K4" s="128">
        <f ca="1">INDIRECT(ADDRESS(4,8,,,"PDT"))</f>
        <v>0</v>
      </c>
      <c r="L4" s="128"/>
      <c r="M4" s="128"/>
      <c r="N4" s="3"/>
      <c r="O4" s="3"/>
      <c r="P4" s="3"/>
      <c r="R4" s="3"/>
      <c r="S4" s="3"/>
      <c r="T4" s="21"/>
      <c r="U4" s="3"/>
      <c r="W4" s="3"/>
    </row>
    <row r="5" spans="2:23" x14ac:dyDescent="0.25">
      <c r="B5" s="3"/>
      <c r="C5" s="40"/>
      <c r="D5" s="40"/>
      <c r="E5" s="40"/>
      <c r="F5" s="3"/>
      <c r="G5" s="3"/>
      <c r="H5" s="3"/>
      <c r="I5" s="3"/>
      <c r="J5" s="3"/>
      <c r="K5" s="7"/>
      <c r="L5" s="3"/>
      <c r="N5" s="3"/>
      <c r="O5" s="3"/>
      <c r="P5" s="112" t="s">
        <v>2</v>
      </c>
      <c r="R5" s="131" t="str">
        <f ca="1">RIGHT(CELL("Filename"),LEN(CELL("Filename"))-FIND("]",CELL("Filename"),1))</f>
        <v>PDT</v>
      </c>
      <c r="S5" s="131"/>
      <c r="T5" s="131"/>
    </row>
    <row r="6" spans="2:23" x14ac:dyDescent="0.25">
      <c r="B6" s="3"/>
      <c r="C6" s="40"/>
      <c r="D6" s="40"/>
      <c r="E6" s="40"/>
      <c r="F6" s="3"/>
      <c r="G6" s="3"/>
      <c r="H6" s="3"/>
      <c r="I6" s="3"/>
      <c r="J6" s="3"/>
      <c r="K6" s="8"/>
      <c r="L6" s="3"/>
      <c r="N6" s="3"/>
      <c r="O6" s="3"/>
      <c r="P6" s="3"/>
      <c r="S6" s="3"/>
      <c r="T6" s="11"/>
      <c r="U6" s="3"/>
      <c r="V6" s="3"/>
    </row>
    <row r="7" spans="2:23" x14ac:dyDescent="0.25">
      <c r="B7" s="23" t="s">
        <v>3</v>
      </c>
      <c r="C7" s="128">
        <f ca="1">INDIRECT(ADDRESS(8,3,,,"PDT"))</f>
        <v>0</v>
      </c>
      <c r="D7" s="128"/>
      <c r="E7" s="128"/>
      <c r="F7" s="114"/>
      <c r="G7" s="9" t="s">
        <v>67</v>
      </c>
      <c r="H7" s="3"/>
      <c r="I7" s="3"/>
      <c r="J7" s="107">
        <f ca="1">INDIRECT(ADDRESS(8,8,,,"PDT"))</f>
        <v>0</v>
      </c>
      <c r="K7" s="107"/>
      <c r="L7" s="107"/>
      <c r="M7" s="107"/>
      <c r="N7" s="3"/>
      <c r="O7" s="3"/>
      <c r="P7" s="110" t="s">
        <v>36</v>
      </c>
      <c r="R7" s="127"/>
      <c r="S7" s="127"/>
      <c r="T7" s="127"/>
      <c r="U7" s="3"/>
      <c r="V7" s="3"/>
      <c r="W7" s="3"/>
    </row>
    <row r="8" spans="2:23" x14ac:dyDescent="0.25">
      <c r="B8" s="3"/>
      <c r="C8" s="3"/>
      <c r="D8" s="3"/>
      <c r="E8" s="3"/>
      <c r="F8" s="3"/>
      <c r="G8" s="3"/>
      <c r="H8" s="3"/>
      <c r="I8" s="3"/>
      <c r="J8" s="3"/>
      <c r="K8" s="40"/>
      <c r="L8" s="40"/>
      <c r="M8" s="41"/>
      <c r="N8" s="3"/>
      <c r="O8" s="3"/>
      <c r="P8" s="3"/>
      <c r="S8" s="3"/>
      <c r="T8" s="3"/>
      <c r="U8" s="3"/>
      <c r="V8" s="3"/>
    </row>
    <row r="9" spans="2:23" x14ac:dyDescent="0.25">
      <c r="F9" s="21"/>
      <c r="G9" s="3"/>
      <c r="H9" s="3"/>
      <c r="I9" s="3"/>
      <c r="J9" s="3"/>
      <c r="K9" s="3"/>
    </row>
    <row r="11" spans="2:23" x14ac:dyDescent="0.25">
      <c r="T11" s="4" t="s">
        <v>17</v>
      </c>
    </row>
    <row r="12" spans="2:23" ht="99.75" thickBot="1" x14ac:dyDescent="0.3">
      <c r="B12" s="179" t="s">
        <v>34</v>
      </c>
      <c r="C12" s="180" t="s">
        <v>6</v>
      </c>
      <c r="D12" s="180" t="s">
        <v>7</v>
      </c>
      <c r="E12" s="181" t="str">
        <f ca="1">INDIRECT(ADDRESS(13,5,,,"PDT"))</f>
        <v>Gestion mission</v>
      </c>
      <c r="F12" s="182" t="str">
        <f ca="1">INDIRECT(ADDRESS(13,6,,,"PDT"))</f>
        <v>Entretien-réunions</v>
      </c>
      <c r="G12" s="182" t="str">
        <f ca="1">INDIRECT(ADDRESS(13,7,,,"PDT"))</f>
        <v>Travail sur place</v>
      </c>
      <c r="H12" s="183" t="str">
        <f ca="1">INDIRECT(ADDRESS(13,8,,,"PDT"))</f>
        <v>Reherche &amp; étude docum.</v>
      </c>
      <c r="I12" s="181" t="str">
        <f ca="1">INDIRECT(ADDRESS(13,9,,,"PDT"))</f>
        <v>Environnement</v>
      </c>
      <c r="J12" s="182" t="str">
        <f ca="1">INDIRECT(ADDRESS(13,10,,,"PDT"))</f>
        <v>Contrat avec Stryker et BP</v>
      </c>
      <c r="K12" s="182" t="str">
        <f ca="1">INDIRECT(ADDRESS(13,11,,,"PDT"))</f>
        <v>Emploi-rémunerations</v>
      </c>
      <c r="L12" s="182" t="str">
        <f ca="1">INDIRECT(ADDRESS(13,12,,,"PDT"))</f>
        <v>Résultats</v>
      </c>
      <c r="M12" s="182" t="str">
        <f ca="1">INDIRECT(ADDRESS(13,13,,,"PDT"))</f>
        <v>Budget-compta gestion</v>
      </c>
      <c r="N12" s="184" t="str">
        <f ca="1">INDIRECT(ADDRESS(13,14,,,"PDT"))</f>
        <v>Groupe Lisi</v>
      </c>
      <c r="O12" s="181" t="str">
        <f ca="1">INDIRECT(ADDRESS(13,15,,,"PDT"))</f>
        <v>Stratégie yc division LM</v>
      </c>
      <c r="P12" s="182" t="str">
        <f ca="1">INDIRECT(ADDRESS(13,16,,,"PDT"))</f>
        <v>nouveaux clients</v>
      </c>
      <c r="Q12" s="182" t="str">
        <f ca="1">INDIRECT(ADDRESS(13,17,,,"PDT"))</f>
        <v xml:space="preserve"> </v>
      </c>
      <c r="R12" s="184" t="str">
        <f ca="1">INDIRECT(ADDRESS(13,18,,,"PDT"))</f>
        <v xml:space="preserve"> </v>
      </c>
      <c r="S12" s="185">
        <f ca="1">INDIRECT(ADDRESS(13,19,,,"PDT"))</f>
        <v>0</v>
      </c>
      <c r="T12" s="186" t="str">
        <f ca="1">INDIRECT(ADDRESS(13,20,,,"PDT"))</f>
        <v>Bouclage</v>
      </c>
      <c r="U12" s="183" t="str">
        <f ca="1">INDIRECT(ADDRESS(13,21,,,"PDT"))</f>
        <v>Coordination-supervision</v>
      </c>
      <c r="V12" s="187" t="str">
        <f ca="1">INDIRECT(ADDRESS(13,22,,,"PDT"))</f>
        <v xml:space="preserve">Déplacement </v>
      </c>
      <c r="W12" s="9" t="s">
        <v>28</v>
      </c>
    </row>
    <row r="13" spans="2:23" ht="18" customHeight="1" thickBot="1" x14ac:dyDescent="0.3">
      <c r="B13" s="188"/>
      <c r="C13" s="30">
        <f>SUM(E13:V13)</f>
        <v>0</v>
      </c>
      <c r="D13" s="31">
        <f>tabTemps37[[#This Row],[Colonne4]]/8</f>
        <v>0</v>
      </c>
      <c r="E13" s="169"/>
      <c r="F13" s="170"/>
      <c r="G13" s="170"/>
      <c r="H13" s="170"/>
      <c r="I13" s="170"/>
      <c r="J13" s="170"/>
      <c r="K13" s="170"/>
      <c r="L13" s="170"/>
      <c r="M13" s="170"/>
      <c r="N13" s="170"/>
      <c r="O13" s="170"/>
      <c r="P13" s="170"/>
      <c r="Q13" s="170"/>
      <c r="R13" s="170"/>
      <c r="S13" s="170"/>
      <c r="T13" s="170"/>
      <c r="U13" s="170"/>
      <c r="V13" s="166"/>
      <c r="W13" s="189"/>
    </row>
    <row r="14" spans="2:23" ht="18" customHeight="1" thickBot="1" x14ac:dyDescent="0.3">
      <c r="B14" s="188"/>
      <c r="C14" s="30"/>
      <c r="D14" s="31"/>
      <c r="E14" s="171"/>
      <c r="F14" s="167"/>
      <c r="G14" s="167"/>
      <c r="H14" s="167"/>
      <c r="I14" s="167"/>
      <c r="J14" s="167"/>
      <c r="K14" s="167"/>
      <c r="L14" s="167"/>
      <c r="M14" s="167"/>
      <c r="N14" s="167"/>
      <c r="O14" s="167"/>
      <c r="P14" s="167"/>
      <c r="Q14" s="167"/>
      <c r="R14" s="167"/>
      <c r="S14" s="167"/>
      <c r="T14" s="167"/>
      <c r="U14" s="167"/>
      <c r="V14" s="168"/>
      <c r="W14" s="189"/>
    </row>
    <row r="15" spans="2:23" ht="18" customHeight="1" thickBot="1" x14ac:dyDescent="0.3">
      <c r="B15" s="188"/>
      <c r="C15" s="30"/>
      <c r="D15" s="31"/>
      <c r="E15" s="171"/>
      <c r="F15" s="167"/>
      <c r="G15" s="167"/>
      <c r="H15" s="167"/>
      <c r="I15" s="167"/>
      <c r="J15" s="167"/>
      <c r="K15" s="167"/>
      <c r="L15" s="167"/>
      <c r="M15" s="167"/>
      <c r="N15" s="167"/>
      <c r="O15" s="167"/>
      <c r="P15" s="167"/>
      <c r="Q15" s="167"/>
      <c r="R15" s="167"/>
      <c r="S15" s="167"/>
      <c r="T15" s="167"/>
      <c r="U15" s="167"/>
      <c r="V15" s="168"/>
      <c r="W15" s="189"/>
    </row>
    <row r="16" spans="2:23" ht="18" customHeight="1" thickBot="1" x14ac:dyDescent="0.3">
      <c r="B16" s="188"/>
      <c r="C16" s="30"/>
      <c r="D16" s="31"/>
      <c r="E16" s="171"/>
      <c r="F16" s="167"/>
      <c r="G16" s="167"/>
      <c r="H16" s="167"/>
      <c r="I16" s="167"/>
      <c r="J16" s="167"/>
      <c r="K16" s="167"/>
      <c r="L16" s="167"/>
      <c r="M16" s="167"/>
      <c r="N16" s="167"/>
      <c r="O16" s="167"/>
      <c r="P16" s="167"/>
      <c r="Q16" s="167"/>
      <c r="R16" s="167"/>
      <c r="S16" s="167"/>
      <c r="T16" s="167"/>
      <c r="U16" s="167"/>
      <c r="V16" s="168"/>
      <c r="W16" s="189"/>
    </row>
    <row r="17" spans="2:23" ht="18" customHeight="1" thickBot="1" x14ac:dyDescent="0.3">
      <c r="B17" s="188"/>
      <c r="C17" s="30"/>
      <c r="D17" s="31"/>
      <c r="E17" s="171"/>
      <c r="F17" s="167"/>
      <c r="G17" s="157"/>
      <c r="H17" s="167"/>
      <c r="I17" s="167"/>
      <c r="J17" s="167"/>
      <c r="K17" s="167"/>
      <c r="L17" s="167"/>
      <c r="M17" s="167"/>
      <c r="N17" s="167"/>
      <c r="O17" s="167"/>
      <c r="P17" s="167"/>
      <c r="Q17" s="167"/>
      <c r="R17" s="167"/>
      <c r="S17" s="167"/>
      <c r="T17" s="167"/>
      <c r="U17" s="167"/>
      <c r="V17" s="168"/>
      <c r="W17" s="189"/>
    </row>
    <row r="18" spans="2:23" ht="18" customHeight="1" thickBot="1" x14ac:dyDescent="0.3">
      <c r="B18" s="188"/>
      <c r="C18" s="30"/>
      <c r="D18" s="31"/>
      <c r="E18" s="171"/>
      <c r="F18" s="167"/>
      <c r="G18" s="167"/>
      <c r="H18" s="167"/>
      <c r="I18" s="167"/>
      <c r="J18" s="167"/>
      <c r="K18" s="167"/>
      <c r="L18" s="167"/>
      <c r="M18" s="167"/>
      <c r="N18" s="167"/>
      <c r="O18" s="167"/>
      <c r="P18" s="167"/>
      <c r="Q18" s="167"/>
      <c r="R18" s="167"/>
      <c r="S18" s="167"/>
      <c r="T18" s="167"/>
      <c r="U18" s="167"/>
      <c r="V18" s="168"/>
      <c r="W18" s="189"/>
    </row>
    <row r="19" spans="2:23" ht="18" customHeight="1" thickBot="1" x14ac:dyDescent="0.3">
      <c r="B19" s="188"/>
      <c r="C19" s="30"/>
      <c r="D19" s="31"/>
      <c r="E19" s="171"/>
      <c r="F19" s="167"/>
      <c r="G19" s="167"/>
      <c r="H19" s="167"/>
      <c r="I19" s="167"/>
      <c r="J19" s="167"/>
      <c r="K19" s="167"/>
      <c r="L19" s="167"/>
      <c r="M19" s="167"/>
      <c r="N19" s="167"/>
      <c r="O19" s="167"/>
      <c r="P19" s="167"/>
      <c r="Q19" s="167"/>
      <c r="R19" s="167"/>
      <c r="S19" s="167"/>
      <c r="T19" s="167"/>
      <c r="U19" s="167"/>
      <c r="V19" s="168"/>
      <c r="W19" s="189"/>
    </row>
    <row r="20" spans="2:23" ht="18" customHeight="1" thickBot="1" x14ac:dyDescent="0.3">
      <c r="B20" s="188"/>
      <c r="C20" s="30"/>
      <c r="D20" s="31"/>
      <c r="E20" s="171"/>
      <c r="F20" s="167"/>
      <c r="G20" s="167"/>
      <c r="H20" s="167"/>
      <c r="I20" s="167"/>
      <c r="J20" s="167"/>
      <c r="K20" s="167"/>
      <c r="L20" s="167"/>
      <c r="M20" s="167"/>
      <c r="N20" s="167"/>
      <c r="O20" s="167"/>
      <c r="P20" s="167"/>
      <c r="Q20" s="167"/>
      <c r="R20" s="167"/>
      <c r="S20" s="167"/>
      <c r="T20" s="167"/>
      <c r="U20" s="167"/>
      <c r="V20" s="168"/>
      <c r="W20" s="189"/>
    </row>
    <row r="21" spans="2:23" ht="18" customHeight="1" thickBot="1" x14ac:dyDescent="0.3">
      <c r="B21" s="188"/>
      <c r="C21" s="30"/>
      <c r="D21" s="31"/>
      <c r="E21" s="171"/>
      <c r="F21" s="167"/>
      <c r="G21" s="167"/>
      <c r="H21" s="167"/>
      <c r="I21" s="167"/>
      <c r="J21" s="167"/>
      <c r="K21" s="167"/>
      <c r="L21" s="167"/>
      <c r="M21" s="167"/>
      <c r="N21" s="167"/>
      <c r="O21" s="167"/>
      <c r="P21" s="167"/>
      <c r="Q21" s="167"/>
      <c r="R21" s="167"/>
      <c r="S21" s="167"/>
      <c r="T21" s="167"/>
      <c r="U21" s="167"/>
      <c r="V21" s="168"/>
      <c r="W21" s="189"/>
    </row>
    <row r="22" spans="2:23" ht="18" customHeight="1" thickBot="1" x14ac:dyDescent="0.3">
      <c r="B22" s="188"/>
      <c r="C22" s="30"/>
      <c r="D22" s="31"/>
      <c r="E22" s="171"/>
      <c r="F22" s="167"/>
      <c r="G22" s="167"/>
      <c r="H22" s="167"/>
      <c r="I22" s="167"/>
      <c r="J22" s="167"/>
      <c r="K22" s="167"/>
      <c r="L22" s="167"/>
      <c r="M22" s="167"/>
      <c r="N22" s="167"/>
      <c r="O22" s="167"/>
      <c r="P22" s="167"/>
      <c r="Q22" s="167"/>
      <c r="R22" s="167"/>
      <c r="S22" s="167"/>
      <c r="T22" s="167"/>
      <c r="U22" s="167"/>
      <c r="V22" s="168"/>
      <c r="W22" s="35"/>
    </row>
    <row r="23" spans="2:23" ht="18" customHeight="1" thickBot="1" x14ac:dyDescent="0.3">
      <c r="B23" s="188"/>
      <c r="C23" s="30"/>
      <c r="D23" s="31"/>
      <c r="E23" s="172"/>
      <c r="F23" s="173"/>
      <c r="G23" s="173"/>
      <c r="H23" s="173"/>
      <c r="I23" s="173"/>
      <c r="J23" s="173"/>
      <c r="K23" s="173"/>
      <c r="L23" s="173"/>
      <c r="M23" s="173"/>
      <c r="N23" s="173"/>
      <c r="O23" s="173"/>
      <c r="P23" s="173"/>
      <c r="Q23" s="173"/>
      <c r="R23" s="173"/>
      <c r="S23" s="173"/>
      <c r="T23" s="173"/>
      <c r="U23" s="173"/>
      <c r="V23" s="174"/>
      <c r="W23" s="190"/>
    </row>
    <row r="24" spans="2:23" ht="18" customHeight="1" thickBot="1" x14ac:dyDescent="0.3">
      <c r="B24" s="191" t="s">
        <v>38</v>
      </c>
      <c r="C24" s="34">
        <f>SUM(C13:C23)</f>
        <v>0</v>
      </c>
      <c r="D24" s="34">
        <f xml:space="preserve"> tabTemps37[[#This Row],[Colonne4]] / 8</f>
        <v>0</v>
      </c>
      <c r="E24" s="175">
        <f t="shared" ref="E24:V24" si="0">SUM(E13:E23)</f>
        <v>0</v>
      </c>
      <c r="F24" s="176">
        <f t="shared" si="0"/>
        <v>0</v>
      </c>
      <c r="G24" s="176">
        <f t="shared" si="0"/>
        <v>0</v>
      </c>
      <c r="H24" s="176">
        <f t="shared" si="0"/>
        <v>0</v>
      </c>
      <c r="I24" s="176">
        <f t="shared" si="0"/>
        <v>0</v>
      </c>
      <c r="J24" s="176">
        <f t="shared" si="0"/>
        <v>0</v>
      </c>
      <c r="K24" s="176">
        <f t="shared" si="0"/>
        <v>0</v>
      </c>
      <c r="L24" s="176">
        <f t="shared" si="0"/>
        <v>0</v>
      </c>
      <c r="M24" s="176">
        <f t="shared" si="0"/>
        <v>0</v>
      </c>
      <c r="N24" s="176">
        <f t="shared" si="0"/>
        <v>0</v>
      </c>
      <c r="O24" s="176">
        <f t="shared" si="0"/>
        <v>0</v>
      </c>
      <c r="P24" s="176">
        <f t="shared" si="0"/>
        <v>0</v>
      </c>
      <c r="Q24" s="176">
        <f t="shared" si="0"/>
        <v>0</v>
      </c>
      <c r="R24" s="176">
        <f t="shared" si="0"/>
        <v>0</v>
      </c>
      <c r="S24" s="176">
        <f t="shared" si="0"/>
        <v>0</v>
      </c>
      <c r="T24" s="176">
        <f t="shared" si="0"/>
        <v>0</v>
      </c>
      <c r="U24" s="176">
        <f t="shared" si="0"/>
        <v>0</v>
      </c>
      <c r="V24" s="177">
        <f t="shared" si="0"/>
        <v>0</v>
      </c>
      <c r="W24" s="178" t="str">
        <f>"Total temps effectué précis: : "&amp;  SUM(E13:V23) &amp; " heures " &amp; " &lt;==&gt;  " &amp;(SUM(E13:V23)/8) &amp; " jours"</f>
        <v>Total temps effectué précis: : 0 heures  &lt;==&gt;  0 jours</v>
      </c>
    </row>
  </sheetData>
  <mergeCells count="6">
    <mergeCell ref="C4:E4"/>
    <mergeCell ref="C7:E7"/>
    <mergeCell ref="K4:M4"/>
    <mergeCell ref="R5:T5"/>
    <mergeCell ref="R7:T7"/>
    <mergeCell ref="J7:M7"/>
  </mergeCells>
  <dataValidations count="1">
    <dataValidation type="decimal" operator="greaterThan" allowBlank="1" showInputMessage="1" showErrorMessage="1" sqref="E13:V23" xr:uid="{B46A728A-1198-4ADE-BA9F-6CBF3A330E4E}">
      <formula1>0</formula1>
    </dataValidation>
  </dataValidations>
  <pageMargins left="0.7" right="0.7" top="0.75" bottom="0.75" header="0.3" footer="0.3"/>
  <pageSetup paperSize="9" scale="31" orientation="portrait" r:id="rId1"/>
  <ignoredErrors>
    <ignoredError sqref="D24" formula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2769" r:id="rId4" name="Button 1">
              <controlPr defaultSize="0" print="0" autoFill="0" autoPict="0" macro="[0]!enreg_intervenant">
                <anchor moveWithCells="1">
                  <from>
                    <xdr:col>1</xdr:col>
                    <xdr:colOff>295275</xdr:colOff>
                    <xdr:row>11</xdr:row>
                    <xdr:rowOff>323850</xdr:rowOff>
                  </from>
                  <to>
                    <xdr:col>1</xdr:col>
                    <xdr:colOff>1323975</xdr:colOff>
                    <xdr:row>11</xdr:row>
                    <xdr:rowOff>828675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W36"/>
  <sheetViews>
    <sheetView showGridLines="0" showZeros="0" zoomScale="95" zoomScaleNormal="95" workbookViewId="0">
      <selection activeCell="J34" sqref="J34"/>
    </sheetView>
  </sheetViews>
  <sheetFormatPr baseColWidth="10" defaultRowHeight="15" x14ac:dyDescent="0.25"/>
  <cols>
    <col min="1" max="1" width="11.42578125" customWidth="1"/>
    <col min="2" max="2" width="5.140625" customWidth="1"/>
    <col min="3" max="3" width="29.85546875" customWidth="1"/>
    <col min="4" max="4" width="8.28515625" customWidth="1"/>
    <col min="5" max="5" width="10" customWidth="1"/>
    <col min="6" max="22" width="8.28515625" customWidth="1"/>
    <col min="23" max="23" width="7.7109375" customWidth="1"/>
  </cols>
  <sheetData>
    <row r="1" spans="1:23" ht="20.25" thickBot="1" x14ac:dyDescent="0.35">
      <c r="A1" s="3"/>
      <c r="B1" s="1" t="s">
        <v>39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8" t="s">
        <v>40</v>
      </c>
    </row>
    <row r="2" spans="1:23" ht="15.75" customHeight="1" thickTop="1" x14ac:dyDescent="0.25">
      <c r="A2" s="3"/>
      <c r="B2" s="29"/>
      <c r="C2" s="29"/>
      <c r="D2" s="118" t="s">
        <v>2</v>
      </c>
      <c r="E2" s="117">
        <f ca="1">INDIRECT(ADDRESS(5,3,,,"PDT"))</f>
        <v>0</v>
      </c>
      <c r="F2" s="117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</row>
    <row r="3" spans="1:23" ht="16.5" customHeight="1" x14ac:dyDescent="0.25">
      <c r="D3" s="36" t="s">
        <v>3</v>
      </c>
      <c r="E3" s="109">
        <f ca="1">INDIRECT(ADDRESS(8,3,,,"PDT"))</f>
        <v>0</v>
      </c>
      <c r="F3" s="109"/>
      <c r="M3" s="124" t="s">
        <v>66</v>
      </c>
      <c r="N3" s="109">
        <f ca="1">INDIRECT(ADDRESS(8,8,,,"PDT"))</f>
        <v>0</v>
      </c>
      <c r="O3" s="109"/>
      <c r="P3" s="109"/>
    </row>
    <row r="4" spans="1:23" ht="18" customHeight="1" x14ac:dyDescent="0.25">
      <c r="D4" s="36" t="s">
        <v>36</v>
      </c>
      <c r="E4" s="129">
        <f ca="1">INDIRECT(ADDRESS(5,12,,,"PDT"))</f>
        <v>0</v>
      </c>
      <c r="F4" s="129"/>
      <c r="M4" s="124" t="s">
        <v>42</v>
      </c>
      <c r="N4" s="109">
        <f ca="1">INDIRECT(ADDRESS(7,20,,,"PDT"))</f>
        <v>0</v>
      </c>
      <c r="O4" s="109"/>
      <c r="P4" s="109"/>
    </row>
    <row r="5" spans="1:23" ht="18" customHeight="1" x14ac:dyDescent="0.25">
      <c r="D5" s="36"/>
      <c r="E5" s="129">
        <f ca="1">INDIRECT(ADDRESS(6,12,,,"PDT"))</f>
        <v>0</v>
      </c>
      <c r="F5" s="129"/>
    </row>
    <row r="6" spans="1:23" ht="17.25" customHeight="1" thickBot="1" x14ac:dyDescent="0.3">
      <c r="E6" s="130">
        <f ca="1">INDIRECT(ADDRESS(7,12,,,"PDT"))</f>
        <v>0</v>
      </c>
      <c r="F6" s="130"/>
    </row>
    <row r="7" spans="1:23" ht="80.25" customHeight="1" thickBot="1" x14ac:dyDescent="0.3">
      <c r="B7" s="3"/>
      <c r="C7" s="68" t="s">
        <v>53</v>
      </c>
      <c r="D7" s="69"/>
      <c r="E7" s="70" t="str">
        <f ca="1">INDIRECT(ADDRESS(13,5,,,"PDT"))</f>
        <v>Gestion mission</v>
      </c>
      <c r="F7" s="71" t="str">
        <f ca="1">INDIRECT(ADDRESS(13,6,,,"PDT"))</f>
        <v>Entretien-réunions</v>
      </c>
      <c r="G7" s="71" t="str">
        <f ca="1">INDIRECT(ADDRESS(13,7,,,"PDT"))</f>
        <v>Travail sur place</v>
      </c>
      <c r="H7" s="72" t="str">
        <f ca="1">INDIRECT(ADDRESS(13,8,,,"PDT"))</f>
        <v>Reherche &amp; étude docum.</v>
      </c>
      <c r="I7" s="70" t="str">
        <f ca="1">INDIRECT(ADDRESS(13,9,,,"PDT"))</f>
        <v>Environnement</v>
      </c>
      <c r="J7" s="71" t="str">
        <f ca="1">INDIRECT(ADDRESS(13,10,,,"PDT"))</f>
        <v>Contrat avec Stryker et BP</v>
      </c>
      <c r="K7" s="71" t="str">
        <f ca="1">INDIRECT(ADDRESS(13,11,,,"PDT"))</f>
        <v>Emploi-rémunerations</v>
      </c>
      <c r="L7" s="71" t="str">
        <f ca="1">INDIRECT(ADDRESS(13,12,,,"PDT"))</f>
        <v>Résultats</v>
      </c>
      <c r="M7" s="71" t="str">
        <f ca="1">INDIRECT(ADDRESS(13,13,,,"PDT"))</f>
        <v>Budget-compta gestion</v>
      </c>
      <c r="N7" s="73" t="str">
        <f ca="1">INDIRECT(ADDRESS(13,14,,,"PDT"))</f>
        <v>Groupe Lisi</v>
      </c>
      <c r="O7" s="70" t="str">
        <f ca="1">INDIRECT(ADDRESS(13,15,,,"PDT"))</f>
        <v>Stratégie yc division LM</v>
      </c>
      <c r="P7" s="71" t="str">
        <f ca="1">INDIRECT(ADDRESS(13,16,,,"PDT"))</f>
        <v>nouveaux clients</v>
      </c>
      <c r="Q7" s="71" t="str">
        <f ca="1">INDIRECT(ADDRESS(13,17,,,"PDT"))</f>
        <v xml:space="preserve"> </v>
      </c>
      <c r="R7" s="73" t="str">
        <f ca="1">INDIRECT(ADDRESS(13,18,,,"PDT"))</f>
        <v xml:space="preserve"> </v>
      </c>
      <c r="S7" s="74">
        <f ca="1">INDIRECT(ADDRESS(13,19,,,"PDT"))</f>
        <v>0</v>
      </c>
      <c r="T7" s="75" t="str">
        <f ca="1">INDIRECT(ADDRESS(13,20,,,"PDT"))</f>
        <v>Bouclage</v>
      </c>
      <c r="U7" s="72" t="str">
        <f ca="1">INDIRECT(ADDRESS(13,21,,,"PDT"))</f>
        <v>Coordination-supervision</v>
      </c>
      <c r="V7" s="76" t="str">
        <f ca="1">INDIRECT(ADDRESS(13,22,,,"PDT"))</f>
        <v xml:space="preserve">Déplacement </v>
      </c>
    </row>
    <row r="8" spans="1:23" s="20" customFormat="1" ht="12" customHeight="1" thickBot="1" x14ac:dyDescent="0.25">
      <c r="B8" s="63"/>
      <c r="C8" s="42" t="s">
        <v>54</v>
      </c>
      <c r="D8" s="60">
        <f ca="1">INDIRECT(ADDRESS(27,3,,,"PDT"))</f>
        <v>0</v>
      </c>
      <c r="E8" s="43">
        <f ca="1">INDIRECT(ADDRESS(27,5,,,"PDT"))</f>
        <v>0</v>
      </c>
      <c r="F8" s="43">
        <f ca="1">INDIRECT(ADDRESS(27,6,,,"PDT"))</f>
        <v>0</v>
      </c>
      <c r="G8" s="43">
        <f ca="1">INDIRECT(ADDRESS(27,7,,,"PDT"))</f>
        <v>0</v>
      </c>
      <c r="H8" s="43">
        <f ca="1">INDIRECT(ADDRESS(27,8,,,"PDT"))</f>
        <v>0</v>
      </c>
      <c r="I8" s="43">
        <f ca="1">INDIRECT(ADDRESS(27,9,,,"PDT"))</f>
        <v>0</v>
      </c>
      <c r="J8" s="43">
        <f ca="1">INDIRECT(ADDRESS(27,10,,,"PDT"))</f>
        <v>0</v>
      </c>
      <c r="K8" s="43">
        <f ca="1">INDIRECT(ADDRESS(27,11,,,"PDT"))</f>
        <v>0</v>
      </c>
      <c r="L8" s="43">
        <f ca="1">INDIRECT(ADDRESS(27,12,,,"PDT"))</f>
        <v>0</v>
      </c>
      <c r="M8" s="43">
        <f ca="1">INDIRECT(ADDRESS(27,13,,,"PDT"))</f>
        <v>0</v>
      </c>
      <c r="N8" s="43">
        <f ca="1">INDIRECT(ADDRESS(27,14,,,"PDT"))</f>
        <v>0</v>
      </c>
      <c r="O8" s="43">
        <f ca="1">INDIRECT(ADDRESS(27,15,,,"PDT"))</f>
        <v>0</v>
      </c>
      <c r="P8" s="43">
        <f ca="1">INDIRECT(ADDRESS(27,16,,,"PDT"))</f>
        <v>0</v>
      </c>
      <c r="Q8" s="43">
        <f ca="1">INDIRECT(ADDRESS(27,17,,,"PDT"))</f>
        <v>0</v>
      </c>
      <c r="R8" s="43">
        <f ca="1">INDIRECT(ADDRESS(27,18,,,"PDT"))</f>
        <v>0</v>
      </c>
      <c r="S8" s="43">
        <f ca="1">INDIRECT(ADDRESS(27,19,,,"PDT"))</f>
        <v>0</v>
      </c>
      <c r="T8" s="43">
        <f ca="1">INDIRECT(ADDRESS(27,20,,,"PDT"))</f>
        <v>0</v>
      </c>
      <c r="U8" s="43">
        <f ca="1">INDIRECT(ADDRESS(27,21,,,"PDT"))</f>
        <v>0</v>
      </c>
      <c r="V8" s="64">
        <f ca="1">INDIRECT(ADDRESS(27,22,,,"PDT"))</f>
        <v>0</v>
      </c>
    </row>
    <row r="9" spans="1:23" s="20" customFormat="1" ht="12" customHeight="1" x14ac:dyDescent="0.2">
      <c r="B9" s="44" t="s">
        <v>43</v>
      </c>
      <c r="C9" s="59" t="str">
        <f ca="1">INDIRECT(ADDRESS(14,2,,,"PDT"))</f>
        <v>Toto</v>
      </c>
      <c r="D9" s="61">
        <f xml:space="preserve"> SUM(E9:V9)</f>
        <v>0</v>
      </c>
      <c r="E9" s="151"/>
      <c r="F9" s="152"/>
      <c r="G9" s="152"/>
      <c r="H9" s="152"/>
      <c r="I9" s="153"/>
      <c r="J9" s="154"/>
      <c r="K9" s="151"/>
      <c r="L9" s="152"/>
      <c r="M9" s="152"/>
      <c r="N9" s="152"/>
      <c r="O9" s="152"/>
      <c r="P9" s="152"/>
      <c r="Q9" s="152"/>
      <c r="R9" s="152"/>
      <c r="S9" s="152"/>
      <c r="T9" s="152"/>
      <c r="U9" s="152"/>
      <c r="V9" s="155"/>
    </row>
    <row r="10" spans="1:23" s="20" customFormat="1" ht="12" customHeight="1" x14ac:dyDescent="0.2">
      <c r="B10" s="65" t="s">
        <v>44</v>
      </c>
      <c r="C10" s="59" t="str">
        <f ca="1">INDIRECT(ADDRESS(15,2,,,"PDT"))</f>
        <v>Titi</v>
      </c>
      <c r="D10" s="62">
        <f t="shared" ref="D10:D20" si="0" xml:space="preserve"> SUM(E10:V10)</f>
        <v>0</v>
      </c>
      <c r="E10" s="156"/>
      <c r="F10" s="157"/>
      <c r="G10" s="157"/>
      <c r="H10" s="157"/>
      <c r="I10" s="158"/>
      <c r="J10" s="159"/>
      <c r="K10" s="156"/>
      <c r="L10" s="157"/>
      <c r="M10" s="157"/>
      <c r="N10" s="157"/>
      <c r="O10" s="157"/>
      <c r="P10" s="157"/>
      <c r="Q10" s="157"/>
      <c r="R10" s="157"/>
      <c r="S10" s="157"/>
      <c r="T10" s="157"/>
      <c r="U10" s="157"/>
      <c r="V10" s="160"/>
    </row>
    <row r="11" spans="1:23" s="20" customFormat="1" ht="12" customHeight="1" x14ac:dyDescent="0.2">
      <c r="B11" s="65" t="s">
        <v>45</v>
      </c>
      <c r="C11" s="59">
        <f ca="1">INDIRECT(ADDRESS(16,2,,,"PDT"))</f>
        <v>0</v>
      </c>
      <c r="D11" s="62">
        <f t="shared" si="0"/>
        <v>0</v>
      </c>
      <c r="E11" s="156"/>
      <c r="F11" s="157"/>
      <c r="G11" s="157"/>
      <c r="H11" s="157"/>
      <c r="I11" s="158"/>
      <c r="J11" s="159"/>
      <c r="K11" s="156"/>
      <c r="L11" s="157"/>
      <c r="M11" s="157"/>
      <c r="N11" s="157"/>
      <c r="O11" s="157"/>
      <c r="P11" s="157"/>
      <c r="Q11" s="157"/>
      <c r="R11" s="157"/>
      <c r="S11" s="157"/>
      <c r="T11" s="157"/>
      <c r="U11" s="157"/>
      <c r="V11" s="160"/>
    </row>
    <row r="12" spans="1:23" s="20" customFormat="1" ht="12" customHeight="1" x14ac:dyDescent="0.2">
      <c r="B12" s="65" t="s">
        <v>46</v>
      </c>
      <c r="C12" s="59">
        <f ca="1">INDIRECT(ADDRESS(17,2,,,"PDT"))</f>
        <v>0</v>
      </c>
      <c r="D12" s="62">
        <f t="shared" si="0"/>
        <v>0</v>
      </c>
      <c r="E12" s="156"/>
      <c r="F12" s="157"/>
      <c r="G12" s="157"/>
      <c r="H12" s="157"/>
      <c r="I12" s="158"/>
      <c r="J12" s="159"/>
      <c r="K12" s="156"/>
      <c r="L12" s="157"/>
      <c r="M12" s="157"/>
      <c r="N12" s="157"/>
      <c r="O12" s="157"/>
      <c r="P12" s="157"/>
      <c r="Q12" s="157"/>
      <c r="R12" s="157"/>
      <c r="S12" s="157"/>
      <c r="T12" s="157"/>
      <c r="U12" s="157"/>
      <c r="V12" s="160"/>
    </row>
    <row r="13" spans="1:23" s="20" customFormat="1" ht="12" customHeight="1" x14ac:dyDescent="0.2">
      <c r="B13" s="65" t="s">
        <v>47</v>
      </c>
      <c r="C13" s="59">
        <f ca="1">INDIRECT(ADDRESS(18,2,,,"PDT"))</f>
        <v>0</v>
      </c>
      <c r="D13" s="62">
        <f t="shared" si="0"/>
        <v>0</v>
      </c>
      <c r="E13" s="156"/>
      <c r="F13" s="157"/>
      <c r="G13" s="157"/>
      <c r="H13" s="157"/>
      <c r="I13" s="158"/>
      <c r="J13" s="159"/>
      <c r="K13" s="156"/>
      <c r="L13" s="157"/>
      <c r="M13" s="157"/>
      <c r="N13" s="157"/>
      <c r="O13" s="157"/>
      <c r="P13" s="157"/>
      <c r="Q13" s="157"/>
      <c r="R13" s="157"/>
      <c r="S13" s="157"/>
      <c r="T13" s="157"/>
      <c r="U13" s="157"/>
      <c r="V13" s="160"/>
    </row>
    <row r="14" spans="1:23" s="20" customFormat="1" ht="12" customHeight="1" x14ac:dyDescent="0.2">
      <c r="B14" s="65"/>
      <c r="C14" s="59">
        <f ca="1">INDIRECT(ADDRESS(19,2,,,"PDT"))</f>
        <v>0</v>
      </c>
      <c r="D14" s="62">
        <f t="shared" si="0"/>
        <v>0</v>
      </c>
      <c r="E14" s="156"/>
      <c r="F14" s="157"/>
      <c r="G14" s="157"/>
      <c r="H14" s="157"/>
      <c r="I14" s="158"/>
      <c r="J14" s="159"/>
      <c r="K14" s="156"/>
      <c r="L14" s="157"/>
      <c r="M14" s="157"/>
      <c r="N14" s="157"/>
      <c r="O14" s="157"/>
      <c r="P14" s="157"/>
      <c r="Q14" s="157"/>
      <c r="R14" s="157"/>
      <c r="S14" s="157"/>
      <c r="T14" s="157"/>
      <c r="U14" s="157"/>
      <c r="V14" s="160"/>
    </row>
    <row r="15" spans="1:23" s="20" customFormat="1" ht="12" customHeight="1" x14ac:dyDescent="0.2">
      <c r="B15" s="65" t="s">
        <v>47</v>
      </c>
      <c r="C15" s="59">
        <f ca="1">INDIRECT(ADDRESS(21,2,,,"PDT"))</f>
        <v>0</v>
      </c>
      <c r="D15" s="62">
        <f t="shared" si="0"/>
        <v>0</v>
      </c>
      <c r="E15" s="156"/>
      <c r="F15" s="157"/>
      <c r="G15" s="157"/>
      <c r="H15" s="157"/>
      <c r="I15" s="158"/>
      <c r="J15" s="159"/>
      <c r="K15" s="156"/>
      <c r="L15" s="157"/>
      <c r="M15" s="157"/>
      <c r="N15" s="157"/>
      <c r="O15" s="157"/>
      <c r="P15" s="157"/>
      <c r="Q15" s="157"/>
      <c r="R15" s="157"/>
      <c r="S15" s="157"/>
      <c r="T15" s="157"/>
      <c r="U15" s="157"/>
      <c r="V15" s="160"/>
    </row>
    <row r="16" spans="1:23" s="20" customFormat="1" ht="12" customHeight="1" x14ac:dyDescent="0.2">
      <c r="B16" s="65" t="s">
        <v>48</v>
      </c>
      <c r="C16" s="59">
        <f ca="1">INDIRECT(ADDRESS(22,2,,,"PDT"))</f>
        <v>0</v>
      </c>
      <c r="D16" s="62">
        <f t="shared" si="0"/>
        <v>0</v>
      </c>
      <c r="E16" s="156"/>
      <c r="F16" s="157"/>
      <c r="G16" s="157"/>
      <c r="H16" s="157"/>
      <c r="I16" s="158"/>
      <c r="J16" s="159"/>
      <c r="K16" s="156"/>
      <c r="L16" s="157"/>
      <c r="M16" s="157"/>
      <c r="N16" s="157"/>
      <c r="O16" s="157"/>
      <c r="P16" s="157"/>
      <c r="Q16" s="157"/>
      <c r="R16" s="157"/>
      <c r="S16" s="157"/>
      <c r="T16" s="157"/>
      <c r="U16" s="157"/>
      <c r="V16" s="160"/>
    </row>
    <row r="17" spans="2:22" s="20" customFormat="1" ht="12" customHeight="1" x14ac:dyDescent="0.2">
      <c r="B17" s="65" t="s">
        <v>49</v>
      </c>
      <c r="C17" s="59">
        <f ca="1">INDIRECT(ADDRESS(23,2,,,"PDT"))</f>
        <v>0</v>
      </c>
      <c r="D17" s="62">
        <f xml:space="preserve"> SUM(E17:V17)</f>
        <v>0</v>
      </c>
      <c r="E17" s="161"/>
      <c r="F17" s="162"/>
      <c r="G17" s="162"/>
      <c r="H17" s="162"/>
      <c r="I17" s="162"/>
      <c r="J17" s="162"/>
      <c r="K17" s="162"/>
      <c r="L17" s="162"/>
      <c r="M17" s="162"/>
      <c r="N17" s="162"/>
      <c r="O17" s="162"/>
      <c r="P17" s="162"/>
      <c r="Q17" s="162"/>
      <c r="R17" s="162"/>
      <c r="S17" s="162"/>
      <c r="T17" s="162"/>
      <c r="U17" s="163"/>
      <c r="V17" s="163"/>
    </row>
    <row r="18" spans="2:22" s="20" customFormat="1" ht="12" customHeight="1" x14ac:dyDescent="0.2">
      <c r="B18" s="65" t="s">
        <v>50</v>
      </c>
      <c r="C18" s="59">
        <f ca="1">INDIRECT(ADDRESS(24,2,,,"PDT"))</f>
        <v>0</v>
      </c>
      <c r="D18" s="97">
        <f t="shared" si="0"/>
        <v>0</v>
      </c>
      <c r="E18" s="156"/>
      <c r="F18" s="157"/>
      <c r="G18" s="157"/>
      <c r="H18" s="157"/>
      <c r="I18" s="158"/>
      <c r="J18" s="159"/>
      <c r="K18" s="156"/>
      <c r="L18" s="157"/>
      <c r="M18" s="157"/>
      <c r="N18" s="157"/>
      <c r="O18" s="157"/>
      <c r="P18" s="157"/>
      <c r="Q18" s="157"/>
      <c r="R18" s="157"/>
      <c r="S18" s="157"/>
      <c r="T18" s="157"/>
      <c r="U18" s="157"/>
      <c r="V18" s="160"/>
    </row>
    <row r="19" spans="2:22" s="20" customFormat="1" ht="12" customHeight="1" x14ac:dyDescent="0.2">
      <c r="B19" s="96" t="s">
        <v>51</v>
      </c>
      <c r="C19" s="99"/>
      <c r="D19" s="62">
        <f t="shared" si="0"/>
        <v>0</v>
      </c>
      <c r="E19" s="161"/>
      <c r="F19" s="162"/>
      <c r="G19" s="162"/>
      <c r="H19" s="162"/>
      <c r="I19" s="162"/>
      <c r="J19" s="162"/>
      <c r="K19" s="162"/>
      <c r="L19" s="162"/>
      <c r="M19" s="162"/>
      <c r="N19" s="162"/>
      <c r="O19" s="162"/>
      <c r="P19" s="162"/>
      <c r="Q19" s="162"/>
      <c r="R19" s="162"/>
      <c r="S19" s="162"/>
      <c r="T19" s="162"/>
      <c r="U19" s="163"/>
      <c r="V19" s="163"/>
    </row>
    <row r="20" spans="2:22" s="20" customFormat="1" ht="12" customHeight="1" x14ac:dyDescent="0.2">
      <c r="B20" s="65" t="s">
        <v>52</v>
      </c>
      <c r="C20" s="59">
        <f ca="1">INDIRECT(ADDRESS(25,2,,,"PDT"))</f>
        <v>0</v>
      </c>
      <c r="D20" s="98">
        <f t="shared" si="0"/>
        <v>0</v>
      </c>
      <c r="E20" s="156"/>
      <c r="F20" s="157"/>
      <c r="G20" s="157"/>
      <c r="H20" s="157"/>
      <c r="I20" s="158"/>
      <c r="J20" s="159"/>
      <c r="K20" s="156"/>
      <c r="L20" s="157"/>
      <c r="M20" s="157"/>
      <c r="N20" s="157"/>
      <c r="O20" s="157"/>
      <c r="P20" s="157"/>
      <c r="Q20" s="157"/>
      <c r="R20" s="157"/>
      <c r="S20" s="157"/>
      <c r="T20" s="157"/>
      <c r="U20" s="157"/>
      <c r="V20" s="160"/>
    </row>
    <row r="21" spans="2:22" s="20" customFormat="1" ht="12" customHeight="1" x14ac:dyDescent="0.2">
      <c r="B21" s="78"/>
      <c r="C21" s="66" t="s">
        <v>56</v>
      </c>
      <c r="D21" s="67">
        <f>SUM(D9:D20)</f>
        <v>0</v>
      </c>
      <c r="E21" s="164">
        <f>SUM(E9:E20)</f>
        <v>0</v>
      </c>
      <c r="F21" s="164">
        <f>SUM(F9:F20)</f>
        <v>0</v>
      </c>
      <c r="G21" s="164">
        <f>SUM(G9:G20)</f>
        <v>0</v>
      </c>
      <c r="H21" s="164">
        <f>SUM(H9:H20)</f>
        <v>0</v>
      </c>
      <c r="I21" s="164">
        <f>SUM(I9:I20)</f>
        <v>0</v>
      </c>
      <c r="J21" s="164">
        <f>SUM(J9:J20)</f>
        <v>0</v>
      </c>
      <c r="K21" s="164">
        <f>SUM(K9:K20)</f>
        <v>0</v>
      </c>
      <c r="L21" s="164">
        <f>SUM(L9:L20)</f>
        <v>0</v>
      </c>
      <c r="M21" s="164">
        <f>SUM(M9:M20)</f>
        <v>0</v>
      </c>
      <c r="N21" s="164">
        <f>SUM(N9:N20)</f>
        <v>0</v>
      </c>
      <c r="O21" s="164">
        <f>SUM(O9:O20)</f>
        <v>0</v>
      </c>
      <c r="P21" s="164">
        <f>SUM(P9:P20)</f>
        <v>0</v>
      </c>
      <c r="Q21" s="164">
        <f>SUM(Q9:Q20)</f>
        <v>0</v>
      </c>
      <c r="R21" s="164">
        <f>SUM(R9:R20)</f>
        <v>0</v>
      </c>
      <c r="S21" s="164">
        <f>SUM(S9:S20)</f>
        <v>0</v>
      </c>
      <c r="T21" s="164">
        <f>SUM(T9:T20)</f>
        <v>0</v>
      </c>
      <c r="U21" s="164">
        <f>SUM(U9:U20)</f>
        <v>0</v>
      </c>
      <c r="V21" s="165">
        <f>SUM(V9:V20)</f>
        <v>0</v>
      </c>
    </row>
    <row r="22" spans="2:22" s="20" customFormat="1" ht="13.5" customHeight="1" x14ac:dyDescent="0.25">
      <c r="B22"/>
      <c r="C22" s="39" t="s">
        <v>55</v>
      </c>
      <c r="D22" s="45">
        <f ca="1" xml:space="preserve"> $D21 - $D8</f>
        <v>0</v>
      </c>
      <c r="E22" s="45">
        <f ca="1" xml:space="preserve"> $E21- $E8</f>
        <v>0</v>
      </c>
      <c r="F22" s="45">
        <f ca="1" xml:space="preserve"> $F21- $F8</f>
        <v>0</v>
      </c>
      <c r="G22" s="45">
        <f ca="1" xml:space="preserve"> $G21- $G8</f>
        <v>0</v>
      </c>
      <c r="H22" s="45">
        <f ca="1" xml:space="preserve"> $H21- $H8</f>
        <v>0</v>
      </c>
      <c r="I22" s="45">
        <f ca="1" xml:space="preserve"> $I21- $I8</f>
        <v>0</v>
      </c>
      <c r="J22" s="45">
        <f ca="1" xml:space="preserve"> $J21- $J8</f>
        <v>0</v>
      </c>
      <c r="K22" s="45">
        <f ca="1" xml:space="preserve"> $K21- $K8</f>
        <v>0</v>
      </c>
      <c r="L22" s="45">
        <f ca="1" xml:space="preserve"> $L21- $L8</f>
        <v>0</v>
      </c>
      <c r="M22" s="45">
        <f ca="1" xml:space="preserve"> $M21- $M8</f>
        <v>0</v>
      </c>
      <c r="N22" s="45">
        <f ca="1" xml:space="preserve"> $N21- $N8</f>
        <v>0</v>
      </c>
      <c r="O22" s="45">
        <f ca="1" xml:space="preserve"> $O21- $O8</f>
        <v>0</v>
      </c>
      <c r="P22" s="45">
        <f ca="1" xml:space="preserve"> $P21- $P8</f>
        <v>0</v>
      </c>
      <c r="Q22" s="45">
        <f ca="1" xml:space="preserve"> $Q21- $Q8</f>
        <v>0</v>
      </c>
      <c r="R22" s="45">
        <f ca="1" xml:space="preserve"> $R21- $R8</f>
        <v>0</v>
      </c>
      <c r="S22" s="45">
        <f ca="1" xml:space="preserve"> $S21- $S8</f>
        <v>0</v>
      </c>
      <c r="T22" s="45">
        <f ca="1" xml:space="preserve"> $T21- $T8</f>
        <v>0</v>
      </c>
      <c r="U22" s="45">
        <f ca="1" xml:space="preserve"> $U21- $U8</f>
        <v>0</v>
      </c>
      <c r="V22" s="45">
        <f ca="1" xml:space="preserve"> $V21- $V8</f>
        <v>0</v>
      </c>
    </row>
    <row r="23" spans="2:22" ht="23.25" customHeight="1" x14ac:dyDescent="0.25">
      <c r="C23" s="22" t="s">
        <v>57</v>
      </c>
    </row>
    <row r="24" spans="2:22" ht="15.75" thickBot="1" x14ac:dyDescent="0.3">
      <c r="B24" t="s">
        <v>50</v>
      </c>
      <c r="C24" s="82"/>
      <c r="D24" s="83" t="s">
        <v>0</v>
      </c>
      <c r="E24" s="84"/>
      <c r="F24" s="85" t="s">
        <v>58</v>
      </c>
      <c r="G24" s="86"/>
      <c r="H24" s="87"/>
      <c r="I24" s="88" t="s">
        <v>59</v>
      </c>
      <c r="K24" t="s">
        <v>61</v>
      </c>
    </row>
    <row r="25" spans="2:22" x14ac:dyDescent="0.25">
      <c r="B25" t="s">
        <v>62</v>
      </c>
      <c r="C25" s="89" t="str">
        <f ca="1">C9</f>
        <v>Toto</v>
      </c>
      <c r="D25" s="90"/>
      <c r="E25" s="103">
        <f ca="1">INDIRECT(ADDRESS(14,4,,,"PDT"))</f>
        <v>0</v>
      </c>
      <c r="F25" s="77"/>
      <c r="G25" s="106">
        <f>D9/8</f>
        <v>0</v>
      </c>
      <c r="H25" s="91"/>
      <c r="I25" s="92">
        <f ca="1" xml:space="preserve"> G25 -E25</f>
        <v>0</v>
      </c>
    </row>
    <row r="26" spans="2:22" x14ac:dyDescent="0.25">
      <c r="B26" t="s">
        <v>43</v>
      </c>
      <c r="C26" s="89" t="str">
        <f ca="1">C10</f>
        <v>Titi</v>
      </c>
      <c r="D26" s="93"/>
      <c r="E26" s="119">
        <f ca="1">INDIRECT(ADDRESS(15,4,,,"PDT"))</f>
        <v>0</v>
      </c>
      <c r="F26" s="51"/>
      <c r="G26" s="106">
        <f t="shared" ref="G26:G35" si="1">D10/8</f>
        <v>0</v>
      </c>
      <c r="H26" s="94"/>
      <c r="I26" s="92">
        <f t="shared" ref="I26:I35" ca="1" si="2" xml:space="preserve"> G26 -E26</f>
        <v>0</v>
      </c>
    </row>
    <row r="27" spans="2:22" x14ac:dyDescent="0.25">
      <c r="B27" t="s">
        <v>44</v>
      </c>
      <c r="C27" s="89">
        <f ca="1">C11</f>
        <v>0</v>
      </c>
      <c r="D27" s="54"/>
      <c r="E27" s="104">
        <f ca="1">INDIRECT(ADDRESS(16,4,,,"PDT"))</f>
        <v>0</v>
      </c>
      <c r="F27" s="52"/>
      <c r="G27" s="106">
        <f t="shared" si="1"/>
        <v>0</v>
      </c>
      <c r="H27" s="91"/>
      <c r="I27" s="92">
        <f t="shared" ca="1" si="2"/>
        <v>0</v>
      </c>
    </row>
    <row r="28" spans="2:22" x14ac:dyDescent="0.25">
      <c r="B28" t="s">
        <v>63</v>
      </c>
      <c r="C28" s="89">
        <f ca="1">C12</f>
        <v>0</v>
      </c>
      <c r="D28" s="54"/>
      <c r="E28" s="104">
        <f ca="1">INDIRECT(ADDRESS(17,4,,,"PDT"))</f>
        <v>0</v>
      </c>
      <c r="F28" s="52"/>
      <c r="G28" s="106">
        <f t="shared" si="1"/>
        <v>0</v>
      </c>
      <c r="H28" s="91"/>
      <c r="I28" s="92">
        <f t="shared" ca="1" si="2"/>
        <v>0</v>
      </c>
    </row>
    <row r="29" spans="2:22" x14ac:dyDescent="0.25">
      <c r="B29" t="s">
        <v>64</v>
      </c>
      <c r="C29" s="89">
        <f ca="1">C13</f>
        <v>0</v>
      </c>
      <c r="D29" s="54"/>
      <c r="E29" s="104">
        <f ca="1">INDIRECT(ADDRESS(18,4,,,"PDT"))</f>
        <v>0</v>
      </c>
      <c r="F29" s="52"/>
      <c r="G29" s="106">
        <f t="shared" si="1"/>
        <v>0</v>
      </c>
      <c r="H29" s="91"/>
      <c r="I29" s="92">
        <f t="shared" ca="1" si="2"/>
        <v>0</v>
      </c>
    </row>
    <row r="30" spans="2:22" x14ac:dyDescent="0.25">
      <c r="B30" t="s">
        <v>44</v>
      </c>
      <c r="C30" s="89">
        <f ca="1">C14</f>
        <v>0</v>
      </c>
      <c r="D30" s="54"/>
      <c r="E30" s="104">
        <f ca="1">INDIRECT(ADDRESS(19,4,,,"PDT"))</f>
        <v>0</v>
      </c>
      <c r="F30" s="52"/>
      <c r="G30" s="106">
        <f t="shared" si="1"/>
        <v>0</v>
      </c>
      <c r="H30" s="91"/>
      <c r="I30" s="92">
        <f t="shared" ca="1" si="2"/>
        <v>0</v>
      </c>
    </row>
    <row r="31" spans="2:22" x14ac:dyDescent="0.25">
      <c r="B31" t="s">
        <v>62</v>
      </c>
      <c r="C31" s="89">
        <f ca="1">C15</f>
        <v>0</v>
      </c>
      <c r="D31" s="54"/>
      <c r="E31" s="104">
        <f ca="1">INDIRECT(ADDRESS(20,4,,,"PDT"))</f>
        <v>0</v>
      </c>
      <c r="F31" s="52"/>
      <c r="G31" s="106">
        <f t="shared" si="1"/>
        <v>0</v>
      </c>
      <c r="H31" s="91"/>
      <c r="I31" s="92">
        <f t="shared" ca="1" si="2"/>
        <v>0</v>
      </c>
    </row>
    <row r="32" spans="2:22" x14ac:dyDescent="0.25">
      <c r="B32" t="s">
        <v>51</v>
      </c>
      <c r="C32" s="89">
        <f ca="1">C16</f>
        <v>0</v>
      </c>
      <c r="D32" s="54"/>
      <c r="E32" s="104">
        <f ca="1">INDIRECT(ADDRESS(21,4,,,"PDT"))</f>
        <v>0</v>
      </c>
      <c r="F32" s="52"/>
      <c r="G32" s="106">
        <f t="shared" si="1"/>
        <v>0</v>
      </c>
      <c r="H32" s="91"/>
      <c r="I32" s="92">
        <f t="shared" ca="1" si="2"/>
        <v>0</v>
      </c>
    </row>
    <row r="33" spans="2:9" x14ac:dyDescent="0.25">
      <c r="B33" t="s">
        <v>62</v>
      </c>
      <c r="C33" s="89">
        <f ca="1">C17</f>
        <v>0</v>
      </c>
      <c r="D33" s="54"/>
      <c r="E33" s="104">
        <f ca="1">INDIRECT(ADDRESS(22,4,,,"PDT"))</f>
        <v>0</v>
      </c>
      <c r="F33" s="52"/>
      <c r="G33" s="106">
        <f t="shared" si="1"/>
        <v>0</v>
      </c>
      <c r="H33" s="91"/>
      <c r="I33" s="92">
        <f t="shared" ca="1" si="2"/>
        <v>0</v>
      </c>
    </row>
    <row r="34" spans="2:9" x14ac:dyDescent="0.25">
      <c r="B34" t="s">
        <v>43</v>
      </c>
      <c r="C34" s="89">
        <f ca="1">C18</f>
        <v>0</v>
      </c>
      <c r="D34" s="54"/>
      <c r="E34" s="104">
        <f ca="1">INDIRECT(ADDRESS(23,4,,,"PDT"))</f>
        <v>0</v>
      </c>
      <c r="F34" s="52"/>
      <c r="G34" s="106">
        <f t="shared" si="1"/>
        <v>0</v>
      </c>
      <c r="H34" s="91"/>
      <c r="I34" s="92">
        <f t="shared" ca="1" si="2"/>
        <v>0</v>
      </c>
    </row>
    <row r="35" spans="2:9" ht="15.75" thickBot="1" x14ac:dyDescent="0.3">
      <c r="B35" t="s">
        <v>47</v>
      </c>
      <c r="C35" s="89">
        <f t="shared" ref="C35" ca="1" si="3">C20</f>
        <v>0</v>
      </c>
      <c r="D35" s="58"/>
      <c r="E35" s="105">
        <f ca="1">INDIRECT(ADDRESS(24,4,,,"PDT"))</f>
        <v>0</v>
      </c>
      <c r="F35" s="53"/>
      <c r="G35" s="106">
        <f t="shared" si="1"/>
        <v>0</v>
      </c>
      <c r="H35" s="95"/>
      <c r="I35" s="100">
        <f t="shared" ca="1" si="2"/>
        <v>0</v>
      </c>
    </row>
    <row r="36" spans="2:9" ht="15.75" thickBot="1" x14ac:dyDescent="0.3">
      <c r="C36" s="102" t="s">
        <v>60</v>
      </c>
      <c r="D36" s="55"/>
      <c r="E36" s="56">
        <f ca="1">SUM(E25:E35)</f>
        <v>0</v>
      </c>
      <c r="F36" s="57">
        <f t="shared" ref="F36:I36" si="4">SUM(F25:F35)</f>
        <v>0</v>
      </c>
      <c r="G36" s="101">
        <f t="shared" si="4"/>
        <v>0</v>
      </c>
      <c r="H36" s="37">
        <f t="shared" si="4"/>
        <v>0</v>
      </c>
      <c r="I36" s="38">
        <f t="shared" ca="1" si="4"/>
        <v>0</v>
      </c>
    </row>
  </sheetData>
  <mergeCells count="7">
    <mergeCell ref="E2:F2"/>
    <mergeCell ref="E3:F3"/>
    <mergeCell ref="E4:F4"/>
    <mergeCell ref="E5:F5"/>
    <mergeCell ref="E6:F6"/>
    <mergeCell ref="N3:P3"/>
    <mergeCell ref="N4:P4"/>
  </mergeCells>
  <pageMargins left="0.7" right="0.7" top="0.75" bottom="0.75" header="0.3" footer="0.3"/>
  <pageSetup paperSize="9" orientation="portrait" r:id="rId1"/>
  <ignoredErrors>
    <ignoredError sqref="E25:E29 G25:G36 E30:E36" calculatedColumn="1"/>
  </ignoredErrors>
  <drawing r:id="rId2"/>
  <tableParts count="3">
    <tablePart r:id="rId3"/>
    <tablePart r:id="rId4"/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PDT</vt:lpstr>
      <vt:lpstr>Analyse</vt:lpstr>
      <vt:lpstr>Feuil2!Zone_d_impression</vt:lpstr>
      <vt:lpstr>PDT!Zone_d_impression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2019-05-15T12:58:22Z</dcterms:modified>
</cp:coreProperties>
</file>