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_Boulot\_Prépaie\Calcul TAD\"/>
    </mc:Choice>
  </mc:AlternateContent>
  <xr:revisionPtr revIDLastSave="0" documentId="13_ncr:1_{0E59EE24-C3FA-411C-9410-B793E6A29C44}" xr6:coauthVersionLast="46" xr6:coauthVersionMax="46" xr10:uidLastSave="{00000000-0000-0000-0000-000000000000}"/>
  <bookViews>
    <workbookView xWindow="-96" yWindow="-96" windowWidth="23232" windowHeight="13152" firstSheet="1" activeTab="1" xr2:uid="{745BFCC1-5110-4562-B316-AE0770410DAA}"/>
  </bookViews>
  <sheets>
    <sheet name="Jours Fériés" sheetId="2" state="veryHidden" r:id="rId1"/>
    <sheet name="Avril 2021" sheetId="1" r:id="rId2"/>
    <sheet name="Mai 2021" sheetId="41" r:id="rId3"/>
  </sheets>
  <functionGroups builtInGroupCount="19"/>
  <definedNames>
    <definedName name="CelMois" localSheetId="2">'Mai 2021'!$B$2</definedName>
    <definedName name="CelMois">'Avril 2021'!$B$2</definedName>
    <definedName name="Donnees" localSheetId="2">'Mai 2021'!$E$5:$E$35,'Mai 2021'!$G$5:$G$35,'Mai 2021'!$M$5:$M$35,'Mai 2021'!$O$5:$O$35,'Mai 2021'!$U$5:$U$35,'Mai 2021'!$W$5:$W$35,'Mai 2021'!$AC$5:$AC$35,'Mai 2021'!$AE$5:$AE$35,'Mai 2021'!$AB$5:$AB$35,'Mai 2021'!$T$5:$T$35,'Mai 2021'!$L$5:$L$35,'Mai 2021'!$D$5:$D$35</definedName>
    <definedName name="Donnees">'Avril 2021'!$E$5:$E$35,'Avril 2021'!$G$5:$G$35,'Avril 2021'!$M$5:$M$35,'Avril 2021'!$O$5:$O$35,'Avril 2021'!$U$5:$U$35,'Avril 2021'!$W$5:$W$35,'Avril 2021'!$AC$5:$AC$35,'Avril 2021'!$AE$5:$AE$35,'Avril 2021'!$AB$5:$AB$35,'Avril 2021'!$T$5:$T$35,'Avril 2021'!$L$5:$L$35,'Avril 2021'!$D$5:$D$35</definedName>
    <definedName name="JoursFeries">'Jours Fériés'!$A$3:$A$15</definedName>
    <definedName name="lstAnnees">OFFSET('Jours Fériés'!$F$2,,,COUNTA('Jours Fériés'!$F:$F)-1)</definedName>
    <definedName name="lstMois">'Jours Fériés'!$D$2:$D$13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B37" i="41" l="1"/>
  <c r="T37" i="41"/>
  <c r="L37" i="41"/>
  <c r="D37" i="41"/>
  <c r="AF35" i="41"/>
  <c r="AD35" i="41"/>
  <c r="AG35" i="41" s="1"/>
  <c r="X35" i="41"/>
  <c r="P35" i="41"/>
  <c r="H35" i="41"/>
  <c r="AF34" i="41"/>
  <c r="AD34" i="41"/>
  <c r="X34" i="41"/>
  <c r="P34" i="41"/>
  <c r="H34" i="41"/>
  <c r="AF33" i="41"/>
  <c r="AD33" i="41"/>
  <c r="X33" i="41"/>
  <c r="P33" i="41"/>
  <c r="H33" i="41"/>
  <c r="AF32" i="41"/>
  <c r="AD32" i="41"/>
  <c r="AG32" i="41" s="1"/>
  <c r="X32" i="41"/>
  <c r="P32" i="41"/>
  <c r="H32" i="41"/>
  <c r="AF31" i="41"/>
  <c r="AD31" i="41"/>
  <c r="AG31" i="41" s="1"/>
  <c r="X31" i="41"/>
  <c r="V31" i="41"/>
  <c r="P31" i="41"/>
  <c r="N31" i="41"/>
  <c r="Q31" i="41" s="1"/>
  <c r="H31" i="41"/>
  <c r="F31" i="41"/>
  <c r="I31" i="41" s="1"/>
  <c r="AF30" i="41"/>
  <c r="AG30" i="41" s="1"/>
  <c r="AD30" i="41"/>
  <c r="X30" i="41"/>
  <c r="V30" i="41"/>
  <c r="Q30" i="41"/>
  <c r="P30" i="41"/>
  <c r="N30" i="41"/>
  <c r="I30" i="41"/>
  <c r="H30" i="41"/>
  <c r="F30" i="41"/>
  <c r="AF29" i="41"/>
  <c r="AD29" i="41"/>
  <c r="X29" i="41"/>
  <c r="V29" i="41"/>
  <c r="Q29" i="41"/>
  <c r="P29" i="41"/>
  <c r="N29" i="41"/>
  <c r="H29" i="41"/>
  <c r="F29" i="41"/>
  <c r="I29" i="41" s="1"/>
  <c r="AF28" i="41"/>
  <c r="AD28" i="41"/>
  <c r="X28" i="41"/>
  <c r="V28" i="41"/>
  <c r="Y28" i="41" s="1"/>
  <c r="P28" i="41"/>
  <c r="N28" i="41"/>
  <c r="Q28" i="41" s="1"/>
  <c r="H28" i="41"/>
  <c r="F28" i="41"/>
  <c r="I28" i="41" s="1"/>
  <c r="AG27" i="41"/>
  <c r="AF27" i="41"/>
  <c r="AD27" i="41"/>
  <c r="X27" i="41"/>
  <c r="V27" i="41"/>
  <c r="Y27" i="41" s="1"/>
  <c r="P27" i="41"/>
  <c r="N27" i="41"/>
  <c r="Q27" i="41" s="1"/>
  <c r="H27" i="41"/>
  <c r="I27" i="41" s="1"/>
  <c r="F27" i="41"/>
  <c r="AG26" i="41"/>
  <c r="AF26" i="41"/>
  <c r="AD26" i="41"/>
  <c r="X26" i="41"/>
  <c r="V26" i="41"/>
  <c r="Y26" i="41" s="1"/>
  <c r="P26" i="41"/>
  <c r="N26" i="41"/>
  <c r="Q26" i="41" s="1"/>
  <c r="I26" i="41"/>
  <c r="H26" i="41"/>
  <c r="F26" i="41"/>
  <c r="AF25" i="41"/>
  <c r="AD25" i="41"/>
  <c r="AG25" i="41" s="1"/>
  <c r="X25" i="41"/>
  <c r="V25" i="41"/>
  <c r="Y25" i="41" s="1"/>
  <c r="P25" i="41"/>
  <c r="N25" i="41"/>
  <c r="Q25" i="41" s="1"/>
  <c r="H25" i="41"/>
  <c r="F25" i="41"/>
  <c r="I25" i="41" s="1"/>
  <c r="AF24" i="41"/>
  <c r="AD24" i="41"/>
  <c r="Y24" i="41"/>
  <c r="X24" i="41"/>
  <c r="V24" i="41"/>
  <c r="P24" i="41"/>
  <c r="N24" i="41"/>
  <c r="Q24" i="41" s="1"/>
  <c r="H24" i="41"/>
  <c r="F24" i="41"/>
  <c r="I24" i="41" s="1"/>
  <c r="AF23" i="41"/>
  <c r="AG23" i="41" s="1"/>
  <c r="AD23" i="41"/>
  <c r="Y23" i="41"/>
  <c r="X23" i="41"/>
  <c r="V23" i="41"/>
  <c r="P23" i="41"/>
  <c r="N23" i="41"/>
  <c r="Q23" i="41" s="1"/>
  <c r="H23" i="41"/>
  <c r="F23" i="41"/>
  <c r="I23" i="41" s="1"/>
  <c r="AF22" i="41"/>
  <c r="AG22" i="41" s="1"/>
  <c r="AD22" i="41"/>
  <c r="Y22" i="41"/>
  <c r="X22" i="41"/>
  <c r="V22" i="41"/>
  <c r="P22" i="41"/>
  <c r="N22" i="41"/>
  <c r="Q22" i="41" s="1"/>
  <c r="H22" i="41"/>
  <c r="F22" i="41"/>
  <c r="I22" i="41" s="1"/>
  <c r="AF21" i="41"/>
  <c r="AG21" i="41" s="1"/>
  <c r="AD21" i="41"/>
  <c r="Y21" i="41"/>
  <c r="X21" i="41"/>
  <c r="V21" i="41"/>
  <c r="P21" i="41"/>
  <c r="N21" i="41"/>
  <c r="Q21" i="41" s="1"/>
  <c r="H21" i="41"/>
  <c r="F21" i="41"/>
  <c r="I21" i="41" s="1"/>
  <c r="AF20" i="41"/>
  <c r="AG20" i="41" s="1"/>
  <c r="AD20" i="41"/>
  <c r="Y20" i="41"/>
  <c r="X20" i="41"/>
  <c r="V20" i="41"/>
  <c r="P20" i="41"/>
  <c r="N20" i="41"/>
  <c r="Q20" i="41" s="1"/>
  <c r="H20" i="41"/>
  <c r="F20" i="41"/>
  <c r="I20" i="41" s="1"/>
  <c r="AF19" i="41"/>
  <c r="AG19" i="41" s="1"/>
  <c r="AD19" i="41"/>
  <c r="Y19" i="41"/>
  <c r="X19" i="41"/>
  <c r="V19" i="41"/>
  <c r="P19" i="41"/>
  <c r="N19" i="41"/>
  <c r="Q19" i="41" s="1"/>
  <c r="H19" i="41"/>
  <c r="F19" i="41"/>
  <c r="I19" i="41" s="1"/>
  <c r="AF18" i="41"/>
  <c r="AG18" i="41" s="1"/>
  <c r="AD18" i="41"/>
  <c r="Y18" i="41"/>
  <c r="X18" i="41"/>
  <c r="V18" i="41"/>
  <c r="P18" i="41"/>
  <c r="N18" i="41"/>
  <c r="Q18" i="41" s="1"/>
  <c r="H18" i="41"/>
  <c r="F18" i="41"/>
  <c r="I18" i="41" s="1"/>
  <c r="AF17" i="41"/>
  <c r="AG17" i="41" s="1"/>
  <c r="AD17" i="41"/>
  <c r="Y17" i="41"/>
  <c r="X17" i="41"/>
  <c r="V17" i="41"/>
  <c r="P17" i="41"/>
  <c r="N17" i="41"/>
  <c r="Q17" i="41" s="1"/>
  <c r="H17" i="41"/>
  <c r="F17" i="41"/>
  <c r="I17" i="41" s="1"/>
  <c r="AF16" i="41"/>
  <c r="AG16" i="41" s="1"/>
  <c r="AD16" i="41"/>
  <c r="Y16" i="41"/>
  <c r="X16" i="41"/>
  <c r="V16" i="41"/>
  <c r="P16" i="41"/>
  <c r="N16" i="41"/>
  <c r="Q16" i="41" s="1"/>
  <c r="H16" i="41"/>
  <c r="F16" i="41"/>
  <c r="I16" i="41" s="1"/>
  <c r="AF15" i="41"/>
  <c r="AG15" i="41" s="1"/>
  <c r="AD15" i="41"/>
  <c r="Y15" i="41"/>
  <c r="X15" i="41"/>
  <c r="V15" i="41"/>
  <c r="P15" i="41"/>
  <c r="N15" i="41"/>
  <c r="Q15" i="41" s="1"/>
  <c r="H15" i="41"/>
  <c r="F15" i="41"/>
  <c r="I15" i="41" s="1"/>
  <c r="AF14" i="41"/>
  <c r="AG14" i="41" s="1"/>
  <c r="AD14" i="41"/>
  <c r="Y14" i="41"/>
  <c r="X14" i="41"/>
  <c r="V14" i="41"/>
  <c r="P14" i="41"/>
  <c r="N14" i="41"/>
  <c r="Q14" i="41" s="1"/>
  <c r="H14" i="41"/>
  <c r="F14" i="41"/>
  <c r="I14" i="41" s="1"/>
  <c r="AF13" i="41"/>
  <c r="AG13" i="41" s="1"/>
  <c r="AD13" i="41"/>
  <c r="Y13" i="41"/>
  <c r="X13" i="41"/>
  <c r="V13" i="41"/>
  <c r="P13" i="41"/>
  <c r="N13" i="41"/>
  <c r="Q13" i="41" s="1"/>
  <c r="H13" i="41"/>
  <c r="F13" i="41"/>
  <c r="I13" i="41" s="1"/>
  <c r="AG12" i="41"/>
  <c r="AF12" i="41"/>
  <c r="AD12" i="41"/>
  <c r="Y12" i="41"/>
  <c r="X12" i="41"/>
  <c r="V12" i="41"/>
  <c r="P12" i="41"/>
  <c r="N12" i="41"/>
  <c r="Q12" i="41" s="1"/>
  <c r="H12" i="41"/>
  <c r="F12" i="41"/>
  <c r="I12" i="41" s="1"/>
  <c r="AG11" i="41"/>
  <c r="AF11" i="41"/>
  <c r="AD11" i="41"/>
  <c r="Y11" i="41"/>
  <c r="X11" i="41"/>
  <c r="V11" i="41"/>
  <c r="P11" i="41"/>
  <c r="N11" i="41"/>
  <c r="Q11" i="41" s="1"/>
  <c r="H11" i="41"/>
  <c r="F11" i="41"/>
  <c r="I11" i="41" s="1"/>
  <c r="AG10" i="41"/>
  <c r="AF10" i="41"/>
  <c r="AD10" i="41"/>
  <c r="Y10" i="41"/>
  <c r="X10" i="41"/>
  <c r="V10" i="41"/>
  <c r="P10" i="41"/>
  <c r="N10" i="41"/>
  <c r="Q10" i="41" s="1"/>
  <c r="H10" i="41"/>
  <c r="F10" i="41"/>
  <c r="I10" i="41" s="1"/>
  <c r="AG9" i="41"/>
  <c r="AF9" i="41"/>
  <c r="AD9" i="41"/>
  <c r="Y9" i="41"/>
  <c r="X9" i="41"/>
  <c r="V9" i="41"/>
  <c r="P9" i="41"/>
  <c r="N9" i="41"/>
  <c r="Q9" i="41" s="1"/>
  <c r="H9" i="41"/>
  <c r="F9" i="41"/>
  <c r="I9" i="41" s="1"/>
  <c r="AG8" i="41"/>
  <c r="AF8" i="41"/>
  <c r="AD8" i="41"/>
  <c r="Y8" i="41"/>
  <c r="X8" i="41"/>
  <c r="V8" i="41"/>
  <c r="P8" i="41"/>
  <c r="N8" i="41"/>
  <c r="Q8" i="41" s="1"/>
  <c r="H8" i="41"/>
  <c r="F8" i="41"/>
  <c r="I8" i="41" s="1"/>
  <c r="AG7" i="41"/>
  <c r="AF7" i="41"/>
  <c r="AD7" i="41"/>
  <c r="Y7" i="41"/>
  <c r="X7" i="41"/>
  <c r="V7" i="41"/>
  <c r="P7" i="41"/>
  <c r="N7" i="41"/>
  <c r="Q7" i="41" s="1"/>
  <c r="H7" i="41"/>
  <c r="F7" i="41"/>
  <c r="I7" i="41" s="1"/>
  <c r="AG6" i="41"/>
  <c r="AF6" i="41"/>
  <c r="AD6" i="41"/>
  <c r="Y6" i="41"/>
  <c r="X6" i="41"/>
  <c r="V6" i="41"/>
  <c r="P6" i="41"/>
  <c r="N6" i="41"/>
  <c r="Q6" i="41" s="1"/>
  <c r="H6" i="41"/>
  <c r="F6" i="41"/>
  <c r="I6" i="41" s="1"/>
  <c r="AG5" i="41"/>
  <c r="AF5" i="41"/>
  <c r="AF37" i="41" s="1"/>
  <c r="AD5" i="41"/>
  <c r="AD37" i="41" s="1"/>
  <c r="AA5" i="41"/>
  <c r="AA6" i="41" s="1"/>
  <c r="AA7" i="41" s="1"/>
  <c r="AA8" i="41" s="1"/>
  <c r="AA9" i="41" s="1"/>
  <c r="AA10" i="41" s="1"/>
  <c r="AA11" i="41" s="1"/>
  <c r="AA12" i="41" s="1"/>
  <c r="AA13" i="41" s="1"/>
  <c r="AA14" i="41" s="1"/>
  <c r="AA15" i="41" s="1"/>
  <c r="AA16" i="41" s="1"/>
  <c r="AA17" i="41" s="1"/>
  <c r="AA18" i="41" s="1"/>
  <c r="AA19" i="41" s="1"/>
  <c r="AA20" i="41" s="1"/>
  <c r="AA21" i="41" s="1"/>
  <c r="AA22" i="41" s="1"/>
  <c r="AA23" i="41" s="1"/>
  <c r="AA24" i="41" s="1"/>
  <c r="AA25" i="41" s="1"/>
  <c r="AA26" i="41" s="1"/>
  <c r="AA27" i="41" s="1"/>
  <c r="AA28" i="41" s="1"/>
  <c r="AA29" i="41" s="1"/>
  <c r="AA30" i="41" s="1"/>
  <c r="AA31" i="41" s="1"/>
  <c r="AA32" i="41" s="1"/>
  <c r="AA33" i="41" s="1"/>
  <c r="AA34" i="41" s="1"/>
  <c r="AA35" i="41" s="1"/>
  <c r="X5" i="41"/>
  <c r="V5" i="41"/>
  <c r="Y5" i="41" s="1"/>
  <c r="S5" i="41"/>
  <c r="S6" i="41" s="1"/>
  <c r="S7" i="41" s="1"/>
  <c r="S8" i="41" s="1"/>
  <c r="S9" i="41" s="1"/>
  <c r="S10" i="41" s="1"/>
  <c r="S11" i="41" s="1"/>
  <c r="S12" i="41" s="1"/>
  <c r="S13" i="41" s="1"/>
  <c r="S14" i="41" s="1"/>
  <c r="S15" i="41" s="1"/>
  <c r="S16" i="41" s="1"/>
  <c r="S17" i="41" s="1"/>
  <c r="S18" i="41" s="1"/>
  <c r="S19" i="41" s="1"/>
  <c r="S20" i="41" s="1"/>
  <c r="S21" i="41" s="1"/>
  <c r="S22" i="41" s="1"/>
  <c r="S23" i="41" s="1"/>
  <c r="S24" i="41" s="1"/>
  <c r="S25" i="41" s="1"/>
  <c r="S26" i="41" s="1"/>
  <c r="S27" i="41" s="1"/>
  <c r="S28" i="41" s="1"/>
  <c r="S29" i="41" s="1"/>
  <c r="S30" i="41" s="1"/>
  <c r="S31" i="41" s="1"/>
  <c r="S32" i="41" s="1"/>
  <c r="Q5" i="41"/>
  <c r="P5" i="41"/>
  <c r="P37" i="41" s="1"/>
  <c r="N5" i="41"/>
  <c r="K5" i="41"/>
  <c r="K6" i="41" s="1"/>
  <c r="K7" i="41" s="1"/>
  <c r="K8" i="41" s="1"/>
  <c r="K9" i="41" s="1"/>
  <c r="K10" i="41" s="1"/>
  <c r="K11" i="41" s="1"/>
  <c r="K12" i="41" s="1"/>
  <c r="K13" i="41" s="1"/>
  <c r="K14" i="41" s="1"/>
  <c r="K15" i="41" s="1"/>
  <c r="K16" i="41" s="1"/>
  <c r="K17" i="41" s="1"/>
  <c r="K18" i="41" s="1"/>
  <c r="K19" i="41" s="1"/>
  <c r="K20" i="41" s="1"/>
  <c r="K21" i="41" s="1"/>
  <c r="K22" i="41" s="1"/>
  <c r="K23" i="41" s="1"/>
  <c r="K24" i="41" s="1"/>
  <c r="K25" i="41" s="1"/>
  <c r="K26" i="41" s="1"/>
  <c r="K27" i="41" s="1"/>
  <c r="K28" i="41" s="1"/>
  <c r="K29" i="41" s="1"/>
  <c r="K30" i="41" s="1"/>
  <c r="K31" i="41" s="1"/>
  <c r="K32" i="41" s="1"/>
  <c r="I5" i="41"/>
  <c r="H5" i="41"/>
  <c r="H37" i="41" s="1"/>
  <c r="F5" i="41"/>
  <c r="C5" i="41"/>
  <c r="C6" i="41" s="1"/>
  <c r="C7" i="41" s="1"/>
  <c r="C8" i="41" s="1"/>
  <c r="C9" i="41" s="1"/>
  <c r="C10" i="41" s="1"/>
  <c r="C11" i="41" s="1"/>
  <c r="C12" i="41" s="1"/>
  <c r="C13" i="41" s="1"/>
  <c r="C14" i="41" s="1"/>
  <c r="C15" i="41" s="1"/>
  <c r="C16" i="41" s="1"/>
  <c r="C17" i="41" s="1"/>
  <c r="C18" i="41" s="1"/>
  <c r="C19" i="41" s="1"/>
  <c r="C20" i="41" s="1"/>
  <c r="C21" i="41" s="1"/>
  <c r="C22" i="41" s="1"/>
  <c r="C23" i="41" s="1"/>
  <c r="C24" i="41" s="1"/>
  <c r="C25" i="41" s="1"/>
  <c r="C26" i="41" s="1"/>
  <c r="A4" i="41"/>
  <c r="A4" i="1"/>
  <c r="T37" i="1"/>
  <c r="AB37" i="1"/>
  <c r="L37" i="1"/>
  <c r="D37" i="1"/>
  <c r="AG35" i="1"/>
  <c r="AG34" i="1"/>
  <c r="AG33" i="1"/>
  <c r="AG32" i="1"/>
  <c r="AG31" i="1"/>
  <c r="AG30" i="1"/>
  <c r="AG29" i="1"/>
  <c r="AG28" i="1"/>
  <c r="AG26" i="1"/>
  <c r="AG25" i="1"/>
  <c r="AG24" i="1"/>
  <c r="AG23" i="1"/>
  <c r="AG22" i="1"/>
  <c r="AG21" i="1"/>
  <c r="AG20" i="1"/>
  <c r="AG19" i="1"/>
  <c r="AG18" i="1"/>
  <c r="AG17" i="1"/>
  <c r="AG16" i="1"/>
  <c r="AG14" i="1"/>
  <c r="AG13" i="1"/>
  <c r="AG12" i="1"/>
  <c r="AG11" i="1"/>
  <c r="AG10" i="1"/>
  <c r="AG9" i="1"/>
  <c r="AG8" i="1"/>
  <c r="AG7" i="1"/>
  <c r="AG6" i="1"/>
  <c r="AG5" i="1"/>
  <c r="Y31" i="1"/>
  <c r="Y30" i="1"/>
  <c r="Y29" i="1"/>
  <c r="Y28" i="1"/>
  <c r="Y26" i="1"/>
  <c r="Y25" i="1"/>
  <c r="Y24" i="1"/>
  <c r="Y23" i="1"/>
  <c r="Y22" i="1"/>
  <c r="Y21" i="1"/>
  <c r="Y20" i="1"/>
  <c r="Y19" i="1"/>
  <c r="Y18" i="1"/>
  <c r="Y17" i="1"/>
  <c r="Y16" i="1"/>
  <c r="Y15" i="1"/>
  <c r="Y14" i="1"/>
  <c r="Y13" i="1"/>
  <c r="Y12" i="1"/>
  <c r="Y11" i="1"/>
  <c r="Y10" i="1"/>
  <c r="Y9" i="1"/>
  <c r="Y8" i="1"/>
  <c r="Y7" i="1"/>
  <c r="Y6" i="1"/>
  <c r="Y5" i="1"/>
  <c r="Q31" i="1"/>
  <c r="Q30" i="1"/>
  <c r="Q28" i="1"/>
  <c r="Q27" i="1"/>
  <c r="Q26" i="1"/>
  <c r="Q25" i="1"/>
  <c r="Q24" i="1"/>
  <c r="Q23" i="1"/>
  <c r="Q22" i="1"/>
  <c r="Q21" i="1"/>
  <c r="Q20" i="1"/>
  <c r="Q19" i="1"/>
  <c r="Q18" i="1"/>
  <c r="Q17" i="1"/>
  <c r="Q16" i="1"/>
  <c r="Q14" i="1"/>
  <c r="Q13" i="1"/>
  <c r="Q12" i="1"/>
  <c r="Q11" i="1"/>
  <c r="Q10" i="1"/>
  <c r="Q9" i="1"/>
  <c r="Q7" i="1"/>
  <c r="Q6" i="1"/>
  <c r="Q5" i="1"/>
  <c r="I6" i="1"/>
  <c r="I8" i="1"/>
  <c r="I9" i="1"/>
  <c r="I10" i="1"/>
  <c r="I11" i="1"/>
  <c r="I12" i="1"/>
  <c r="I13" i="1"/>
  <c r="I15" i="1"/>
  <c r="I16" i="1"/>
  <c r="I17" i="1"/>
  <c r="I18" i="1"/>
  <c r="I19" i="1"/>
  <c r="I20" i="1"/>
  <c r="I21" i="1"/>
  <c r="I23" i="1"/>
  <c r="I24" i="1"/>
  <c r="I25" i="1"/>
  <c r="I26" i="1"/>
  <c r="I28" i="1"/>
  <c r="I29" i="1"/>
  <c r="I30" i="1"/>
  <c r="I31" i="1"/>
  <c r="I5" i="1"/>
  <c r="X6" i="1"/>
  <c r="AF14" i="1"/>
  <c r="N17" i="1"/>
  <c r="P17" i="1"/>
  <c r="F6" i="1"/>
  <c r="AF5" i="1"/>
  <c r="AD5" i="1"/>
  <c r="X5" i="1"/>
  <c r="V5" i="1"/>
  <c r="P5" i="1"/>
  <c r="N5" i="1"/>
  <c r="H5" i="1"/>
  <c r="AF6" i="1"/>
  <c r="AF7" i="1"/>
  <c r="AF8" i="1"/>
  <c r="AF9" i="1"/>
  <c r="AF10" i="1"/>
  <c r="AF11" i="1"/>
  <c r="AF12" i="1"/>
  <c r="AF13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X7" i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P6" i="1"/>
  <c r="P7" i="1"/>
  <c r="P8" i="1"/>
  <c r="P9" i="1"/>
  <c r="P10" i="1"/>
  <c r="P11" i="1"/>
  <c r="P12" i="1"/>
  <c r="P13" i="1"/>
  <c r="P14" i="1"/>
  <c r="P15" i="1"/>
  <c r="P16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AD6" i="1"/>
  <c r="AD7" i="1"/>
  <c r="AD8" i="1"/>
  <c r="AD9" i="1"/>
  <c r="AD10" i="1"/>
  <c r="AD11" i="1"/>
  <c r="AD12" i="1"/>
  <c r="AD13" i="1"/>
  <c r="AD14" i="1"/>
  <c r="AD15" i="1"/>
  <c r="AG15" i="1" s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G27" i="1" s="1"/>
  <c r="AD28" i="1"/>
  <c r="AD29" i="1"/>
  <c r="AD30" i="1"/>
  <c r="AD31" i="1"/>
  <c r="AD32" i="1"/>
  <c r="AD33" i="1"/>
  <c r="AD34" i="1"/>
  <c r="AD3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AG37" i="41" l="1"/>
  <c r="AG29" i="41"/>
  <c r="AG34" i="41"/>
  <c r="AG28" i="41"/>
  <c r="Y31" i="41"/>
  <c r="X37" i="41"/>
  <c r="AG33" i="41"/>
  <c r="Y30" i="41"/>
  <c r="AG24" i="41"/>
  <c r="Y29" i="41"/>
  <c r="S33" i="41"/>
  <c r="V32" i="41"/>
  <c r="Y32" i="41" s="1"/>
  <c r="N32" i="41"/>
  <c r="K33" i="41"/>
  <c r="B27" i="41"/>
  <c r="B28" i="41" s="1"/>
  <c r="B29" i="41" s="1"/>
  <c r="B30" i="41" s="1"/>
  <c r="B31" i="41" s="1"/>
  <c r="B32" i="41" s="1"/>
  <c r="B33" i="41" s="1"/>
  <c r="C27" i="41"/>
  <c r="C28" i="41" s="1"/>
  <c r="C29" i="41" s="1"/>
  <c r="C30" i="41" s="1"/>
  <c r="C31" i="41" s="1"/>
  <c r="C32" i="41" s="1"/>
  <c r="AG37" i="1"/>
  <c r="AA5" i="1"/>
  <c r="AA6" i="1" s="1"/>
  <c r="AA7" i="1" s="1"/>
  <c r="AA8" i="1" s="1"/>
  <c r="AA9" i="1" s="1"/>
  <c r="AA10" i="1" s="1"/>
  <c r="AA11" i="1" s="1"/>
  <c r="AA12" i="1" s="1"/>
  <c r="AA13" i="1" s="1"/>
  <c r="AA14" i="1" s="1"/>
  <c r="AA15" i="1" s="1"/>
  <c r="AA16" i="1" s="1"/>
  <c r="AA17" i="1" s="1"/>
  <c r="AA18" i="1" s="1"/>
  <c r="AA19" i="1" s="1"/>
  <c r="AA20" i="1" s="1"/>
  <c r="AA21" i="1" s="1"/>
  <c r="AA22" i="1" s="1"/>
  <c r="AA23" i="1" s="1"/>
  <c r="AA24" i="1" s="1"/>
  <c r="AA25" i="1" s="1"/>
  <c r="AA26" i="1" s="1"/>
  <c r="AA27" i="1" s="1"/>
  <c r="AA28" i="1" s="1"/>
  <c r="AA29" i="1" s="1"/>
  <c r="AA30" i="1" s="1"/>
  <c r="AA31" i="1" s="1"/>
  <c r="AA32" i="1" s="1"/>
  <c r="D13" i="2"/>
  <c r="D12" i="2"/>
  <c r="D11" i="2"/>
  <c r="D10" i="2"/>
  <c r="D9" i="2"/>
  <c r="D8" i="2"/>
  <c r="D7" i="2"/>
  <c r="D6" i="2"/>
  <c r="D5" i="2"/>
  <c r="D4" i="2"/>
  <c r="D3" i="2"/>
  <c r="D2" i="2"/>
  <c r="F2" i="2" s="1"/>
  <c r="F3" i="2" s="1"/>
  <c r="F4" i="2" s="1"/>
  <c r="F5" i="2" s="1"/>
  <c r="F6" i="2" s="1"/>
  <c r="F7" i="2" s="1"/>
  <c r="F8" i="2" s="1"/>
  <c r="F9" i="2" s="1"/>
  <c r="F10" i="2" s="1"/>
  <c r="F11" i="2" s="1"/>
  <c r="F12" i="2" s="1"/>
  <c r="F13" i="2" s="1"/>
  <c r="F14" i="2" s="1"/>
  <c r="F15" i="2" s="1"/>
  <c r="F16" i="2" s="1"/>
  <c r="F17" i="2" s="1"/>
  <c r="F18" i="2" s="1"/>
  <c r="F19" i="2" s="1"/>
  <c r="F20" i="2" s="1"/>
  <c r="F21" i="2" s="1"/>
  <c r="F22" i="2" s="1"/>
  <c r="F23" i="2" s="1"/>
  <c r="F24" i="2" s="1"/>
  <c r="F25" i="2" s="1"/>
  <c r="F26" i="2" s="1"/>
  <c r="F27" i="2" s="1"/>
  <c r="F28" i="2" s="1"/>
  <c r="F29" i="2" s="1"/>
  <c r="F30" i="2" s="1"/>
  <c r="F31" i="2" s="1"/>
  <c r="F32" i="2" s="1"/>
  <c r="F33" i="2" s="1"/>
  <c r="F34" i="2" s="1"/>
  <c r="F35" i="2" s="1"/>
  <c r="F36" i="2" s="1"/>
  <c r="F37" i="2" s="1"/>
  <c r="F38" i="2" s="1"/>
  <c r="F39" i="2" s="1"/>
  <c r="F40" i="2" s="1"/>
  <c r="F41" i="2" s="1"/>
  <c r="F42" i="2" s="1"/>
  <c r="F43" i="2" s="1"/>
  <c r="F44" i="2" s="1"/>
  <c r="F45" i="2" s="1"/>
  <c r="F46" i="2" s="1"/>
  <c r="F47" i="2" s="1"/>
  <c r="F48" i="2" s="1"/>
  <c r="F49" i="2" s="1"/>
  <c r="F50" i="2" s="1"/>
  <c r="F51" i="2" s="1"/>
  <c r="F52" i="2" s="1"/>
  <c r="F53" i="2" s="1"/>
  <c r="F54" i="2" s="1"/>
  <c r="F55" i="2" s="1"/>
  <c r="F56" i="2" s="1"/>
  <c r="F57" i="2" s="1"/>
  <c r="F58" i="2" s="1"/>
  <c r="F59" i="2" s="1"/>
  <c r="F60" i="2" s="1"/>
  <c r="F61" i="2" s="1"/>
  <c r="F62" i="2" s="1"/>
  <c r="F63" i="2" s="1"/>
  <c r="F64" i="2" s="1"/>
  <c r="F65" i="2" s="1"/>
  <c r="F66" i="2" s="1"/>
  <c r="F67" i="2" s="1"/>
  <c r="F68" i="2" s="1"/>
  <c r="F69" i="2" s="1"/>
  <c r="F70" i="2" s="1"/>
  <c r="F71" i="2" s="1"/>
  <c r="F72" i="2" s="1"/>
  <c r="F73" i="2" s="1"/>
  <c r="F74" i="2" s="1"/>
  <c r="F75" i="2" s="1"/>
  <c r="F76" i="2" s="1"/>
  <c r="F77" i="2" s="1"/>
  <c r="F78" i="2" s="1"/>
  <c r="F79" i="2" s="1"/>
  <c r="F80" i="2" s="1"/>
  <c r="F81" i="2" s="1"/>
  <c r="A1" i="2"/>
  <c r="A15" i="2" s="1"/>
  <c r="N33" i="41" l="1"/>
  <c r="Q33" i="41" s="1"/>
  <c r="K34" i="41"/>
  <c r="Q32" i="41"/>
  <c r="C33" i="41"/>
  <c r="F32" i="41"/>
  <c r="S34" i="41"/>
  <c r="V33" i="41"/>
  <c r="Y33" i="41" s="1"/>
  <c r="AA33" i="1"/>
  <c r="A6" i="2"/>
  <c r="A4" i="2"/>
  <c r="A5" i="2" s="1"/>
  <c r="A3" i="2"/>
  <c r="A7" i="2"/>
  <c r="A11" i="2"/>
  <c r="A10" i="2"/>
  <c r="A13" i="2"/>
  <c r="A14" i="2"/>
  <c r="A12" i="2"/>
  <c r="F33" i="41" l="1"/>
  <c r="I33" i="41" s="1"/>
  <c r="C34" i="41"/>
  <c r="K35" i="41"/>
  <c r="N35" i="41" s="1"/>
  <c r="Q35" i="41" s="1"/>
  <c r="N34" i="41"/>
  <c r="V34" i="41"/>
  <c r="S35" i="41"/>
  <c r="V35" i="41" s="1"/>
  <c r="Y35" i="41" s="1"/>
  <c r="I32" i="41"/>
  <c r="AA34" i="1"/>
  <c r="A8" i="2"/>
  <c r="A9" i="2"/>
  <c r="Q34" i="41" l="1"/>
  <c r="Q37" i="41" s="1"/>
  <c r="N37" i="41"/>
  <c r="F34" i="41"/>
  <c r="C35" i="41"/>
  <c r="F35" i="41" s="1"/>
  <c r="I35" i="41" s="1"/>
  <c r="Y34" i="41"/>
  <c r="Y37" i="41" s="1"/>
  <c r="V37" i="41"/>
  <c r="AA3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Y27" i="1" s="1"/>
  <c r="V28" i="1"/>
  <c r="V29" i="1"/>
  <c r="V30" i="1"/>
  <c r="V31" i="1"/>
  <c r="N6" i="1"/>
  <c r="N7" i="1"/>
  <c r="N8" i="1"/>
  <c r="Q8" i="1" s="1"/>
  <c r="N9" i="1"/>
  <c r="N10" i="1"/>
  <c r="N11" i="1"/>
  <c r="N12" i="1"/>
  <c r="N13" i="1"/>
  <c r="N14" i="1"/>
  <c r="N15" i="1"/>
  <c r="Q15" i="1" s="1"/>
  <c r="N16" i="1"/>
  <c r="N18" i="1"/>
  <c r="N19" i="1"/>
  <c r="N20" i="1"/>
  <c r="N21" i="1"/>
  <c r="N22" i="1"/>
  <c r="N23" i="1"/>
  <c r="N24" i="1"/>
  <c r="N25" i="1"/>
  <c r="N26" i="1"/>
  <c r="N27" i="1"/>
  <c r="N28" i="1"/>
  <c r="N29" i="1"/>
  <c r="Q29" i="1" s="1"/>
  <c r="N30" i="1"/>
  <c r="N31" i="1"/>
  <c r="F7" i="1"/>
  <c r="I7" i="1" s="1"/>
  <c r="F8" i="1"/>
  <c r="F9" i="1"/>
  <c r="F10" i="1"/>
  <c r="F11" i="1"/>
  <c r="F12" i="1"/>
  <c r="F13" i="1"/>
  <c r="F14" i="1"/>
  <c r="I14" i="1" s="1"/>
  <c r="F15" i="1"/>
  <c r="F16" i="1"/>
  <c r="F17" i="1"/>
  <c r="F18" i="1"/>
  <c r="F19" i="1"/>
  <c r="F20" i="1"/>
  <c r="F21" i="1"/>
  <c r="F22" i="1"/>
  <c r="I22" i="1" s="1"/>
  <c r="F23" i="1"/>
  <c r="F24" i="1"/>
  <c r="F25" i="1"/>
  <c r="F26" i="1"/>
  <c r="F27" i="1"/>
  <c r="I27" i="1" s="1"/>
  <c r="F28" i="1"/>
  <c r="F29" i="1"/>
  <c r="F30" i="1"/>
  <c r="F31" i="1"/>
  <c r="F5" i="1"/>
  <c r="S5" i="1"/>
  <c r="S6" i="1" s="1"/>
  <c r="S7" i="1" s="1"/>
  <c r="S8" i="1" s="1"/>
  <c r="S9" i="1" s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S24" i="1" s="1"/>
  <c r="S25" i="1" s="1"/>
  <c r="S26" i="1" s="1"/>
  <c r="S27" i="1" s="1"/>
  <c r="S28" i="1" s="1"/>
  <c r="S29" i="1" s="1"/>
  <c r="S30" i="1" s="1"/>
  <c r="S31" i="1" s="1"/>
  <c r="S32" i="1" s="1"/>
  <c r="S33" i="1" s="1"/>
  <c r="S34" i="1" s="1"/>
  <c r="S35" i="1" s="1"/>
  <c r="K5" i="1"/>
  <c r="K6" i="1" s="1"/>
  <c r="K7" i="1" s="1"/>
  <c r="K8" i="1" s="1"/>
  <c r="K9" i="1" s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C5" i="1"/>
  <c r="C6" i="1" s="1"/>
  <c r="I34" i="41" l="1"/>
  <c r="I37" i="41" s="1"/>
  <c r="F37" i="41"/>
  <c r="AF37" i="1"/>
  <c r="AD37" i="1"/>
  <c r="N32" i="1"/>
  <c r="Q32" i="1" s="1"/>
  <c r="V33" i="1"/>
  <c r="Y33" i="1" s="1"/>
  <c r="N33" i="1"/>
  <c r="Q33" i="1" s="1"/>
  <c r="V34" i="1"/>
  <c r="Y34" i="1" s="1"/>
  <c r="N34" i="1"/>
  <c r="Q34" i="1" s="1"/>
  <c r="V35" i="1"/>
  <c r="Y35" i="1" s="1"/>
  <c r="N35" i="1"/>
  <c r="Q35" i="1" s="1"/>
  <c r="V32" i="1"/>
  <c r="Y32" i="1" s="1"/>
  <c r="C7" i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N37" i="1" l="1"/>
  <c r="V37" i="1"/>
  <c r="P37" i="1"/>
  <c r="X37" i="1"/>
  <c r="C30" i="1"/>
  <c r="C31" i="1" s="1"/>
  <c r="C32" i="1" s="1"/>
  <c r="B27" i="1"/>
  <c r="B28" i="1" s="1"/>
  <c r="B29" i="1" s="1"/>
  <c r="B30" i="1" s="1"/>
  <c r="B31" i="1" s="1"/>
  <c r="B32" i="1" s="1"/>
  <c r="B33" i="1" s="1"/>
  <c r="Q37" i="1" l="1"/>
  <c r="Y37" i="1"/>
  <c r="C33" i="1"/>
  <c r="F32" i="1"/>
  <c r="I32" i="1" s="1"/>
  <c r="F33" i="1" l="1"/>
  <c r="I33" i="1" s="1"/>
  <c r="C34" i="1"/>
  <c r="C35" i="1" l="1"/>
  <c r="F34" i="1"/>
  <c r="I34" i="1" s="1"/>
  <c r="H37" i="1" l="1"/>
  <c r="F35" i="1"/>
  <c r="F37" i="1" l="1"/>
  <c r="I35" i="1"/>
  <c r="I37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Config95</author>
  </authors>
  <commentList>
    <comment ref="A1" authorId="0" shapeId="0" xr:uid="{794736B1-4579-4B7F-8F81-A9AF2A5A3922}">
      <text>
        <r>
          <rPr>
            <b/>
            <sz val="11"/>
            <color indexed="81"/>
            <rFont val="Tahoma"/>
            <family val="2"/>
          </rPr>
          <t>Calcul des jours fériés</t>
        </r>
      </text>
    </comment>
  </commentList>
</comments>
</file>

<file path=xl/sharedStrings.xml><?xml version="1.0" encoding="utf-8"?>
<sst xmlns="http://schemas.openxmlformats.org/spreadsheetml/2006/main" count="106" uniqueCount="26">
  <si>
    <t>Date</t>
  </si>
  <si>
    <t>Années</t>
  </si>
  <si>
    <t>Total :</t>
  </si>
  <si>
    <t>Total/jour</t>
  </si>
  <si>
    <t>Année</t>
  </si>
  <si>
    <t>Mois</t>
  </si>
  <si>
    <t>Jour de l'an</t>
  </si>
  <si>
    <t>Vendredi Saint</t>
  </si>
  <si>
    <t>Lundi de Pâques</t>
  </si>
  <si>
    <t>Fête du Travail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</si>
  <si>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</si>
  <si>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</si>
  <si>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</si>
  <si>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</si>
  <si>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</si>
  <si>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</si>
  <si>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</si>
  <si>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Saint-Etienne</t>
  </si>
  <si>
    <t>Calcul</t>
  </si>
  <si>
    <t>Nb TAD</t>
  </si>
  <si>
    <t>NB TPMR</t>
  </si>
  <si>
    <t>Tps manuel</t>
  </si>
  <si>
    <t>SALARIE1</t>
  </si>
  <si>
    <t>SALARIE2</t>
  </si>
  <si>
    <t>SALARIE3</t>
  </si>
  <si>
    <t>SALARIE4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</si>
</sst>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yyyy"/>
    <numFmt numFmtId="165" formatCode="[$-F800]dddd\,\ mmmm\ dd\,\ yyyy"/>
    <numFmt numFmtId="166" formatCode="mmmm"/>
  </numFmts>
  <fonts count="1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6"/>
      <color theme="0"/>
      <name val="Trebuchet MS"/>
      <family val="2"/>
    </font>
    <font>
      <b/>
      <sz val="12"/>
      <color theme="0"/>
      <name val="Calibri"/>
      <family val="2"/>
      <scheme val="minor"/>
    </font>
    <font>
      <sz val="10"/>
      <color indexed="63"/>
      <name val="Comic Sans MS"/>
      <family val="4"/>
    </font>
    <font>
      <sz val="10"/>
      <color theme="0"/>
      <name val="Comic Sans MS"/>
      <family val="4"/>
    </font>
    <font>
      <b/>
      <sz val="11"/>
      <color indexed="81"/>
      <name val="Tahoma"/>
      <family val="2"/>
    </font>
    <font>
      <b/>
      <sz val="16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-0.249977111117893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ed">
        <color indexed="26"/>
      </right>
      <top style="medium">
        <color indexed="64"/>
      </top>
      <bottom style="dashed">
        <color indexed="26"/>
      </bottom>
      <diagonal/>
    </border>
    <border>
      <left style="dashed">
        <color indexed="26"/>
      </left>
      <right style="medium">
        <color indexed="64"/>
      </right>
      <top style="medium">
        <color indexed="64"/>
      </top>
      <bottom style="dashed">
        <color indexed="26"/>
      </bottom>
      <diagonal/>
    </border>
    <border>
      <left style="medium">
        <color indexed="64"/>
      </left>
      <right style="dashed">
        <color indexed="26"/>
      </right>
      <top style="dashed">
        <color indexed="26"/>
      </top>
      <bottom style="dashed">
        <color indexed="26"/>
      </bottom>
      <diagonal/>
    </border>
    <border>
      <left style="dashed">
        <color indexed="26"/>
      </left>
      <right style="medium">
        <color indexed="64"/>
      </right>
      <top style="dashed">
        <color indexed="26"/>
      </top>
      <bottom style="dashed">
        <color indexed="26"/>
      </bottom>
      <diagonal/>
    </border>
    <border>
      <left style="medium">
        <color indexed="64"/>
      </left>
      <right style="dashed">
        <color indexed="26"/>
      </right>
      <top style="dashed">
        <color indexed="26"/>
      </top>
      <bottom/>
      <diagonal/>
    </border>
    <border>
      <left style="medium">
        <color indexed="64"/>
      </left>
      <right style="dashed">
        <color indexed="26"/>
      </right>
      <top style="dashed">
        <color indexed="26"/>
      </top>
      <bottom style="medium">
        <color indexed="64"/>
      </bottom>
      <diagonal/>
    </border>
    <border>
      <left style="dashed">
        <color indexed="26"/>
      </left>
      <right style="medium">
        <color indexed="64"/>
      </right>
      <top style="dashed">
        <color indexed="26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Alignment="1" applyProtection="1">
      <alignment vertical="center"/>
      <protection hidden="1"/>
    </xf>
    <xf numFmtId="0" fontId="4" fillId="0" borderId="0" xfId="0" applyFont="1" applyAlignment="1" applyProtection="1">
      <alignment horizontal="center" vertical="center"/>
      <protection hidden="1"/>
    </xf>
    <xf numFmtId="14" fontId="0" fillId="0" borderId="0" xfId="0" applyNumberFormat="1" applyAlignment="1" applyProtection="1">
      <alignment vertical="center"/>
      <protection hidden="1"/>
    </xf>
    <xf numFmtId="0" fontId="1" fillId="2" borderId="4" xfId="0" applyFont="1" applyFill="1" applyBorder="1" applyAlignment="1" applyProtection="1">
      <alignment horizontal="center" vertical="center"/>
      <protection hidden="1"/>
    </xf>
    <xf numFmtId="14" fontId="2" fillId="0" borderId="0" xfId="0" applyNumberFormat="1" applyFont="1" applyAlignment="1" applyProtection="1">
      <alignment vertical="center"/>
      <protection hidden="1"/>
    </xf>
    <xf numFmtId="0" fontId="2" fillId="0" borderId="0" xfId="0" applyFont="1" applyAlignment="1" applyProtection="1">
      <alignment vertical="center"/>
      <protection hidden="1"/>
    </xf>
    <xf numFmtId="1" fontId="5" fillId="0" borderId="0" xfId="0" applyNumberFormat="1" applyFont="1" applyAlignment="1" applyProtection="1">
      <alignment horizontal="center" vertical="center"/>
      <protection locked="0"/>
    </xf>
    <xf numFmtId="2" fontId="4" fillId="0" borderId="0" xfId="0" applyNumberFormat="1" applyFont="1" applyAlignment="1" applyProtection="1">
      <alignment vertical="center"/>
      <protection hidden="1"/>
    </xf>
    <xf numFmtId="2" fontId="4" fillId="0" borderId="6" xfId="0" applyNumberFormat="1" applyFont="1" applyBorder="1" applyAlignment="1" applyProtection="1">
      <alignment vertical="center"/>
      <protection hidden="1"/>
    </xf>
    <xf numFmtId="2" fontId="4" fillId="0" borderId="7" xfId="0" applyNumberFormat="1" applyFont="1" applyBorder="1" applyAlignment="1" applyProtection="1">
      <alignment vertical="center"/>
      <protection hidden="1"/>
    </xf>
    <xf numFmtId="165" fontId="9" fillId="0" borderId="12" xfId="0" applyNumberFormat="1" applyFont="1" applyBorder="1" applyAlignment="1" applyProtection="1">
      <alignment horizontal="left" vertical="center"/>
      <protection hidden="1"/>
    </xf>
    <xf numFmtId="0" fontId="10" fillId="2" borderId="13" xfId="0" applyFont="1" applyFill="1" applyBorder="1" applyAlignment="1" applyProtection="1">
      <alignment horizontal="left" vertical="center"/>
      <protection hidden="1"/>
    </xf>
    <xf numFmtId="165" fontId="9" fillId="0" borderId="14" xfId="0" applyNumberFormat="1" applyFont="1" applyBorder="1" applyAlignment="1" applyProtection="1">
      <alignment horizontal="left" vertical="center"/>
      <protection hidden="1"/>
    </xf>
    <xf numFmtId="0" fontId="10" fillId="2" borderId="15" xfId="0" applyFont="1" applyFill="1" applyBorder="1" applyAlignment="1" applyProtection="1">
      <alignment horizontal="left" vertical="center"/>
      <protection hidden="1"/>
    </xf>
    <xf numFmtId="165" fontId="10" fillId="2" borderId="15" xfId="0" applyNumberFormat="1" applyFont="1" applyFill="1" applyBorder="1" applyAlignment="1" applyProtection="1">
      <alignment horizontal="left" vertical="center"/>
      <protection hidden="1"/>
    </xf>
    <xf numFmtId="165" fontId="9" fillId="0" borderId="16" xfId="0" applyNumberFormat="1" applyFont="1" applyBorder="1" applyAlignment="1" applyProtection="1">
      <alignment horizontal="left" vertical="center"/>
      <protection hidden="1"/>
    </xf>
    <xf numFmtId="165" fontId="9" fillId="0" borderId="17" xfId="0" applyNumberFormat="1" applyFont="1" applyBorder="1" applyAlignment="1" applyProtection="1">
      <alignment horizontal="left" vertical="center"/>
      <protection hidden="1"/>
    </xf>
    <xf numFmtId="0" fontId="10" fillId="2" borderId="18" xfId="0" applyFont="1" applyFill="1" applyBorder="1" applyAlignment="1" applyProtection="1">
      <alignment horizontal="left" vertical="center"/>
      <protection hidden="1"/>
    </xf>
    <xf numFmtId="164" fontId="0" fillId="0" borderId="0" xfId="0" applyNumberFormat="1" applyAlignment="1" applyProtection="1">
      <alignment vertical="center"/>
      <protection hidden="1"/>
    </xf>
    <xf numFmtId="0" fontId="0" fillId="0" borderId="0" xfId="0" applyFont="1" applyAlignment="1" applyProtection="1">
      <alignment vertical="center"/>
      <protection hidden="1"/>
    </xf>
    <xf numFmtId="0" fontId="0" fillId="5" borderId="0" xfId="0" applyFont="1" applyFill="1" applyAlignment="1" applyProtection="1">
      <alignment vertical="center"/>
      <protection hidden="1"/>
    </xf>
    <xf numFmtId="14" fontId="0" fillId="0" borderId="0" xfId="0" applyNumberFormat="1" applyFont="1" applyAlignment="1" applyProtection="1">
      <alignment vertical="center"/>
      <protection hidden="1"/>
    </xf>
    <xf numFmtId="0" fontId="6" fillId="0" borderId="5" xfId="0" applyFont="1" applyBorder="1" applyAlignment="1" applyProtection="1">
      <alignment vertical="center"/>
      <protection hidden="1"/>
    </xf>
    <xf numFmtId="164" fontId="13" fillId="3" borderId="7" xfId="0" applyNumberFormat="1" applyFont="1" applyFill="1" applyBorder="1" applyAlignment="1" applyProtection="1">
      <alignment horizontal="center" vertical="center"/>
      <protection locked="0"/>
    </xf>
    <xf numFmtId="2" fontId="4" fillId="0" borderId="0" xfId="0" applyNumberFormat="1" applyFont="1" applyAlignment="1" applyProtection="1">
      <alignment vertical="center"/>
    </xf>
    <xf numFmtId="2" fontId="6" fillId="0" borderId="0" xfId="0" applyNumberFormat="1" applyFont="1" applyAlignment="1" applyProtection="1">
      <alignment vertical="center"/>
      <protection hidden="1"/>
    </xf>
    <xf numFmtId="0" fontId="8" fillId="2" borderId="0" xfId="0" applyFont="1" applyFill="1" applyAlignment="1" applyProtection="1">
      <alignment horizontal="center" vertical="center"/>
      <protection hidden="1"/>
    </xf>
    <xf numFmtId="14" fontId="14" fillId="0" borderId="0" xfId="0" applyNumberFormat="1" applyFont="1" applyAlignment="1" applyProtection="1">
      <alignment vertical="center"/>
      <protection hidden="1"/>
    </xf>
    <xf numFmtId="166" fontId="0" fillId="0" borderId="0" xfId="0" applyNumberFormat="1" applyAlignment="1" applyProtection="1">
      <alignment vertical="center"/>
      <protection hidden="1"/>
    </xf>
    <xf numFmtId="166" fontId="13" fillId="3" borderId="7" xfId="0" applyNumberFormat="1" applyFont="1" applyFill="1" applyBorder="1" applyAlignment="1" applyProtection="1">
      <alignment horizontal="center" vertical="center"/>
    </xf>
    <xf numFmtId="2" fontId="0" fillId="0" borderId="0" xfId="0" applyNumberFormat="1" applyFont="1" applyAlignment="1" applyProtection="1">
      <alignment vertical="center"/>
      <protection hidden="1"/>
    </xf>
    <xf numFmtId="0" fontId="0" fillId="0" borderId="0" xfId="0" applyFont="1" applyFill="1" applyAlignment="1" applyProtection="1">
      <alignment vertical="center"/>
      <protection hidden="1"/>
    </xf>
    <xf numFmtId="0" fontId="1" fillId="0" borderId="4" xfId="0" applyFont="1" applyFill="1" applyBorder="1" applyAlignment="1" applyProtection="1">
      <alignment horizontal="center" vertical="center"/>
      <protection hidden="1"/>
    </xf>
    <xf numFmtId="2" fontId="1" fillId="0" borderId="4" xfId="0" applyNumberFormat="1" applyFont="1" applyFill="1" applyBorder="1" applyAlignment="1" applyProtection="1">
      <alignment horizontal="center" vertical="center"/>
      <protection hidden="1"/>
    </xf>
    <xf numFmtId="0" fontId="2" fillId="0" borderId="0" xfId="0" applyFont="1" applyFill="1" applyAlignment="1" applyProtection="1">
      <alignment vertical="center"/>
      <protection hidden="1"/>
    </xf>
    <xf numFmtId="2" fontId="4" fillId="0" borderId="0" xfId="0" applyNumberFormat="1" applyFont="1" applyAlignment="1" applyProtection="1">
      <alignment horizontal="center" vertical="center"/>
      <protection locked="0"/>
    </xf>
    <xf numFmtId="2" fontId="15" fillId="2" borderId="7" xfId="0" applyNumberFormat="1" applyFont="1" applyFill="1" applyBorder="1" applyAlignment="1" applyProtection="1">
      <alignment horizontal="center" vertical="center"/>
      <protection hidden="1"/>
    </xf>
    <xf numFmtId="14" fontId="16" fillId="0" borderId="0" xfId="0" applyNumberFormat="1" applyFont="1" applyAlignment="1" applyProtection="1">
      <alignment vertical="center"/>
      <protection hidden="1"/>
    </xf>
    <xf numFmtId="164" fontId="7" fillId="4" borderId="8" xfId="0" applyNumberFormat="1" applyFont="1" applyFill="1" applyBorder="1" applyAlignment="1" applyProtection="1">
      <alignment horizontal="center" vertical="center"/>
      <protection hidden="1"/>
    </xf>
    <xf numFmtId="164" fontId="7" fillId="4" borderId="9" xfId="0" applyNumberFormat="1" applyFont="1" applyFill="1" applyBorder="1" applyAlignment="1" applyProtection="1">
      <alignment horizontal="center" vertical="center"/>
      <protection hidden="1"/>
    </xf>
    <xf numFmtId="164" fontId="7" fillId="4" borderId="10" xfId="0" applyNumberFormat="1" applyFont="1" applyFill="1" applyBorder="1" applyAlignment="1" applyProtection="1">
      <alignment horizontal="center" vertical="center"/>
      <protection hidden="1"/>
    </xf>
    <xf numFmtId="164" fontId="7" fillId="4" borderId="11" xfId="0" applyNumberFormat="1" applyFont="1" applyFill="1" applyBorder="1" applyAlignment="1" applyProtection="1">
      <alignment horizontal="center" vertical="center"/>
      <protection hidden="1"/>
    </xf>
    <xf numFmtId="0" fontId="12" fillId="0" borderId="1" xfId="0" applyFont="1" applyBorder="1" applyAlignment="1" applyProtection="1">
      <alignment horizontal="center" vertical="center"/>
      <protection hidden="1"/>
    </xf>
    <xf numFmtId="0" fontId="12" fillId="0" borderId="2" xfId="0" applyFont="1" applyBorder="1" applyAlignment="1" applyProtection="1">
      <alignment horizontal="center" vertical="center"/>
      <protection hidden="1"/>
    </xf>
    <xf numFmtId="0" fontId="12" fillId="0" borderId="3" xfId="0" applyFont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57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theme="9" tint="0.5999633777886288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 patternType="none">
          <bgColor auto="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9" tint="0.59996337778862885"/>
      </font>
      <fill>
        <patternFill>
          <bgColor theme="9" tint="0.59996337778862885"/>
        </patternFill>
      </fill>
    </dxf>
    <dxf>
      <font>
        <b/>
        <i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277587</xdr:colOff>
      <xdr:row>4</xdr:row>
      <xdr:rowOff>195943</xdr:rowOff>
    </xdr:from>
    <xdr:to>
      <xdr:col>1</xdr:col>
      <xdr:colOff>625930</xdr:colOff>
      <xdr:row>9</xdr:row>
      <xdr:rowOff>201387</xdr:rowOff>
    </xdr:to>
    <xdr:pic macro="[0]!Dupliquer_Feuille">
      <xdr:nvPicPr>
        <xdr:cNvPr id="5" name="Graphique 4" descr="Calendrier quotidien">
          <a:extLst>
            <a:ext uri="{FF2B5EF4-FFF2-40B4-BE49-F238E27FC236}">
              <a16:creationId xmlns:a16="http://schemas.microsoft.com/office/drawing/2014/main" id="{35D067B8-7015-433E-9BF0-5EE9E6F1FB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77587" y="887186"/>
          <a:ext cx="1181100" cy="117565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791DB9-D3C7-4F16-A786-07943C2243B7}">
  <sheetPr codeName="FJoursFeries"/>
  <dimension ref="A1:F85"/>
  <sheetViews>
    <sheetView showGridLines="0" zoomScale="90" zoomScaleNormal="90" workbookViewId="0">
      <selection activeCell="D17" sqref="D17"/>
    </sheetView>
  </sheetViews>
  <sheetFormatPr baseColWidth="10" defaultColWidth="11.5234375" defaultRowHeight="14.4" x14ac:dyDescent="0.55000000000000004"/>
  <cols>
    <col min="1" max="1" width="35.89453125" style="1" customWidth="1"/>
    <col min="2" max="2" width="19.5234375" style="1" customWidth="1"/>
    <col min="3" max="3" width="2.41796875" style="1" customWidth="1"/>
    <col min="4" max="19" width="11.5234375" style="1" customWidth="1"/>
    <col min="20" max="16384" width="11.5234375" style="1"/>
  </cols>
  <sheetData>
    <row r="1" spans="1:6" ht="21" customHeight="1" x14ac:dyDescent="0.55000000000000004">
      <c r="A1" s="39" t="str">
        <f>TEXT('Avril 2021'!B1,"AAAA")</f>
        <v>2021</v>
      </c>
      <c r="B1" s="40"/>
      <c r="E1" s="27" t="s">
        <v>0</v>
      </c>
      <c r="F1" s="27" t="s">
        <v>1</v>
      </c>
    </row>
    <row r="2" spans="1:6" ht="21" customHeight="1" thickBot="1" x14ac:dyDescent="0.6">
      <c r="A2" s="41"/>
      <c r="B2" s="42"/>
      <c r="D2" s="29">
        <f t="shared" ref="D2:D13" si="0">E2</f>
        <v>44197</v>
      </c>
      <c r="E2" s="3">
        <v>44197</v>
      </c>
      <c r="F2" s="19">
        <f>DATE(2021,MONTH($D$2),DAY(1))</f>
        <v>44197</v>
      </c>
    </row>
    <row r="3" spans="1:6" ht="21" customHeight="1" x14ac:dyDescent="0.55000000000000004">
      <c r="A3" s="11">
        <f>DATE(A1,1,1)</f>
        <v>44197</v>
      </c>
      <c r="B3" s="12" t="s">
        <v>6</v>
      </c>
      <c r="D3" s="29">
        <f t="shared" si="0"/>
        <v>44228</v>
      </c>
      <c r="E3" s="3">
        <v>44228</v>
      </c>
      <c r="F3" s="19">
        <f t="shared" ref="F3:F34" si="1">DATE(YEAR(F2)+1,MONTH($D$2),DAY(1))</f>
        <v>44562</v>
      </c>
    </row>
    <row r="4" spans="1:6" ht="21" customHeight="1" x14ac:dyDescent="0.55000000000000004">
      <c r="A4" s="13">
        <f>FLOOR(DAY(MINUTE($A$1/38)/2+56)&amp;"/5/"&amp;$A$1,7)-36</f>
        <v>44288</v>
      </c>
      <c r="B4" s="14" t="s">
        <v>7</v>
      </c>
      <c r="D4" s="29">
        <f t="shared" si="0"/>
        <v>44256</v>
      </c>
      <c r="E4" s="3">
        <v>44256</v>
      </c>
      <c r="F4" s="19">
        <f t="shared" si="1"/>
        <v>44927</v>
      </c>
    </row>
    <row r="5" spans="1:6" ht="21" customHeight="1" x14ac:dyDescent="0.55000000000000004">
      <c r="A5" s="13">
        <f>A4+3</f>
        <v>44291</v>
      </c>
      <c r="B5" s="14" t="s">
        <v>8</v>
      </c>
      <c r="D5" s="29">
        <f t="shared" si="0"/>
        <v>44287</v>
      </c>
      <c r="E5" s="3">
        <v>44287</v>
      </c>
      <c r="F5" s="19">
        <f t="shared" si="1"/>
        <v>45292</v>
      </c>
    </row>
    <row r="6" spans="1:6" ht="21" customHeight="1" x14ac:dyDescent="0.55000000000000004">
      <c r="A6" s="13">
        <f>DATE(A1,5,1)</f>
        <v>44317</v>
      </c>
      <c r="B6" s="14" t="s">
        <v>9</v>
      </c>
      <c r="D6" s="29">
        <f t="shared" si="0"/>
        <v>44317</v>
      </c>
      <c r="E6" s="3">
        <v>44317</v>
      </c>
      <c r="F6" s="19">
        <f t="shared" si="1"/>
        <v>45658</v>
      </c>
    </row>
    <row r="7" spans="1:6" ht="21" customHeight="1" x14ac:dyDescent="0.55000000000000004">
      <c r="A7" s="13">
        <f>DATE(A1,5,8)</f>
        <v>44324</v>
      </c>
      <c r="B7" s="15">
        <v>16565</v>
      </c>
      <c r="D7" s="29">
        <f t="shared" si="0"/>
        <v>44348</v>
      </c>
      <c r="E7" s="3">
        <v>44348</v>
      </c>
      <c r="F7" s="19">
        <f t="shared" si="1"/>
        <v>46023</v>
      </c>
    </row>
    <row r="8" spans="1:6" ht="21" customHeight="1" x14ac:dyDescent="0.55000000000000004">
      <c r="A8" s="13">
        <f>A4+41</f>
        <v>44329</v>
      </c>
      <c r="B8" s="14" t="s">
        <v>10</v>
      </c>
      <c r="D8" s="29">
        <f t="shared" si="0"/>
        <v>44378</v>
      </c>
      <c r="E8" s="3">
        <v>44378</v>
      </c>
      <c r="F8" s="19">
        <f t="shared" si="1"/>
        <v>46388</v>
      </c>
    </row>
    <row r="9" spans="1:6" ht="21" customHeight="1" x14ac:dyDescent="0.55000000000000004">
      <c r="A9" s="13">
        <f>A4+52</f>
        <v>44340</v>
      </c>
      <c r="B9" s="14" t="s">
        <v>11</v>
      </c>
      <c r="D9" s="29">
        <f t="shared" si="0"/>
        <v>44409</v>
      </c>
      <c r="E9" s="3">
        <v>44409</v>
      </c>
      <c r="F9" s="19">
        <f t="shared" si="1"/>
        <v>46753</v>
      </c>
    </row>
    <row r="10" spans="1:6" ht="21" customHeight="1" x14ac:dyDescent="0.55000000000000004">
      <c r="A10" s="13">
        <f>DATE(A1,7,14)</f>
        <v>44391</v>
      </c>
      <c r="B10" s="14" t="s">
        <v>12</v>
      </c>
      <c r="D10" s="29">
        <f t="shared" si="0"/>
        <v>44440</v>
      </c>
      <c r="E10" s="3">
        <v>44440</v>
      </c>
      <c r="F10" s="19">
        <f t="shared" si="1"/>
        <v>47119</v>
      </c>
    </row>
    <row r="11" spans="1:6" ht="21" customHeight="1" x14ac:dyDescent="0.55000000000000004">
      <c r="A11" s="13">
        <f>DATE(A1,8,15)</f>
        <v>44423</v>
      </c>
      <c r="B11" s="14" t="s">
        <v>13</v>
      </c>
      <c r="D11" s="29">
        <f t="shared" si="0"/>
        <v>44470</v>
      </c>
      <c r="E11" s="3">
        <v>44470</v>
      </c>
      <c r="F11" s="19">
        <f t="shared" si="1"/>
        <v>47484</v>
      </c>
    </row>
    <row r="12" spans="1:6" ht="21" customHeight="1" x14ac:dyDescent="0.55000000000000004">
      <c r="A12" s="13">
        <f>DATE(A1,11,1)</f>
        <v>44501</v>
      </c>
      <c r="B12" s="14" t="s">
        <v>14</v>
      </c>
      <c r="D12" s="29">
        <f t="shared" si="0"/>
        <v>44501</v>
      </c>
      <c r="E12" s="3">
        <v>44501</v>
      </c>
      <c r="F12" s="19">
        <f t="shared" si="1"/>
        <v>47849</v>
      </c>
    </row>
    <row r="13" spans="1:6" ht="21" customHeight="1" x14ac:dyDescent="0.55000000000000004">
      <c r="A13" s="13">
        <f>DATE(A1,11,11)</f>
        <v>44511</v>
      </c>
      <c r="B13" s="14" t="s">
        <v>15</v>
      </c>
      <c r="D13" s="29">
        <f t="shared" si="0"/>
        <v>44531</v>
      </c>
      <c r="E13" s="3">
        <v>44531</v>
      </c>
      <c r="F13" s="19">
        <f t="shared" si="1"/>
        <v>48214</v>
      </c>
    </row>
    <row r="14" spans="1:6" ht="21" customHeight="1" x14ac:dyDescent="0.55000000000000004">
      <c r="A14" s="16">
        <f>DATE(A1,12,25)</f>
        <v>44555</v>
      </c>
      <c r="B14" s="14" t="s">
        <v>16</v>
      </c>
      <c r="F14" s="19">
        <f t="shared" si="1"/>
        <v>48580</v>
      </c>
    </row>
    <row r="15" spans="1:6" ht="21" customHeight="1" thickBot="1" x14ac:dyDescent="0.6">
      <c r="A15" s="17">
        <f>DATE(A1,12,26)</f>
        <v>44556</v>
      </c>
      <c r="B15" s="18" t="s">
        <v>17</v>
      </c>
      <c r="F15" s="19">
        <f t="shared" si="1"/>
        <v>48945</v>
      </c>
    </row>
    <row r="16" spans="1:6" ht="21" customHeight="1" x14ac:dyDescent="0.55000000000000004">
      <c r="F16" s="19">
        <f t="shared" si="1"/>
        <v>49310</v>
      </c>
    </row>
    <row r="17" spans="6:6" ht="21" customHeight="1" x14ac:dyDescent="0.55000000000000004">
      <c r="F17" s="19">
        <f t="shared" si="1"/>
        <v>49675</v>
      </c>
    </row>
    <row r="18" spans="6:6" ht="21" customHeight="1" x14ac:dyDescent="0.55000000000000004">
      <c r="F18" s="19">
        <f t="shared" si="1"/>
        <v>50041</v>
      </c>
    </row>
    <row r="19" spans="6:6" ht="21" customHeight="1" x14ac:dyDescent="0.55000000000000004">
      <c r="F19" s="19">
        <f t="shared" si="1"/>
        <v>50406</v>
      </c>
    </row>
    <row r="20" spans="6:6" ht="21" customHeight="1" x14ac:dyDescent="0.55000000000000004">
      <c r="F20" s="19">
        <f t="shared" si="1"/>
        <v>50771</v>
      </c>
    </row>
    <row r="21" spans="6:6" ht="21" customHeight="1" x14ac:dyDescent="0.55000000000000004">
      <c r="F21" s="19">
        <f t="shared" si="1"/>
        <v>51136</v>
      </c>
    </row>
    <row r="22" spans="6:6" ht="21" customHeight="1" x14ac:dyDescent="0.55000000000000004">
      <c r="F22" s="19">
        <f t="shared" si="1"/>
        <v>51502</v>
      </c>
    </row>
    <row r="23" spans="6:6" ht="21" customHeight="1" x14ac:dyDescent="0.55000000000000004">
      <c r="F23" s="19">
        <f t="shared" si="1"/>
        <v>51867</v>
      </c>
    </row>
    <row r="24" spans="6:6" ht="21" customHeight="1" x14ac:dyDescent="0.55000000000000004">
      <c r="F24" s="19">
        <f t="shared" si="1"/>
        <v>52232</v>
      </c>
    </row>
    <row r="25" spans="6:6" ht="21" customHeight="1" x14ac:dyDescent="0.55000000000000004">
      <c r="F25" s="19">
        <f t="shared" si="1"/>
        <v>52597</v>
      </c>
    </row>
    <row r="26" spans="6:6" ht="21" customHeight="1" x14ac:dyDescent="0.55000000000000004">
      <c r="F26" s="19">
        <f t="shared" si="1"/>
        <v>52963</v>
      </c>
    </row>
    <row r="27" spans="6:6" ht="21" customHeight="1" x14ac:dyDescent="0.55000000000000004">
      <c r="F27" s="19">
        <f t="shared" si="1"/>
        <v>53328</v>
      </c>
    </row>
    <row r="28" spans="6:6" ht="21" customHeight="1" x14ac:dyDescent="0.55000000000000004">
      <c r="F28" s="19">
        <f t="shared" si="1"/>
        <v>53693</v>
      </c>
    </row>
    <row r="29" spans="6:6" ht="21" customHeight="1" x14ac:dyDescent="0.55000000000000004">
      <c r="F29" s="19">
        <f t="shared" si="1"/>
        <v>54058</v>
      </c>
    </row>
    <row r="30" spans="6:6" ht="21" customHeight="1" x14ac:dyDescent="0.55000000000000004">
      <c r="F30" s="19">
        <f t="shared" si="1"/>
        <v>54424</v>
      </c>
    </row>
    <row r="31" spans="6:6" ht="21" customHeight="1" x14ac:dyDescent="0.55000000000000004">
      <c r="F31" s="19">
        <f t="shared" si="1"/>
        <v>54789</v>
      </c>
    </row>
    <row r="32" spans="6:6" ht="21" customHeight="1" x14ac:dyDescent="0.55000000000000004">
      <c r="F32" s="19">
        <f t="shared" si="1"/>
        <v>55154</v>
      </c>
    </row>
    <row r="33" spans="4:6" ht="21" customHeight="1" x14ac:dyDescent="0.55000000000000004">
      <c r="F33" s="19">
        <f t="shared" si="1"/>
        <v>55519</v>
      </c>
    </row>
    <row r="34" spans="4:6" ht="21" customHeight="1" x14ac:dyDescent="0.55000000000000004">
      <c r="F34" s="19">
        <f t="shared" si="1"/>
        <v>55885</v>
      </c>
    </row>
    <row r="35" spans="4:6" ht="21" customHeight="1" x14ac:dyDescent="0.55000000000000004">
      <c r="D35"/>
      <c r="E35"/>
      <c r="F35" s="19">
        <f t="shared" ref="F35:F66" si="2">DATE(YEAR(F34)+1,MONTH($D$2),DAY(1))</f>
        <v>56250</v>
      </c>
    </row>
    <row r="36" spans="4:6" ht="21" customHeight="1" x14ac:dyDescent="0.55000000000000004">
      <c r="D36"/>
      <c r="E36"/>
      <c r="F36" s="19">
        <f t="shared" si="2"/>
        <v>56615</v>
      </c>
    </row>
    <row r="37" spans="4:6" ht="21" customHeight="1" x14ac:dyDescent="0.55000000000000004">
      <c r="D37"/>
      <c r="E37"/>
      <c r="F37" s="19">
        <f t="shared" si="2"/>
        <v>56980</v>
      </c>
    </row>
    <row r="38" spans="4:6" ht="21" customHeight="1" x14ac:dyDescent="0.55000000000000004">
      <c r="F38" s="19">
        <f t="shared" si="2"/>
        <v>57346</v>
      </c>
    </row>
    <row r="39" spans="4:6" ht="21" customHeight="1" x14ac:dyDescent="0.55000000000000004">
      <c r="F39" s="19">
        <f t="shared" si="2"/>
        <v>57711</v>
      </c>
    </row>
    <row r="40" spans="4:6" ht="21" customHeight="1" x14ac:dyDescent="0.55000000000000004">
      <c r="F40" s="19">
        <f t="shared" si="2"/>
        <v>58076</v>
      </c>
    </row>
    <row r="41" spans="4:6" ht="21" customHeight="1" x14ac:dyDescent="0.55000000000000004">
      <c r="F41" s="19">
        <f t="shared" si="2"/>
        <v>58441</v>
      </c>
    </row>
    <row r="42" spans="4:6" ht="21" customHeight="1" x14ac:dyDescent="0.55000000000000004">
      <c r="F42" s="19">
        <f t="shared" si="2"/>
        <v>58807</v>
      </c>
    </row>
    <row r="43" spans="4:6" ht="21" customHeight="1" x14ac:dyDescent="0.55000000000000004">
      <c r="F43" s="19">
        <f t="shared" si="2"/>
        <v>59172</v>
      </c>
    </row>
    <row r="44" spans="4:6" ht="21" customHeight="1" x14ac:dyDescent="0.55000000000000004">
      <c r="F44" s="19">
        <f t="shared" si="2"/>
        <v>59537</v>
      </c>
    </row>
    <row r="45" spans="4:6" ht="21" customHeight="1" x14ac:dyDescent="0.55000000000000004">
      <c r="F45" s="19">
        <f t="shared" si="2"/>
        <v>59902</v>
      </c>
    </row>
    <row r="46" spans="4:6" ht="21" customHeight="1" x14ac:dyDescent="0.55000000000000004">
      <c r="F46" s="19">
        <f t="shared" si="2"/>
        <v>60268</v>
      </c>
    </row>
    <row r="47" spans="4:6" ht="21" customHeight="1" x14ac:dyDescent="0.55000000000000004">
      <c r="F47" s="19">
        <f t="shared" si="2"/>
        <v>60633</v>
      </c>
    </row>
    <row r="48" spans="4:6" ht="21" customHeight="1" x14ac:dyDescent="0.55000000000000004">
      <c r="F48" s="19">
        <f t="shared" si="2"/>
        <v>60998</v>
      </c>
    </row>
    <row r="49" spans="6:6" ht="21" customHeight="1" x14ac:dyDescent="0.55000000000000004">
      <c r="F49" s="19">
        <f t="shared" si="2"/>
        <v>61363</v>
      </c>
    </row>
    <row r="50" spans="6:6" ht="21" customHeight="1" x14ac:dyDescent="0.55000000000000004">
      <c r="F50" s="19">
        <f t="shared" si="2"/>
        <v>61729</v>
      </c>
    </row>
    <row r="51" spans="6:6" ht="21" customHeight="1" x14ac:dyDescent="0.55000000000000004">
      <c r="F51" s="19">
        <f t="shared" si="2"/>
        <v>62094</v>
      </c>
    </row>
    <row r="52" spans="6:6" ht="21" customHeight="1" x14ac:dyDescent="0.55000000000000004">
      <c r="F52" s="19">
        <f t="shared" si="2"/>
        <v>62459</v>
      </c>
    </row>
    <row r="53" spans="6:6" ht="21" customHeight="1" x14ac:dyDescent="0.55000000000000004">
      <c r="F53" s="19">
        <f t="shared" si="2"/>
        <v>62824</v>
      </c>
    </row>
    <row r="54" spans="6:6" ht="21" customHeight="1" x14ac:dyDescent="0.55000000000000004">
      <c r="F54" s="19">
        <f t="shared" si="2"/>
        <v>63190</v>
      </c>
    </row>
    <row r="55" spans="6:6" ht="21" customHeight="1" x14ac:dyDescent="0.55000000000000004">
      <c r="F55" s="19">
        <f t="shared" si="2"/>
        <v>63555</v>
      </c>
    </row>
    <row r="56" spans="6:6" ht="21" customHeight="1" x14ac:dyDescent="0.55000000000000004">
      <c r="F56" s="19">
        <f t="shared" si="2"/>
        <v>63920</v>
      </c>
    </row>
    <row r="57" spans="6:6" ht="21" customHeight="1" x14ac:dyDescent="0.55000000000000004">
      <c r="F57" s="19">
        <f t="shared" si="2"/>
        <v>64285</v>
      </c>
    </row>
    <row r="58" spans="6:6" ht="21" customHeight="1" x14ac:dyDescent="0.55000000000000004">
      <c r="F58" s="19">
        <f t="shared" si="2"/>
        <v>64651</v>
      </c>
    </row>
    <row r="59" spans="6:6" ht="21" customHeight="1" x14ac:dyDescent="0.55000000000000004">
      <c r="F59" s="19">
        <f t="shared" si="2"/>
        <v>65016</v>
      </c>
    </row>
    <row r="60" spans="6:6" ht="21" customHeight="1" x14ac:dyDescent="0.55000000000000004">
      <c r="F60" s="19">
        <f t="shared" si="2"/>
        <v>65381</v>
      </c>
    </row>
    <row r="61" spans="6:6" ht="21" customHeight="1" x14ac:dyDescent="0.55000000000000004">
      <c r="F61" s="19">
        <f t="shared" si="2"/>
        <v>65746</v>
      </c>
    </row>
    <row r="62" spans="6:6" ht="21" customHeight="1" x14ac:dyDescent="0.55000000000000004">
      <c r="F62" s="19">
        <f t="shared" si="2"/>
        <v>66112</v>
      </c>
    </row>
    <row r="63" spans="6:6" ht="21" customHeight="1" x14ac:dyDescent="0.55000000000000004">
      <c r="F63" s="19">
        <f t="shared" si="2"/>
        <v>66477</v>
      </c>
    </row>
    <row r="64" spans="6:6" ht="21" customHeight="1" x14ac:dyDescent="0.55000000000000004">
      <c r="F64" s="19">
        <f t="shared" si="2"/>
        <v>66842</v>
      </c>
    </row>
    <row r="65" spans="6:6" ht="21" customHeight="1" x14ac:dyDescent="0.55000000000000004">
      <c r="F65" s="19">
        <f t="shared" si="2"/>
        <v>67207</v>
      </c>
    </row>
    <row r="66" spans="6:6" ht="21" customHeight="1" x14ac:dyDescent="0.55000000000000004">
      <c r="F66" s="19">
        <f t="shared" si="2"/>
        <v>67573</v>
      </c>
    </row>
    <row r="67" spans="6:6" ht="21" customHeight="1" x14ac:dyDescent="0.55000000000000004">
      <c r="F67" s="19">
        <f t="shared" ref="F67:F81" si="3">DATE(YEAR(F66)+1,MONTH($D$2),DAY(1))</f>
        <v>67938</v>
      </c>
    </row>
    <row r="68" spans="6:6" ht="21" customHeight="1" x14ac:dyDescent="0.55000000000000004">
      <c r="F68" s="19">
        <f t="shared" si="3"/>
        <v>68303</v>
      </c>
    </row>
    <row r="69" spans="6:6" ht="21" customHeight="1" x14ac:dyDescent="0.55000000000000004">
      <c r="F69" s="19">
        <f t="shared" si="3"/>
        <v>68668</v>
      </c>
    </row>
    <row r="70" spans="6:6" ht="21" customHeight="1" x14ac:dyDescent="0.55000000000000004">
      <c r="F70" s="19">
        <f t="shared" si="3"/>
        <v>69034</v>
      </c>
    </row>
    <row r="71" spans="6:6" ht="21" customHeight="1" x14ac:dyDescent="0.55000000000000004">
      <c r="F71" s="19">
        <f t="shared" si="3"/>
        <v>69399</v>
      </c>
    </row>
    <row r="72" spans="6:6" ht="21" customHeight="1" x14ac:dyDescent="0.55000000000000004">
      <c r="F72" s="19">
        <f t="shared" si="3"/>
        <v>69764</v>
      </c>
    </row>
    <row r="73" spans="6:6" ht="21" customHeight="1" x14ac:dyDescent="0.55000000000000004">
      <c r="F73" s="19">
        <f t="shared" si="3"/>
        <v>70129</v>
      </c>
    </row>
    <row r="74" spans="6:6" ht="21" customHeight="1" x14ac:dyDescent="0.55000000000000004">
      <c r="F74" s="19">
        <f t="shared" si="3"/>
        <v>70495</v>
      </c>
    </row>
    <row r="75" spans="6:6" ht="21" customHeight="1" x14ac:dyDescent="0.55000000000000004">
      <c r="F75" s="19">
        <f t="shared" si="3"/>
        <v>70860</v>
      </c>
    </row>
    <row r="76" spans="6:6" ht="21" customHeight="1" x14ac:dyDescent="0.55000000000000004">
      <c r="F76" s="19">
        <f t="shared" si="3"/>
        <v>71225</v>
      </c>
    </row>
    <row r="77" spans="6:6" ht="21" customHeight="1" x14ac:dyDescent="0.55000000000000004">
      <c r="F77" s="19">
        <f t="shared" si="3"/>
        <v>71590</v>
      </c>
    </row>
    <row r="78" spans="6:6" ht="21" customHeight="1" x14ac:dyDescent="0.55000000000000004">
      <c r="F78" s="19">
        <f t="shared" si="3"/>
        <v>71956</v>
      </c>
    </row>
    <row r="79" spans="6:6" ht="21.75" customHeight="1" x14ac:dyDescent="0.55000000000000004">
      <c r="F79" s="19">
        <f t="shared" si="3"/>
        <v>72321</v>
      </c>
    </row>
    <row r="80" spans="6:6" ht="21.75" customHeight="1" x14ac:dyDescent="0.55000000000000004">
      <c r="F80" s="19">
        <f t="shared" si="3"/>
        <v>72686</v>
      </c>
    </row>
    <row r="81" spans="6:6" ht="21.75" customHeight="1" x14ac:dyDescent="0.55000000000000004">
      <c r="F81" s="19">
        <f t="shared" si="3"/>
        <v>73051</v>
      </c>
    </row>
    <row r="82" spans="6:6" ht="21.75" customHeight="1" x14ac:dyDescent="0.55000000000000004"/>
    <row r="83" spans="6:6" ht="21.75" customHeight="1" x14ac:dyDescent="0.55000000000000004"/>
    <row r="84" spans="6:6" ht="21.75" customHeight="1" x14ac:dyDescent="0.55000000000000004"/>
    <row r="85" spans="6:6" ht="21.75" customHeight="1" x14ac:dyDescent="0.55000000000000004"/>
  </sheetData>
  <sheetProtection selectLockedCells="1"/>
  <mergeCells count="1">
    <mergeCell ref="A1:B2"/>
  </mergeCells>
  <conditionalFormatting sqref="A3:A15">
    <cfRule type="expression" dxfId="56" priority="1">
      <formula>WEEKDAY($A3,2)&gt;5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9A4B69-1463-4943-8825-6B6DD280F46A}">
  <sheetPr codeName="ShRef"/>
  <dimension ref="A1:AG37"/>
  <sheetViews>
    <sheetView showGridLines="0" tabSelected="1" zoomScale="70" zoomScaleNormal="70" workbookViewId="0">
      <selection activeCell="D5" sqref="D5"/>
    </sheetView>
  </sheetViews>
  <sheetFormatPr baseColWidth="10" defaultColWidth="11.5234375" defaultRowHeight="14.4" x14ac:dyDescent="0.55000000000000004"/>
  <cols>
    <col min="1" max="1" width="11.47265625" style="20" customWidth="1"/>
    <col min="2" max="2" width="16.89453125" style="20" customWidth="1"/>
    <col min="3" max="5" width="11.5234375" style="20"/>
    <col min="6" max="6" width="10.7890625" style="20" customWidth="1"/>
    <col min="7" max="7" width="11.5234375" style="20"/>
    <col min="8" max="8" width="10.7890625" style="20" customWidth="1"/>
    <col min="9" max="9" width="11.7890625" style="6" customWidth="1"/>
    <col min="10" max="10" width="2.7890625" style="20" customWidth="1"/>
    <col min="11" max="13" width="11.5234375" style="20"/>
    <col min="14" max="14" width="10.7890625" style="20" customWidth="1"/>
    <col min="15" max="15" width="11.5234375" style="20"/>
    <col min="16" max="16" width="10.7890625" style="20" customWidth="1"/>
    <col min="17" max="17" width="11.7890625" style="6" customWidth="1"/>
    <col min="18" max="18" width="2.7890625" style="20" customWidth="1"/>
    <col min="19" max="21" width="11.5234375" style="20"/>
    <col min="22" max="22" width="10.7890625" style="20" customWidth="1"/>
    <col min="23" max="23" width="11.5234375" style="20"/>
    <col min="24" max="24" width="10.7890625" style="20" customWidth="1"/>
    <col min="25" max="25" width="11.7890625" style="6" customWidth="1"/>
    <col min="26" max="26" width="2.7890625" style="20" customWidth="1"/>
    <col min="27" max="33" width="11.7890625" style="20" customWidth="1"/>
    <col min="34" max="34" width="2.7890625" style="20" customWidth="1"/>
    <col min="35" max="80" width="11.7890625" style="20" customWidth="1"/>
    <col min="81" max="83" width="11.5234375" style="20" customWidth="1"/>
    <col min="84" max="16384" width="11.5234375" style="20"/>
  </cols>
  <sheetData>
    <row r="1" spans="1:33" ht="20.7" thickBot="1" x14ac:dyDescent="0.6">
      <c r="A1" s="23" t="s">
        <v>4</v>
      </c>
      <c r="B1" s="24">
        <v>44197</v>
      </c>
      <c r="E1" s="43" t="s">
        <v>22</v>
      </c>
      <c r="F1" s="44"/>
      <c r="G1" s="44"/>
      <c r="H1" s="45"/>
      <c r="J1" s="21"/>
      <c r="M1" s="43" t="s">
        <v>23</v>
      </c>
      <c r="N1" s="44"/>
      <c r="O1" s="44"/>
      <c r="P1" s="45"/>
      <c r="R1" s="21"/>
      <c r="U1" s="43" t="s">
        <v>24</v>
      </c>
      <c r="V1" s="44"/>
      <c r="W1" s="44"/>
      <c r="X1" s="45"/>
      <c r="Z1" s="21"/>
      <c r="AC1" s="43" t="s">
        <v>25</v>
      </c>
      <c r="AD1" s="44"/>
      <c r="AE1" s="44"/>
      <c r="AF1" s="45"/>
      <c r="AG1" s="6"/>
    </row>
    <row r="2" spans="1:33" ht="18.600000000000001" thickBot="1" x14ac:dyDescent="0.6">
      <c r="A2" s="23" t="s">
        <v>5</v>
      </c>
      <c r="B2" s="30">
        <v>44287</v>
      </c>
      <c r="I2" s="35"/>
      <c r="J2" s="21"/>
      <c r="K2" s="32"/>
      <c r="L2" s="32"/>
      <c r="Q2" s="35"/>
      <c r="R2" s="21"/>
      <c r="S2" s="32"/>
      <c r="T2" s="32"/>
      <c r="Y2" s="35"/>
      <c r="Z2" s="21"/>
      <c r="AA2" s="32"/>
      <c r="AB2" s="32"/>
      <c r="AG2" s="35"/>
    </row>
    <row r="3" spans="1:33" s="32" customFormat="1" hidden="1" x14ac:dyDescent="0.55000000000000004">
      <c r="A3" s="28">
        <v>44287</v>
      </c>
      <c r="B3" s="20"/>
      <c r="C3" s="20"/>
      <c r="D3" s="20"/>
      <c r="F3" s="33">
        <v>0.75</v>
      </c>
      <c r="H3" s="34">
        <v>0.57999999999999996</v>
      </c>
      <c r="I3" s="35"/>
      <c r="J3" s="21"/>
      <c r="N3" s="33">
        <v>0.75</v>
      </c>
      <c r="P3" s="33">
        <v>0.57999999999999996</v>
      </c>
      <c r="Q3" s="35"/>
      <c r="R3" s="21"/>
      <c r="V3" s="33">
        <v>0.75</v>
      </c>
      <c r="X3" s="33">
        <v>0.57999999999999996</v>
      </c>
      <c r="Y3" s="35"/>
      <c r="Z3" s="21"/>
      <c r="AD3" s="33">
        <v>0.75</v>
      </c>
      <c r="AF3" s="33">
        <v>0.57999999999999996</v>
      </c>
      <c r="AG3" s="35"/>
    </row>
    <row r="4" spans="1:33" ht="15.6" x14ac:dyDescent="0.55000000000000004">
      <c r="A4" s="38">
        <f>CelMois</f>
        <v>44287</v>
      </c>
      <c r="C4" s="2" t="s">
        <v>0</v>
      </c>
      <c r="D4" s="27" t="s">
        <v>21</v>
      </c>
      <c r="E4" s="4" t="s">
        <v>19</v>
      </c>
      <c r="F4" s="4" t="s">
        <v>18</v>
      </c>
      <c r="G4" s="4" t="s">
        <v>20</v>
      </c>
      <c r="H4" s="4" t="s">
        <v>18</v>
      </c>
      <c r="I4" s="4" t="s">
        <v>3</v>
      </c>
      <c r="J4" s="21"/>
      <c r="K4" s="2" t="s">
        <v>0</v>
      </c>
      <c r="L4" s="27" t="s">
        <v>21</v>
      </c>
      <c r="M4" s="4" t="s">
        <v>19</v>
      </c>
      <c r="N4" s="4" t="s">
        <v>18</v>
      </c>
      <c r="O4" s="4" t="s">
        <v>20</v>
      </c>
      <c r="P4" s="4" t="s">
        <v>18</v>
      </c>
      <c r="Q4" s="4" t="s">
        <v>3</v>
      </c>
      <c r="R4" s="21"/>
      <c r="S4" s="2" t="s">
        <v>0</v>
      </c>
      <c r="T4" s="27" t="s">
        <v>21</v>
      </c>
      <c r="U4" s="4" t="s">
        <v>19</v>
      </c>
      <c r="V4" s="4" t="s">
        <v>18</v>
      </c>
      <c r="W4" s="4" t="s">
        <v>20</v>
      </c>
      <c r="X4" s="4" t="s">
        <v>18</v>
      </c>
      <c r="Y4" s="4" t="s">
        <v>3</v>
      </c>
      <c r="Z4" s="21"/>
      <c r="AA4" s="2" t="s">
        <v>0</v>
      </c>
      <c r="AB4" s="27" t="s">
        <v>21</v>
      </c>
      <c r="AC4" s="4" t="s">
        <v>19</v>
      </c>
      <c r="AD4" s="4" t="s">
        <v>18</v>
      </c>
      <c r="AE4" s="4" t="s">
        <v>20</v>
      </c>
      <c r="AF4" s="4" t="s">
        <v>18</v>
      </c>
      <c r="AG4" s="4" t="s">
        <v>3</v>
      </c>
    </row>
    <row r="5" spans="1:33" ht="18.3" x14ac:dyDescent="0.55000000000000004">
      <c r="C5" s="5">
        <f>DATE(YEAR($B$1),MONTH($B$2)-1,10)</f>
        <v>44265</v>
      </c>
      <c r="D5" s="36"/>
      <c r="E5" s="7">
        <v>2</v>
      </c>
      <c r="F5" s="8">
        <f t="shared" ref="F5:F31" si="0">F$3*E5</f>
        <v>1.5</v>
      </c>
      <c r="G5" s="7">
        <v>5</v>
      </c>
      <c r="H5" s="8">
        <f t="shared" ref="H5:H35" si="1">H$3*G5</f>
        <v>2.9</v>
      </c>
      <c r="I5" s="26">
        <f>SUM(D5,F5,H5)</f>
        <v>4.4000000000000004</v>
      </c>
      <c r="J5" s="21"/>
      <c r="K5" s="5">
        <f>DATE(YEAR($B$1),MONTH($B$2)-1,10)</f>
        <v>44265</v>
      </c>
      <c r="L5" s="36"/>
      <c r="M5" s="7">
        <v>5</v>
      </c>
      <c r="N5" s="8">
        <f t="shared" ref="N5:N31" si="2">N$3*M5</f>
        <v>3.75</v>
      </c>
      <c r="O5" s="7">
        <v>2</v>
      </c>
      <c r="P5" s="8">
        <f t="shared" ref="P5:P35" si="3">P$3*O5</f>
        <v>1.1599999999999999</v>
      </c>
      <c r="Q5" s="26">
        <f>SUM(L5,N5,P5)</f>
        <v>4.91</v>
      </c>
      <c r="R5" s="21"/>
      <c r="S5" s="5">
        <f>DATE(YEAR($B$1),MONTH($B$2)-1,10)</f>
        <v>44265</v>
      </c>
      <c r="T5" s="36"/>
      <c r="U5" s="7"/>
      <c r="V5" s="8">
        <f t="shared" ref="V5:V31" si="4">V$3*U5</f>
        <v>0</v>
      </c>
      <c r="W5" s="7"/>
      <c r="X5" s="8">
        <f t="shared" ref="X5:X35" si="5">X$3*W5</f>
        <v>0</v>
      </c>
      <c r="Y5" s="26">
        <f>SUM(T5,V5,X5)</f>
        <v>0</v>
      </c>
      <c r="Z5" s="21"/>
      <c r="AA5" s="5">
        <f>DATE(YEAR($B$1),MONTH($B$2)-1,10)</f>
        <v>44265</v>
      </c>
      <c r="AB5" s="36"/>
      <c r="AC5" s="7">
        <v>6</v>
      </c>
      <c r="AD5" s="8">
        <f t="shared" ref="AD5:AD35" si="6">AD$3*AC5</f>
        <v>4.5</v>
      </c>
      <c r="AE5" s="7">
        <v>2</v>
      </c>
      <c r="AF5" s="8">
        <f t="shared" ref="AF5:AF35" si="7">AF$3*AE5</f>
        <v>1.1599999999999999</v>
      </c>
      <c r="AG5" s="26">
        <f>SUM(AB5,AD5,AF5)</f>
        <v>5.66</v>
      </c>
    </row>
    <row r="6" spans="1:33" ht="18.3" x14ac:dyDescent="0.55000000000000004">
      <c r="C6" s="5">
        <f>C5+1</f>
        <v>44266</v>
      </c>
      <c r="D6" s="36"/>
      <c r="E6" s="7">
        <v>3</v>
      </c>
      <c r="F6" s="8">
        <f t="shared" si="0"/>
        <v>2.25</v>
      </c>
      <c r="G6" s="7">
        <v>8</v>
      </c>
      <c r="H6" s="8">
        <f t="shared" si="1"/>
        <v>4.6399999999999997</v>
      </c>
      <c r="I6" s="26">
        <f t="shared" ref="I6:I35" si="8">SUM(D6,F6,H6)</f>
        <v>6.89</v>
      </c>
      <c r="J6" s="21"/>
      <c r="K6" s="5">
        <f>K5+1</f>
        <v>44266</v>
      </c>
      <c r="L6" s="36"/>
      <c r="M6" s="7">
        <v>5</v>
      </c>
      <c r="N6" s="8">
        <f t="shared" si="2"/>
        <v>3.75</v>
      </c>
      <c r="O6" s="7">
        <v>7</v>
      </c>
      <c r="P6" s="8">
        <f t="shared" si="3"/>
        <v>4.0599999999999996</v>
      </c>
      <c r="Q6" s="26">
        <f t="shared" ref="Q6:Q35" si="9">SUM(L6,N6,P6)</f>
        <v>7.81</v>
      </c>
      <c r="R6" s="21"/>
      <c r="S6" s="5">
        <f>S5+1</f>
        <v>44266</v>
      </c>
      <c r="T6" s="36"/>
      <c r="U6" s="7"/>
      <c r="V6" s="25">
        <f t="shared" si="4"/>
        <v>0</v>
      </c>
      <c r="W6" s="7"/>
      <c r="X6" s="8">
        <f>X$3*W6</f>
        <v>0</v>
      </c>
      <c r="Y6" s="26">
        <f t="shared" ref="Y6:Y35" si="10">SUM(T6,V6,X6)</f>
        <v>0</v>
      </c>
      <c r="Z6" s="21"/>
      <c r="AA6" s="5">
        <f>AA5+1</f>
        <v>44266</v>
      </c>
      <c r="AB6" s="36"/>
      <c r="AC6" s="7">
        <v>5</v>
      </c>
      <c r="AD6" s="8">
        <f t="shared" si="6"/>
        <v>3.75</v>
      </c>
      <c r="AE6" s="7">
        <v>1</v>
      </c>
      <c r="AF6" s="8">
        <f t="shared" si="7"/>
        <v>0.57999999999999996</v>
      </c>
      <c r="AG6" s="26">
        <f t="shared" ref="AG6:AG35" si="11">SUM(AB6,AD6,AF6)</f>
        <v>4.33</v>
      </c>
    </row>
    <row r="7" spans="1:33" ht="18.3" x14ac:dyDescent="0.55000000000000004">
      <c r="A7" s="22"/>
      <c r="C7" s="5">
        <f t="shared" ref="C7:C30" si="12">C6+1</f>
        <v>44267</v>
      </c>
      <c r="D7" s="36"/>
      <c r="E7" s="7"/>
      <c r="F7" s="8">
        <f t="shared" si="0"/>
        <v>0</v>
      </c>
      <c r="G7" s="7"/>
      <c r="H7" s="8">
        <f t="shared" si="1"/>
        <v>0</v>
      </c>
      <c r="I7" s="26">
        <f t="shared" si="8"/>
        <v>0</v>
      </c>
      <c r="J7" s="21"/>
      <c r="K7" s="5">
        <f t="shared" ref="K7:K30" si="13">K6+1</f>
        <v>44267</v>
      </c>
      <c r="L7" s="36"/>
      <c r="M7" s="7">
        <v>4</v>
      </c>
      <c r="N7" s="8">
        <f t="shared" si="2"/>
        <v>3</v>
      </c>
      <c r="O7" s="7">
        <v>5</v>
      </c>
      <c r="P7" s="8">
        <f t="shared" si="3"/>
        <v>2.9</v>
      </c>
      <c r="Q7" s="26">
        <f t="shared" si="9"/>
        <v>5.9</v>
      </c>
      <c r="R7" s="21"/>
      <c r="S7" s="5">
        <f t="shared" ref="S7:S30" si="14">S6+1</f>
        <v>44267</v>
      </c>
      <c r="T7" s="36"/>
      <c r="U7" s="7"/>
      <c r="V7" s="25">
        <f t="shared" si="4"/>
        <v>0</v>
      </c>
      <c r="W7" s="7"/>
      <c r="X7" s="8">
        <f t="shared" si="5"/>
        <v>0</v>
      </c>
      <c r="Y7" s="26">
        <f t="shared" si="10"/>
        <v>0</v>
      </c>
      <c r="Z7" s="21"/>
      <c r="AA7" s="5">
        <f t="shared" ref="AA7:AA30" si="15">AA6+1</f>
        <v>44267</v>
      </c>
      <c r="AB7" s="36"/>
      <c r="AC7" s="7">
        <v>6</v>
      </c>
      <c r="AD7" s="8">
        <f t="shared" si="6"/>
        <v>4.5</v>
      </c>
      <c r="AE7" s="7">
        <v>1</v>
      </c>
      <c r="AF7" s="8">
        <f t="shared" si="7"/>
        <v>0.57999999999999996</v>
      </c>
      <c r="AG7" s="26">
        <f t="shared" si="11"/>
        <v>5.08</v>
      </c>
    </row>
    <row r="8" spans="1:33" ht="18.3" x14ac:dyDescent="0.55000000000000004">
      <c r="C8" s="5">
        <f t="shared" si="12"/>
        <v>44268</v>
      </c>
      <c r="D8" s="36"/>
      <c r="E8" s="7"/>
      <c r="F8" s="8">
        <f t="shared" si="0"/>
        <v>0</v>
      </c>
      <c r="G8" s="7"/>
      <c r="H8" s="8">
        <f t="shared" si="1"/>
        <v>0</v>
      </c>
      <c r="I8" s="26">
        <f t="shared" si="8"/>
        <v>0</v>
      </c>
      <c r="J8" s="21"/>
      <c r="K8" s="5">
        <f t="shared" si="13"/>
        <v>44268</v>
      </c>
      <c r="L8" s="36"/>
      <c r="M8" s="7"/>
      <c r="N8" s="8">
        <f t="shared" si="2"/>
        <v>0</v>
      </c>
      <c r="O8" s="7"/>
      <c r="P8" s="8">
        <f t="shared" si="3"/>
        <v>0</v>
      </c>
      <c r="Q8" s="26">
        <f t="shared" si="9"/>
        <v>0</v>
      </c>
      <c r="R8" s="21"/>
      <c r="S8" s="5">
        <f t="shared" si="14"/>
        <v>44268</v>
      </c>
      <c r="T8" s="36"/>
      <c r="U8" s="7"/>
      <c r="V8" s="25">
        <f t="shared" si="4"/>
        <v>0</v>
      </c>
      <c r="W8" s="7"/>
      <c r="X8" s="8">
        <f t="shared" si="5"/>
        <v>0</v>
      </c>
      <c r="Y8" s="26">
        <f t="shared" si="10"/>
        <v>0</v>
      </c>
      <c r="Z8" s="21"/>
      <c r="AA8" s="5">
        <f t="shared" si="15"/>
        <v>44268</v>
      </c>
      <c r="AB8" s="36"/>
      <c r="AC8" s="7"/>
      <c r="AD8" s="8">
        <f t="shared" si="6"/>
        <v>0</v>
      </c>
      <c r="AE8" s="7"/>
      <c r="AF8" s="8">
        <f t="shared" si="7"/>
        <v>0</v>
      </c>
      <c r="AG8" s="26">
        <f t="shared" si="11"/>
        <v>0</v>
      </c>
    </row>
    <row r="9" spans="1:33" ht="18.3" x14ac:dyDescent="0.55000000000000004">
      <c r="C9" s="5">
        <f t="shared" si="12"/>
        <v>44269</v>
      </c>
      <c r="D9" s="36"/>
      <c r="E9" s="7"/>
      <c r="F9" s="8">
        <f t="shared" si="0"/>
        <v>0</v>
      </c>
      <c r="G9" s="7"/>
      <c r="H9" s="8">
        <f t="shared" si="1"/>
        <v>0</v>
      </c>
      <c r="I9" s="26">
        <f t="shared" si="8"/>
        <v>0</v>
      </c>
      <c r="J9" s="21"/>
      <c r="K9" s="5">
        <f t="shared" si="13"/>
        <v>44269</v>
      </c>
      <c r="L9" s="36"/>
      <c r="M9" s="7"/>
      <c r="N9" s="8">
        <f t="shared" si="2"/>
        <v>0</v>
      </c>
      <c r="O9" s="7"/>
      <c r="P9" s="8">
        <f t="shared" si="3"/>
        <v>0</v>
      </c>
      <c r="Q9" s="26">
        <f t="shared" si="9"/>
        <v>0</v>
      </c>
      <c r="R9" s="21"/>
      <c r="S9" s="5">
        <f t="shared" si="14"/>
        <v>44269</v>
      </c>
      <c r="T9" s="36"/>
      <c r="U9" s="7"/>
      <c r="V9" s="25">
        <f t="shared" si="4"/>
        <v>0</v>
      </c>
      <c r="W9" s="7"/>
      <c r="X9" s="8">
        <f t="shared" si="5"/>
        <v>0</v>
      </c>
      <c r="Y9" s="26">
        <f t="shared" si="10"/>
        <v>0</v>
      </c>
      <c r="Z9" s="21"/>
      <c r="AA9" s="5">
        <f t="shared" si="15"/>
        <v>44269</v>
      </c>
      <c r="AB9" s="36"/>
      <c r="AC9" s="7"/>
      <c r="AD9" s="8">
        <f t="shared" si="6"/>
        <v>0</v>
      </c>
      <c r="AE9" s="7"/>
      <c r="AF9" s="8">
        <f t="shared" si="7"/>
        <v>0</v>
      </c>
      <c r="AG9" s="26">
        <f t="shared" si="11"/>
        <v>0</v>
      </c>
    </row>
    <row r="10" spans="1:33" ht="18.3" x14ac:dyDescent="0.55000000000000004">
      <c r="C10" s="5">
        <f t="shared" si="12"/>
        <v>44270</v>
      </c>
      <c r="D10" s="36"/>
      <c r="E10" s="7">
        <v>2</v>
      </c>
      <c r="F10" s="8">
        <f t="shared" si="0"/>
        <v>1.5</v>
      </c>
      <c r="G10" s="7">
        <v>8</v>
      </c>
      <c r="H10" s="8">
        <f t="shared" si="1"/>
        <v>4.6399999999999997</v>
      </c>
      <c r="I10" s="26">
        <f t="shared" si="8"/>
        <v>6.14</v>
      </c>
      <c r="J10" s="21"/>
      <c r="K10" s="5">
        <f t="shared" si="13"/>
        <v>44270</v>
      </c>
      <c r="L10" s="36"/>
      <c r="M10" s="7">
        <v>4</v>
      </c>
      <c r="N10" s="8">
        <f t="shared" si="2"/>
        <v>3</v>
      </c>
      <c r="O10" s="7">
        <v>9</v>
      </c>
      <c r="P10" s="8">
        <f t="shared" si="3"/>
        <v>5.22</v>
      </c>
      <c r="Q10" s="26">
        <f t="shared" si="9"/>
        <v>8.2199999999999989</v>
      </c>
      <c r="R10" s="21"/>
      <c r="S10" s="5">
        <f t="shared" si="14"/>
        <v>44270</v>
      </c>
      <c r="T10" s="36"/>
      <c r="U10" s="7"/>
      <c r="V10" s="25">
        <f t="shared" si="4"/>
        <v>0</v>
      </c>
      <c r="W10" s="7"/>
      <c r="X10" s="8">
        <f t="shared" si="5"/>
        <v>0</v>
      </c>
      <c r="Y10" s="26">
        <f t="shared" si="10"/>
        <v>0</v>
      </c>
      <c r="Z10" s="21"/>
      <c r="AA10" s="5">
        <f t="shared" si="15"/>
        <v>44270</v>
      </c>
      <c r="AB10" s="36"/>
      <c r="AC10" s="7">
        <v>5</v>
      </c>
      <c r="AD10" s="8">
        <f t="shared" si="6"/>
        <v>3.75</v>
      </c>
      <c r="AE10" s="7">
        <v>4</v>
      </c>
      <c r="AF10" s="8">
        <f t="shared" si="7"/>
        <v>2.3199999999999998</v>
      </c>
      <c r="AG10" s="26">
        <f t="shared" si="11"/>
        <v>6.07</v>
      </c>
    </row>
    <row r="11" spans="1:33" ht="18.3" x14ac:dyDescent="0.55000000000000004">
      <c r="C11" s="5">
        <f t="shared" si="12"/>
        <v>44271</v>
      </c>
      <c r="D11" s="36"/>
      <c r="E11" s="7">
        <v>9</v>
      </c>
      <c r="F11" s="8">
        <f t="shared" si="0"/>
        <v>6.75</v>
      </c>
      <c r="G11" s="7">
        <v>4</v>
      </c>
      <c r="H11" s="8">
        <f t="shared" si="1"/>
        <v>2.3199999999999998</v>
      </c>
      <c r="I11" s="26">
        <f t="shared" si="8"/>
        <v>9.07</v>
      </c>
      <c r="J11" s="21"/>
      <c r="K11" s="5">
        <f t="shared" si="13"/>
        <v>44271</v>
      </c>
      <c r="L11" s="36"/>
      <c r="M11" s="7">
        <v>5</v>
      </c>
      <c r="N11" s="8">
        <f t="shared" si="2"/>
        <v>3.75</v>
      </c>
      <c r="O11" s="7">
        <v>10</v>
      </c>
      <c r="P11" s="8">
        <f t="shared" si="3"/>
        <v>5.8</v>
      </c>
      <c r="Q11" s="26">
        <f t="shared" si="9"/>
        <v>9.5500000000000007</v>
      </c>
      <c r="R11" s="21"/>
      <c r="S11" s="5">
        <f t="shared" si="14"/>
        <v>44271</v>
      </c>
      <c r="T11" s="36"/>
      <c r="U11" s="7"/>
      <c r="V11" s="25">
        <f t="shared" si="4"/>
        <v>0</v>
      </c>
      <c r="W11" s="7"/>
      <c r="X11" s="8">
        <f t="shared" si="5"/>
        <v>0</v>
      </c>
      <c r="Y11" s="26">
        <f t="shared" si="10"/>
        <v>0</v>
      </c>
      <c r="Z11" s="21"/>
      <c r="AA11" s="5">
        <f t="shared" si="15"/>
        <v>44271</v>
      </c>
      <c r="AB11" s="36"/>
      <c r="AC11" s="7">
        <v>4</v>
      </c>
      <c r="AD11" s="8">
        <f t="shared" si="6"/>
        <v>3</v>
      </c>
      <c r="AE11" s="7">
        <v>3</v>
      </c>
      <c r="AF11" s="8">
        <f t="shared" si="7"/>
        <v>1.7399999999999998</v>
      </c>
      <c r="AG11" s="26">
        <f t="shared" si="11"/>
        <v>4.74</v>
      </c>
    </row>
    <row r="12" spans="1:33" ht="18.3" x14ac:dyDescent="0.55000000000000004">
      <c r="C12" s="5">
        <f t="shared" si="12"/>
        <v>44272</v>
      </c>
      <c r="D12" s="36"/>
      <c r="E12" s="7">
        <v>8</v>
      </c>
      <c r="F12" s="8">
        <f t="shared" si="0"/>
        <v>6</v>
      </c>
      <c r="G12" s="7">
        <v>3</v>
      </c>
      <c r="H12" s="8">
        <f t="shared" si="1"/>
        <v>1.7399999999999998</v>
      </c>
      <c r="I12" s="26">
        <f t="shared" si="8"/>
        <v>7.74</v>
      </c>
      <c r="J12" s="21"/>
      <c r="K12" s="5">
        <f t="shared" si="13"/>
        <v>44272</v>
      </c>
      <c r="L12" s="36"/>
      <c r="M12" s="7">
        <v>2</v>
      </c>
      <c r="N12" s="8">
        <f t="shared" si="2"/>
        <v>1.5</v>
      </c>
      <c r="O12" s="7">
        <v>5</v>
      </c>
      <c r="P12" s="8">
        <f t="shared" si="3"/>
        <v>2.9</v>
      </c>
      <c r="Q12" s="26">
        <f t="shared" si="9"/>
        <v>4.4000000000000004</v>
      </c>
      <c r="R12" s="21"/>
      <c r="S12" s="5">
        <f t="shared" si="14"/>
        <v>44272</v>
      </c>
      <c r="T12" s="36"/>
      <c r="U12" s="7"/>
      <c r="V12" s="25">
        <f t="shared" si="4"/>
        <v>0</v>
      </c>
      <c r="W12" s="7"/>
      <c r="X12" s="8">
        <f t="shared" si="5"/>
        <v>0</v>
      </c>
      <c r="Y12" s="26">
        <f t="shared" si="10"/>
        <v>0</v>
      </c>
      <c r="Z12" s="21"/>
      <c r="AA12" s="5">
        <f t="shared" si="15"/>
        <v>44272</v>
      </c>
      <c r="AB12" s="36"/>
      <c r="AC12" s="7">
        <v>5</v>
      </c>
      <c r="AD12" s="8">
        <f t="shared" si="6"/>
        <v>3.75</v>
      </c>
      <c r="AE12" s="7">
        <v>5</v>
      </c>
      <c r="AF12" s="8">
        <f t="shared" si="7"/>
        <v>2.9</v>
      </c>
      <c r="AG12" s="26">
        <f t="shared" si="11"/>
        <v>6.65</v>
      </c>
    </row>
    <row r="13" spans="1:33" ht="18.3" x14ac:dyDescent="0.55000000000000004">
      <c r="A13" s="31"/>
      <c r="C13" s="5">
        <f t="shared" si="12"/>
        <v>44273</v>
      </c>
      <c r="D13" s="36"/>
      <c r="E13" s="7">
        <v>9</v>
      </c>
      <c r="F13" s="8">
        <f t="shared" si="0"/>
        <v>6.75</v>
      </c>
      <c r="G13" s="7">
        <v>2</v>
      </c>
      <c r="H13" s="8">
        <f t="shared" si="1"/>
        <v>1.1599999999999999</v>
      </c>
      <c r="I13" s="26">
        <f t="shared" si="8"/>
        <v>7.91</v>
      </c>
      <c r="J13" s="21"/>
      <c r="K13" s="5">
        <f t="shared" si="13"/>
        <v>44273</v>
      </c>
      <c r="L13" s="36"/>
      <c r="M13" s="7">
        <v>8</v>
      </c>
      <c r="N13" s="8">
        <f t="shared" si="2"/>
        <v>6</v>
      </c>
      <c r="O13" s="7">
        <v>5</v>
      </c>
      <c r="P13" s="8">
        <f t="shared" si="3"/>
        <v>2.9</v>
      </c>
      <c r="Q13" s="26">
        <f t="shared" si="9"/>
        <v>8.9</v>
      </c>
      <c r="R13" s="21"/>
      <c r="S13" s="5">
        <f t="shared" si="14"/>
        <v>44273</v>
      </c>
      <c r="T13" s="36"/>
      <c r="U13" s="7">
        <v>1</v>
      </c>
      <c r="V13" s="25">
        <f t="shared" si="4"/>
        <v>0.75</v>
      </c>
      <c r="W13" s="7"/>
      <c r="X13" s="8">
        <f t="shared" si="5"/>
        <v>0</v>
      </c>
      <c r="Y13" s="26">
        <f t="shared" si="10"/>
        <v>0.75</v>
      </c>
      <c r="Z13" s="21"/>
      <c r="AA13" s="5">
        <f t="shared" si="15"/>
        <v>44273</v>
      </c>
      <c r="AB13" s="36"/>
      <c r="AC13" s="7">
        <v>8</v>
      </c>
      <c r="AD13" s="8">
        <f t="shared" si="6"/>
        <v>6</v>
      </c>
      <c r="AE13" s="7"/>
      <c r="AF13" s="8">
        <f t="shared" si="7"/>
        <v>0</v>
      </c>
      <c r="AG13" s="26">
        <f t="shared" si="11"/>
        <v>6</v>
      </c>
    </row>
    <row r="14" spans="1:33" ht="18.3" x14ac:dyDescent="0.55000000000000004">
      <c r="C14" s="5">
        <f t="shared" si="12"/>
        <v>44274</v>
      </c>
      <c r="D14" s="36"/>
      <c r="E14" s="7"/>
      <c r="F14" s="8">
        <f t="shared" si="0"/>
        <v>0</v>
      </c>
      <c r="G14" s="7"/>
      <c r="H14" s="8">
        <f t="shared" si="1"/>
        <v>0</v>
      </c>
      <c r="I14" s="26">
        <f t="shared" si="8"/>
        <v>0</v>
      </c>
      <c r="J14" s="21"/>
      <c r="K14" s="5">
        <f t="shared" si="13"/>
        <v>44274</v>
      </c>
      <c r="L14" s="36"/>
      <c r="M14" s="7">
        <v>4</v>
      </c>
      <c r="N14" s="8">
        <f t="shared" si="2"/>
        <v>3</v>
      </c>
      <c r="O14" s="7">
        <v>10</v>
      </c>
      <c r="P14" s="8">
        <f t="shared" si="3"/>
        <v>5.8</v>
      </c>
      <c r="Q14" s="26">
        <f t="shared" si="9"/>
        <v>8.8000000000000007</v>
      </c>
      <c r="R14" s="21"/>
      <c r="S14" s="5">
        <f t="shared" si="14"/>
        <v>44274</v>
      </c>
      <c r="T14" s="36"/>
      <c r="U14" s="7"/>
      <c r="V14" s="25">
        <f t="shared" si="4"/>
        <v>0</v>
      </c>
      <c r="W14" s="7"/>
      <c r="X14" s="8">
        <f t="shared" si="5"/>
        <v>0</v>
      </c>
      <c r="Y14" s="26">
        <f t="shared" si="10"/>
        <v>0</v>
      </c>
      <c r="Z14" s="21"/>
      <c r="AA14" s="5">
        <f t="shared" si="15"/>
        <v>44274</v>
      </c>
      <c r="AB14" s="36"/>
      <c r="AC14" s="7">
        <v>5</v>
      </c>
      <c r="AD14" s="8">
        <f t="shared" si="6"/>
        <v>3.75</v>
      </c>
      <c r="AE14" s="7">
        <v>3</v>
      </c>
      <c r="AF14" s="8">
        <f>AF$3*AE14</f>
        <v>1.7399999999999998</v>
      </c>
      <c r="AG14" s="26">
        <f t="shared" si="11"/>
        <v>5.49</v>
      </c>
    </row>
    <row r="15" spans="1:33" ht="18.3" x14ac:dyDescent="0.55000000000000004">
      <c r="C15" s="5">
        <f t="shared" si="12"/>
        <v>44275</v>
      </c>
      <c r="D15" s="36"/>
      <c r="E15" s="7"/>
      <c r="F15" s="8">
        <f t="shared" si="0"/>
        <v>0</v>
      </c>
      <c r="G15" s="7"/>
      <c r="H15" s="8">
        <f t="shared" si="1"/>
        <v>0</v>
      </c>
      <c r="I15" s="26">
        <f t="shared" si="8"/>
        <v>0</v>
      </c>
      <c r="J15" s="21"/>
      <c r="K15" s="5">
        <f t="shared" si="13"/>
        <v>44275</v>
      </c>
      <c r="L15" s="36"/>
      <c r="M15" s="7"/>
      <c r="N15" s="8">
        <f t="shared" si="2"/>
        <v>0</v>
      </c>
      <c r="O15" s="7"/>
      <c r="P15" s="8">
        <f t="shared" si="3"/>
        <v>0</v>
      </c>
      <c r="Q15" s="26">
        <f t="shared" si="9"/>
        <v>0</v>
      </c>
      <c r="R15" s="21"/>
      <c r="S15" s="5">
        <f t="shared" si="14"/>
        <v>44275</v>
      </c>
      <c r="T15" s="36"/>
      <c r="U15" s="7"/>
      <c r="V15" s="25">
        <f t="shared" si="4"/>
        <v>0</v>
      </c>
      <c r="W15" s="7"/>
      <c r="X15" s="8">
        <f t="shared" si="5"/>
        <v>0</v>
      </c>
      <c r="Y15" s="26">
        <f t="shared" si="10"/>
        <v>0</v>
      </c>
      <c r="Z15" s="21"/>
      <c r="AA15" s="5">
        <f t="shared" si="15"/>
        <v>44275</v>
      </c>
      <c r="AB15" s="36"/>
      <c r="AC15" s="7"/>
      <c r="AD15" s="8">
        <f t="shared" si="6"/>
        <v>0</v>
      </c>
      <c r="AE15" s="7"/>
      <c r="AF15" s="8">
        <f t="shared" si="7"/>
        <v>0</v>
      </c>
      <c r="AG15" s="26">
        <f t="shared" si="11"/>
        <v>0</v>
      </c>
    </row>
    <row r="16" spans="1:33" ht="18.3" x14ac:dyDescent="0.55000000000000004">
      <c r="C16" s="5">
        <f t="shared" si="12"/>
        <v>44276</v>
      </c>
      <c r="D16" s="36"/>
      <c r="E16" s="7"/>
      <c r="F16" s="8">
        <f t="shared" si="0"/>
        <v>0</v>
      </c>
      <c r="G16" s="7"/>
      <c r="H16" s="8">
        <f t="shared" si="1"/>
        <v>0</v>
      </c>
      <c r="I16" s="26">
        <f t="shared" si="8"/>
        <v>0</v>
      </c>
      <c r="J16" s="21"/>
      <c r="K16" s="5">
        <f t="shared" si="13"/>
        <v>44276</v>
      </c>
      <c r="L16" s="36"/>
      <c r="M16" s="7"/>
      <c r="N16" s="8">
        <f t="shared" si="2"/>
        <v>0</v>
      </c>
      <c r="O16" s="7"/>
      <c r="P16" s="8">
        <f t="shared" si="3"/>
        <v>0</v>
      </c>
      <c r="Q16" s="26">
        <f t="shared" si="9"/>
        <v>0</v>
      </c>
      <c r="R16" s="21"/>
      <c r="S16" s="5">
        <f t="shared" si="14"/>
        <v>44276</v>
      </c>
      <c r="T16" s="36"/>
      <c r="U16" s="7"/>
      <c r="V16" s="25">
        <f t="shared" si="4"/>
        <v>0</v>
      </c>
      <c r="W16" s="7"/>
      <c r="X16" s="8">
        <f t="shared" si="5"/>
        <v>0</v>
      </c>
      <c r="Y16" s="26">
        <f t="shared" si="10"/>
        <v>0</v>
      </c>
      <c r="Z16" s="21"/>
      <c r="AA16" s="5">
        <f t="shared" si="15"/>
        <v>44276</v>
      </c>
      <c r="AB16" s="36"/>
      <c r="AC16" s="7"/>
      <c r="AD16" s="8">
        <f t="shared" si="6"/>
        <v>0</v>
      </c>
      <c r="AE16" s="7"/>
      <c r="AF16" s="8">
        <f t="shared" si="7"/>
        <v>0</v>
      </c>
      <c r="AG16" s="26">
        <f t="shared" si="11"/>
        <v>0</v>
      </c>
    </row>
    <row r="17" spans="2:33" ht="18.3" x14ac:dyDescent="0.55000000000000004">
      <c r="C17" s="5">
        <f t="shared" si="12"/>
        <v>44277</v>
      </c>
      <c r="D17" s="36"/>
      <c r="E17" s="7">
        <v>2</v>
      </c>
      <c r="F17" s="8">
        <f t="shared" si="0"/>
        <v>1.5</v>
      </c>
      <c r="G17" s="7">
        <v>9</v>
      </c>
      <c r="H17" s="8">
        <f t="shared" si="1"/>
        <v>5.22</v>
      </c>
      <c r="I17" s="26">
        <f t="shared" si="8"/>
        <v>6.72</v>
      </c>
      <c r="J17" s="21"/>
      <c r="K17" s="5">
        <f t="shared" si="13"/>
        <v>44277</v>
      </c>
      <c r="L17" s="36"/>
      <c r="M17" s="7">
        <v>1</v>
      </c>
      <c r="N17" s="8">
        <f>N$3*M17</f>
        <v>0.75</v>
      </c>
      <c r="O17" s="7">
        <v>9</v>
      </c>
      <c r="P17" s="8">
        <f>P$3*O17</f>
        <v>5.22</v>
      </c>
      <c r="Q17" s="26">
        <f t="shared" si="9"/>
        <v>5.97</v>
      </c>
      <c r="R17" s="21"/>
      <c r="S17" s="5">
        <f t="shared" si="14"/>
        <v>44277</v>
      </c>
      <c r="T17" s="36"/>
      <c r="U17" s="7"/>
      <c r="V17" s="25">
        <f t="shared" si="4"/>
        <v>0</v>
      </c>
      <c r="W17" s="7"/>
      <c r="X17" s="8">
        <f t="shared" si="5"/>
        <v>0</v>
      </c>
      <c r="Y17" s="26">
        <f t="shared" si="10"/>
        <v>0</v>
      </c>
      <c r="Z17" s="21"/>
      <c r="AA17" s="5">
        <f t="shared" si="15"/>
        <v>44277</v>
      </c>
      <c r="AB17" s="36"/>
      <c r="AC17" s="7"/>
      <c r="AD17" s="8">
        <f t="shared" si="6"/>
        <v>0</v>
      </c>
      <c r="AE17" s="7"/>
      <c r="AF17" s="8">
        <f t="shared" si="7"/>
        <v>0</v>
      </c>
      <c r="AG17" s="26">
        <f t="shared" si="11"/>
        <v>0</v>
      </c>
    </row>
    <row r="18" spans="2:33" ht="18.3" x14ac:dyDescent="0.55000000000000004">
      <c r="C18" s="5">
        <f t="shared" si="12"/>
        <v>44278</v>
      </c>
      <c r="D18" s="36"/>
      <c r="E18" s="7">
        <v>7</v>
      </c>
      <c r="F18" s="8">
        <f t="shared" si="0"/>
        <v>5.25</v>
      </c>
      <c r="G18" s="7">
        <v>7</v>
      </c>
      <c r="H18" s="8">
        <f t="shared" si="1"/>
        <v>4.0599999999999996</v>
      </c>
      <c r="I18" s="26">
        <f t="shared" si="8"/>
        <v>9.3099999999999987</v>
      </c>
      <c r="J18" s="21"/>
      <c r="K18" s="5">
        <f t="shared" si="13"/>
        <v>44278</v>
      </c>
      <c r="L18" s="36"/>
      <c r="M18" s="7">
        <v>7</v>
      </c>
      <c r="N18" s="8">
        <f t="shared" si="2"/>
        <v>5.25</v>
      </c>
      <c r="O18" s="7">
        <v>5</v>
      </c>
      <c r="P18" s="8">
        <f t="shared" si="3"/>
        <v>2.9</v>
      </c>
      <c r="Q18" s="26">
        <f t="shared" si="9"/>
        <v>8.15</v>
      </c>
      <c r="R18" s="21"/>
      <c r="S18" s="5">
        <f t="shared" si="14"/>
        <v>44278</v>
      </c>
      <c r="T18" s="36"/>
      <c r="U18" s="7"/>
      <c r="V18" s="25">
        <f t="shared" si="4"/>
        <v>0</v>
      </c>
      <c r="W18" s="7"/>
      <c r="X18" s="8">
        <f t="shared" si="5"/>
        <v>0</v>
      </c>
      <c r="Y18" s="26">
        <f t="shared" si="10"/>
        <v>0</v>
      </c>
      <c r="Z18" s="21"/>
      <c r="AA18" s="5">
        <f t="shared" si="15"/>
        <v>44278</v>
      </c>
      <c r="AB18" s="36"/>
      <c r="AC18" s="7"/>
      <c r="AD18" s="8">
        <f t="shared" si="6"/>
        <v>0</v>
      </c>
      <c r="AE18" s="7"/>
      <c r="AF18" s="8">
        <f t="shared" si="7"/>
        <v>0</v>
      </c>
      <c r="AG18" s="26">
        <f t="shared" si="11"/>
        <v>0</v>
      </c>
    </row>
    <row r="19" spans="2:33" ht="18.3" x14ac:dyDescent="0.55000000000000004">
      <c r="C19" s="5">
        <f t="shared" si="12"/>
        <v>44279</v>
      </c>
      <c r="D19" s="36"/>
      <c r="E19" s="7">
        <v>8</v>
      </c>
      <c r="F19" s="8">
        <f t="shared" si="0"/>
        <v>6</v>
      </c>
      <c r="G19" s="7">
        <v>3</v>
      </c>
      <c r="H19" s="8">
        <f t="shared" si="1"/>
        <v>1.7399999999999998</v>
      </c>
      <c r="I19" s="26">
        <f t="shared" si="8"/>
        <v>7.74</v>
      </c>
      <c r="J19" s="21"/>
      <c r="K19" s="5">
        <f t="shared" si="13"/>
        <v>44279</v>
      </c>
      <c r="L19" s="36"/>
      <c r="M19" s="7">
        <v>12</v>
      </c>
      <c r="N19" s="8">
        <f t="shared" si="2"/>
        <v>9</v>
      </c>
      <c r="O19" s="7">
        <v>3</v>
      </c>
      <c r="P19" s="8">
        <f t="shared" si="3"/>
        <v>1.7399999999999998</v>
      </c>
      <c r="Q19" s="26">
        <f t="shared" si="9"/>
        <v>10.74</v>
      </c>
      <c r="R19" s="21"/>
      <c r="S19" s="5">
        <f t="shared" si="14"/>
        <v>44279</v>
      </c>
      <c r="T19" s="36"/>
      <c r="U19" s="7"/>
      <c r="V19" s="25">
        <f t="shared" si="4"/>
        <v>0</v>
      </c>
      <c r="W19" s="7"/>
      <c r="X19" s="8">
        <f t="shared" si="5"/>
        <v>0</v>
      </c>
      <c r="Y19" s="26">
        <f t="shared" si="10"/>
        <v>0</v>
      </c>
      <c r="Z19" s="21"/>
      <c r="AA19" s="5">
        <f t="shared" si="15"/>
        <v>44279</v>
      </c>
      <c r="AB19" s="36"/>
      <c r="AC19" s="7"/>
      <c r="AD19" s="8">
        <f t="shared" si="6"/>
        <v>0</v>
      </c>
      <c r="AE19" s="7"/>
      <c r="AF19" s="8">
        <f t="shared" si="7"/>
        <v>0</v>
      </c>
      <c r="AG19" s="26">
        <f t="shared" si="11"/>
        <v>0</v>
      </c>
    </row>
    <row r="20" spans="2:33" ht="18.3" x14ac:dyDescent="0.55000000000000004">
      <c r="C20" s="5">
        <f t="shared" si="12"/>
        <v>44280</v>
      </c>
      <c r="D20" s="36"/>
      <c r="E20" s="7">
        <v>5</v>
      </c>
      <c r="F20" s="8">
        <f t="shared" si="0"/>
        <v>3.75</v>
      </c>
      <c r="G20" s="7">
        <v>9</v>
      </c>
      <c r="H20" s="8">
        <f t="shared" si="1"/>
        <v>5.22</v>
      </c>
      <c r="I20" s="26">
        <f t="shared" si="8"/>
        <v>8.9699999999999989</v>
      </c>
      <c r="J20" s="21"/>
      <c r="K20" s="5">
        <f t="shared" si="13"/>
        <v>44280</v>
      </c>
      <c r="L20" s="36"/>
      <c r="M20" s="7">
        <v>9</v>
      </c>
      <c r="N20" s="8">
        <f t="shared" si="2"/>
        <v>6.75</v>
      </c>
      <c r="O20" s="7">
        <v>6</v>
      </c>
      <c r="P20" s="8">
        <f t="shared" si="3"/>
        <v>3.4799999999999995</v>
      </c>
      <c r="Q20" s="26">
        <f t="shared" si="9"/>
        <v>10.23</v>
      </c>
      <c r="R20" s="21"/>
      <c r="S20" s="5">
        <f t="shared" si="14"/>
        <v>44280</v>
      </c>
      <c r="T20" s="36"/>
      <c r="U20" s="7"/>
      <c r="V20" s="25">
        <f t="shared" si="4"/>
        <v>0</v>
      </c>
      <c r="W20" s="7"/>
      <c r="X20" s="8">
        <f t="shared" si="5"/>
        <v>0</v>
      </c>
      <c r="Y20" s="26">
        <f t="shared" si="10"/>
        <v>0</v>
      </c>
      <c r="Z20" s="21"/>
      <c r="AA20" s="5">
        <f t="shared" si="15"/>
        <v>44280</v>
      </c>
      <c r="AB20" s="36"/>
      <c r="AC20" s="7"/>
      <c r="AD20" s="8">
        <f t="shared" si="6"/>
        <v>0</v>
      </c>
      <c r="AE20" s="7"/>
      <c r="AF20" s="8">
        <f t="shared" si="7"/>
        <v>0</v>
      </c>
      <c r="AG20" s="26">
        <f t="shared" si="11"/>
        <v>0</v>
      </c>
    </row>
    <row r="21" spans="2:33" ht="18.3" x14ac:dyDescent="0.55000000000000004">
      <c r="C21" s="5">
        <f t="shared" si="12"/>
        <v>44281</v>
      </c>
      <c r="D21" s="36"/>
      <c r="E21" s="7">
        <v>8</v>
      </c>
      <c r="F21" s="8">
        <f t="shared" si="0"/>
        <v>6</v>
      </c>
      <c r="G21" s="7">
        <v>4</v>
      </c>
      <c r="H21" s="8">
        <f t="shared" si="1"/>
        <v>2.3199999999999998</v>
      </c>
      <c r="I21" s="26">
        <f t="shared" si="8"/>
        <v>8.32</v>
      </c>
      <c r="J21" s="21"/>
      <c r="K21" s="5">
        <f t="shared" si="13"/>
        <v>44281</v>
      </c>
      <c r="L21" s="36"/>
      <c r="M21" s="7">
        <v>6</v>
      </c>
      <c r="N21" s="8">
        <f t="shared" si="2"/>
        <v>4.5</v>
      </c>
      <c r="O21" s="7">
        <v>6</v>
      </c>
      <c r="P21" s="8">
        <f t="shared" si="3"/>
        <v>3.4799999999999995</v>
      </c>
      <c r="Q21" s="26">
        <f t="shared" si="9"/>
        <v>7.9799999999999995</v>
      </c>
      <c r="R21" s="21"/>
      <c r="S21" s="5">
        <f t="shared" si="14"/>
        <v>44281</v>
      </c>
      <c r="T21" s="36"/>
      <c r="U21" s="7"/>
      <c r="V21" s="25">
        <f t="shared" si="4"/>
        <v>0</v>
      </c>
      <c r="W21" s="7"/>
      <c r="X21" s="8">
        <f t="shared" si="5"/>
        <v>0</v>
      </c>
      <c r="Y21" s="26">
        <f t="shared" si="10"/>
        <v>0</v>
      </c>
      <c r="Z21" s="21"/>
      <c r="AA21" s="5">
        <f t="shared" si="15"/>
        <v>44281</v>
      </c>
      <c r="AB21" s="36"/>
      <c r="AC21" s="7"/>
      <c r="AD21" s="8">
        <f t="shared" si="6"/>
        <v>0</v>
      </c>
      <c r="AE21" s="7"/>
      <c r="AF21" s="8">
        <f t="shared" si="7"/>
        <v>0</v>
      </c>
      <c r="AG21" s="26">
        <f t="shared" si="11"/>
        <v>0</v>
      </c>
    </row>
    <row r="22" spans="2:33" ht="18.3" x14ac:dyDescent="0.55000000000000004">
      <c r="C22" s="5">
        <f t="shared" si="12"/>
        <v>44282</v>
      </c>
      <c r="D22" s="36"/>
      <c r="E22" s="7"/>
      <c r="F22" s="8">
        <f t="shared" si="0"/>
        <v>0</v>
      </c>
      <c r="G22" s="7"/>
      <c r="H22" s="8">
        <f t="shared" si="1"/>
        <v>0</v>
      </c>
      <c r="I22" s="26">
        <f t="shared" si="8"/>
        <v>0</v>
      </c>
      <c r="J22" s="21"/>
      <c r="K22" s="5">
        <f t="shared" si="13"/>
        <v>44282</v>
      </c>
      <c r="L22" s="36"/>
      <c r="M22" s="7"/>
      <c r="N22" s="8">
        <f t="shared" si="2"/>
        <v>0</v>
      </c>
      <c r="O22" s="7"/>
      <c r="P22" s="8">
        <f t="shared" si="3"/>
        <v>0</v>
      </c>
      <c r="Q22" s="26">
        <f t="shared" si="9"/>
        <v>0</v>
      </c>
      <c r="R22" s="21"/>
      <c r="S22" s="5">
        <f t="shared" si="14"/>
        <v>44282</v>
      </c>
      <c r="T22" s="36"/>
      <c r="U22" s="7"/>
      <c r="V22" s="25">
        <f t="shared" si="4"/>
        <v>0</v>
      </c>
      <c r="W22" s="7"/>
      <c r="X22" s="8">
        <f t="shared" si="5"/>
        <v>0</v>
      </c>
      <c r="Y22" s="26">
        <f t="shared" si="10"/>
        <v>0</v>
      </c>
      <c r="Z22" s="21"/>
      <c r="AA22" s="5">
        <f t="shared" si="15"/>
        <v>44282</v>
      </c>
      <c r="AB22" s="36"/>
      <c r="AC22" s="7"/>
      <c r="AD22" s="8">
        <f t="shared" si="6"/>
        <v>0</v>
      </c>
      <c r="AE22" s="7"/>
      <c r="AF22" s="8">
        <f t="shared" si="7"/>
        <v>0</v>
      </c>
      <c r="AG22" s="26">
        <f t="shared" si="11"/>
        <v>0</v>
      </c>
    </row>
    <row r="23" spans="2:33" ht="18.3" x14ac:dyDescent="0.55000000000000004">
      <c r="C23" s="5">
        <f t="shared" si="12"/>
        <v>44283</v>
      </c>
      <c r="D23" s="36"/>
      <c r="E23" s="7"/>
      <c r="F23" s="8">
        <f t="shared" si="0"/>
        <v>0</v>
      </c>
      <c r="G23" s="7"/>
      <c r="H23" s="8">
        <f t="shared" si="1"/>
        <v>0</v>
      </c>
      <c r="I23" s="26">
        <f t="shared" si="8"/>
        <v>0</v>
      </c>
      <c r="J23" s="21"/>
      <c r="K23" s="5">
        <f t="shared" si="13"/>
        <v>44283</v>
      </c>
      <c r="L23" s="36"/>
      <c r="M23" s="7"/>
      <c r="N23" s="8">
        <f t="shared" si="2"/>
        <v>0</v>
      </c>
      <c r="O23" s="7"/>
      <c r="P23" s="8">
        <f t="shared" si="3"/>
        <v>0</v>
      </c>
      <c r="Q23" s="26">
        <f t="shared" si="9"/>
        <v>0</v>
      </c>
      <c r="R23" s="21"/>
      <c r="S23" s="5">
        <f t="shared" si="14"/>
        <v>44283</v>
      </c>
      <c r="T23" s="36"/>
      <c r="U23" s="7"/>
      <c r="V23" s="25">
        <f t="shared" si="4"/>
        <v>0</v>
      </c>
      <c r="W23" s="7"/>
      <c r="X23" s="8">
        <f t="shared" si="5"/>
        <v>0</v>
      </c>
      <c r="Y23" s="26">
        <f t="shared" si="10"/>
        <v>0</v>
      </c>
      <c r="Z23" s="21"/>
      <c r="AA23" s="5">
        <f t="shared" si="15"/>
        <v>44283</v>
      </c>
      <c r="AB23" s="36"/>
      <c r="AC23" s="7"/>
      <c r="AD23" s="8">
        <f t="shared" si="6"/>
        <v>0</v>
      </c>
      <c r="AE23" s="7"/>
      <c r="AF23" s="8">
        <f t="shared" si="7"/>
        <v>0</v>
      </c>
      <c r="AG23" s="26">
        <f t="shared" si="11"/>
        <v>0</v>
      </c>
    </row>
    <row r="24" spans="2:33" ht="18.3" x14ac:dyDescent="0.55000000000000004">
      <c r="C24" s="5">
        <f t="shared" si="12"/>
        <v>44284</v>
      </c>
      <c r="D24" s="36"/>
      <c r="E24" s="7">
        <v>3</v>
      </c>
      <c r="F24" s="8">
        <f t="shared" si="0"/>
        <v>2.25</v>
      </c>
      <c r="G24" s="7">
        <v>7</v>
      </c>
      <c r="H24" s="8">
        <f t="shared" si="1"/>
        <v>4.0599999999999996</v>
      </c>
      <c r="I24" s="26">
        <f t="shared" si="8"/>
        <v>6.31</v>
      </c>
      <c r="J24" s="21"/>
      <c r="K24" s="5">
        <f t="shared" si="13"/>
        <v>44284</v>
      </c>
      <c r="L24" s="36"/>
      <c r="M24" s="7">
        <v>3</v>
      </c>
      <c r="N24" s="8">
        <f t="shared" si="2"/>
        <v>2.25</v>
      </c>
      <c r="O24" s="7">
        <v>11</v>
      </c>
      <c r="P24" s="8">
        <f t="shared" si="3"/>
        <v>6.38</v>
      </c>
      <c r="Q24" s="26">
        <f t="shared" si="9"/>
        <v>8.629999999999999</v>
      </c>
      <c r="R24" s="21"/>
      <c r="S24" s="5">
        <f t="shared" si="14"/>
        <v>44284</v>
      </c>
      <c r="T24" s="36"/>
      <c r="U24" s="7"/>
      <c r="V24" s="25">
        <f t="shared" si="4"/>
        <v>0</v>
      </c>
      <c r="W24" s="7"/>
      <c r="X24" s="8">
        <f t="shared" si="5"/>
        <v>0</v>
      </c>
      <c r="Y24" s="26">
        <f t="shared" si="10"/>
        <v>0</v>
      </c>
      <c r="Z24" s="21"/>
      <c r="AA24" s="5">
        <f t="shared" si="15"/>
        <v>44284</v>
      </c>
      <c r="AB24" s="36"/>
      <c r="AC24" s="7">
        <v>5</v>
      </c>
      <c r="AD24" s="8">
        <f t="shared" si="6"/>
        <v>3.75</v>
      </c>
      <c r="AE24" s="7">
        <v>4</v>
      </c>
      <c r="AF24" s="8">
        <f t="shared" si="7"/>
        <v>2.3199999999999998</v>
      </c>
      <c r="AG24" s="26">
        <f t="shared" si="11"/>
        <v>6.07</v>
      </c>
    </row>
    <row r="25" spans="2:33" ht="18.3" x14ac:dyDescent="0.55000000000000004">
      <c r="C25" s="5">
        <f t="shared" si="12"/>
        <v>44285</v>
      </c>
      <c r="D25" s="36"/>
      <c r="E25" s="7">
        <v>8</v>
      </c>
      <c r="F25" s="8">
        <f t="shared" si="0"/>
        <v>6</v>
      </c>
      <c r="G25" s="7">
        <v>3</v>
      </c>
      <c r="H25" s="8">
        <f t="shared" si="1"/>
        <v>1.7399999999999998</v>
      </c>
      <c r="I25" s="26">
        <f t="shared" si="8"/>
        <v>7.74</v>
      </c>
      <c r="J25" s="21"/>
      <c r="K25" s="5">
        <f t="shared" si="13"/>
        <v>44285</v>
      </c>
      <c r="L25" s="36"/>
      <c r="M25" s="7">
        <v>2</v>
      </c>
      <c r="N25" s="8">
        <f t="shared" si="2"/>
        <v>1.5</v>
      </c>
      <c r="O25" s="7">
        <v>7</v>
      </c>
      <c r="P25" s="8">
        <f t="shared" si="3"/>
        <v>4.0599999999999996</v>
      </c>
      <c r="Q25" s="26">
        <f t="shared" si="9"/>
        <v>5.56</v>
      </c>
      <c r="R25" s="21"/>
      <c r="S25" s="5">
        <f t="shared" si="14"/>
        <v>44285</v>
      </c>
      <c r="T25" s="36"/>
      <c r="U25" s="7">
        <v>2</v>
      </c>
      <c r="V25" s="25">
        <f t="shared" si="4"/>
        <v>1.5</v>
      </c>
      <c r="W25" s="7"/>
      <c r="X25" s="8">
        <f t="shared" si="5"/>
        <v>0</v>
      </c>
      <c r="Y25" s="26">
        <f t="shared" si="10"/>
        <v>1.5</v>
      </c>
      <c r="Z25" s="21"/>
      <c r="AA25" s="5">
        <f t="shared" si="15"/>
        <v>44285</v>
      </c>
      <c r="AB25" s="36"/>
      <c r="AC25" s="7">
        <v>9</v>
      </c>
      <c r="AD25" s="8">
        <f t="shared" si="6"/>
        <v>6.75</v>
      </c>
      <c r="AE25" s="7"/>
      <c r="AF25" s="8">
        <f t="shared" si="7"/>
        <v>0</v>
      </c>
      <c r="AG25" s="26">
        <f t="shared" si="11"/>
        <v>6.75</v>
      </c>
    </row>
    <row r="26" spans="2:33" ht="18.3" x14ac:dyDescent="0.55000000000000004">
      <c r="C26" s="5">
        <f t="shared" si="12"/>
        <v>44286</v>
      </c>
      <c r="D26" s="36"/>
      <c r="E26" s="7">
        <v>5</v>
      </c>
      <c r="F26" s="8">
        <f t="shared" si="0"/>
        <v>3.75</v>
      </c>
      <c r="G26" s="7">
        <v>6</v>
      </c>
      <c r="H26" s="8">
        <f t="shared" si="1"/>
        <v>3.4799999999999995</v>
      </c>
      <c r="I26" s="26">
        <f t="shared" si="8"/>
        <v>7.2299999999999995</v>
      </c>
      <c r="J26" s="21"/>
      <c r="K26" s="5">
        <f t="shared" si="13"/>
        <v>44286</v>
      </c>
      <c r="L26" s="36"/>
      <c r="M26" s="7">
        <v>6</v>
      </c>
      <c r="N26" s="8">
        <f t="shared" si="2"/>
        <v>4.5</v>
      </c>
      <c r="O26" s="7">
        <v>8</v>
      </c>
      <c r="P26" s="8">
        <f t="shared" si="3"/>
        <v>4.6399999999999997</v>
      </c>
      <c r="Q26" s="26">
        <f t="shared" si="9"/>
        <v>9.14</v>
      </c>
      <c r="R26" s="21"/>
      <c r="S26" s="5">
        <f t="shared" si="14"/>
        <v>44286</v>
      </c>
      <c r="T26" s="36"/>
      <c r="U26" s="7"/>
      <c r="V26" s="25">
        <f t="shared" si="4"/>
        <v>0</v>
      </c>
      <c r="W26" s="7"/>
      <c r="X26" s="8">
        <f t="shared" si="5"/>
        <v>0</v>
      </c>
      <c r="Y26" s="26">
        <f t="shared" si="10"/>
        <v>0</v>
      </c>
      <c r="Z26" s="21"/>
      <c r="AA26" s="5">
        <f t="shared" si="15"/>
        <v>44286</v>
      </c>
      <c r="AB26" s="36"/>
      <c r="AC26" s="7">
        <v>5</v>
      </c>
      <c r="AD26" s="8">
        <f t="shared" si="6"/>
        <v>3.75</v>
      </c>
      <c r="AE26" s="7">
        <v>1</v>
      </c>
      <c r="AF26" s="8">
        <f t="shared" si="7"/>
        <v>0.57999999999999996</v>
      </c>
      <c r="AG26" s="26">
        <f t="shared" si="11"/>
        <v>4.33</v>
      </c>
    </row>
    <row r="27" spans="2:33" ht="18.3" x14ac:dyDescent="0.55000000000000004">
      <c r="B27" s="22" t="str">
        <f>IFERROR(IF(MONTH(C26+1)=MONTH($C$5),C26+1,""),"")</f>
        <v/>
      </c>
      <c r="C27" s="5">
        <f t="shared" si="12"/>
        <v>44287</v>
      </c>
      <c r="D27" s="36"/>
      <c r="E27" s="7"/>
      <c r="F27" s="8">
        <f t="shared" si="0"/>
        <v>0</v>
      </c>
      <c r="G27" s="7"/>
      <c r="H27" s="8">
        <f t="shared" si="1"/>
        <v>0</v>
      </c>
      <c r="I27" s="26">
        <f t="shared" si="8"/>
        <v>0</v>
      </c>
      <c r="J27" s="21"/>
      <c r="K27" s="5">
        <f t="shared" si="13"/>
        <v>44287</v>
      </c>
      <c r="L27" s="36"/>
      <c r="M27" s="7">
        <v>6</v>
      </c>
      <c r="N27" s="8">
        <f t="shared" si="2"/>
        <v>4.5</v>
      </c>
      <c r="O27" s="7">
        <v>9</v>
      </c>
      <c r="P27" s="8">
        <f t="shared" si="3"/>
        <v>5.22</v>
      </c>
      <c r="Q27" s="26">
        <f t="shared" si="9"/>
        <v>9.7199999999999989</v>
      </c>
      <c r="R27" s="21"/>
      <c r="S27" s="5">
        <f t="shared" si="14"/>
        <v>44287</v>
      </c>
      <c r="T27" s="36"/>
      <c r="U27" s="7"/>
      <c r="V27" s="25">
        <f t="shared" si="4"/>
        <v>0</v>
      </c>
      <c r="W27" s="7"/>
      <c r="X27" s="8">
        <f t="shared" si="5"/>
        <v>0</v>
      </c>
      <c r="Y27" s="26">
        <f t="shared" si="10"/>
        <v>0</v>
      </c>
      <c r="Z27" s="21"/>
      <c r="AA27" s="5">
        <f t="shared" si="15"/>
        <v>44287</v>
      </c>
      <c r="AB27" s="36"/>
      <c r="AC27" s="7"/>
      <c r="AD27" s="8">
        <f t="shared" si="6"/>
        <v>0</v>
      </c>
      <c r="AE27" s="7"/>
      <c r="AF27" s="8">
        <f t="shared" si="7"/>
        <v>0</v>
      </c>
      <c r="AG27" s="26">
        <f t="shared" si="11"/>
        <v>0</v>
      </c>
    </row>
    <row r="28" spans="2:33" ht="18.3" x14ac:dyDescent="0.55000000000000004">
      <c r="B28" s="22" t="str">
        <f t="shared" ref="B28:B33" si="16">IFERROR(IF(MONTH(B27+1)=MONTH($C$5),B27+1,""),"")</f>
        <v/>
      </c>
      <c r="C28" s="5">
        <f t="shared" si="12"/>
        <v>44288</v>
      </c>
      <c r="D28" s="36"/>
      <c r="E28" s="7"/>
      <c r="F28" s="8">
        <f t="shared" si="0"/>
        <v>0</v>
      </c>
      <c r="G28" s="7"/>
      <c r="H28" s="8">
        <f t="shared" si="1"/>
        <v>0</v>
      </c>
      <c r="I28" s="26">
        <f t="shared" si="8"/>
        <v>0</v>
      </c>
      <c r="J28" s="21"/>
      <c r="K28" s="5">
        <f t="shared" si="13"/>
        <v>44288</v>
      </c>
      <c r="L28" s="36"/>
      <c r="M28" s="7"/>
      <c r="N28" s="8">
        <f t="shared" si="2"/>
        <v>0</v>
      </c>
      <c r="O28" s="7"/>
      <c r="P28" s="8">
        <f t="shared" si="3"/>
        <v>0</v>
      </c>
      <c r="Q28" s="26">
        <f t="shared" si="9"/>
        <v>0</v>
      </c>
      <c r="R28" s="21"/>
      <c r="S28" s="5">
        <f t="shared" si="14"/>
        <v>44288</v>
      </c>
      <c r="T28" s="36"/>
      <c r="U28" s="7"/>
      <c r="V28" s="25">
        <f t="shared" si="4"/>
        <v>0</v>
      </c>
      <c r="W28" s="7"/>
      <c r="X28" s="8">
        <f t="shared" si="5"/>
        <v>0</v>
      </c>
      <c r="Y28" s="26">
        <f t="shared" si="10"/>
        <v>0</v>
      </c>
      <c r="Z28" s="21"/>
      <c r="AA28" s="5">
        <f t="shared" si="15"/>
        <v>44288</v>
      </c>
      <c r="AB28" s="36"/>
      <c r="AC28" s="7"/>
      <c r="AD28" s="8">
        <f t="shared" si="6"/>
        <v>0</v>
      </c>
      <c r="AE28" s="7"/>
      <c r="AF28" s="8">
        <f t="shared" si="7"/>
        <v>0</v>
      </c>
      <c r="AG28" s="26">
        <f t="shared" si="11"/>
        <v>0</v>
      </c>
    </row>
    <row r="29" spans="2:33" ht="18.3" x14ac:dyDescent="0.55000000000000004">
      <c r="B29" s="22" t="str">
        <f t="shared" si="16"/>
        <v/>
      </c>
      <c r="C29" s="5">
        <f t="shared" si="12"/>
        <v>44289</v>
      </c>
      <c r="D29" s="36"/>
      <c r="E29" s="7"/>
      <c r="F29" s="8">
        <f t="shared" si="0"/>
        <v>0</v>
      </c>
      <c r="G29" s="7"/>
      <c r="H29" s="8">
        <f t="shared" si="1"/>
        <v>0</v>
      </c>
      <c r="I29" s="26">
        <f t="shared" si="8"/>
        <v>0</v>
      </c>
      <c r="J29" s="21"/>
      <c r="K29" s="5">
        <f t="shared" si="13"/>
        <v>44289</v>
      </c>
      <c r="L29" s="36"/>
      <c r="M29" s="7"/>
      <c r="N29" s="8">
        <f t="shared" si="2"/>
        <v>0</v>
      </c>
      <c r="O29" s="7"/>
      <c r="P29" s="8">
        <f t="shared" si="3"/>
        <v>0</v>
      </c>
      <c r="Q29" s="26">
        <f t="shared" si="9"/>
        <v>0</v>
      </c>
      <c r="R29" s="21"/>
      <c r="S29" s="5">
        <f t="shared" si="14"/>
        <v>44289</v>
      </c>
      <c r="T29" s="36"/>
      <c r="U29" s="7"/>
      <c r="V29" s="25">
        <f t="shared" si="4"/>
        <v>0</v>
      </c>
      <c r="W29" s="7"/>
      <c r="X29" s="8">
        <f t="shared" si="5"/>
        <v>0</v>
      </c>
      <c r="Y29" s="26">
        <f t="shared" si="10"/>
        <v>0</v>
      </c>
      <c r="Z29" s="21"/>
      <c r="AA29" s="5">
        <f t="shared" si="15"/>
        <v>44289</v>
      </c>
      <c r="AB29" s="36"/>
      <c r="AC29" s="7"/>
      <c r="AD29" s="8">
        <f t="shared" si="6"/>
        <v>0</v>
      </c>
      <c r="AE29" s="7"/>
      <c r="AF29" s="8">
        <f t="shared" si="7"/>
        <v>0</v>
      </c>
      <c r="AG29" s="26">
        <f t="shared" si="11"/>
        <v>0</v>
      </c>
    </row>
    <row r="30" spans="2:33" ht="18.3" x14ac:dyDescent="0.55000000000000004">
      <c r="B30" s="22" t="str">
        <f t="shared" si="16"/>
        <v/>
      </c>
      <c r="C30" s="5">
        <f t="shared" si="12"/>
        <v>44290</v>
      </c>
      <c r="D30" s="36"/>
      <c r="E30" s="7"/>
      <c r="F30" s="8">
        <f t="shared" si="0"/>
        <v>0</v>
      </c>
      <c r="G30" s="7"/>
      <c r="H30" s="8">
        <f t="shared" si="1"/>
        <v>0</v>
      </c>
      <c r="I30" s="26">
        <f t="shared" si="8"/>
        <v>0</v>
      </c>
      <c r="J30" s="21"/>
      <c r="K30" s="5">
        <f t="shared" si="13"/>
        <v>44290</v>
      </c>
      <c r="L30" s="36"/>
      <c r="M30" s="7"/>
      <c r="N30" s="8">
        <f t="shared" si="2"/>
        <v>0</v>
      </c>
      <c r="O30" s="7"/>
      <c r="P30" s="8">
        <f t="shared" si="3"/>
        <v>0</v>
      </c>
      <c r="Q30" s="26">
        <f t="shared" si="9"/>
        <v>0</v>
      </c>
      <c r="R30" s="21"/>
      <c r="S30" s="5">
        <f t="shared" si="14"/>
        <v>44290</v>
      </c>
      <c r="T30" s="36"/>
      <c r="U30" s="7"/>
      <c r="V30" s="25">
        <f t="shared" si="4"/>
        <v>0</v>
      </c>
      <c r="W30" s="7"/>
      <c r="X30" s="8">
        <f t="shared" si="5"/>
        <v>0</v>
      </c>
      <c r="Y30" s="26">
        <f t="shared" si="10"/>
        <v>0</v>
      </c>
      <c r="Z30" s="21"/>
      <c r="AA30" s="5">
        <f t="shared" si="15"/>
        <v>44290</v>
      </c>
      <c r="AB30" s="36"/>
      <c r="AC30" s="7"/>
      <c r="AD30" s="8">
        <f t="shared" si="6"/>
        <v>0</v>
      </c>
      <c r="AE30" s="7"/>
      <c r="AF30" s="8">
        <f t="shared" si="7"/>
        <v>0</v>
      </c>
      <c r="AG30" s="26">
        <f t="shared" si="11"/>
        <v>0</v>
      </c>
    </row>
    <row r="31" spans="2:33" ht="18.3" x14ac:dyDescent="0.55000000000000004">
      <c r="B31" s="22" t="str">
        <f t="shared" si="16"/>
        <v/>
      </c>
      <c r="C31" s="5">
        <f>IF(C30="","",IF(DAY(C30)+1&gt;9,"",C30+1))</f>
        <v>44291</v>
      </c>
      <c r="D31" s="36"/>
      <c r="E31" s="7"/>
      <c r="F31" s="8">
        <f t="shared" si="0"/>
        <v>0</v>
      </c>
      <c r="G31" s="7"/>
      <c r="H31" s="8">
        <f t="shared" si="1"/>
        <v>0</v>
      </c>
      <c r="I31" s="26">
        <f t="shared" si="8"/>
        <v>0</v>
      </c>
      <c r="J31" s="21"/>
      <c r="K31" s="5">
        <f>IF(K30="","",IF(DAY(K30)+1&gt;9,"",K30+1))</f>
        <v>44291</v>
      </c>
      <c r="L31" s="36"/>
      <c r="M31" s="7"/>
      <c r="N31" s="8">
        <f t="shared" si="2"/>
        <v>0</v>
      </c>
      <c r="O31" s="7"/>
      <c r="P31" s="8">
        <f t="shared" si="3"/>
        <v>0</v>
      </c>
      <c r="Q31" s="26">
        <f t="shared" si="9"/>
        <v>0</v>
      </c>
      <c r="R31" s="21"/>
      <c r="S31" s="5">
        <f>IF(S30="","",IF(DAY(S30)+1&gt;9,"",S30+1))</f>
        <v>44291</v>
      </c>
      <c r="T31" s="36"/>
      <c r="U31" s="7"/>
      <c r="V31" s="25">
        <f t="shared" si="4"/>
        <v>0</v>
      </c>
      <c r="W31" s="7"/>
      <c r="X31" s="8">
        <f t="shared" si="5"/>
        <v>0</v>
      </c>
      <c r="Y31" s="26">
        <f t="shared" si="10"/>
        <v>0</v>
      </c>
      <c r="Z31" s="21"/>
      <c r="AA31" s="5">
        <f>IF(AA30="","",IF(DAY(AA30)+1&gt;9,"",AA30+1))</f>
        <v>44291</v>
      </c>
      <c r="AB31" s="36"/>
      <c r="AC31" s="7"/>
      <c r="AD31" s="8">
        <f t="shared" si="6"/>
        <v>0</v>
      </c>
      <c r="AE31" s="7"/>
      <c r="AF31" s="8">
        <f t="shared" si="7"/>
        <v>0</v>
      </c>
      <c r="AG31" s="26">
        <f t="shared" si="11"/>
        <v>0</v>
      </c>
    </row>
    <row r="32" spans="2:33" ht="18.3" x14ac:dyDescent="0.55000000000000004">
      <c r="B32" s="22" t="str">
        <f t="shared" si="16"/>
        <v/>
      </c>
      <c r="C32" s="5">
        <f t="shared" ref="C32:C35" si="17">IF(C31="","",IF(DAY(C31)+1&gt;9,"",C31+1))</f>
        <v>44292</v>
      </c>
      <c r="D32" s="36"/>
      <c r="E32" s="7">
        <v>4</v>
      </c>
      <c r="F32" s="8">
        <f>IF(C32="","",F$3*E32)</f>
        <v>3</v>
      </c>
      <c r="G32" s="7">
        <v>5</v>
      </c>
      <c r="H32" s="8">
        <f t="shared" si="1"/>
        <v>2.9</v>
      </c>
      <c r="I32" s="26">
        <f t="shared" si="8"/>
        <v>5.9</v>
      </c>
      <c r="J32" s="21"/>
      <c r="K32" s="5">
        <f t="shared" ref="K32:K35" si="18">IF(K31="","",IF(DAY(K31)+1&gt;9,"",K31+1))</f>
        <v>44292</v>
      </c>
      <c r="L32" s="36"/>
      <c r="M32" s="7">
        <v>3</v>
      </c>
      <c r="N32" s="8">
        <f>IF(K32="","",N$3*M32)</f>
        <v>2.25</v>
      </c>
      <c r="O32" s="7">
        <v>8</v>
      </c>
      <c r="P32" s="8">
        <f t="shared" si="3"/>
        <v>4.6399999999999997</v>
      </c>
      <c r="Q32" s="26">
        <f t="shared" si="9"/>
        <v>6.89</v>
      </c>
      <c r="R32" s="21"/>
      <c r="S32" s="5">
        <f t="shared" ref="S32:S35" si="19">IF(S31="","",IF(DAY(S31)+1&gt;9,"",S31+1))</f>
        <v>44292</v>
      </c>
      <c r="T32" s="36"/>
      <c r="U32" s="7"/>
      <c r="V32" s="25">
        <f>IF(S32="","",V$3*U32)</f>
        <v>0</v>
      </c>
      <c r="W32" s="7"/>
      <c r="X32" s="8">
        <f t="shared" si="5"/>
        <v>0</v>
      </c>
      <c r="Y32" s="26">
        <f t="shared" si="10"/>
        <v>0</v>
      </c>
      <c r="Z32" s="21"/>
      <c r="AA32" s="5">
        <f t="shared" ref="AA32:AA35" si="20">IF(AA31="","",IF(DAY(AA31)+1&gt;9,"",AA31+1))</f>
        <v>44292</v>
      </c>
      <c r="AB32" s="36"/>
      <c r="AC32" s="7">
        <v>3</v>
      </c>
      <c r="AD32" s="8">
        <f t="shared" si="6"/>
        <v>2.25</v>
      </c>
      <c r="AE32" s="7"/>
      <c r="AF32" s="8">
        <f t="shared" si="7"/>
        <v>0</v>
      </c>
      <c r="AG32" s="26">
        <f t="shared" si="11"/>
        <v>2.25</v>
      </c>
    </row>
    <row r="33" spans="2:33" ht="18.3" x14ac:dyDescent="0.55000000000000004">
      <c r="B33" s="22" t="str">
        <f t="shared" si="16"/>
        <v/>
      </c>
      <c r="C33" s="5">
        <f t="shared" si="17"/>
        <v>44293</v>
      </c>
      <c r="D33" s="36"/>
      <c r="E33" s="7">
        <v>4</v>
      </c>
      <c r="F33" s="8">
        <f>IF(C33="","",F$3*E33)</f>
        <v>3</v>
      </c>
      <c r="G33" s="7">
        <v>4</v>
      </c>
      <c r="H33" s="8">
        <f t="shared" si="1"/>
        <v>2.3199999999999998</v>
      </c>
      <c r="I33" s="26">
        <f t="shared" si="8"/>
        <v>5.32</v>
      </c>
      <c r="J33" s="21"/>
      <c r="K33" s="5">
        <f t="shared" si="18"/>
        <v>44293</v>
      </c>
      <c r="L33" s="36"/>
      <c r="M33" s="7">
        <v>2</v>
      </c>
      <c r="N33" s="8">
        <f>IF(K33="","",N$3*M33)</f>
        <v>1.5</v>
      </c>
      <c r="O33" s="7">
        <v>10</v>
      </c>
      <c r="P33" s="8">
        <f t="shared" si="3"/>
        <v>5.8</v>
      </c>
      <c r="Q33" s="26">
        <f t="shared" si="9"/>
        <v>7.3</v>
      </c>
      <c r="R33" s="21"/>
      <c r="S33" s="5">
        <f t="shared" si="19"/>
        <v>44293</v>
      </c>
      <c r="T33" s="36"/>
      <c r="U33" s="7"/>
      <c r="V33" s="25">
        <f>IF(S33="","",V$3*U33)</f>
        <v>0</v>
      </c>
      <c r="W33" s="7"/>
      <c r="X33" s="8">
        <f t="shared" si="5"/>
        <v>0</v>
      </c>
      <c r="Y33" s="26">
        <f t="shared" si="10"/>
        <v>0</v>
      </c>
      <c r="Z33" s="21"/>
      <c r="AA33" s="5">
        <f t="shared" si="20"/>
        <v>44293</v>
      </c>
      <c r="AB33" s="36"/>
      <c r="AC33" s="7"/>
      <c r="AD33" s="8">
        <f t="shared" si="6"/>
        <v>0</v>
      </c>
      <c r="AE33" s="7"/>
      <c r="AF33" s="8">
        <f t="shared" si="7"/>
        <v>0</v>
      </c>
      <c r="AG33" s="26">
        <f t="shared" si="11"/>
        <v>0</v>
      </c>
    </row>
    <row r="34" spans="2:33" ht="18.3" x14ac:dyDescent="0.55000000000000004">
      <c r="C34" s="5">
        <f t="shared" si="17"/>
        <v>44294</v>
      </c>
      <c r="D34" s="36"/>
      <c r="E34" s="7"/>
      <c r="F34" s="8">
        <f>IF(C34="","",F$3*E34)</f>
        <v>0</v>
      </c>
      <c r="G34" s="7"/>
      <c r="H34" s="8">
        <f t="shared" si="1"/>
        <v>0</v>
      </c>
      <c r="I34" s="26">
        <f t="shared" si="8"/>
        <v>0</v>
      </c>
      <c r="J34" s="21"/>
      <c r="K34" s="5">
        <f t="shared" si="18"/>
        <v>44294</v>
      </c>
      <c r="L34" s="36"/>
      <c r="M34" s="7">
        <v>5</v>
      </c>
      <c r="N34" s="8">
        <f>IF(K34="","",N$3*M34)</f>
        <v>3.75</v>
      </c>
      <c r="O34" s="7">
        <v>6</v>
      </c>
      <c r="P34" s="8">
        <f t="shared" si="3"/>
        <v>3.4799999999999995</v>
      </c>
      <c r="Q34" s="26">
        <f t="shared" si="9"/>
        <v>7.2299999999999995</v>
      </c>
      <c r="R34" s="21"/>
      <c r="S34" s="5">
        <f t="shared" si="19"/>
        <v>44294</v>
      </c>
      <c r="T34" s="36"/>
      <c r="U34" s="7"/>
      <c r="V34" s="25">
        <f>IF(S34="","",V$3*U34)</f>
        <v>0</v>
      </c>
      <c r="W34" s="7"/>
      <c r="X34" s="8">
        <f t="shared" si="5"/>
        <v>0</v>
      </c>
      <c r="Y34" s="26">
        <f t="shared" si="10"/>
        <v>0</v>
      </c>
      <c r="Z34" s="21"/>
      <c r="AA34" s="5">
        <f t="shared" si="20"/>
        <v>44294</v>
      </c>
      <c r="AB34" s="36"/>
      <c r="AC34" s="7"/>
      <c r="AD34" s="8">
        <f t="shared" si="6"/>
        <v>0</v>
      </c>
      <c r="AE34" s="7"/>
      <c r="AF34" s="8">
        <f t="shared" si="7"/>
        <v>0</v>
      </c>
      <c r="AG34" s="26">
        <f t="shared" si="11"/>
        <v>0</v>
      </c>
    </row>
    <row r="35" spans="2:33" ht="18.3" x14ac:dyDescent="0.55000000000000004">
      <c r="C35" s="5">
        <f t="shared" si="17"/>
        <v>44295</v>
      </c>
      <c r="D35" s="36"/>
      <c r="E35" s="7">
        <v>6</v>
      </c>
      <c r="F35" s="8">
        <f>IF(C35="","",F$3*E35)</f>
        <v>4.5</v>
      </c>
      <c r="G35" s="7">
        <v>5</v>
      </c>
      <c r="H35" s="8">
        <f t="shared" si="1"/>
        <v>2.9</v>
      </c>
      <c r="I35" s="26">
        <f t="shared" si="8"/>
        <v>7.4</v>
      </c>
      <c r="J35" s="21"/>
      <c r="K35" s="5">
        <f t="shared" si="18"/>
        <v>44295</v>
      </c>
      <c r="L35" s="36"/>
      <c r="M35" s="7">
        <v>4</v>
      </c>
      <c r="N35" s="8">
        <f>IF(K35="","",N$3*M35)</f>
        <v>3</v>
      </c>
      <c r="O35" s="7">
        <v>8</v>
      </c>
      <c r="P35" s="8">
        <f t="shared" si="3"/>
        <v>4.6399999999999997</v>
      </c>
      <c r="Q35" s="26">
        <f t="shared" si="9"/>
        <v>7.64</v>
      </c>
      <c r="R35" s="21"/>
      <c r="S35" s="5">
        <f t="shared" si="19"/>
        <v>44295</v>
      </c>
      <c r="T35" s="36"/>
      <c r="U35" s="7">
        <v>3</v>
      </c>
      <c r="V35" s="25">
        <f>IF(S35="","",V$3*U35)</f>
        <v>2.25</v>
      </c>
      <c r="W35" s="7"/>
      <c r="X35" s="8">
        <f t="shared" si="5"/>
        <v>0</v>
      </c>
      <c r="Y35" s="26">
        <f t="shared" si="10"/>
        <v>2.25</v>
      </c>
      <c r="Z35" s="21"/>
      <c r="AA35" s="5">
        <f t="shared" si="20"/>
        <v>44295</v>
      </c>
      <c r="AB35" s="36"/>
      <c r="AC35" s="7"/>
      <c r="AD35" s="8">
        <f t="shared" si="6"/>
        <v>0</v>
      </c>
      <c r="AE35" s="7"/>
      <c r="AF35" s="8">
        <f t="shared" si="7"/>
        <v>0</v>
      </c>
      <c r="AG35" s="26">
        <f t="shared" si="11"/>
        <v>0</v>
      </c>
    </row>
    <row r="36" spans="2:33" ht="14.7" thickBot="1" x14ac:dyDescent="0.6">
      <c r="J36" s="21"/>
      <c r="R36" s="21"/>
      <c r="Z36" s="21"/>
      <c r="AG36" s="6"/>
    </row>
    <row r="37" spans="2:33" ht="18.600000000000001" thickBot="1" x14ac:dyDescent="0.6">
      <c r="C37" s="27" t="s">
        <v>2</v>
      </c>
      <c r="D37" s="9">
        <f>_xlfn.AGGREGATE(9,3,D5:D36)</f>
        <v>0</v>
      </c>
      <c r="E37" s="27" t="s">
        <v>2</v>
      </c>
      <c r="F37" s="9">
        <f>_xlfn.AGGREGATE(9,3,F5:F36)</f>
        <v>69.75</v>
      </c>
      <c r="G37" s="27" t="s">
        <v>2</v>
      </c>
      <c r="H37" s="10">
        <f>_xlfn.AGGREGATE(9,3,H5:H36)</f>
        <v>53.359999999999992</v>
      </c>
      <c r="I37" s="37">
        <f>_xlfn.AGGREGATE(9,3,I5:I36)</f>
        <v>123.11000000000001</v>
      </c>
      <c r="J37" s="21"/>
      <c r="K37" s="27" t="s">
        <v>2</v>
      </c>
      <c r="L37" s="9">
        <f>_xlfn.AGGREGATE(9,3,L5:L36)</f>
        <v>0</v>
      </c>
      <c r="M37" s="27" t="s">
        <v>2</v>
      </c>
      <c r="N37" s="9">
        <f>_xlfn.AGGREGATE(9,3,N5:N36)</f>
        <v>77.25</v>
      </c>
      <c r="O37" s="27" t="s">
        <v>2</v>
      </c>
      <c r="P37" s="10">
        <f>_xlfn.AGGREGATE(9,3,P5:P36)</f>
        <v>86.42</v>
      </c>
      <c r="Q37" s="37">
        <f>_xlfn.AGGREGATE(9,3,Q5:Q36)</f>
        <v>163.66999999999999</v>
      </c>
      <c r="R37" s="21"/>
      <c r="S37" s="27" t="s">
        <v>2</v>
      </c>
      <c r="T37" s="9">
        <f>_xlfn.AGGREGATE(9,3,T5:T36)</f>
        <v>0</v>
      </c>
      <c r="U37" s="27" t="s">
        <v>2</v>
      </c>
      <c r="V37" s="9">
        <f>_xlfn.AGGREGATE(9,3,V5:V36)</f>
        <v>4.5</v>
      </c>
      <c r="W37" s="27" t="s">
        <v>2</v>
      </c>
      <c r="X37" s="10">
        <f>_xlfn.AGGREGATE(9,3,X5:X36)</f>
        <v>0</v>
      </c>
      <c r="Y37" s="37">
        <f t="shared" ref="Y37" si="21">_xlfn.AGGREGATE(9,3,Y5:Y36)</f>
        <v>4.5</v>
      </c>
      <c r="Z37" s="21"/>
      <c r="AA37" s="27" t="s">
        <v>2</v>
      </c>
      <c r="AB37" s="9">
        <f>_xlfn.AGGREGATE(9,3,AB5:AB36)</f>
        <v>0</v>
      </c>
      <c r="AC37" s="27" t="s">
        <v>2</v>
      </c>
      <c r="AD37" s="9">
        <f>_xlfn.AGGREGATE(9,3,AD5:AD36)</f>
        <v>49.5</v>
      </c>
      <c r="AE37" s="27" t="s">
        <v>2</v>
      </c>
      <c r="AF37" s="10">
        <f>_xlfn.AGGREGATE(9,3,AF5:AF36)</f>
        <v>13.92</v>
      </c>
      <c r="AG37" s="37">
        <f>_xlfn.AGGREGATE(9,3,AG5:AG36)</f>
        <v>63.42</v>
      </c>
    </row>
  </sheetData>
  <sheetProtection selectLockedCells="1"/>
  <mergeCells count="4">
    <mergeCell ref="E1:H1"/>
    <mergeCell ref="AC1:AF1"/>
    <mergeCell ref="U1:X1"/>
    <mergeCell ref="M1:P1"/>
  </mergeCells>
  <phoneticPr fontId="3" type="noConversion"/>
  <conditionalFormatting sqref="C5:I37">
    <cfRule type="expression" dxfId="55" priority="87">
      <formula>AND(C5=0,COUNTIF(JoursFeries,$C5))</formula>
    </cfRule>
    <cfRule type="expression" dxfId="54" priority="116">
      <formula>$C5&lt;&gt;""</formula>
    </cfRule>
    <cfRule type="expression" dxfId="53" priority="112">
      <formula>C5=0</formula>
    </cfRule>
    <cfRule type="expression" dxfId="52" priority="90">
      <formula>WEEKDAY($C5,2)&gt;5</formula>
    </cfRule>
    <cfRule type="expression" dxfId="51" priority="89">
      <formula>AND(C5=0,WEEKDAY($C5,2)&gt;5)</formula>
    </cfRule>
    <cfRule type="expression" dxfId="50" priority="88">
      <formula>AND($C5&lt;&gt;"",COUNTIF(JoursFeries,$C5))</formula>
    </cfRule>
    <cfRule type="expression" dxfId="49" priority="86">
      <formula>$C5=""</formula>
    </cfRule>
  </conditionalFormatting>
  <conditionalFormatting sqref="K5:Q37">
    <cfRule type="expression" dxfId="48" priority="16">
      <formula>$K5=""</formula>
    </cfRule>
    <cfRule type="expression" dxfId="47" priority="17">
      <formula>AND(K5=0,COUNTIF(JoursFeries,$K5))</formula>
    </cfRule>
    <cfRule type="expression" dxfId="46" priority="18">
      <formula>AND($K5&lt;&gt;"",COUNTIF(JoursFeries,$K5))</formula>
    </cfRule>
    <cfRule type="expression" dxfId="45" priority="19">
      <formula>AND(K5=0,WEEKDAY($K5,2)&gt;5)</formula>
    </cfRule>
    <cfRule type="expression" dxfId="44" priority="20">
      <formula>WEEKDAY($K5,2)&gt;5</formula>
    </cfRule>
    <cfRule type="expression" dxfId="43" priority="21">
      <formula>K5=0</formula>
    </cfRule>
    <cfRule type="expression" dxfId="42" priority="22">
      <formula>$K5&lt;&gt;""</formula>
    </cfRule>
  </conditionalFormatting>
  <conditionalFormatting sqref="S5:Y37">
    <cfRule type="expression" dxfId="41" priority="9">
      <formula>$S5=""</formula>
    </cfRule>
    <cfRule type="expression" dxfId="40" priority="10">
      <formula>AND(S5=0,COUNTIF(JoursFeries,$S5))</formula>
    </cfRule>
    <cfRule type="expression" dxfId="39" priority="11">
      <formula>AND($S5&lt;&gt;"",COUNTIF(JoursFeries,$S5))</formula>
    </cfRule>
    <cfRule type="expression" dxfId="38" priority="12">
      <formula>AND(S5=0,WEEKDAY($S5,2)&gt;5)</formula>
    </cfRule>
    <cfRule type="expression" dxfId="37" priority="13">
      <formula>WEEKDAY($S5,2)&gt;5</formula>
    </cfRule>
    <cfRule type="expression" dxfId="36" priority="14">
      <formula>S5=0</formula>
    </cfRule>
    <cfRule type="expression" dxfId="35" priority="15">
      <formula>$S5&lt;&gt;""</formula>
    </cfRule>
  </conditionalFormatting>
  <conditionalFormatting sqref="AA5:AG37">
    <cfRule type="expression" dxfId="34" priority="2">
      <formula>$AA5=""</formula>
    </cfRule>
    <cfRule type="expression" dxfId="33" priority="3">
      <formula>AND(AA5=0,COUNTIF(JoursFeries,$AA5))</formula>
    </cfRule>
    <cfRule type="expression" dxfId="32" priority="4">
      <formula>AND($AA5&lt;&gt;"",COUNTIF(JoursFeries,$AA5))</formula>
    </cfRule>
    <cfRule type="expression" dxfId="31" priority="5">
      <formula>AND(AA5=0,WEEKDAY($AA5,2)&gt;5)</formula>
    </cfRule>
    <cfRule type="expression" dxfId="30" priority="6">
      <formula>WEEKDAY($AA5,2)&gt;5</formula>
    </cfRule>
    <cfRule type="expression" dxfId="29" priority="7">
      <formula>AA5=0</formula>
    </cfRule>
    <cfRule type="expression" dxfId="28" priority="8">
      <formula>$AA5&lt;&gt;""</formula>
    </cfRule>
  </conditionalFormatting>
  <dataValidations count="1">
    <dataValidation type="list" allowBlank="1" showInputMessage="1" showErrorMessage="1" sqref="B1" xr:uid="{B56D4AF8-40B9-442F-B8C7-A6D005B95C12}">
      <formula1>lstAnnees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7DD141-F612-455E-B786-1DA555AE3D95}">
  <sheetPr codeName="ShRef1"/>
  <dimension ref="A1:AG37"/>
  <sheetViews>
    <sheetView showGridLines="0" zoomScale="70" zoomScaleNormal="70" workbookViewId="0">
      <selection activeCell="D5" sqref="D5"/>
    </sheetView>
  </sheetViews>
  <sheetFormatPr baseColWidth="10" defaultColWidth="11.5234375" defaultRowHeight="14.4" x14ac:dyDescent="0.55000000000000004"/>
  <cols>
    <col min="1" max="1" width="11.47265625" style="20" customWidth="1"/>
    <col min="2" max="2" width="16.89453125" style="20" customWidth="1"/>
    <col min="3" max="5" width="11.5234375" style="20"/>
    <col min="6" max="6" width="10.7890625" style="20" customWidth="1"/>
    <col min="7" max="7" width="11.5234375" style="20"/>
    <col min="8" max="8" width="10.7890625" style="20" customWidth="1"/>
    <col min="9" max="9" width="11.7890625" style="6" customWidth="1"/>
    <col min="10" max="10" width="2.7890625" style="20" customWidth="1"/>
    <col min="11" max="13" width="11.5234375" style="20"/>
    <col min="14" max="14" width="10.7890625" style="20" customWidth="1"/>
    <col min="15" max="15" width="11.5234375" style="20"/>
    <col min="16" max="16" width="10.7890625" style="20" customWidth="1"/>
    <col min="17" max="17" width="11.7890625" style="6" customWidth="1"/>
    <col min="18" max="18" width="2.7890625" style="20" customWidth="1"/>
    <col min="19" max="21" width="11.5234375" style="20"/>
    <col min="22" max="22" width="10.7890625" style="20" customWidth="1"/>
    <col min="23" max="23" width="11.5234375" style="20"/>
    <col min="24" max="24" width="10.7890625" style="20" customWidth="1"/>
    <col min="25" max="25" width="11.7890625" style="6" customWidth="1"/>
    <col min="26" max="26" width="2.7890625" style="20" customWidth="1"/>
    <col min="27" max="33" width="11.7890625" style="20" customWidth="1"/>
    <col min="34" max="34" width="2.7890625" style="20" customWidth="1"/>
    <col min="35" max="80" width="11.7890625" style="20" customWidth="1"/>
    <col min="81" max="83" width="11.5234375" style="20" customWidth="1"/>
    <col min="84" max="16384" width="11.5234375" style="20"/>
  </cols>
  <sheetData>
    <row r="1" spans="1:33" ht="20.7" thickBot="1" x14ac:dyDescent="0.6">
      <c r="A1" s="23" t="s">
        <v>4</v>
      </c>
      <c r="B1" s="24">
        <v>44197</v>
      </c>
      <c r="E1" s="43" t="s">
        <v>22</v>
      </c>
      <c r="F1" s="44"/>
      <c r="G1" s="44"/>
      <c r="H1" s="45"/>
      <c r="J1" s="21"/>
      <c r="M1" s="43" t="s">
        <v>23</v>
      </c>
      <c r="N1" s="44"/>
      <c r="O1" s="44"/>
      <c r="P1" s="45"/>
      <c r="R1" s="21"/>
      <c r="U1" s="43" t="s">
        <v>24</v>
      </c>
      <c r="V1" s="44"/>
      <c r="W1" s="44"/>
      <c r="X1" s="45"/>
      <c r="Z1" s="21"/>
      <c r="AC1" s="43" t="s">
        <v>25</v>
      </c>
      <c r="AD1" s="44"/>
      <c r="AE1" s="44"/>
      <c r="AF1" s="45"/>
      <c r="AG1" s="6"/>
    </row>
    <row r="2" spans="1:33" ht="18.600000000000001" thickBot="1" x14ac:dyDescent="0.6">
      <c r="A2" s="23" t="s">
        <v>5</v>
      </c>
      <c r="B2" s="30">
        <v>44317</v>
      </c>
      <c r="I2" s="35"/>
      <c r="J2" s="21"/>
      <c r="K2" s="32"/>
      <c r="L2" s="32"/>
      <c r="Q2" s="35"/>
      <c r="R2" s="21"/>
      <c r="S2" s="32"/>
      <c r="T2" s="32"/>
      <c r="Y2" s="35"/>
      <c r="Z2" s="21"/>
      <c r="AA2" s="32"/>
      <c r="AB2" s="32"/>
      <c r="AG2" s="35"/>
    </row>
    <row r="3" spans="1:33" s="32" customFormat="1" hidden="1" x14ac:dyDescent="0.55000000000000004">
      <c r="A3" s="28">
        <v>44287</v>
      </c>
      <c r="B3" s="20"/>
      <c r="C3" s="20"/>
      <c r="D3" s="20"/>
      <c r="F3" s="33">
        <v>0.75</v>
      </c>
      <c r="H3" s="34">
        <v>0.57999999999999996</v>
      </c>
      <c r="I3" s="35"/>
      <c r="J3" s="21"/>
      <c r="N3" s="33">
        <v>0.75</v>
      </c>
      <c r="P3" s="33">
        <v>0.57999999999999996</v>
      </c>
      <c r="Q3" s="35"/>
      <c r="R3" s="21"/>
      <c r="V3" s="33">
        <v>0.75</v>
      </c>
      <c r="X3" s="33">
        <v>0.57999999999999996</v>
      </c>
      <c r="Y3" s="35"/>
      <c r="Z3" s="21"/>
      <c r="AD3" s="33">
        <v>0.75</v>
      </c>
      <c r="AF3" s="33">
        <v>0.57999999999999996</v>
      </c>
      <c r="AG3" s="35"/>
    </row>
    <row r="4" spans="1:33" ht="15.6" x14ac:dyDescent="0.55000000000000004">
      <c r="A4" s="38">
        <f>CelMois</f>
        <v>44317</v>
      </c>
      <c r="C4" s="2" t="s">
        <v>0</v>
      </c>
      <c r="D4" s="27" t="s">
        <v>21</v>
      </c>
      <c r="E4" s="4" t="s">
        <v>19</v>
      </c>
      <c r="F4" s="4" t="s">
        <v>18</v>
      </c>
      <c r="G4" s="4" t="s">
        <v>20</v>
      </c>
      <c r="H4" s="4" t="s">
        <v>18</v>
      </c>
      <c r="I4" s="4" t="s">
        <v>3</v>
      </c>
      <c r="J4" s="21"/>
      <c r="K4" s="2" t="s">
        <v>0</v>
      </c>
      <c r="L4" s="27" t="s">
        <v>21</v>
      </c>
      <c r="M4" s="4" t="s">
        <v>19</v>
      </c>
      <c r="N4" s="4" t="s">
        <v>18</v>
      </c>
      <c r="O4" s="4" t="s">
        <v>20</v>
      </c>
      <c r="P4" s="4" t="s">
        <v>18</v>
      </c>
      <c r="Q4" s="4" t="s">
        <v>3</v>
      </c>
      <c r="R4" s="21"/>
      <c r="S4" s="2" t="s">
        <v>0</v>
      </c>
      <c r="T4" s="27" t="s">
        <v>21</v>
      </c>
      <c r="U4" s="4" t="s">
        <v>19</v>
      </c>
      <c r="V4" s="4" t="s">
        <v>18</v>
      </c>
      <c r="W4" s="4" t="s">
        <v>20</v>
      </c>
      <c r="X4" s="4" t="s">
        <v>18</v>
      </c>
      <c r="Y4" s="4" t="s">
        <v>3</v>
      </c>
      <c r="Z4" s="21"/>
      <c r="AA4" s="2" t="s">
        <v>0</v>
      </c>
      <c r="AB4" s="27" t="s">
        <v>21</v>
      </c>
      <c r="AC4" s="4" t="s">
        <v>19</v>
      </c>
      <c r="AD4" s="4" t="s">
        <v>18</v>
      </c>
      <c r="AE4" s="4" t="s">
        <v>20</v>
      </c>
      <c r="AF4" s="4" t="s">
        <v>18</v>
      </c>
      <c r="AG4" s="4" t="s">
        <v>3</v>
      </c>
    </row>
    <row r="5" spans="1:33" ht="18.3" x14ac:dyDescent="0.55000000000000004">
      <c r="C5" s="5">
        <f>DATE(YEAR($B$1),MONTH($B$2)-1,10)</f>
        <v>44296</v>
      </c>
      <c r="D5" s="36"/>
      <c r="E5" s="7"/>
      <c r="F5" s="8">
        <f t="shared" ref="F5:F31" si="0">F$3*E5</f>
        <v>0</v>
      </c>
      <c r="G5" s="7"/>
      <c r="H5" s="8">
        <f t="shared" ref="H5:H35" si="1">H$3*G5</f>
        <v>0</v>
      </c>
      <c r="I5" s="26">
        <f>SUM(D5,F5,H5)</f>
        <v>0</v>
      </c>
      <c r="J5" s="21"/>
      <c r="K5" s="5">
        <f>DATE(YEAR($B$1),MONTH($B$2)-1,10)</f>
        <v>44296</v>
      </c>
      <c r="L5" s="36"/>
      <c r="M5" s="7"/>
      <c r="N5" s="8">
        <f t="shared" ref="N5:N31" si="2">N$3*M5</f>
        <v>0</v>
      </c>
      <c r="O5" s="7"/>
      <c r="P5" s="8">
        <f t="shared" ref="P5:P35" si="3">P$3*O5</f>
        <v>0</v>
      </c>
      <c r="Q5" s="26">
        <f>SUM(L5,N5,P5)</f>
        <v>0</v>
      </c>
      <c r="R5" s="21"/>
      <c r="S5" s="5">
        <f>DATE(YEAR($B$1),MONTH($B$2)-1,10)</f>
        <v>44296</v>
      </c>
      <c r="T5" s="36"/>
      <c r="U5" s="7"/>
      <c r="V5" s="8">
        <f t="shared" ref="V5:V31" si="4">V$3*U5</f>
        <v>0</v>
      </c>
      <c r="W5" s="7"/>
      <c r="X5" s="8">
        <f t="shared" ref="X5:X35" si="5">X$3*W5</f>
        <v>0</v>
      </c>
      <c r="Y5" s="26">
        <f>SUM(T5,V5,X5)</f>
        <v>0</v>
      </c>
      <c r="Z5" s="21"/>
      <c r="AA5" s="5">
        <f>DATE(YEAR($B$1),MONTH($B$2)-1,10)</f>
        <v>44296</v>
      </c>
      <c r="AB5" s="36"/>
      <c r="AC5" s="7"/>
      <c r="AD5" s="8">
        <f t="shared" ref="AD5:AD35" si="6">AD$3*AC5</f>
        <v>0</v>
      </c>
      <c r="AE5" s="7"/>
      <c r="AF5" s="8">
        <f t="shared" ref="AF5:AF35" si="7">AF$3*AE5</f>
        <v>0</v>
      </c>
      <c r="AG5" s="26">
        <f>SUM(AB5,AD5,AF5)</f>
        <v>0</v>
      </c>
    </row>
    <row r="6" spans="1:33" ht="18.3" x14ac:dyDescent="0.55000000000000004">
      <c r="C6" s="5">
        <f>C5+1</f>
        <v>44297</v>
      </c>
      <c r="D6" s="36"/>
      <c r="E6" s="7"/>
      <c r="F6" s="8">
        <f t="shared" si="0"/>
        <v>0</v>
      </c>
      <c r="G6" s="7"/>
      <c r="H6" s="8">
        <f t="shared" si="1"/>
        <v>0</v>
      </c>
      <c r="I6" s="26">
        <f t="shared" ref="I6:I35" si="8">SUM(D6,F6,H6)</f>
        <v>0</v>
      </c>
      <c r="J6" s="21"/>
      <c r="K6" s="5">
        <f>K5+1</f>
        <v>44297</v>
      </c>
      <c r="L6" s="36"/>
      <c r="M6" s="7"/>
      <c r="N6" s="8">
        <f t="shared" si="2"/>
        <v>0</v>
      </c>
      <c r="O6" s="7"/>
      <c r="P6" s="8">
        <f t="shared" si="3"/>
        <v>0</v>
      </c>
      <c r="Q6" s="26">
        <f t="shared" ref="Q6:Q35" si="9">SUM(L6,N6,P6)</f>
        <v>0</v>
      </c>
      <c r="R6" s="21"/>
      <c r="S6" s="5">
        <f>S5+1</f>
        <v>44297</v>
      </c>
      <c r="T6" s="36"/>
      <c r="U6" s="7"/>
      <c r="V6" s="25">
        <f t="shared" si="4"/>
        <v>0</v>
      </c>
      <c r="W6" s="7"/>
      <c r="X6" s="8">
        <f>X$3*W6</f>
        <v>0</v>
      </c>
      <c r="Y6" s="26">
        <f t="shared" ref="Y6:Y35" si="10">SUM(T6,V6,X6)</f>
        <v>0</v>
      </c>
      <c r="Z6" s="21"/>
      <c r="AA6" s="5">
        <f>AA5+1</f>
        <v>44297</v>
      </c>
      <c r="AB6" s="36"/>
      <c r="AC6" s="7"/>
      <c r="AD6" s="8">
        <f t="shared" si="6"/>
        <v>0</v>
      </c>
      <c r="AE6" s="7"/>
      <c r="AF6" s="8">
        <f t="shared" si="7"/>
        <v>0</v>
      </c>
      <c r="AG6" s="26">
        <f t="shared" ref="AG6:AG35" si="11">SUM(AB6,AD6,AF6)</f>
        <v>0</v>
      </c>
    </row>
    <row r="7" spans="1:33" ht="18.3" x14ac:dyDescent="0.55000000000000004">
      <c r="A7" s="22"/>
      <c r="C7" s="5">
        <f t="shared" ref="C7:C30" si="12">C6+1</f>
        <v>44298</v>
      </c>
      <c r="D7" s="36"/>
      <c r="E7" s="7"/>
      <c r="F7" s="8">
        <f t="shared" si="0"/>
        <v>0</v>
      </c>
      <c r="G7" s="7"/>
      <c r="H7" s="8">
        <f t="shared" si="1"/>
        <v>0</v>
      </c>
      <c r="I7" s="26">
        <f t="shared" si="8"/>
        <v>0</v>
      </c>
      <c r="J7" s="21"/>
      <c r="K7" s="5">
        <f t="shared" ref="K7:K30" si="13">K6+1</f>
        <v>44298</v>
      </c>
      <c r="L7" s="36"/>
      <c r="M7" s="7"/>
      <c r="N7" s="8">
        <f t="shared" si="2"/>
        <v>0</v>
      </c>
      <c r="O7" s="7"/>
      <c r="P7" s="8">
        <f t="shared" si="3"/>
        <v>0</v>
      </c>
      <c r="Q7" s="26">
        <f t="shared" si="9"/>
        <v>0</v>
      </c>
      <c r="R7" s="21"/>
      <c r="S7" s="5">
        <f t="shared" ref="S7:S30" si="14">S6+1</f>
        <v>44298</v>
      </c>
      <c r="T7" s="36"/>
      <c r="U7" s="7"/>
      <c r="V7" s="25">
        <f t="shared" si="4"/>
        <v>0</v>
      </c>
      <c r="W7" s="7"/>
      <c r="X7" s="8">
        <f t="shared" si="5"/>
        <v>0</v>
      </c>
      <c r="Y7" s="26">
        <f t="shared" si="10"/>
        <v>0</v>
      </c>
      <c r="Z7" s="21"/>
      <c r="AA7" s="5">
        <f t="shared" ref="AA7:AA30" si="15">AA6+1</f>
        <v>44298</v>
      </c>
      <c r="AB7" s="36"/>
      <c r="AC7" s="7"/>
      <c r="AD7" s="8">
        <f t="shared" si="6"/>
        <v>0</v>
      </c>
      <c r="AE7" s="7"/>
      <c r="AF7" s="8">
        <f t="shared" si="7"/>
        <v>0</v>
      </c>
      <c r="AG7" s="26">
        <f t="shared" si="11"/>
        <v>0</v>
      </c>
    </row>
    <row r="8" spans="1:33" ht="18.3" x14ac:dyDescent="0.55000000000000004">
      <c r="C8" s="5">
        <f t="shared" si="12"/>
        <v>44299</v>
      </c>
      <c r="D8" s="36"/>
      <c r="E8" s="7"/>
      <c r="F8" s="8">
        <f t="shared" si="0"/>
        <v>0</v>
      </c>
      <c r="G8" s="7"/>
      <c r="H8" s="8">
        <f t="shared" si="1"/>
        <v>0</v>
      </c>
      <c r="I8" s="26">
        <f t="shared" si="8"/>
        <v>0</v>
      </c>
      <c r="J8" s="21"/>
      <c r="K8" s="5">
        <f t="shared" si="13"/>
        <v>44299</v>
      </c>
      <c r="L8" s="36"/>
      <c r="M8" s="7"/>
      <c r="N8" s="8">
        <f t="shared" si="2"/>
        <v>0</v>
      </c>
      <c r="O8" s="7"/>
      <c r="P8" s="8">
        <f t="shared" si="3"/>
        <v>0</v>
      </c>
      <c r="Q8" s="26">
        <f t="shared" si="9"/>
        <v>0</v>
      </c>
      <c r="R8" s="21"/>
      <c r="S8" s="5">
        <f t="shared" si="14"/>
        <v>44299</v>
      </c>
      <c r="T8" s="36"/>
      <c r="U8" s="7"/>
      <c r="V8" s="25">
        <f t="shared" si="4"/>
        <v>0</v>
      </c>
      <c r="W8" s="7"/>
      <c r="X8" s="8">
        <f t="shared" si="5"/>
        <v>0</v>
      </c>
      <c r="Y8" s="26">
        <f t="shared" si="10"/>
        <v>0</v>
      </c>
      <c r="Z8" s="21"/>
      <c r="AA8" s="5">
        <f t="shared" si="15"/>
        <v>44299</v>
      </c>
      <c r="AB8" s="36"/>
      <c r="AC8" s="7"/>
      <c r="AD8" s="8">
        <f t="shared" si="6"/>
        <v>0</v>
      </c>
      <c r="AE8" s="7"/>
      <c r="AF8" s="8">
        <f t="shared" si="7"/>
        <v>0</v>
      </c>
      <c r="AG8" s="26">
        <f t="shared" si="11"/>
        <v>0</v>
      </c>
    </row>
    <row r="9" spans="1:33" ht="18.3" x14ac:dyDescent="0.55000000000000004">
      <c r="C9" s="5">
        <f t="shared" si="12"/>
        <v>44300</v>
      </c>
      <c r="D9" s="36"/>
      <c r="E9" s="7"/>
      <c r="F9" s="8">
        <f t="shared" si="0"/>
        <v>0</v>
      </c>
      <c r="G9" s="7"/>
      <c r="H9" s="8">
        <f t="shared" si="1"/>
        <v>0</v>
      </c>
      <c r="I9" s="26">
        <f t="shared" si="8"/>
        <v>0</v>
      </c>
      <c r="J9" s="21"/>
      <c r="K9" s="5">
        <f t="shared" si="13"/>
        <v>44300</v>
      </c>
      <c r="L9" s="36"/>
      <c r="M9" s="7"/>
      <c r="N9" s="8">
        <f t="shared" si="2"/>
        <v>0</v>
      </c>
      <c r="O9" s="7"/>
      <c r="P9" s="8">
        <f t="shared" si="3"/>
        <v>0</v>
      </c>
      <c r="Q9" s="26">
        <f t="shared" si="9"/>
        <v>0</v>
      </c>
      <c r="R9" s="21"/>
      <c r="S9" s="5">
        <f t="shared" si="14"/>
        <v>44300</v>
      </c>
      <c r="T9" s="36"/>
      <c r="U9" s="7"/>
      <c r="V9" s="25">
        <f t="shared" si="4"/>
        <v>0</v>
      </c>
      <c r="W9" s="7"/>
      <c r="X9" s="8">
        <f t="shared" si="5"/>
        <v>0</v>
      </c>
      <c r="Y9" s="26">
        <f t="shared" si="10"/>
        <v>0</v>
      </c>
      <c r="Z9" s="21"/>
      <c r="AA9" s="5">
        <f t="shared" si="15"/>
        <v>44300</v>
      </c>
      <c r="AB9" s="36"/>
      <c r="AC9" s="7"/>
      <c r="AD9" s="8">
        <f t="shared" si="6"/>
        <v>0</v>
      </c>
      <c r="AE9" s="7"/>
      <c r="AF9" s="8">
        <f t="shared" si="7"/>
        <v>0</v>
      </c>
      <c r="AG9" s="26">
        <f t="shared" si="11"/>
        <v>0</v>
      </c>
    </row>
    <row r="10" spans="1:33" ht="18.3" x14ac:dyDescent="0.55000000000000004">
      <c r="C10" s="5">
        <f t="shared" si="12"/>
        <v>44301</v>
      </c>
      <c r="D10" s="36"/>
      <c r="E10" s="7"/>
      <c r="F10" s="8">
        <f t="shared" si="0"/>
        <v>0</v>
      </c>
      <c r="G10" s="7"/>
      <c r="H10" s="8">
        <f t="shared" si="1"/>
        <v>0</v>
      </c>
      <c r="I10" s="26">
        <f t="shared" si="8"/>
        <v>0</v>
      </c>
      <c r="J10" s="21"/>
      <c r="K10" s="5">
        <f t="shared" si="13"/>
        <v>44301</v>
      </c>
      <c r="L10" s="36"/>
      <c r="M10" s="7"/>
      <c r="N10" s="8">
        <f t="shared" si="2"/>
        <v>0</v>
      </c>
      <c r="O10" s="7"/>
      <c r="P10" s="8">
        <f t="shared" si="3"/>
        <v>0</v>
      </c>
      <c r="Q10" s="26">
        <f t="shared" si="9"/>
        <v>0</v>
      </c>
      <c r="R10" s="21"/>
      <c r="S10" s="5">
        <f t="shared" si="14"/>
        <v>44301</v>
      </c>
      <c r="T10" s="36"/>
      <c r="U10" s="7"/>
      <c r="V10" s="25">
        <f t="shared" si="4"/>
        <v>0</v>
      </c>
      <c r="W10" s="7"/>
      <c r="X10" s="8">
        <f t="shared" si="5"/>
        <v>0</v>
      </c>
      <c r="Y10" s="26">
        <f t="shared" si="10"/>
        <v>0</v>
      </c>
      <c r="Z10" s="21"/>
      <c r="AA10" s="5">
        <f t="shared" si="15"/>
        <v>44301</v>
      </c>
      <c r="AB10" s="36"/>
      <c r="AC10" s="7"/>
      <c r="AD10" s="8">
        <f t="shared" si="6"/>
        <v>0</v>
      </c>
      <c r="AE10" s="7"/>
      <c r="AF10" s="8">
        <f t="shared" si="7"/>
        <v>0</v>
      </c>
      <c r="AG10" s="26">
        <f t="shared" si="11"/>
        <v>0</v>
      </c>
    </row>
    <row r="11" spans="1:33" ht="18.3" x14ac:dyDescent="0.55000000000000004">
      <c r="C11" s="5">
        <f t="shared" si="12"/>
        <v>44302</v>
      </c>
      <c r="D11" s="36"/>
      <c r="E11" s="7"/>
      <c r="F11" s="8">
        <f t="shared" si="0"/>
        <v>0</v>
      </c>
      <c r="G11" s="7"/>
      <c r="H11" s="8">
        <f t="shared" si="1"/>
        <v>0</v>
      </c>
      <c r="I11" s="26">
        <f t="shared" si="8"/>
        <v>0</v>
      </c>
      <c r="J11" s="21"/>
      <c r="K11" s="5">
        <f t="shared" si="13"/>
        <v>44302</v>
      </c>
      <c r="L11" s="36"/>
      <c r="M11" s="7"/>
      <c r="N11" s="8">
        <f t="shared" si="2"/>
        <v>0</v>
      </c>
      <c r="O11" s="7"/>
      <c r="P11" s="8">
        <f t="shared" si="3"/>
        <v>0</v>
      </c>
      <c r="Q11" s="26">
        <f t="shared" si="9"/>
        <v>0</v>
      </c>
      <c r="R11" s="21"/>
      <c r="S11" s="5">
        <f t="shared" si="14"/>
        <v>44302</v>
      </c>
      <c r="T11" s="36"/>
      <c r="U11" s="7"/>
      <c r="V11" s="25">
        <f t="shared" si="4"/>
        <v>0</v>
      </c>
      <c r="W11" s="7"/>
      <c r="X11" s="8">
        <f t="shared" si="5"/>
        <v>0</v>
      </c>
      <c r="Y11" s="26">
        <f t="shared" si="10"/>
        <v>0</v>
      </c>
      <c r="Z11" s="21"/>
      <c r="AA11" s="5">
        <f t="shared" si="15"/>
        <v>44302</v>
      </c>
      <c r="AB11" s="36"/>
      <c r="AC11" s="7"/>
      <c r="AD11" s="8">
        <f t="shared" si="6"/>
        <v>0</v>
      </c>
      <c r="AE11" s="7"/>
      <c r="AF11" s="8">
        <f t="shared" si="7"/>
        <v>0</v>
      </c>
      <c r="AG11" s="26">
        <f t="shared" si="11"/>
        <v>0</v>
      </c>
    </row>
    <row r="12" spans="1:33" ht="18.3" x14ac:dyDescent="0.55000000000000004">
      <c r="C12" s="5">
        <f t="shared" si="12"/>
        <v>44303</v>
      </c>
      <c r="D12" s="36"/>
      <c r="E12" s="7"/>
      <c r="F12" s="8">
        <f t="shared" si="0"/>
        <v>0</v>
      </c>
      <c r="G12" s="7"/>
      <c r="H12" s="8">
        <f t="shared" si="1"/>
        <v>0</v>
      </c>
      <c r="I12" s="26">
        <f t="shared" si="8"/>
        <v>0</v>
      </c>
      <c r="J12" s="21"/>
      <c r="K12" s="5">
        <f t="shared" si="13"/>
        <v>44303</v>
      </c>
      <c r="L12" s="36"/>
      <c r="M12" s="7"/>
      <c r="N12" s="8">
        <f t="shared" si="2"/>
        <v>0</v>
      </c>
      <c r="O12" s="7"/>
      <c r="P12" s="8">
        <f t="shared" si="3"/>
        <v>0</v>
      </c>
      <c r="Q12" s="26">
        <f t="shared" si="9"/>
        <v>0</v>
      </c>
      <c r="R12" s="21"/>
      <c r="S12" s="5">
        <f t="shared" si="14"/>
        <v>44303</v>
      </c>
      <c r="T12" s="36"/>
      <c r="U12" s="7"/>
      <c r="V12" s="25">
        <f t="shared" si="4"/>
        <v>0</v>
      </c>
      <c r="W12" s="7"/>
      <c r="X12" s="8">
        <f t="shared" si="5"/>
        <v>0</v>
      </c>
      <c r="Y12" s="26">
        <f t="shared" si="10"/>
        <v>0</v>
      </c>
      <c r="Z12" s="21"/>
      <c r="AA12" s="5">
        <f t="shared" si="15"/>
        <v>44303</v>
      </c>
      <c r="AB12" s="36"/>
      <c r="AC12" s="7"/>
      <c r="AD12" s="8">
        <f t="shared" si="6"/>
        <v>0</v>
      </c>
      <c r="AE12" s="7"/>
      <c r="AF12" s="8">
        <f t="shared" si="7"/>
        <v>0</v>
      </c>
      <c r="AG12" s="26">
        <f t="shared" si="11"/>
        <v>0</v>
      </c>
    </row>
    <row r="13" spans="1:33" ht="18.3" x14ac:dyDescent="0.55000000000000004">
      <c r="A13" s="31"/>
      <c r="C13" s="5">
        <f t="shared" si="12"/>
        <v>44304</v>
      </c>
      <c r="D13" s="36"/>
      <c r="E13" s="7"/>
      <c r="F13" s="8">
        <f t="shared" si="0"/>
        <v>0</v>
      </c>
      <c r="G13" s="7"/>
      <c r="H13" s="8">
        <f t="shared" si="1"/>
        <v>0</v>
      </c>
      <c r="I13" s="26">
        <f t="shared" si="8"/>
        <v>0</v>
      </c>
      <c r="J13" s="21"/>
      <c r="K13" s="5">
        <f t="shared" si="13"/>
        <v>44304</v>
      </c>
      <c r="L13" s="36"/>
      <c r="M13" s="7"/>
      <c r="N13" s="8">
        <f t="shared" si="2"/>
        <v>0</v>
      </c>
      <c r="O13" s="7"/>
      <c r="P13" s="8">
        <f t="shared" si="3"/>
        <v>0</v>
      </c>
      <c r="Q13" s="26">
        <f t="shared" si="9"/>
        <v>0</v>
      </c>
      <c r="R13" s="21"/>
      <c r="S13" s="5">
        <f t="shared" si="14"/>
        <v>44304</v>
      </c>
      <c r="T13" s="36"/>
      <c r="U13" s="7"/>
      <c r="V13" s="25">
        <f t="shared" si="4"/>
        <v>0</v>
      </c>
      <c r="W13" s="7"/>
      <c r="X13" s="8">
        <f t="shared" si="5"/>
        <v>0</v>
      </c>
      <c r="Y13" s="26">
        <f t="shared" si="10"/>
        <v>0</v>
      </c>
      <c r="Z13" s="21"/>
      <c r="AA13" s="5">
        <f t="shared" si="15"/>
        <v>44304</v>
      </c>
      <c r="AB13" s="36"/>
      <c r="AC13" s="7"/>
      <c r="AD13" s="8">
        <f t="shared" si="6"/>
        <v>0</v>
      </c>
      <c r="AE13" s="7"/>
      <c r="AF13" s="8">
        <f t="shared" si="7"/>
        <v>0</v>
      </c>
      <c r="AG13" s="26">
        <f t="shared" si="11"/>
        <v>0</v>
      </c>
    </row>
    <row r="14" spans="1:33" ht="18.3" x14ac:dyDescent="0.55000000000000004">
      <c r="C14" s="5">
        <f t="shared" si="12"/>
        <v>44305</v>
      </c>
      <c r="D14" s="36"/>
      <c r="E14" s="7"/>
      <c r="F14" s="8">
        <f t="shared" si="0"/>
        <v>0</v>
      </c>
      <c r="G14" s="7"/>
      <c r="H14" s="8">
        <f t="shared" si="1"/>
        <v>0</v>
      </c>
      <c r="I14" s="26">
        <f t="shared" si="8"/>
        <v>0</v>
      </c>
      <c r="J14" s="21"/>
      <c r="K14" s="5">
        <f t="shared" si="13"/>
        <v>44305</v>
      </c>
      <c r="L14" s="36"/>
      <c r="M14" s="7"/>
      <c r="N14" s="8">
        <f t="shared" si="2"/>
        <v>0</v>
      </c>
      <c r="O14" s="7"/>
      <c r="P14" s="8">
        <f t="shared" si="3"/>
        <v>0</v>
      </c>
      <c r="Q14" s="26">
        <f t="shared" si="9"/>
        <v>0</v>
      </c>
      <c r="R14" s="21"/>
      <c r="S14" s="5">
        <f t="shared" si="14"/>
        <v>44305</v>
      </c>
      <c r="T14" s="36"/>
      <c r="U14" s="7"/>
      <c r="V14" s="25">
        <f t="shared" si="4"/>
        <v>0</v>
      </c>
      <c r="W14" s="7"/>
      <c r="X14" s="8">
        <f t="shared" si="5"/>
        <v>0</v>
      </c>
      <c r="Y14" s="26">
        <f t="shared" si="10"/>
        <v>0</v>
      </c>
      <c r="Z14" s="21"/>
      <c r="AA14" s="5">
        <f t="shared" si="15"/>
        <v>44305</v>
      </c>
      <c r="AB14" s="36"/>
      <c r="AC14" s="7"/>
      <c r="AD14" s="8">
        <f t="shared" si="6"/>
        <v>0</v>
      </c>
      <c r="AE14" s="7"/>
      <c r="AF14" s="8">
        <f>AF$3*AE14</f>
        <v>0</v>
      </c>
      <c r="AG14" s="26">
        <f t="shared" si="11"/>
        <v>0</v>
      </c>
    </row>
    <row r="15" spans="1:33" ht="18.3" x14ac:dyDescent="0.55000000000000004">
      <c r="C15" s="5">
        <f t="shared" si="12"/>
        <v>44306</v>
      </c>
      <c r="D15" s="36"/>
      <c r="E15" s="7"/>
      <c r="F15" s="8">
        <f t="shared" si="0"/>
        <v>0</v>
      </c>
      <c r="G15" s="7"/>
      <c r="H15" s="8">
        <f t="shared" si="1"/>
        <v>0</v>
      </c>
      <c r="I15" s="26">
        <f t="shared" si="8"/>
        <v>0</v>
      </c>
      <c r="J15" s="21"/>
      <c r="K15" s="5">
        <f t="shared" si="13"/>
        <v>44306</v>
      </c>
      <c r="L15" s="36"/>
      <c r="M15" s="7"/>
      <c r="N15" s="8">
        <f t="shared" si="2"/>
        <v>0</v>
      </c>
      <c r="O15" s="7"/>
      <c r="P15" s="8">
        <f t="shared" si="3"/>
        <v>0</v>
      </c>
      <c r="Q15" s="26">
        <f t="shared" si="9"/>
        <v>0</v>
      </c>
      <c r="R15" s="21"/>
      <c r="S15" s="5">
        <f t="shared" si="14"/>
        <v>44306</v>
      </c>
      <c r="T15" s="36"/>
      <c r="U15" s="7"/>
      <c r="V15" s="25">
        <f t="shared" si="4"/>
        <v>0</v>
      </c>
      <c r="W15" s="7"/>
      <c r="X15" s="8">
        <f t="shared" si="5"/>
        <v>0</v>
      </c>
      <c r="Y15" s="26">
        <f t="shared" si="10"/>
        <v>0</v>
      </c>
      <c r="Z15" s="21"/>
      <c r="AA15" s="5">
        <f t="shared" si="15"/>
        <v>44306</v>
      </c>
      <c r="AB15" s="36"/>
      <c r="AC15" s="7"/>
      <c r="AD15" s="8">
        <f t="shared" si="6"/>
        <v>0</v>
      </c>
      <c r="AE15" s="7"/>
      <c r="AF15" s="8">
        <f t="shared" si="7"/>
        <v>0</v>
      </c>
      <c r="AG15" s="26">
        <f t="shared" si="11"/>
        <v>0</v>
      </c>
    </row>
    <row r="16" spans="1:33" ht="18.3" x14ac:dyDescent="0.55000000000000004">
      <c r="C16" s="5">
        <f t="shared" si="12"/>
        <v>44307</v>
      </c>
      <c r="D16" s="36"/>
      <c r="E16" s="7"/>
      <c r="F16" s="8">
        <f t="shared" si="0"/>
        <v>0</v>
      </c>
      <c r="G16" s="7"/>
      <c r="H16" s="8">
        <f t="shared" si="1"/>
        <v>0</v>
      </c>
      <c r="I16" s="26">
        <f t="shared" si="8"/>
        <v>0</v>
      </c>
      <c r="J16" s="21"/>
      <c r="K16" s="5">
        <f t="shared" si="13"/>
        <v>44307</v>
      </c>
      <c r="L16" s="36"/>
      <c r="M16" s="7"/>
      <c r="N16" s="8">
        <f t="shared" si="2"/>
        <v>0</v>
      </c>
      <c r="O16" s="7"/>
      <c r="P16" s="8">
        <f t="shared" si="3"/>
        <v>0</v>
      </c>
      <c r="Q16" s="26">
        <f t="shared" si="9"/>
        <v>0</v>
      </c>
      <c r="R16" s="21"/>
      <c r="S16" s="5">
        <f t="shared" si="14"/>
        <v>44307</v>
      </c>
      <c r="T16" s="36"/>
      <c r="U16" s="7"/>
      <c r="V16" s="25">
        <f t="shared" si="4"/>
        <v>0</v>
      </c>
      <c r="W16" s="7"/>
      <c r="X16" s="8">
        <f t="shared" si="5"/>
        <v>0</v>
      </c>
      <c r="Y16" s="26">
        <f t="shared" si="10"/>
        <v>0</v>
      </c>
      <c r="Z16" s="21"/>
      <c r="AA16" s="5">
        <f t="shared" si="15"/>
        <v>44307</v>
      </c>
      <c r="AB16" s="36"/>
      <c r="AC16" s="7"/>
      <c r="AD16" s="8">
        <f t="shared" si="6"/>
        <v>0</v>
      </c>
      <c r="AE16" s="7"/>
      <c r="AF16" s="8">
        <f t="shared" si="7"/>
        <v>0</v>
      </c>
      <c r="AG16" s="26">
        <f t="shared" si="11"/>
        <v>0</v>
      </c>
    </row>
    <row r="17" spans="2:33" ht="18.3" x14ac:dyDescent="0.55000000000000004">
      <c r="C17" s="5">
        <f t="shared" si="12"/>
        <v>44308</v>
      </c>
      <c r="D17" s="36"/>
      <c r="E17" s="7"/>
      <c r="F17" s="8">
        <f t="shared" si="0"/>
        <v>0</v>
      </c>
      <c r="G17" s="7"/>
      <c r="H17" s="8">
        <f t="shared" si="1"/>
        <v>0</v>
      </c>
      <c r="I17" s="26">
        <f t="shared" si="8"/>
        <v>0</v>
      </c>
      <c r="J17" s="21"/>
      <c r="K17" s="5">
        <f t="shared" si="13"/>
        <v>44308</v>
      </c>
      <c r="L17" s="36"/>
      <c r="M17" s="7"/>
      <c r="N17" s="8">
        <f>N$3*M17</f>
        <v>0</v>
      </c>
      <c r="O17" s="7"/>
      <c r="P17" s="8">
        <f>P$3*O17</f>
        <v>0</v>
      </c>
      <c r="Q17" s="26">
        <f t="shared" si="9"/>
        <v>0</v>
      </c>
      <c r="R17" s="21"/>
      <c r="S17" s="5">
        <f t="shared" si="14"/>
        <v>44308</v>
      </c>
      <c r="T17" s="36"/>
      <c r="U17" s="7"/>
      <c r="V17" s="25">
        <f t="shared" si="4"/>
        <v>0</v>
      </c>
      <c r="W17" s="7"/>
      <c r="X17" s="8">
        <f t="shared" si="5"/>
        <v>0</v>
      </c>
      <c r="Y17" s="26">
        <f t="shared" si="10"/>
        <v>0</v>
      </c>
      <c r="Z17" s="21"/>
      <c r="AA17" s="5">
        <f t="shared" si="15"/>
        <v>44308</v>
      </c>
      <c r="AB17" s="36"/>
      <c r="AC17" s="7"/>
      <c r="AD17" s="8">
        <f t="shared" si="6"/>
        <v>0</v>
      </c>
      <c r="AE17" s="7"/>
      <c r="AF17" s="8">
        <f t="shared" si="7"/>
        <v>0</v>
      </c>
      <c r="AG17" s="26">
        <f t="shared" si="11"/>
        <v>0</v>
      </c>
    </row>
    <row r="18" spans="2:33" ht="18.3" x14ac:dyDescent="0.55000000000000004">
      <c r="C18" s="5">
        <f t="shared" si="12"/>
        <v>44309</v>
      </c>
      <c r="D18" s="36"/>
      <c r="E18" s="7"/>
      <c r="F18" s="8">
        <f t="shared" si="0"/>
        <v>0</v>
      </c>
      <c r="G18" s="7"/>
      <c r="H18" s="8">
        <f t="shared" si="1"/>
        <v>0</v>
      </c>
      <c r="I18" s="26">
        <f t="shared" si="8"/>
        <v>0</v>
      </c>
      <c r="J18" s="21"/>
      <c r="K18" s="5">
        <f t="shared" si="13"/>
        <v>44309</v>
      </c>
      <c r="L18" s="36"/>
      <c r="M18" s="7"/>
      <c r="N18" s="8">
        <f t="shared" si="2"/>
        <v>0</v>
      </c>
      <c r="O18" s="7"/>
      <c r="P18" s="8">
        <f t="shared" si="3"/>
        <v>0</v>
      </c>
      <c r="Q18" s="26">
        <f t="shared" si="9"/>
        <v>0</v>
      </c>
      <c r="R18" s="21"/>
      <c r="S18" s="5">
        <f t="shared" si="14"/>
        <v>44309</v>
      </c>
      <c r="T18" s="36"/>
      <c r="U18" s="7"/>
      <c r="V18" s="25">
        <f t="shared" si="4"/>
        <v>0</v>
      </c>
      <c r="W18" s="7"/>
      <c r="X18" s="8">
        <f t="shared" si="5"/>
        <v>0</v>
      </c>
      <c r="Y18" s="26">
        <f t="shared" si="10"/>
        <v>0</v>
      </c>
      <c r="Z18" s="21"/>
      <c r="AA18" s="5">
        <f t="shared" si="15"/>
        <v>44309</v>
      </c>
      <c r="AB18" s="36"/>
      <c r="AC18" s="7"/>
      <c r="AD18" s="8">
        <f t="shared" si="6"/>
        <v>0</v>
      </c>
      <c r="AE18" s="7"/>
      <c r="AF18" s="8">
        <f t="shared" si="7"/>
        <v>0</v>
      </c>
      <c r="AG18" s="26">
        <f t="shared" si="11"/>
        <v>0</v>
      </c>
    </row>
    <row r="19" spans="2:33" ht="18.3" x14ac:dyDescent="0.55000000000000004">
      <c r="C19" s="5">
        <f t="shared" si="12"/>
        <v>44310</v>
      </c>
      <c r="D19" s="36"/>
      <c r="E19" s="7"/>
      <c r="F19" s="8">
        <f t="shared" si="0"/>
        <v>0</v>
      </c>
      <c r="G19" s="7"/>
      <c r="H19" s="8">
        <f t="shared" si="1"/>
        <v>0</v>
      </c>
      <c r="I19" s="26">
        <f t="shared" si="8"/>
        <v>0</v>
      </c>
      <c r="J19" s="21"/>
      <c r="K19" s="5">
        <f t="shared" si="13"/>
        <v>44310</v>
      </c>
      <c r="L19" s="36"/>
      <c r="M19" s="7"/>
      <c r="N19" s="8">
        <f t="shared" si="2"/>
        <v>0</v>
      </c>
      <c r="O19" s="7"/>
      <c r="P19" s="8">
        <f t="shared" si="3"/>
        <v>0</v>
      </c>
      <c r="Q19" s="26">
        <f t="shared" si="9"/>
        <v>0</v>
      </c>
      <c r="R19" s="21"/>
      <c r="S19" s="5">
        <f t="shared" si="14"/>
        <v>44310</v>
      </c>
      <c r="T19" s="36"/>
      <c r="U19" s="7"/>
      <c r="V19" s="25">
        <f t="shared" si="4"/>
        <v>0</v>
      </c>
      <c r="W19" s="7"/>
      <c r="X19" s="8">
        <f t="shared" si="5"/>
        <v>0</v>
      </c>
      <c r="Y19" s="26">
        <f t="shared" si="10"/>
        <v>0</v>
      </c>
      <c r="Z19" s="21"/>
      <c r="AA19" s="5">
        <f t="shared" si="15"/>
        <v>44310</v>
      </c>
      <c r="AB19" s="36"/>
      <c r="AC19" s="7"/>
      <c r="AD19" s="8">
        <f t="shared" si="6"/>
        <v>0</v>
      </c>
      <c r="AE19" s="7"/>
      <c r="AF19" s="8">
        <f t="shared" si="7"/>
        <v>0</v>
      </c>
      <c r="AG19" s="26">
        <f t="shared" si="11"/>
        <v>0</v>
      </c>
    </row>
    <row r="20" spans="2:33" ht="18.3" x14ac:dyDescent="0.55000000000000004">
      <c r="C20" s="5">
        <f t="shared" si="12"/>
        <v>44311</v>
      </c>
      <c r="D20" s="36"/>
      <c r="E20" s="7"/>
      <c r="F20" s="8">
        <f t="shared" si="0"/>
        <v>0</v>
      </c>
      <c r="G20" s="7"/>
      <c r="H20" s="8">
        <f t="shared" si="1"/>
        <v>0</v>
      </c>
      <c r="I20" s="26">
        <f t="shared" si="8"/>
        <v>0</v>
      </c>
      <c r="J20" s="21"/>
      <c r="K20" s="5">
        <f t="shared" si="13"/>
        <v>44311</v>
      </c>
      <c r="L20" s="36"/>
      <c r="M20" s="7"/>
      <c r="N20" s="8">
        <f t="shared" si="2"/>
        <v>0</v>
      </c>
      <c r="O20" s="7"/>
      <c r="P20" s="8">
        <f t="shared" si="3"/>
        <v>0</v>
      </c>
      <c r="Q20" s="26">
        <f t="shared" si="9"/>
        <v>0</v>
      </c>
      <c r="R20" s="21"/>
      <c r="S20" s="5">
        <f t="shared" si="14"/>
        <v>44311</v>
      </c>
      <c r="T20" s="36"/>
      <c r="U20" s="7"/>
      <c r="V20" s="25">
        <f t="shared" si="4"/>
        <v>0</v>
      </c>
      <c r="W20" s="7"/>
      <c r="X20" s="8">
        <f t="shared" si="5"/>
        <v>0</v>
      </c>
      <c r="Y20" s="26">
        <f t="shared" si="10"/>
        <v>0</v>
      </c>
      <c r="Z20" s="21"/>
      <c r="AA20" s="5">
        <f t="shared" si="15"/>
        <v>44311</v>
      </c>
      <c r="AB20" s="36"/>
      <c r="AC20" s="7"/>
      <c r="AD20" s="8">
        <f t="shared" si="6"/>
        <v>0</v>
      </c>
      <c r="AE20" s="7"/>
      <c r="AF20" s="8">
        <f t="shared" si="7"/>
        <v>0</v>
      </c>
      <c r="AG20" s="26">
        <f t="shared" si="11"/>
        <v>0</v>
      </c>
    </row>
    <row r="21" spans="2:33" ht="18.3" x14ac:dyDescent="0.55000000000000004">
      <c r="C21" s="5">
        <f t="shared" si="12"/>
        <v>44312</v>
      </c>
      <c r="D21" s="36"/>
      <c r="E21" s="7"/>
      <c r="F21" s="8">
        <f t="shared" si="0"/>
        <v>0</v>
      </c>
      <c r="G21" s="7"/>
      <c r="H21" s="8">
        <f t="shared" si="1"/>
        <v>0</v>
      </c>
      <c r="I21" s="26">
        <f t="shared" si="8"/>
        <v>0</v>
      </c>
      <c r="J21" s="21"/>
      <c r="K21" s="5">
        <f t="shared" si="13"/>
        <v>44312</v>
      </c>
      <c r="L21" s="36"/>
      <c r="M21" s="7"/>
      <c r="N21" s="8">
        <f t="shared" si="2"/>
        <v>0</v>
      </c>
      <c r="O21" s="7"/>
      <c r="P21" s="8">
        <f t="shared" si="3"/>
        <v>0</v>
      </c>
      <c r="Q21" s="26">
        <f t="shared" si="9"/>
        <v>0</v>
      </c>
      <c r="R21" s="21"/>
      <c r="S21" s="5">
        <f t="shared" si="14"/>
        <v>44312</v>
      </c>
      <c r="T21" s="36"/>
      <c r="U21" s="7"/>
      <c r="V21" s="25">
        <f t="shared" si="4"/>
        <v>0</v>
      </c>
      <c r="W21" s="7"/>
      <c r="X21" s="8">
        <f t="shared" si="5"/>
        <v>0</v>
      </c>
      <c r="Y21" s="26">
        <f t="shared" si="10"/>
        <v>0</v>
      </c>
      <c r="Z21" s="21"/>
      <c r="AA21" s="5">
        <f t="shared" si="15"/>
        <v>44312</v>
      </c>
      <c r="AB21" s="36"/>
      <c r="AC21" s="7"/>
      <c r="AD21" s="8">
        <f t="shared" si="6"/>
        <v>0</v>
      </c>
      <c r="AE21" s="7"/>
      <c r="AF21" s="8">
        <f t="shared" si="7"/>
        <v>0</v>
      </c>
      <c r="AG21" s="26">
        <f t="shared" si="11"/>
        <v>0</v>
      </c>
    </row>
    <row r="22" spans="2:33" ht="18.3" x14ac:dyDescent="0.55000000000000004">
      <c r="C22" s="5">
        <f t="shared" si="12"/>
        <v>44313</v>
      </c>
      <c r="D22" s="36"/>
      <c r="E22" s="7"/>
      <c r="F22" s="8">
        <f t="shared" si="0"/>
        <v>0</v>
      </c>
      <c r="G22" s="7"/>
      <c r="H22" s="8">
        <f t="shared" si="1"/>
        <v>0</v>
      </c>
      <c r="I22" s="26">
        <f t="shared" si="8"/>
        <v>0</v>
      </c>
      <c r="J22" s="21"/>
      <c r="K22" s="5">
        <f t="shared" si="13"/>
        <v>44313</v>
      </c>
      <c r="L22" s="36"/>
      <c r="M22" s="7"/>
      <c r="N22" s="8">
        <f t="shared" si="2"/>
        <v>0</v>
      </c>
      <c r="O22" s="7"/>
      <c r="P22" s="8">
        <f t="shared" si="3"/>
        <v>0</v>
      </c>
      <c r="Q22" s="26">
        <f t="shared" si="9"/>
        <v>0</v>
      </c>
      <c r="R22" s="21"/>
      <c r="S22" s="5">
        <f t="shared" si="14"/>
        <v>44313</v>
      </c>
      <c r="T22" s="36"/>
      <c r="U22" s="7"/>
      <c r="V22" s="25">
        <f t="shared" si="4"/>
        <v>0</v>
      </c>
      <c r="W22" s="7"/>
      <c r="X22" s="8">
        <f t="shared" si="5"/>
        <v>0</v>
      </c>
      <c r="Y22" s="26">
        <f t="shared" si="10"/>
        <v>0</v>
      </c>
      <c r="Z22" s="21"/>
      <c r="AA22" s="5">
        <f t="shared" si="15"/>
        <v>44313</v>
      </c>
      <c r="AB22" s="36"/>
      <c r="AC22" s="7"/>
      <c r="AD22" s="8">
        <f t="shared" si="6"/>
        <v>0</v>
      </c>
      <c r="AE22" s="7"/>
      <c r="AF22" s="8">
        <f t="shared" si="7"/>
        <v>0</v>
      </c>
      <c r="AG22" s="26">
        <f t="shared" si="11"/>
        <v>0</v>
      </c>
    </row>
    <row r="23" spans="2:33" ht="18.3" x14ac:dyDescent="0.55000000000000004">
      <c r="C23" s="5">
        <f t="shared" si="12"/>
        <v>44314</v>
      </c>
      <c r="D23" s="36"/>
      <c r="E23" s="7"/>
      <c r="F23" s="8">
        <f t="shared" si="0"/>
        <v>0</v>
      </c>
      <c r="G23" s="7"/>
      <c r="H23" s="8">
        <f t="shared" si="1"/>
        <v>0</v>
      </c>
      <c r="I23" s="26">
        <f t="shared" si="8"/>
        <v>0</v>
      </c>
      <c r="J23" s="21"/>
      <c r="K23" s="5">
        <f t="shared" si="13"/>
        <v>44314</v>
      </c>
      <c r="L23" s="36"/>
      <c r="M23" s="7"/>
      <c r="N23" s="8">
        <f t="shared" si="2"/>
        <v>0</v>
      </c>
      <c r="O23" s="7"/>
      <c r="P23" s="8">
        <f t="shared" si="3"/>
        <v>0</v>
      </c>
      <c r="Q23" s="26">
        <f t="shared" si="9"/>
        <v>0</v>
      </c>
      <c r="R23" s="21"/>
      <c r="S23" s="5">
        <f t="shared" si="14"/>
        <v>44314</v>
      </c>
      <c r="T23" s="36"/>
      <c r="U23" s="7"/>
      <c r="V23" s="25">
        <f t="shared" si="4"/>
        <v>0</v>
      </c>
      <c r="W23" s="7"/>
      <c r="X23" s="8">
        <f t="shared" si="5"/>
        <v>0</v>
      </c>
      <c r="Y23" s="26">
        <f t="shared" si="10"/>
        <v>0</v>
      </c>
      <c r="Z23" s="21"/>
      <c r="AA23" s="5">
        <f t="shared" si="15"/>
        <v>44314</v>
      </c>
      <c r="AB23" s="36"/>
      <c r="AC23" s="7"/>
      <c r="AD23" s="8">
        <f t="shared" si="6"/>
        <v>0</v>
      </c>
      <c r="AE23" s="7"/>
      <c r="AF23" s="8">
        <f t="shared" si="7"/>
        <v>0</v>
      </c>
      <c r="AG23" s="26">
        <f t="shared" si="11"/>
        <v>0</v>
      </c>
    </row>
    <row r="24" spans="2:33" ht="18.3" x14ac:dyDescent="0.55000000000000004">
      <c r="C24" s="5">
        <f t="shared" si="12"/>
        <v>44315</v>
      </c>
      <c r="D24" s="36"/>
      <c r="E24" s="7"/>
      <c r="F24" s="8">
        <f t="shared" si="0"/>
        <v>0</v>
      </c>
      <c r="G24" s="7"/>
      <c r="H24" s="8">
        <f t="shared" si="1"/>
        <v>0</v>
      </c>
      <c r="I24" s="26">
        <f t="shared" si="8"/>
        <v>0</v>
      </c>
      <c r="J24" s="21"/>
      <c r="K24" s="5">
        <f t="shared" si="13"/>
        <v>44315</v>
      </c>
      <c r="L24" s="36"/>
      <c r="M24" s="7"/>
      <c r="N24" s="8">
        <f t="shared" si="2"/>
        <v>0</v>
      </c>
      <c r="O24" s="7"/>
      <c r="P24" s="8">
        <f t="shared" si="3"/>
        <v>0</v>
      </c>
      <c r="Q24" s="26">
        <f t="shared" si="9"/>
        <v>0</v>
      </c>
      <c r="R24" s="21"/>
      <c r="S24" s="5">
        <f t="shared" si="14"/>
        <v>44315</v>
      </c>
      <c r="T24" s="36"/>
      <c r="U24" s="7"/>
      <c r="V24" s="25">
        <f t="shared" si="4"/>
        <v>0</v>
      </c>
      <c r="W24" s="7"/>
      <c r="X24" s="8">
        <f t="shared" si="5"/>
        <v>0</v>
      </c>
      <c r="Y24" s="26">
        <f t="shared" si="10"/>
        <v>0</v>
      </c>
      <c r="Z24" s="21"/>
      <c r="AA24" s="5">
        <f t="shared" si="15"/>
        <v>44315</v>
      </c>
      <c r="AB24" s="36"/>
      <c r="AC24" s="7"/>
      <c r="AD24" s="8">
        <f t="shared" si="6"/>
        <v>0</v>
      </c>
      <c r="AE24" s="7"/>
      <c r="AF24" s="8">
        <f t="shared" si="7"/>
        <v>0</v>
      </c>
      <c r="AG24" s="26">
        <f t="shared" si="11"/>
        <v>0</v>
      </c>
    </row>
    <row r="25" spans="2:33" ht="18.3" x14ac:dyDescent="0.55000000000000004">
      <c r="C25" s="5">
        <f t="shared" si="12"/>
        <v>44316</v>
      </c>
      <c r="D25" s="36"/>
      <c r="E25" s="7"/>
      <c r="F25" s="8">
        <f t="shared" si="0"/>
        <v>0</v>
      </c>
      <c r="G25" s="7"/>
      <c r="H25" s="8">
        <f t="shared" si="1"/>
        <v>0</v>
      </c>
      <c r="I25" s="26">
        <f t="shared" si="8"/>
        <v>0</v>
      </c>
      <c r="J25" s="21"/>
      <c r="K25" s="5">
        <f t="shared" si="13"/>
        <v>44316</v>
      </c>
      <c r="L25" s="36"/>
      <c r="M25" s="7"/>
      <c r="N25" s="8">
        <f t="shared" si="2"/>
        <v>0</v>
      </c>
      <c r="O25" s="7"/>
      <c r="P25" s="8">
        <f t="shared" si="3"/>
        <v>0</v>
      </c>
      <c r="Q25" s="26">
        <f t="shared" si="9"/>
        <v>0</v>
      </c>
      <c r="R25" s="21"/>
      <c r="S25" s="5">
        <f t="shared" si="14"/>
        <v>44316</v>
      </c>
      <c r="T25" s="36"/>
      <c r="U25" s="7"/>
      <c r="V25" s="25">
        <f t="shared" si="4"/>
        <v>0</v>
      </c>
      <c r="W25" s="7"/>
      <c r="X25" s="8">
        <f t="shared" si="5"/>
        <v>0</v>
      </c>
      <c r="Y25" s="26">
        <f t="shared" si="10"/>
        <v>0</v>
      </c>
      <c r="Z25" s="21"/>
      <c r="AA25" s="5">
        <f t="shared" si="15"/>
        <v>44316</v>
      </c>
      <c r="AB25" s="36"/>
      <c r="AC25" s="7"/>
      <c r="AD25" s="8">
        <f t="shared" si="6"/>
        <v>0</v>
      </c>
      <c r="AE25" s="7"/>
      <c r="AF25" s="8">
        <f t="shared" si="7"/>
        <v>0</v>
      </c>
      <c r="AG25" s="26">
        <f t="shared" si="11"/>
        <v>0</v>
      </c>
    </row>
    <row r="26" spans="2:33" ht="18.3" x14ac:dyDescent="0.55000000000000004">
      <c r="C26" s="5">
        <f t="shared" si="12"/>
        <v>44317</v>
      </c>
      <c r="D26" s="36"/>
      <c r="E26" s="7"/>
      <c r="F26" s="8">
        <f t="shared" si="0"/>
        <v>0</v>
      </c>
      <c r="G26" s="7"/>
      <c r="H26" s="8">
        <f t="shared" si="1"/>
        <v>0</v>
      </c>
      <c r="I26" s="26">
        <f t="shared" si="8"/>
        <v>0</v>
      </c>
      <c r="J26" s="21"/>
      <c r="K26" s="5">
        <f t="shared" si="13"/>
        <v>44317</v>
      </c>
      <c r="L26" s="36"/>
      <c r="M26" s="7"/>
      <c r="N26" s="8">
        <f t="shared" si="2"/>
        <v>0</v>
      </c>
      <c r="O26" s="7"/>
      <c r="P26" s="8">
        <f t="shared" si="3"/>
        <v>0</v>
      </c>
      <c r="Q26" s="26">
        <f t="shared" si="9"/>
        <v>0</v>
      </c>
      <c r="R26" s="21"/>
      <c r="S26" s="5">
        <f t="shared" si="14"/>
        <v>44317</v>
      </c>
      <c r="T26" s="36"/>
      <c r="U26" s="7"/>
      <c r="V26" s="25">
        <f t="shared" si="4"/>
        <v>0</v>
      </c>
      <c r="W26" s="7"/>
      <c r="X26" s="8">
        <f t="shared" si="5"/>
        <v>0</v>
      </c>
      <c r="Y26" s="26">
        <f t="shared" si="10"/>
        <v>0</v>
      </c>
      <c r="Z26" s="21"/>
      <c r="AA26" s="5">
        <f t="shared" si="15"/>
        <v>44317</v>
      </c>
      <c r="AB26" s="36"/>
      <c r="AC26" s="7"/>
      <c r="AD26" s="8">
        <f t="shared" si="6"/>
        <v>0</v>
      </c>
      <c r="AE26" s="7"/>
      <c r="AF26" s="8">
        <f t="shared" si="7"/>
        <v>0</v>
      </c>
      <c r="AG26" s="26">
        <f t="shared" si="11"/>
        <v>0</v>
      </c>
    </row>
    <row r="27" spans="2:33" ht="18.3" x14ac:dyDescent="0.55000000000000004">
      <c r="B27" s="22" t="str">
        <f>IFERROR(IF(MONTH(C26+1)=MONTH($C$5),C26+1,""),"")</f>
        <v/>
      </c>
      <c r="C27" s="5">
        <f t="shared" si="12"/>
        <v>44318</v>
      </c>
      <c r="D27" s="36"/>
      <c r="E27" s="7"/>
      <c r="F27" s="8">
        <f t="shared" si="0"/>
        <v>0</v>
      </c>
      <c r="G27" s="7"/>
      <c r="H27" s="8">
        <f t="shared" si="1"/>
        <v>0</v>
      </c>
      <c r="I27" s="26">
        <f t="shared" si="8"/>
        <v>0</v>
      </c>
      <c r="J27" s="21"/>
      <c r="K27" s="5">
        <f t="shared" si="13"/>
        <v>44318</v>
      </c>
      <c r="L27" s="36"/>
      <c r="M27" s="7"/>
      <c r="N27" s="8">
        <f t="shared" si="2"/>
        <v>0</v>
      </c>
      <c r="O27" s="7"/>
      <c r="P27" s="8">
        <f t="shared" si="3"/>
        <v>0</v>
      </c>
      <c r="Q27" s="26">
        <f t="shared" si="9"/>
        <v>0</v>
      </c>
      <c r="R27" s="21"/>
      <c r="S27" s="5">
        <f t="shared" si="14"/>
        <v>44318</v>
      </c>
      <c r="T27" s="36"/>
      <c r="U27" s="7"/>
      <c r="V27" s="25">
        <f t="shared" si="4"/>
        <v>0</v>
      </c>
      <c r="W27" s="7"/>
      <c r="X27" s="8">
        <f t="shared" si="5"/>
        <v>0</v>
      </c>
      <c r="Y27" s="26">
        <f t="shared" si="10"/>
        <v>0</v>
      </c>
      <c r="Z27" s="21"/>
      <c r="AA27" s="5">
        <f t="shared" si="15"/>
        <v>44318</v>
      </c>
      <c r="AB27" s="36"/>
      <c r="AC27" s="7"/>
      <c r="AD27" s="8">
        <f t="shared" si="6"/>
        <v>0</v>
      </c>
      <c r="AE27" s="7"/>
      <c r="AF27" s="8">
        <f t="shared" si="7"/>
        <v>0</v>
      </c>
      <c r="AG27" s="26">
        <f t="shared" si="11"/>
        <v>0</v>
      </c>
    </row>
    <row r="28" spans="2:33" ht="18.3" x14ac:dyDescent="0.55000000000000004">
      <c r="B28" s="22" t="str">
        <f t="shared" ref="B28:B33" si="16">IFERROR(IF(MONTH(B27+1)=MONTH($C$5),B27+1,""),"")</f>
        <v/>
      </c>
      <c r="C28" s="5">
        <f t="shared" si="12"/>
        <v>44319</v>
      </c>
      <c r="D28" s="36"/>
      <c r="E28" s="7"/>
      <c r="F28" s="8">
        <f t="shared" si="0"/>
        <v>0</v>
      </c>
      <c r="G28" s="7"/>
      <c r="H28" s="8">
        <f t="shared" si="1"/>
        <v>0</v>
      </c>
      <c r="I28" s="26">
        <f t="shared" si="8"/>
        <v>0</v>
      </c>
      <c r="J28" s="21"/>
      <c r="K28" s="5">
        <f t="shared" si="13"/>
        <v>44319</v>
      </c>
      <c r="L28" s="36"/>
      <c r="M28" s="7"/>
      <c r="N28" s="8">
        <f t="shared" si="2"/>
        <v>0</v>
      </c>
      <c r="O28" s="7"/>
      <c r="P28" s="8">
        <f t="shared" si="3"/>
        <v>0</v>
      </c>
      <c r="Q28" s="26">
        <f t="shared" si="9"/>
        <v>0</v>
      </c>
      <c r="R28" s="21"/>
      <c r="S28" s="5">
        <f t="shared" si="14"/>
        <v>44319</v>
      </c>
      <c r="T28" s="36"/>
      <c r="U28" s="7"/>
      <c r="V28" s="25">
        <f t="shared" si="4"/>
        <v>0</v>
      </c>
      <c r="W28" s="7"/>
      <c r="X28" s="8">
        <f t="shared" si="5"/>
        <v>0</v>
      </c>
      <c r="Y28" s="26">
        <f t="shared" si="10"/>
        <v>0</v>
      </c>
      <c r="Z28" s="21"/>
      <c r="AA28" s="5">
        <f t="shared" si="15"/>
        <v>44319</v>
      </c>
      <c r="AB28" s="36"/>
      <c r="AC28" s="7"/>
      <c r="AD28" s="8">
        <f t="shared" si="6"/>
        <v>0</v>
      </c>
      <c r="AE28" s="7"/>
      <c r="AF28" s="8">
        <f t="shared" si="7"/>
        <v>0</v>
      </c>
      <c r="AG28" s="26">
        <f t="shared" si="11"/>
        <v>0</v>
      </c>
    </row>
    <row r="29" spans="2:33" ht="18.3" x14ac:dyDescent="0.55000000000000004">
      <c r="B29" s="22" t="str">
        <f t="shared" si="16"/>
        <v/>
      </c>
      <c r="C29" s="5">
        <f t="shared" si="12"/>
        <v>44320</v>
      </c>
      <c r="D29" s="36"/>
      <c r="E29" s="7"/>
      <c r="F29" s="8">
        <f t="shared" si="0"/>
        <v>0</v>
      </c>
      <c r="G29" s="7"/>
      <c r="H29" s="8">
        <f t="shared" si="1"/>
        <v>0</v>
      </c>
      <c r="I29" s="26">
        <f t="shared" si="8"/>
        <v>0</v>
      </c>
      <c r="J29" s="21"/>
      <c r="K29" s="5">
        <f t="shared" si="13"/>
        <v>44320</v>
      </c>
      <c r="L29" s="36"/>
      <c r="M29" s="7"/>
      <c r="N29" s="8">
        <f t="shared" si="2"/>
        <v>0</v>
      </c>
      <c r="O29" s="7"/>
      <c r="P29" s="8">
        <f t="shared" si="3"/>
        <v>0</v>
      </c>
      <c r="Q29" s="26">
        <f t="shared" si="9"/>
        <v>0</v>
      </c>
      <c r="R29" s="21"/>
      <c r="S29" s="5">
        <f t="shared" si="14"/>
        <v>44320</v>
      </c>
      <c r="T29" s="36"/>
      <c r="U29" s="7"/>
      <c r="V29" s="25">
        <f t="shared" si="4"/>
        <v>0</v>
      </c>
      <c r="W29" s="7"/>
      <c r="X29" s="8">
        <f t="shared" si="5"/>
        <v>0</v>
      </c>
      <c r="Y29" s="26">
        <f t="shared" si="10"/>
        <v>0</v>
      </c>
      <c r="Z29" s="21"/>
      <c r="AA29" s="5">
        <f t="shared" si="15"/>
        <v>44320</v>
      </c>
      <c r="AB29" s="36"/>
      <c r="AC29" s="7"/>
      <c r="AD29" s="8">
        <f t="shared" si="6"/>
        <v>0</v>
      </c>
      <c r="AE29" s="7"/>
      <c r="AF29" s="8">
        <f t="shared" si="7"/>
        <v>0</v>
      </c>
      <c r="AG29" s="26">
        <f t="shared" si="11"/>
        <v>0</v>
      </c>
    </row>
    <row r="30" spans="2:33" ht="18.3" x14ac:dyDescent="0.55000000000000004">
      <c r="B30" s="22" t="str">
        <f t="shared" si="16"/>
        <v/>
      </c>
      <c r="C30" s="5">
        <f t="shared" si="12"/>
        <v>44321</v>
      </c>
      <c r="D30" s="36"/>
      <c r="E30" s="7"/>
      <c r="F30" s="8">
        <f t="shared" si="0"/>
        <v>0</v>
      </c>
      <c r="G30" s="7"/>
      <c r="H30" s="8">
        <f t="shared" si="1"/>
        <v>0</v>
      </c>
      <c r="I30" s="26">
        <f t="shared" si="8"/>
        <v>0</v>
      </c>
      <c r="J30" s="21"/>
      <c r="K30" s="5">
        <f t="shared" si="13"/>
        <v>44321</v>
      </c>
      <c r="L30" s="36"/>
      <c r="M30" s="7"/>
      <c r="N30" s="8">
        <f t="shared" si="2"/>
        <v>0</v>
      </c>
      <c r="O30" s="7"/>
      <c r="P30" s="8">
        <f t="shared" si="3"/>
        <v>0</v>
      </c>
      <c r="Q30" s="26">
        <f t="shared" si="9"/>
        <v>0</v>
      </c>
      <c r="R30" s="21"/>
      <c r="S30" s="5">
        <f t="shared" si="14"/>
        <v>44321</v>
      </c>
      <c r="T30" s="36"/>
      <c r="U30" s="7"/>
      <c r="V30" s="25">
        <f t="shared" si="4"/>
        <v>0</v>
      </c>
      <c r="W30" s="7"/>
      <c r="X30" s="8">
        <f t="shared" si="5"/>
        <v>0</v>
      </c>
      <c r="Y30" s="26">
        <f t="shared" si="10"/>
        <v>0</v>
      </c>
      <c r="Z30" s="21"/>
      <c r="AA30" s="5">
        <f t="shared" si="15"/>
        <v>44321</v>
      </c>
      <c r="AB30" s="36"/>
      <c r="AC30" s="7"/>
      <c r="AD30" s="8">
        <f t="shared" si="6"/>
        <v>0</v>
      </c>
      <c r="AE30" s="7"/>
      <c r="AF30" s="8">
        <f t="shared" si="7"/>
        <v>0</v>
      </c>
      <c r="AG30" s="26">
        <f t="shared" si="11"/>
        <v>0</v>
      </c>
    </row>
    <row r="31" spans="2:33" ht="18.3" x14ac:dyDescent="0.55000000000000004">
      <c r="B31" s="22" t="str">
        <f t="shared" si="16"/>
        <v/>
      </c>
      <c r="C31" s="5">
        <f>IF(C30="","",IF(DAY(C30)+1&gt;9,"",C30+1))</f>
        <v>44322</v>
      </c>
      <c r="D31" s="36"/>
      <c r="E31" s="7"/>
      <c r="F31" s="8">
        <f t="shared" si="0"/>
        <v>0</v>
      </c>
      <c r="G31" s="7"/>
      <c r="H31" s="8">
        <f t="shared" si="1"/>
        <v>0</v>
      </c>
      <c r="I31" s="26">
        <f t="shared" si="8"/>
        <v>0</v>
      </c>
      <c r="J31" s="21"/>
      <c r="K31" s="5">
        <f>IF(K30="","",IF(DAY(K30)+1&gt;9,"",K30+1))</f>
        <v>44322</v>
      </c>
      <c r="L31" s="36"/>
      <c r="M31" s="7"/>
      <c r="N31" s="8">
        <f t="shared" si="2"/>
        <v>0</v>
      </c>
      <c r="O31" s="7"/>
      <c r="P31" s="8">
        <f t="shared" si="3"/>
        <v>0</v>
      </c>
      <c r="Q31" s="26">
        <f t="shared" si="9"/>
        <v>0</v>
      </c>
      <c r="R31" s="21"/>
      <c r="S31" s="5">
        <f>IF(S30="","",IF(DAY(S30)+1&gt;9,"",S30+1))</f>
        <v>44322</v>
      </c>
      <c r="T31" s="36"/>
      <c r="U31" s="7"/>
      <c r="V31" s="25">
        <f t="shared" si="4"/>
        <v>0</v>
      </c>
      <c r="W31" s="7"/>
      <c r="X31" s="8">
        <f t="shared" si="5"/>
        <v>0</v>
      </c>
      <c r="Y31" s="26">
        <f t="shared" si="10"/>
        <v>0</v>
      </c>
      <c r="Z31" s="21"/>
      <c r="AA31" s="5">
        <f>IF(AA30="","",IF(DAY(AA30)+1&gt;9,"",AA30+1))</f>
        <v>44322</v>
      </c>
      <c r="AB31" s="36"/>
      <c r="AC31" s="7"/>
      <c r="AD31" s="8">
        <f t="shared" si="6"/>
        <v>0</v>
      </c>
      <c r="AE31" s="7"/>
      <c r="AF31" s="8">
        <f t="shared" si="7"/>
        <v>0</v>
      </c>
      <c r="AG31" s="26">
        <f t="shared" si="11"/>
        <v>0</v>
      </c>
    </row>
    <row r="32" spans="2:33" ht="18.3" x14ac:dyDescent="0.55000000000000004">
      <c r="B32" s="22" t="str">
        <f t="shared" si="16"/>
        <v/>
      </c>
      <c r="C32" s="5">
        <f t="shared" ref="C32:C35" si="17">IF(C31="","",IF(DAY(C31)+1&gt;9,"",C31+1))</f>
        <v>44323</v>
      </c>
      <c r="D32" s="36"/>
      <c r="E32" s="7"/>
      <c r="F32" s="8">
        <f>IF(C32="","",F$3*E32)</f>
        <v>0</v>
      </c>
      <c r="G32" s="7"/>
      <c r="H32" s="8">
        <f t="shared" si="1"/>
        <v>0</v>
      </c>
      <c r="I32" s="26">
        <f t="shared" si="8"/>
        <v>0</v>
      </c>
      <c r="J32" s="21"/>
      <c r="K32" s="5">
        <f t="shared" ref="K32:K35" si="18">IF(K31="","",IF(DAY(K31)+1&gt;9,"",K31+1))</f>
        <v>44323</v>
      </c>
      <c r="L32" s="36"/>
      <c r="M32" s="7"/>
      <c r="N32" s="8">
        <f>IF(K32="","",N$3*M32)</f>
        <v>0</v>
      </c>
      <c r="O32" s="7"/>
      <c r="P32" s="8">
        <f t="shared" si="3"/>
        <v>0</v>
      </c>
      <c r="Q32" s="26">
        <f t="shared" si="9"/>
        <v>0</v>
      </c>
      <c r="R32" s="21"/>
      <c r="S32" s="5">
        <f t="shared" ref="S32:S35" si="19">IF(S31="","",IF(DAY(S31)+1&gt;9,"",S31+1))</f>
        <v>44323</v>
      </c>
      <c r="T32" s="36"/>
      <c r="U32" s="7"/>
      <c r="V32" s="25">
        <f>IF(S32="","",V$3*U32)</f>
        <v>0</v>
      </c>
      <c r="W32" s="7"/>
      <c r="X32" s="8">
        <f t="shared" si="5"/>
        <v>0</v>
      </c>
      <c r="Y32" s="26">
        <f t="shared" si="10"/>
        <v>0</v>
      </c>
      <c r="Z32" s="21"/>
      <c r="AA32" s="5">
        <f t="shared" ref="AA32:AA35" si="20">IF(AA31="","",IF(DAY(AA31)+1&gt;9,"",AA31+1))</f>
        <v>44323</v>
      </c>
      <c r="AB32" s="36"/>
      <c r="AC32" s="7"/>
      <c r="AD32" s="8">
        <f t="shared" si="6"/>
        <v>0</v>
      </c>
      <c r="AE32" s="7"/>
      <c r="AF32" s="8">
        <f t="shared" si="7"/>
        <v>0</v>
      </c>
      <c r="AG32" s="26">
        <f t="shared" si="11"/>
        <v>0</v>
      </c>
    </row>
    <row r="33" spans="2:33" ht="18.3" x14ac:dyDescent="0.55000000000000004">
      <c r="B33" s="22" t="str">
        <f t="shared" si="16"/>
        <v/>
      </c>
      <c r="C33" s="5">
        <f t="shared" si="17"/>
        <v>44324</v>
      </c>
      <c r="D33" s="36"/>
      <c r="E33" s="7"/>
      <c r="F33" s="8">
        <f>IF(C33="","",F$3*E33)</f>
        <v>0</v>
      </c>
      <c r="G33" s="7"/>
      <c r="H33" s="8">
        <f t="shared" si="1"/>
        <v>0</v>
      </c>
      <c r="I33" s="26">
        <f t="shared" si="8"/>
        <v>0</v>
      </c>
      <c r="J33" s="21"/>
      <c r="K33" s="5">
        <f t="shared" si="18"/>
        <v>44324</v>
      </c>
      <c r="L33" s="36"/>
      <c r="M33" s="7"/>
      <c r="N33" s="8">
        <f>IF(K33="","",N$3*M33)</f>
        <v>0</v>
      </c>
      <c r="O33" s="7"/>
      <c r="P33" s="8">
        <f t="shared" si="3"/>
        <v>0</v>
      </c>
      <c r="Q33" s="26">
        <f t="shared" si="9"/>
        <v>0</v>
      </c>
      <c r="R33" s="21"/>
      <c r="S33" s="5">
        <f t="shared" si="19"/>
        <v>44324</v>
      </c>
      <c r="T33" s="36"/>
      <c r="U33" s="7"/>
      <c r="V33" s="25">
        <f>IF(S33="","",V$3*U33)</f>
        <v>0</v>
      </c>
      <c r="W33" s="7"/>
      <c r="X33" s="8">
        <f t="shared" si="5"/>
        <v>0</v>
      </c>
      <c r="Y33" s="26">
        <f t="shared" si="10"/>
        <v>0</v>
      </c>
      <c r="Z33" s="21"/>
      <c r="AA33" s="5">
        <f t="shared" si="20"/>
        <v>44324</v>
      </c>
      <c r="AB33" s="36"/>
      <c r="AC33" s="7"/>
      <c r="AD33" s="8">
        <f t="shared" si="6"/>
        <v>0</v>
      </c>
      <c r="AE33" s="7"/>
      <c r="AF33" s="8">
        <f t="shared" si="7"/>
        <v>0</v>
      </c>
      <c r="AG33" s="26">
        <f t="shared" si="11"/>
        <v>0</v>
      </c>
    </row>
    <row r="34" spans="2:33" ht="18.3" x14ac:dyDescent="0.55000000000000004">
      <c r="C34" s="5">
        <f t="shared" si="17"/>
        <v>44325</v>
      </c>
      <c r="D34" s="36"/>
      <c r="E34" s="7"/>
      <c r="F34" s="8">
        <f>IF(C34="","",F$3*E34)</f>
        <v>0</v>
      </c>
      <c r="G34" s="7"/>
      <c r="H34" s="8">
        <f t="shared" si="1"/>
        <v>0</v>
      </c>
      <c r="I34" s="26">
        <f t="shared" si="8"/>
        <v>0</v>
      </c>
      <c r="J34" s="21"/>
      <c r="K34" s="5">
        <f t="shared" si="18"/>
        <v>44325</v>
      </c>
      <c r="L34" s="36"/>
      <c r="M34" s="7"/>
      <c r="N34" s="8">
        <f>IF(K34="","",N$3*M34)</f>
        <v>0</v>
      </c>
      <c r="O34" s="7"/>
      <c r="P34" s="8">
        <f t="shared" si="3"/>
        <v>0</v>
      </c>
      <c r="Q34" s="26">
        <f t="shared" si="9"/>
        <v>0</v>
      </c>
      <c r="R34" s="21"/>
      <c r="S34" s="5">
        <f t="shared" si="19"/>
        <v>44325</v>
      </c>
      <c r="T34" s="36"/>
      <c r="U34" s="7"/>
      <c r="V34" s="25">
        <f>IF(S34="","",V$3*U34)</f>
        <v>0</v>
      </c>
      <c r="W34" s="7"/>
      <c r="X34" s="8">
        <f t="shared" si="5"/>
        <v>0</v>
      </c>
      <c r="Y34" s="26">
        <f t="shared" si="10"/>
        <v>0</v>
      </c>
      <c r="Z34" s="21"/>
      <c r="AA34" s="5">
        <f t="shared" si="20"/>
        <v>44325</v>
      </c>
      <c r="AB34" s="36"/>
      <c r="AC34" s="7"/>
      <c r="AD34" s="8">
        <f t="shared" si="6"/>
        <v>0</v>
      </c>
      <c r="AE34" s="7"/>
      <c r="AF34" s="8">
        <f t="shared" si="7"/>
        <v>0</v>
      </c>
      <c r="AG34" s="26">
        <f t="shared" si="11"/>
        <v>0</v>
      </c>
    </row>
    <row r="35" spans="2:33" ht="18.3" x14ac:dyDescent="0.55000000000000004">
      <c r="C35" s="5" t="str">
        <f t="shared" si="17"/>
        <v/>
      </c>
      <c r="D35" s="36"/>
      <c r="E35" s="7"/>
      <c r="F35" s="8" t="str">
        <f>IF(C35="","",F$3*E35)</f>
        <v/>
      </c>
      <c r="G35" s="7"/>
      <c r="H35" s="8">
        <f t="shared" si="1"/>
        <v>0</v>
      </c>
      <c r="I35" s="26">
        <f t="shared" si="8"/>
        <v>0</v>
      </c>
      <c r="J35" s="21"/>
      <c r="K35" s="5" t="str">
        <f t="shared" si="18"/>
        <v/>
      </c>
      <c r="L35" s="36"/>
      <c r="M35" s="7"/>
      <c r="N35" s="8" t="str">
        <f>IF(K35="","",N$3*M35)</f>
        <v/>
      </c>
      <c r="O35" s="7"/>
      <c r="P35" s="8">
        <f t="shared" si="3"/>
        <v>0</v>
      </c>
      <c r="Q35" s="26">
        <f t="shared" si="9"/>
        <v>0</v>
      </c>
      <c r="R35" s="21"/>
      <c r="S35" s="5" t="str">
        <f t="shared" si="19"/>
        <v/>
      </c>
      <c r="T35" s="36"/>
      <c r="U35" s="7"/>
      <c r="V35" s="25" t="str">
        <f>IF(S35="","",V$3*U35)</f>
        <v/>
      </c>
      <c r="W35" s="7"/>
      <c r="X35" s="8">
        <f t="shared" si="5"/>
        <v>0</v>
      </c>
      <c r="Y35" s="26">
        <f t="shared" si="10"/>
        <v>0</v>
      </c>
      <c r="Z35" s="21"/>
      <c r="AA35" s="5" t="str">
        <f t="shared" si="20"/>
        <v/>
      </c>
      <c r="AB35" s="36"/>
      <c r="AC35" s="7"/>
      <c r="AD35" s="8">
        <f t="shared" si="6"/>
        <v>0</v>
      </c>
      <c r="AE35" s="7"/>
      <c r="AF35" s="8">
        <f t="shared" si="7"/>
        <v>0</v>
      </c>
      <c r="AG35" s="26">
        <f t="shared" si="11"/>
        <v>0</v>
      </c>
    </row>
    <row r="36" spans="2:33" ht="14.7" thickBot="1" x14ac:dyDescent="0.6">
      <c r="J36" s="21"/>
      <c r="R36" s="21"/>
      <c r="Z36" s="21"/>
      <c r="AG36" s="6"/>
    </row>
    <row r="37" spans="2:33" ht="18.600000000000001" thickBot="1" x14ac:dyDescent="0.6">
      <c r="C37" s="27" t="s">
        <v>2</v>
      </c>
      <c r="D37" s="9">
        <f>_xlfn.AGGREGATE(9,3,D5:D36)</f>
        <v>0</v>
      </c>
      <c r="E37" s="27" t="s">
        <v>2</v>
      </c>
      <c r="F37" s="9">
        <f>_xlfn.AGGREGATE(9,3,F5:F36)</f>
        <v>0</v>
      </c>
      <c r="G37" s="27" t="s">
        <v>2</v>
      </c>
      <c r="H37" s="10">
        <f>_xlfn.AGGREGATE(9,3,H5:H36)</f>
        <v>0</v>
      </c>
      <c r="I37" s="37">
        <f>_xlfn.AGGREGATE(9,3,I5:I36)</f>
        <v>0</v>
      </c>
      <c r="J37" s="21"/>
      <c r="K37" s="27" t="s">
        <v>2</v>
      </c>
      <c r="L37" s="9">
        <f>_xlfn.AGGREGATE(9,3,L5:L36)</f>
        <v>0</v>
      </c>
      <c r="M37" s="27" t="s">
        <v>2</v>
      </c>
      <c r="N37" s="9">
        <f>_xlfn.AGGREGATE(9,3,N5:N36)</f>
        <v>0</v>
      </c>
      <c r="O37" s="27" t="s">
        <v>2</v>
      </c>
      <c r="P37" s="10">
        <f>_xlfn.AGGREGATE(9,3,P5:P36)</f>
        <v>0</v>
      </c>
      <c r="Q37" s="37">
        <f>_xlfn.AGGREGATE(9,3,Q5:Q36)</f>
        <v>0</v>
      </c>
      <c r="R37" s="21"/>
      <c r="S37" s="27" t="s">
        <v>2</v>
      </c>
      <c r="T37" s="9">
        <f>_xlfn.AGGREGATE(9,3,T5:T36)</f>
        <v>0</v>
      </c>
      <c r="U37" s="27" t="s">
        <v>2</v>
      </c>
      <c r="V37" s="9">
        <f>_xlfn.AGGREGATE(9,3,V5:V36)</f>
        <v>0</v>
      </c>
      <c r="W37" s="27" t="s">
        <v>2</v>
      </c>
      <c r="X37" s="10">
        <f>_xlfn.AGGREGATE(9,3,X5:X36)</f>
        <v>0</v>
      </c>
      <c r="Y37" s="37">
        <f t="shared" ref="Y37" si="21">_xlfn.AGGREGATE(9,3,Y5:Y36)</f>
        <v>0</v>
      </c>
      <c r="Z37" s="21"/>
      <c r="AA37" s="27" t="s">
        <v>2</v>
      </c>
      <c r="AB37" s="9">
        <f>_xlfn.AGGREGATE(9,3,AB5:AB36)</f>
        <v>0</v>
      </c>
      <c r="AC37" s="27" t="s">
        <v>2</v>
      </c>
      <c r="AD37" s="9">
        <f>_xlfn.AGGREGATE(9,3,AD5:AD36)</f>
        <v>0</v>
      </c>
      <c r="AE37" s="27" t="s">
        <v>2</v>
      </c>
      <c r="AF37" s="10">
        <f>_xlfn.AGGREGATE(9,3,AF5:AF36)</f>
        <v>0</v>
      </c>
      <c r="AG37" s="37">
        <f>_xlfn.AGGREGATE(9,3,AG5:AG36)</f>
        <v>0</v>
      </c>
    </row>
  </sheetData>
  <sheetProtection selectLockedCells="1"/>
  <mergeCells count="4">
    <mergeCell ref="E1:H1"/>
    <mergeCell ref="M1:P1"/>
    <mergeCell ref="U1:X1"/>
    <mergeCell ref="AC1:AF1"/>
  </mergeCells>
  <conditionalFormatting sqref="C5:I37">
    <cfRule type="expression" dxfId="27" priority="22">
      <formula>$C5=""</formula>
    </cfRule>
    <cfRule type="expression" dxfId="26" priority="23">
      <formula>AND(C5=0,COUNTIF(JoursFeries,$C5))</formula>
    </cfRule>
    <cfRule type="expression" dxfId="25" priority="24">
      <formula>AND($C5&lt;&gt;"",COUNTIF(JoursFeries,$C5))</formula>
    </cfRule>
    <cfRule type="expression" dxfId="24" priority="25">
      <formula>AND(C5=0,WEEKDAY($C5,2)&gt;5)</formula>
    </cfRule>
    <cfRule type="expression" dxfId="23" priority="26">
      <formula>WEEKDAY($C5,2)&gt;5</formula>
    </cfRule>
    <cfRule type="expression" dxfId="22" priority="27">
      <formula>C5=0</formula>
    </cfRule>
    <cfRule type="expression" dxfId="21" priority="28">
      <formula>$C5&lt;&gt;""</formula>
    </cfRule>
  </conditionalFormatting>
  <conditionalFormatting sqref="K5:Q37">
    <cfRule type="expression" dxfId="20" priority="15">
      <formula>$K5=""</formula>
    </cfRule>
    <cfRule type="expression" dxfId="19" priority="16">
      <formula>AND(K5=0,COUNTIF(JoursFeries,$K5))</formula>
    </cfRule>
    <cfRule type="expression" dxfId="18" priority="17">
      <formula>AND($K5&lt;&gt;"",COUNTIF(JoursFeries,$K5))</formula>
    </cfRule>
    <cfRule type="expression" dxfId="17" priority="18">
      <formula>AND(K5=0,WEEKDAY($K5,2)&gt;5)</formula>
    </cfRule>
    <cfRule type="expression" dxfId="16" priority="19">
      <formula>WEEKDAY($K5,2)&gt;5</formula>
    </cfRule>
    <cfRule type="expression" dxfId="15" priority="20">
      <formula>K5=0</formula>
    </cfRule>
    <cfRule type="expression" dxfId="14" priority="21">
      <formula>$K5&lt;&gt;""</formula>
    </cfRule>
  </conditionalFormatting>
  <conditionalFormatting sqref="S5:Y37">
    <cfRule type="expression" dxfId="13" priority="8">
      <formula>$S5=""</formula>
    </cfRule>
    <cfRule type="expression" dxfId="12" priority="9">
      <formula>AND(S5=0,COUNTIF(JoursFeries,$S5))</formula>
    </cfRule>
    <cfRule type="expression" dxfId="11" priority="10">
      <formula>AND($S5&lt;&gt;"",COUNTIF(JoursFeries,$S5))</formula>
    </cfRule>
    <cfRule type="expression" dxfId="10" priority="11">
      <formula>AND(S5=0,WEEKDAY($S5,2)&gt;5)</formula>
    </cfRule>
    <cfRule type="expression" dxfId="9" priority="12">
      <formula>WEEKDAY($S5,2)&gt;5</formula>
    </cfRule>
    <cfRule type="expression" dxfId="8" priority="13">
      <formula>S5=0</formula>
    </cfRule>
    <cfRule type="expression" dxfId="7" priority="14">
      <formula>$S5&lt;&gt;""</formula>
    </cfRule>
  </conditionalFormatting>
  <conditionalFormatting sqref="AA5:AG37">
    <cfRule type="expression" dxfId="6" priority="1">
      <formula>$AA5=""</formula>
    </cfRule>
    <cfRule type="expression" dxfId="5" priority="2">
      <formula>AND(AA5=0,COUNTIF(JoursFeries,$AA5))</formula>
    </cfRule>
    <cfRule type="expression" dxfId="4" priority="3">
      <formula>AND($AA5&lt;&gt;"",COUNTIF(JoursFeries,$AA5))</formula>
    </cfRule>
    <cfRule type="expression" dxfId="3" priority="4">
      <formula>AND(AA5=0,WEEKDAY($AA5,2)&gt;5)</formula>
    </cfRule>
    <cfRule type="expression" dxfId="2" priority="5">
      <formula>WEEKDAY($AA5,2)&gt;5</formula>
    </cfRule>
    <cfRule type="expression" dxfId="1" priority="6">
      <formula>AA5=0</formula>
    </cfRule>
    <cfRule type="expression" dxfId="0" priority="7">
      <formula>$AA5&lt;&gt;""</formula>
    </cfRule>
  </conditionalFormatting>
  <dataValidations count="1">
    <dataValidation type="list" allowBlank="1" showInputMessage="1" showErrorMessage="1" sqref="B1" xr:uid="{177C5FE1-4BB5-48FB-8F1C-F9CA20CF315A}">
      <formula1>lstAnnees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Avril 2021</vt:lpstr>
      <vt:lpstr>Mai 2021</vt:lpstr>
      <vt:lpstr>'Mai 2021'!CelMois</vt:lpstr>
      <vt:lpstr>CelMois</vt:lpstr>
      <vt:lpstr>'Mai 2021'!Donnees</vt:lpstr>
      <vt:lpstr>Donnees</vt:lpstr>
      <vt:lpstr>JoursFeries</vt:lpstr>
      <vt:lpstr>lstMois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Lyesse EL KOUBAA</dc:creator>
  <cp:lastModifiedBy>Lyesse EL-KOUBAA</cp:lastModifiedBy>
  <dcterms:created xsi:type="dcterms:W3CDTF">2021-04-15T08:11:11Z</dcterms:created>
  <dcterms:modified xsi:type="dcterms:W3CDTF">2021-04-20T21:49:37Z</dcterms:modified>
</cp:coreProperties>
</file>